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tu\Desktop\Manuscripts\impact of V. rossicum\FINAL\"/>
    </mc:Choice>
  </mc:AlternateContent>
  <bookViews>
    <workbookView xWindow="0" yWindow="0" windowWidth="20496" windowHeight="7752" activeTab="4"/>
  </bookViews>
  <sheets>
    <sheet name="Site information" sheetId="5" r:id="rId1"/>
    <sheet name="Plant species codes" sheetId="6" r:id="rId2"/>
    <sheet name="Relative abundance" sheetId="1" r:id="rId3"/>
    <sheet name="Traits" sheetId="4" r:id="rId4"/>
    <sheet name="Biomass" sheetId="2" r:id="rId5"/>
  </sheets>
  <definedNames>
    <definedName name="_xlnm._FilterDatabase" localSheetId="4" hidden="1">Biomass!$C$1:$C$701</definedName>
    <definedName name="_xlnm.Extract" localSheetId="4">Biomass!#REF!</definedName>
  </definedNames>
  <calcPr calcId="162913"/>
</workbook>
</file>

<file path=xl/calcChain.xml><?xml version="1.0" encoding="utf-8"?>
<calcChain xmlns="http://schemas.openxmlformats.org/spreadsheetml/2006/main">
  <c r="D693" i="2" l="1"/>
  <c r="D692" i="2"/>
  <c r="D686" i="2"/>
  <c r="D683" i="2"/>
  <c r="D573" i="2"/>
  <c r="D565" i="2"/>
  <c r="D556" i="2"/>
  <c r="D553" i="2"/>
  <c r="D530" i="2"/>
  <c r="D528" i="2"/>
  <c r="D519" i="2"/>
  <c r="D498" i="2"/>
  <c r="D496" i="2"/>
  <c r="D482" i="2"/>
  <c r="D469" i="2"/>
  <c r="D460" i="2"/>
  <c r="D405" i="2"/>
  <c r="D382" i="2"/>
  <c r="D352" i="2"/>
  <c r="D347" i="2"/>
  <c r="D342" i="2"/>
  <c r="D335" i="2"/>
  <c r="D325" i="2"/>
  <c r="D323" i="2"/>
  <c r="D316" i="2"/>
  <c r="D300" i="2"/>
  <c r="D280" i="2"/>
  <c r="D269" i="2"/>
  <c r="D266" i="2"/>
  <c r="D251" i="2"/>
  <c r="D216" i="2"/>
  <c r="D198" i="2"/>
  <c r="D191" i="2"/>
  <c r="D177" i="2"/>
  <c r="D174" i="2"/>
  <c r="D172" i="2"/>
  <c r="D149" i="2"/>
  <c r="D119" i="2"/>
  <c r="D117" i="2"/>
  <c r="D112" i="2"/>
  <c r="D109" i="2"/>
  <c r="D108" i="2"/>
  <c r="D102" i="2"/>
  <c r="D99" i="2"/>
  <c r="D94" i="2"/>
  <c r="D83" i="2"/>
  <c r="D61" i="2"/>
  <c r="D60" i="2"/>
  <c r="D16" i="2"/>
  <c r="D10" i="2"/>
  <c r="D9" i="2"/>
  <c r="D8" i="2"/>
</calcChain>
</file>

<file path=xl/sharedStrings.xml><?xml version="1.0" encoding="utf-8"?>
<sst xmlns="http://schemas.openxmlformats.org/spreadsheetml/2006/main" count="2301" uniqueCount="175">
  <si>
    <t>ACMI</t>
  </si>
  <si>
    <t>AGGI</t>
  </si>
  <si>
    <t>ALPE</t>
  </si>
  <si>
    <t>ANCA</t>
  </si>
  <si>
    <t>ANMA</t>
  </si>
  <si>
    <t>ANQU</t>
  </si>
  <si>
    <t>ANVI</t>
  </si>
  <si>
    <t>ASSY</t>
  </si>
  <si>
    <t>BRIN</t>
  </si>
  <si>
    <t>CAREX</t>
  </si>
  <si>
    <t>CIAR</t>
  </si>
  <si>
    <t>CLVIR</t>
  </si>
  <si>
    <t>COST</t>
  </si>
  <si>
    <t>DACA</t>
  </si>
  <si>
    <t>DIAR</t>
  </si>
  <si>
    <t>ECVU</t>
  </si>
  <si>
    <t>EQAR</t>
  </si>
  <si>
    <t>ERAN</t>
  </si>
  <si>
    <t>EUCY</t>
  </si>
  <si>
    <t>FRVI</t>
  </si>
  <si>
    <t>GEUR</t>
  </si>
  <si>
    <t>HIVU</t>
  </si>
  <si>
    <t>HYPE</t>
  </si>
  <si>
    <t>INHE</t>
  </si>
  <si>
    <t>LEVU</t>
  </si>
  <si>
    <t>LIVUL</t>
  </si>
  <si>
    <t>LOCAN</t>
  </si>
  <si>
    <t>LOCO</t>
  </si>
  <si>
    <t>LOPE</t>
  </si>
  <si>
    <t>MEAL</t>
  </si>
  <si>
    <t>MELU</t>
  </si>
  <si>
    <t>MOFI</t>
  </si>
  <si>
    <t>OXST</t>
  </si>
  <si>
    <t>PHAR</t>
  </si>
  <si>
    <t>PHPR</t>
  </si>
  <si>
    <t>PLLA</t>
  </si>
  <si>
    <t>PLMA</t>
  </si>
  <si>
    <t>POPR</t>
  </si>
  <si>
    <t>PORE</t>
  </si>
  <si>
    <t>RUHI</t>
  </si>
  <si>
    <t>SOARV</t>
  </si>
  <si>
    <t>SOSP</t>
  </si>
  <si>
    <t>SYCO</t>
  </si>
  <si>
    <t>SYER</t>
  </si>
  <si>
    <t>SYLA</t>
  </si>
  <si>
    <t>SYNO</t>
  </si>
  <si>
    <t>TAOF</t>
  </si>
  <si>
    <t>TRHY</t>
  </si>
  <si>
    <t>TRPRA</t>
  </si>
  <si>
    <t>VAOF</t>
  </si>
  <si>
    <t>VEOF</t>
  </si>
  <si>
    <t>VICR</t>
  </si>
  <si>
    <t>VIRI</t>
  </si>
  <si>
    <t>VIRO</t>
  </si>
  <si>
    <t>SITE</t>
  </si>
  <si>
    <t>PLOT</t>
  </si>
  <si>
    <t>SPECIES</t>
  </si>
  <si>
    <t>WEIGHT (g)</t>
  </si>
  <si>
    <t>LITTER</t>
  </si>
  <si>
    <t>SONE</t>
  </si>
  <si>
    <t>Plants</t>
  </si>
  <si>
    <t>code</t>
  </si>
  <si>
    <t>Family</t>
  </si>
  <si>
    <t>Genus/Species</t>
  </si>
  <si>
    <t>Asteraceae</t>
  </si>
  <si>
    <t>Achillea millefolium</t>
  </si>
  <si>
    <t>Poaceae</t>
  </si>
  <si>
    <t>Agrostis gigantea</t>
  </si>
  <si>
    <t>Brassicaceae</t>
  </si>
  <si>
    <t>Allaria Petiolata</t>
  </si>
  <si>
    <t>Ranunculaceae</t>
  </si>
  <si>
    <t>Anemone canadensis</t>
  </si>
  <si>
    <t>Anaphalis margaritacea</t>
  </si>
  <si>
    <t>Anemone virginiana</t>
  </si>
  <si>
    <t>Apocynaceae</t>
  </si>
  <si>
    <t>Asclepias syriaca</t>
  </si>
  <si>
    <t>Bromus inermis</t>
  </si>
  <si>
    <t>Cyperaceae</t>
  </si>
  <si>
    <t>Carex sp</t>
  </si>
  <si>
    <t>Centaurea maculosa</t>
  </si>
  <si>
    <t>CEMA</t>
  </si>
  <si>
    <t>Cirsium arvense</t>
  </si>
  <si>
    <t>Clematis virginiana</t>
  </si>
  <si>
    <t>Cornaceae</t>
  </si>
  <si>
    <t>Cornus stolonifera</t>
  </si>
  <si>
    <t>Apiaceae</t>
  </si>
  <si>
    <t>Daucus carota</t>
  </si>
  <si>
    <t>Caryophyllaceae</t>
  </si>
  <si>
    <t>Dianthus armeria</t>
  </si>
  <si>
    <t>Boraginaceae</t>
  </si>
  <si>
    <t>Echium vulgare</t>
  </si>
  <si>
    <t>Equisetaceae</t>
  </si>
  <si>
    <t>Equisetum arvense</t>
  </si>
  <si>
    <t>Erigeron annuus</t>
  </si>
  <si>
    <t>Euphorbiaceae</t>
  </si>
  <si>
    <t>Euphorbia cyparissias</t>
  </si>
  <si>
    <t>Rosaceae</t>
  </si>
  <si>
    <t>Fragaria virginiana</t>
  </si>
  <si>
    <t>Geum urbanum</t>
  </si>
  <si>
    <t>Hieracium vulgatum</t>
  </si>
  <si>
    <t>Hypericaceae</t>
  </si>
  <si>
    <t>Hypericum perforatum</t>
  </si>
  <si>
    <t>Inula helenium</t>
  </si>
  <si>
    <t>Leucanthemum vulgare</t>
  </si>
  <si>
    <t>Plantaginaceae</t>
  </si>
  <si>
    <t>Linaria vulgaris</t>
  </si>
  <si>
    <t>Caprifoliaceae</t>
  </si>
  <si>
    <t>Lonicera canadensis</t>
  </si>
  <si>
    <t>Fabaceae</t>
  </si>
  <si>
    <t>Lotus corniculatus</t>
  </si>
  <si>
    <t>Lamiaceae</t>
  </si>
  <si>
    <t>Melilotus albus</t>
  </si>
  <si>
    <t>Medicago lupulina</t>
  </si>
  <si>
    <t>Monarda fistulosa</t>
  </si>
  <si>
    <t>Oxalidaceae</t>
  </si>
  <si>
    <t>Oxalis stricta</t>
  </si>
  <si>
    <t>Phalaris arundinacea</t>
  </si>
  <si>
    <t>Phleum pratense</t>
  </si>
  <si>
    <t>Plantago lanceolata</t>
  </si>
  <si>
    <t>Plantago major</t>
  </si>
  <si>
    <t>Poa pratensis</t>
  </si>
  <si>
    <t>Potentilla recta</t>
  </si>
  <si>
    <t>Ranunculus acris</t>
  </si>
  <si>
    <t>RAAC</t>
  </si>
  <si>
    <t>Rudbeckia hirta</t>
  </si>
  <si>
    <t>Sonchus arvensis</t>
  </si>
  <si>
    <t>Solidago sp</t>
  </si>
  <si>
    <t>Symphyotrichum cordifolium</t>
  </si>
  <si>
    <t>Symphyotrichum ericoides</t>
  </si>
  <si>
    <t>Symphyotrichum lanceolatum</t>
  </si>
  <si>
    <t>Symphyotrichum novae-angliae</t>
  </si>
  <si>
    <t>Taraxacum officinale</t>
  </si>
  <si>
    <t>Trifolium hybridum</t>
  </si>
  <si>
    <t>Trifolium pratense</t>
  </si>
  <si>
    <t>Valeriana officinalis</t>
  </si>
  <si>
    <t>Veronica officinalis</t>
  </si>
  <si>
    <t>Vicia cracca</t>
  </si>
  <si>
    <t>Vitaceae</t>
  </si>
  <si>
    <t>Vitis riparia</t>
  </si>
  <si>
    <t>Vincetoxicum rossicum</t>
  </si>
  <si>
    <t>Origin</t>
  </si>
  <si>
    <t>height (cm)</t>
  </si>
  <si>
    <t>se</t>
  </si>
  <si>
    <t>SLA (cm^2/g)</t>
  </si>
  <si>
    <t>Exotic</t>
  </si>
  <si>
    <t>±</t>
  </si>
  <si>
    <t>Native</t>
  </si>
  <si>
    <t>Site 1</t>
  </si>
  <si>
    <t>Site 2</t>
  </si>
  <si>
    <t>Site 3</t>
  </si>
  <si>
    <t xml:space="preserve">Site 4 </t>
  </si>
  <si>
    <t>Site 5</t>
  </si>
  <si>
    <t>Site 6</t>
  </si>
  <si>
    <t>Site 7</t>
  </si>
  <si>
    <t>Site 8</t>
  </si>
  <si>
    <t>Site 9</t>
  </si>
  <si>
    <t>Site 10</t>
  </si>
  <si>
    <t>Site 11</t>
  </si>
  <si>
    <t>Site 12</t>
  </si>
  <si>
    <t>Site 13</t>
  </si>
  <si>
    <t>Site 14</t>
  </si>
  <si>
    <t>mean rel. abund</t>
  </si>
  <si>
    <t>n=25 plots per site</t>
  </si>
  <si>
    <t>17T</t>
  </si>
  <si>
    <t>Site code</t>
  </si>
  <si>
    <t>UTM ZONE</t>
  </si>
  <si>
    <t>UTM_E</t>
  </si>
  <si>
    <t>UTM_N</t>
  </si>
  <si>
    <t>Rouge National Urban Park Study Sites</t>
  </si>
  <si>
    <t>mean relative abundance (percent)</t>
  </si>
  <si>
    <t>LCC, LNC, LCN: n=5</t>
  </si>
  <si>
    <t>height &amp; specific leaf area (SLA): n=20-40</t>
  </si>
  <si>
    <t>Leaf N content (%)</t>
  </si>
  <si>
    <t>Leaf C content (%)</t>
  </si>
  <si>
    <t>Leaf C:N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</si>
</sst>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sz val="11"/>
      <color theme="1"/>
      <name val="Calibri"/>
      <family val="2"/>
    </font>
    <font>
      <sz val="11"/>
      <color rgb="FF222222"/>
      <name val="Calibri"/>
      <family val="2"/>
      <scheme val="minor"/>
    </font>
    <font>
      <sz val="11"/>
      <name val="Times New Roman"/>
      <family val="1"/>
    </font>
    <font>
      <sz val="11"/>
      <color theme="1"/>
      <name val="Times New Roman"/>
      <family val="1"/>
    </font>
    <font>
      <i/>
      <sz val="11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7">
    <xf numFmtId="0" fontId="0" fillId="0" borderId="0" xfId="0"/>
    <xf numFmtId="0" fontId="0" fillId="0" borderId="0" xfId="0" applyFill="1"/>
    <xf numFmtId="0" fontId="0" fillId="0" borderId="10" xfId="0" applyFont="1" applyFill="1" applyBorder="1"/>
    <xf numFmtId="0" fontId="18" fillId="0" borderId="10" xfId="0" applyFont="1" applyFill="1" applyBorder="1"/>
    <xf numFmtId="0" fontId="19" fillId="0" borderId="10" xfId="0" applyFont="1" applyFill="1" applyBorder="1"/>
    <xf numFmtId="0" fontId="19" fillId="0" borderId="10" xfId="0" applyFont="1" applyBorder="1"/>
    <xf numFmtId="0" fontId="0" fillId="0" borderId="10" xfId="0" applyBorder="1"/>
    <xf numFmtId="0" fontId="0" fillId="0" borderId="0" xfId="0" applyAlignment="1">
      <alignment horizontal="center"/>
    </xf>
    <xf numFmtId="0" fontId="0" fillId="0" borderId="11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Font="1" applyFill="1" applyAlignment="1">
      <alignment horizontal="right"/>
    </xf>
    <xf numFmtId="0" fontId="18" fillId="0" borderId="0" xfId="0" applyFont="1" applyFill="1" applyAlignment="1">
      <alignment horizontal="right"/>
    </xf>
    <xf numFmtId="0" fontId="18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0" fillId="0" borderId="0" xfId="0" applyFont="1" applyAlignment="1">
      <alignment horizontal="right"/>
    </xf>
    <xf numFmtId="0" fontId="19" fillId="0" borderId="0" xfId="0" applyFont="1" applyFill="1" applyAlignment="1">
      <alignment horizontal="right"/>
    </xf>
    <xf numFmtId="0" fontId="21" fillId="0" borderId="0" xfId="0" applyFont="1" applyFill="1" applyAlignment="1">
      <alignment horizontal="right"/>
    </xf>
    <xf numFmtId="0" fontId="0" fillId="0" borderId="0" xfId="0" applyBorder="1"/>
    <xf numFmtId="0" fontId="0" fillId="0" borderId="0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right"/>
    </xf>
    <xf numFmtId="0" fontId="19" fillId="0" borderId="0" xfId="0" applyFont="1" applyFill="1" applyBorder="1" applyAlignment="1">
      <alignment horizontal="right"/>
    </xf>
    <xf numFmtId="0" fontId="18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20" fillId="0" borderId="0" xfId="0" applyFont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18" fillId="0" borderId="11" xfId="0" applyFont="1" applyFill="1" applyBorder="1" applyAlignment="1">
      <alignment horizontal="right"/>
    </xf>
    <xf numFmtId="0" fontId="19" fillId="0" borderId="11" xfId="0" applyFont="1" applyFill="1" applyBorder="1" applyAlignment="1">
      <alignment horizontal="right"/>
    </xf>
    <xf numFmtId="0" fontId="18" fillId="0" borderId="11" xfId="0" applyFont="1" applyBorder="1" applyAlignment="1">
      <alignment horizontal="right"/>
    </xf>
    <xf numFmtId="0" fontId="0" fillId="0" borderId="11" xfId="0" applyBorder="1" applyAlignment="1">
      <alignment horizontal="right"/>
    </xf>
    <xf numFmtId="0" fontId="20" fillId="0" borderId="11" xfId="0" applyFont="1" applyBorder="1" applyAlignment="1">
      <alignment horizontal="right"/>
    </xf>
    <xf numFmtId="0" fontId="24" fillId="0" borderId="12" xfId="0" applyFont="1" applyFill="1" applyBorder="1" applyAlignment="1">
      <alignment horizontal="right"/>
    </xf>
    <xf numFmtId="0" fontId="23" fillId="0" borderId="0" xfId="0" applyFont="1" applyAlignment="1">
      <alignment horizontal="right"/>
    </xf>
    <xf numFmtId="11" fontId="23" fillId="0" borderId="0" xfId="0" applyNumberFormat="1" applyFont="1" applyAlignment="1">
      <alignment horizontal="right"/>
    </xf>
    <xf numFmtId="0" fontId="24" fillId="0" borderId="13" xfId="0" applyFont="1" applyFill="1" applyBorder="1" applyAlignment="1">
      <alignment horizontal="right"/>
    </xf>
    <xf numFmtId="0" fontId="23" fillId="0" borderId="11" xfId="0" applyFont="1" applyBorder="1" applyAlignment="1">
      <alignment horizontal="right"/>
    </xf>
    <xf numFmtId="0" fontId="24" fillId="0" borderId="11" xfId="0" applyFont="1" applyFill="1" applyBorder="1" applyAlignment="1">
      <alignment horizontal="right"/>
    </xf>
    <xf numFmtId="0" fontId="23" fillId="0" borderId="0" xfId="0" applyFont="1" applyBorder="1" applyAlignment="1">
      <alignment horizontal="right"/>
    </xf>
    <xf numFmtId="0" fontId="22" fillId="0" borderId="11" xfId="0" applyFont="1" applyFill="1" applyBorder="1" applyAlignment="1">
      <alignment horizontal="center"/>
    </xf>
    <xf numFmtId="0" fontId="22" fillId="0" borderId="12" xfId="0" applyFont="1" applyFill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13" xfId="0" applyFont="1" applyFill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11" xfId="0" applyFont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>
      <selection activeCell="A3" sqref="A3"/>
    </sheetView>
  </sheetViews>
  <sheetFormatPr defaultRowHeight="14.4" x14ac:dyDescent="0.3"/>
  <cols>
    <col min="2" max="2" width="12" customWidth="1"/>
    <col min="3" max="3" width="14.6640625" customWidth="1"/>
    <col min="4" max="4" width="15" customWidth="1"/>
  </cols>
  <sheetData>
    <row r="1" spans="1:4" x14ac:dyDescent="0.3">
      <c r="A1" t="s">
        <v>168</v>
      </c>
    </row>
    <row r="4" spans="1:4" x14ac:dyDescent="0.3">
      <c r="A4" s="15" t="s">
        <v>164</v>
      </c>
      <c r="B4" t="s">
        <v>165</v>
      </c>
      <c r="C4" t="s">
        <v>166</v>
      </c>
      <c r="D4" t="s">
        <v>167</v>
      </c>
    </row>
    <row r="5" spans="1:4" x14ac:dyDescent="0.3">
      <c r="A5" s="15">
        <v>1</v>
      </c>
      <c r="B5" t="s">
        <v>163</v>
      </c>
      <c r="C5">
        <v>644322.84</v>
      </c>
      <c r="D5">
        <v>4855672.6500000004</v>
      </c>
    </row>
    <row r="6" spans="1:4" x14ac:dyDescent="0.3">
      <c r="A6" s="15">
        <v>2</v>
      </c>
      <c r="B6" t="s">
        <v>163</v>
      </c>
      <c r="C6">
        <v>644477.87</v>
      </c>
      <c r="D6">
        <v>4855663.05</v>
      </c>
    </row>
    <row r="7" spans="1:4" x14ac:dyDescent="0.3">
      <c r="A7" s="15">
        <v>3</v>
      </c>
      <c r="B7" t="s">
        <v>163</v>
      </c>
      <c r="C7">
        <v>644860.14</v>
      </c>
      <c r="D7">
        <v>4855129.3600000003</v>
      </c>
    </row>
    <row r="8" spans="1:4" x14ac:dyDescent="0.3">
      <c r="A8" s="15">
        <v>4</v>
      </c>
      <c r="B8" t="s">
        <v>163</v>
      </c>
      <c r="C8">
        <v>645126.87</v>
      </c>
      <c r="D8">
        <v>4855326.24</v>
      </c>
    </row>
    <row r="9" spans="1:4" x14ac:dyDescent="0.3">
      <c r="A9" s="15">
        <v>5</v>
      </c>
      <c r="B9" t="s">
        <v>163</v>
      </c>
      <c r="C9">
        <v>645332.51</v>
      </c>
      <c r="D9">
        <v>4855394.01</v>
      </c>
    </row>
    <row r="10" spans="1:4" x14ac:dyDescent="0.3">
      <c r="A10" s="15">
        <v>6</v>
      </c>
      <c r="B10" t="s">
        <v>163</v>
      </c>
      <c r="C10">
        <v>646691.93000000005</v>
      </c>
      <c r="D10">
        <v>4855561.84</v>
      </c>
    </row>
    <row r="11" spans="1:4" x14ac:dyDescent="0.3">
      <c r="A11" s="15">
        <v>7</v>
      </c>
      <c r="B11" t="s">
        <v>163</v>
      </c>
      <c r="C11">
        <v>647627.71</v>
      </c>
      <c r="D11">
        <v>4855709.1100000003</v>
      </c>
    </row>
    <row r="12" spans="1:4" x14ac:dyDescent="0.3">
      <c r="A12" s="15">
        <v>8</v>
      </c>
      <c r="B12" t="s">
        <v>163</v>
      </c>
      <c r="C12">
        <v>648005.31000000006</v>
      </c>
      <c r="D12">
        <v>4853579.6399999997</v>
      </c>
    </row>
    <row r="13" spans="1:4" x14ac:dyDescent="0.3">
      <c r="A13" s="15">
        <v>9</v>
      </c>
      <c r="B13" t="s">
        <v>163</v>
      </c>
      <c r="C13">
        <v>648338.14</v>
      </c>
      <c r="D13">
        <v>4853927.83</v>
      </c>
    </row>
    <row r="14" spans="1:4" x14ac:dyDescent="0.3">
      <c r="A14" s="15">
        <v>10</v>
      </c>
      <c r="B14" t="s">
        <v>163</v>
      </c>
      <c r="C14">
        <v>647399.53</v>
      </c>
      <c r="D14">
        <v>4853110.9000000004</v>
      </c>
    </row>
    <row r="15" spans="1:4" x14ac:dyDescent="0.3">
      <c r="A15" s="15">
        <v>11</v>
      </c>
      <c r="B15" t="s">
        <v>163</v>
      </c>
      <c r="C15">
        <v>647016.74</v>
      </c>
      <c r="D15">
        <v>4852520.59</v>
      </c>
    </row>
    <row r="16" spans="1:4" x14ac:dyDescent="0.3">
      <c r="A16" s="15">
        <v>12</v>
      </c>
      <c r="B16" t="s">
        <v>163</v>
      </c>
      <c r="C16">
        <v>647112.87</v>
      </c>
      <c r="D16">
        <v>4852479.8099999996</v>
      </c>
    </row>
    <row r="17" spans="1:4" x14ac:dyDescent="0.3">
      <c r="A17" s="15">
        <v>13</v>
      </c>
      <c r="B17" t="s">
        <v>163</v>
      </c>
      <c r="C17">
        <v>647112.87</v>
      </c>
      <c r="D17">
        <v>4852479.8099999996</v>
      </c>
    </row>
    <row r="18" spans="1:4" x14ac:dyDescent="0.3">
      <c r="A18" s="15">
        <v>14</v>
      </c>
      <c r="B18" t="s">
        <v>163</v>
      </c>
      <c r="C18">
        <v>648591.62</v>
      </c>
      <c r="D18">
        <v>4852784.92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6"/>
  <sheetViews>
    <sheetView workbookViewId="0">
      <selection activeCell="F20" sqref="F20"/>
    </sheetView>
  </sheetViews>
  <sheetFormatPr defaultRowHeight="14.4" x14ac:dyDescent="0.3"/>
  <cols>
    <col min="1" max="1" width="20.77734375" customWidth="1"/>
    <col min="2" max="2" width="28.88671875" customWidth="1"/>
  </cols>
  <sheetData>
    <row r="1" spans="1:4" x14ac:dyDescent="0.3">
      <c r="A1" t="s">
        <v>60</v>
      </c>
      <c r="D1" s="19"/>
    </row>
    <row r="2" spans="1:4" x14ac:dyDescent="0.3">
      <c r="A2" t="s">
        <v>62</v>
      </c>
      <c r="B2" t="s">
        <v>63</v>
      </c>
      <c r="C2" t="s">
        <v>61</v>
      </c>
      <c r="D2" s="19"/>
    </row>
    <row r="3" spans="1:4" x14ac:dyDescent="0.3">
      <c r="A3" t="s">
        <v>64</v>
      </c>
      <c r="B3" t="s">
        <v>65</v>
      </c>
      <c r="C3" t="s">
        <v>0</v>
      </c>
      <c r="D3" s="19"/>
    </row>
    <row r="4" spans="1:4" x14ac:dyDescent="0.3">
      <c r="A4" t="s">
        <v>66</v>
      </c>
      <c r="B4" t="s">
        <v>67</v>
      </c>
      <c r="C4" t="s">
        <v>1</v>
      </c>
      <c r="D4" s="19"/>
    </row>
    <row r="5" spans="1:4" x14ac:dyDescent="0.3">
      <c r="A5" t="s">
        <v>68</v>
      </c>
      <c r="B5" t="s">
        <v>69</v>
      </c>
      <c r="C5" t="s">
        <v>2</v>
      </c>
      <c r="D5" s="19"/>
    </row>
    <row r="6" spans="1:4" x14ac:dyDescent="0.3">
      <c r="A6" t="s">
        <v>70</v>
      </c>
      <c r="B6" t="s">
        <v>71</v>
      </c>
      <c r="C6" t="s">
        <v>3</v>
      </c>
      <c r="D6" s="19"/>
    </row>
    <row r="7" spans="1:4" x14ac:dyDescent="0.3">
      <c r="A7" t="s">
        <v>64</v>
      </c>
      <c r="B7" t="s">
        <v>72</v>
      </c>
      <c r="C7" t="s">
        <v>4</v>
      </c>
      <c r="D7" s="19"/>
    </row>
    <row r="8" spans="1:4" x14ac:dyDescent="0.3">
      <c r="A8" t="s">
        <v>70</v>
      </c>
      <c r="B8" t="s">
        <v>73</v>
      </c>
      <c r="C8" t="s">
        <v>6</v>
      </c>
      <c r="D8" s="19"/>
    </row>
    <row r="9" spans="1:4" x14ac:dyDescent="0.3">
      <c r="A9" t="s">
        <v>74</v>
      </c>
      <c r="B9" t="s">
        <v>75</v>
      </c>
      <c r="C9" t="s">
        <v>7</v>
      </c>
      <c r="D9" s="19"/>
    </row>
    <row r="10" spans="1:4" x14ac:dyDescent="0.3">
      <c r="A10" t="s">
        <v>66</v>
      </c>
      <c r="B10" t="s">
        <v>76</v>
      </c>
      <c r="C10" t="s">
        <v>8</v>
      </c>
      <c r="D10" s="19"/>
    </row>
    <row r="11" spans="1:4" x14ac:dyDescent="0.3">
      <c r="A11" t="s">
        <v>77</v>
      </c>
      <c r="B11" t="s">
        <v>78</v>
      </c>
      <c r="C11" t="s">
        <v>9</v>
      </c>
      <c r="D11" s="19"/>
    </row>
    <row r="12" spans="1:4" x14ac:dyDescent="0.3">
      <c r="A12" t="s">
        <v>64</v>
      </c>
      <c r="B12" t="s">
        <v>79</v>
      </c>
      <c r="C12" t="s">
        <v>80</v>
      </c>
      <c r="D12" s="19"/>
    </row>
    <row r="13" spans="1:4" x14ac:dyDescent="0.3">
      <c r="A13" t="s">
        <v>64</v>
      </c>
      <c r="B13" t="s">
        <v>81</v>
      </c>
      <c r="C13" t="s">
        <v>10</v>
      </c>
      <c r="D13" s="19"/>
    </row>
    <row r="14" spans="1:4" x14ac:dyDescent="0.3">
      <c r="A14" t="s">
        <v>70</v>
      </c>
      <c r="B14" t="s">
        <v>82</v>
      </c>
      <c r="C14" t="s">
        <v>11</v>
      </c>
      <c r="D14" s="19"/>
    </row>
    <row r="15" spans="1:4" x14ac:dyDescent="0.3">
      <c r="A15" t="s">
        <v>83</v>
      </c>
      <c r="B15" t="s">
        <v>84</v>
      </c>
      <c r="C15" t="s">
        <v>12</v>
      </c>
      <c r="D15" s="19"/>
    </row>
    <row r="16" spans="1:4" x14ac:dyDescent="0.3">
      <c r="A16" t="s">
        <v>85</v>
      </c>
      <c r="B16" t="s">
        <v>86</v>
      </c>
      <c r="C16" t="s">
        <v>13</v>
      </c>
      <c r="D16" s="19"/>
    </row>
    <row r="17" spans="1:4" x14ac:dyDescent="0.3">
      <c r="A17" t="s">
        <v>87</v>
      </c>
      <c r="B17" t="s">
        <v>88</v>
      </c>
      <c r="C17" t="s">
        <v>14</v>
      </c>
      <c r="D17" s="19"/>
    </row>
    <row r="18" spans="1:4" x14ac:dyDescent="0.3">
      <c r="A18" t="s">
        <v>89</v>
      </c>
      <c r="B18" t="s">
        <v>90</v>
      </c>
      <c r="C18" t="s">
        <v>15</v>
      </c>
      <c r="D18" s="19"/>
    </row>
    <row r="19" spans="1:4" x14ac:dyDescent="0.3">
      <c r="A19" t="s">
        <v>91</v>
      </c>
      <c r="B19" t="s">
        <v>92</v>
      </c>
      <c r="C19" t="s">
        <v>16</v>
      </c>
      <c r="D19" s="19"/>
    </row>
    <row r="20" spans="1:4" x14ac:dyDescent="0.3">
      <c r="A20" t="s">
        <v>64</v>
      </c>
      <c r="B20" t="s">
        <v>93</v>
      </c>
      <c r="C20" t="s">
        <v>17</v>
      </c>
      <c r="D20" s="19"/>
    </row>
    <row r="21" spans="1:4" x14ac:dyDescent="0.3">
      <c r="A21" t="s">
        <v>94</v>
      </c>
      <c r="B21" t="s">
        <v>95</v>
      </c>
      <c r="C21" t="s">
        <v>18</v>
      </c>
      <c r="D21" s="19"/>
    </row>
    <row r="22" spans="1:4" x14ac:dyDescent="0.3">
      <c r="A22" t="s">
        <v>96</v>
      </c>
      <c r="B22" t="s">
        <v>97</v>
      </c>
      <c r="C22" t="s">
        <v>19</v>
      </c>
      <c r="D22" s="19"/>
    </row>
    <row r="23" spans="1:4" x14ac:dyDescent="0.3">
      <c r="A23" t="s">
        <v>96</v>
      </c>
      <c r="B23" t="s">
        <v>98</v>
      </c>
      <c r="C23" t="s">
        <v>20</v>
      </c>
      <c r="D23" s="19"/>
    </row>
    <row r="24" spans="1:4" x14ac:dyDescent="0.3">
      <c r="A24" t="s">
        <v>64</v>
      </c>
      <c r="B24" t="s">
        <v>99</v>
      </c>
      <c r="C24" t="s">
        <v>21</v>
      </c>
      <c r="D24" s="19"/>
    </row>
    <row r="25" spans="1:4" x14ac:dyDescent="0.3">
      <c r="A25" t="s">
        <v>100</v>
      </c>
      <c r="B25" t="s">
        <v>101</v>
      </c>
      <c r="C25" t="s">
        <v>22</v>
      </c>
      <c r="D25" s="19"/>
    </row>
    <row r="26" spans="1:4" x14ac:dyDescent="0.3">
      <c r="A26" t="s">
        <v>64</v>
      </c>
      <c r="B26" t="s">
        <v>102</v>
      </c>
      <c r="C26" t="s">
        <v>23</v>
      </c>
      <c r="D26" s="19"/>
    </row>
    <row r="27" spans="1:4" x14ac:dyDescent="0.3">
      <c r="A27" t="s">
        <v>64</v>
      </c>
      <c r="B27" t="s">
        <v>103</v>
      </c>
      <c r="C27" t="s">
        <v>24</v>
      </c>
      <c r="D27" s="19"/>
    </row>
    <row r="28" spans="1:4" x14ac:dyDescent="0.3">
      <c r="A28" t="s">
        <v>104</v>
      </c>
      <c r="B28" t="s">
        <v>105</v>
      </c>
      <c r="C28" t="s">
        <v>25</v>
      </c>
      <c r="D28" s="19"/>
    </row>
    <row r="29" spans="1:4" x14ac:dyDescent="0.3">
      <c r="A29" t="s">
        <v>106</v>
      </c>
      <c r="B29" t="s">
        <v>107</v>
      </c>
      <c r="C29" t="s">
        <v>26</v>
      </c>
      <c r="D29" s="19"/>
    </row>
    <row r="30" spans="1:4" x14ac:dyDescent="0.3">
      <c r="A30" t="s">
        <v>108</v>
      </c>
      <c r="B30" t="s">
        <v>109</v>
      </c>
      <c r="C30" t="s">
        <v>27</v>
      </c>
      <c r="D30" s="19"/>
    </row>
    <row r="31" spans="1:4" x14ac:dyDescent="0.3">
      <c r="A31" t="s">
        <v>108</v>
      </c>
      <c r="B31" t="s">
        <v>111</v>
      </c>
      <c r="C31" t="s">
        <v>29</v>
      </c>
      <c r="D31" s="19"/>
    </row>
    <row r="32" spans="1:4" x14ac:dyDescent="0.3">
      <c r="A32" t="s">
        <v>108</v>
      </c>
      <c r="B32" t="s">
        <v>112</v>
      </c>
      <c r="C32" t="s">
        <v>30</v>
      </c>
      <c r="D32" s="19"/>
    </row>
    <row r="33" spans="1:4" x14ac:dyDescent="0.3">
      <c r="A33" t="s">
        <v>110</v>
      </c>
      <c r="B33" t="s">
        <v>113</v>
      </c>
      <c r="C33" t="s">
        <v>31</v>
      </c>
      <c r="D33" s="19"/>
    </row>
    <row r="34" spans="1:4" x14ac:dyDescent="0.3">
      <c r="A34" t="s">
        <v>114</v>
      </c>
      <c r="B34" t="s">
        <v>115</v>
      </c>
      <c r="C34" t="s">
        <v>32</v>
      </c>
      <c r="D34" s="19"/>
    </row>
    <row r="35" spans="1:4" x14ac:dyDescent="0.3">
      <c r="A35" t="s">
        <v>66</v>
      </c>
      <c r="B35" t="s">
        <v>116</v>
      </c>
      <c r="C35" t="s">
        <v>33</v>
      </c>
      <c r="D35" s="19"/>
    </row>
    <row r="36" spans="1:4" x14ac:dyDescent="0.3">
      <c r="A36" t="s">
        <v>66</v>
      </c>
      <c r="B36" t="s">
        <v>117</v>
      </c>
      <c r="C36" t="s">
        <v>34</v>
      </c>
      <c r="D36" s="19"/>
    </row>
    <row r="37" spans="1:4" x14ac:dyDescent="0.3">
      <c r="A37" t="s">
        <v>104</v>
      </c>
      <c r="B37" t="s">
        <v>118</v>
      </c>
      <c r="C37" t="s">
        <v>35</v>
      </c>
      <c r="D37" s="19"/>
    </row>
    <row r="38" spans="1:4" x14ac:dyDescent="0.3">
      <c r="A38" t="s">
        <v>104</v>
      </c>
      <c r="B38" t="s">
        <v>119</v>
      </c>
      <c r="C38" t="s">
        <v>36</v>
      </c>
      <c r="D38" s="19"/>
    </row>
    <row r="39" spans="1:4" x14ac:dyDescent="0.3">
      <c r="A39" t="s">
        <v>66</v>
      </c>
      <c r="B39" t="s">
        <v>120</v>
      </c>
      <c r="C39" t="s">
        <v>37</v>
      </c>
      <c r="D39" s="19"/>
    </row>
    <row r="40" spans="1:4" x14ac:dyDescent="0.3">
      <c r="A40" t="s">
        <v>96</v>
      </c>
      <c r="B40" t="s">
        <v>121</v>
      </c>
      <c r="C40" t="s">
        <v>38</v>
      </c>
      <c r="D40" s="19"/>
    </row>
    <row r="41" spans="1:4" x14ac:dyDescent="0.3">
      <c r="A41" t="s">
        <v>70</v>
      </c>
      <c r="B41" t="s">
        <v>122</v>
      </c>
      <c r="C41" t="s">
        <v>123</v>
      </c>
      <c r="D41" s="19"/>
    </row>
    <row r="42" spans="1:4" x14ac:dyDescent="0.3">
      <c r="A42" t="s">
        <v>64</v>
      </c>
      <c r="B42" t="s">
        <v>124</v>
      </c>
      <c r="C42" t="s">
        <v>39</v>
      </c>
      <c r="D42" s="19"/>
    </row>
    <row r="43" spans="1:4" x14ac:dyDescent="0.3">
      <c r="A43" t="s">
        <v>64</v>
      </c>
      <c r="B43" t="s">
        <v>125</v>
      </c>
      <c r="C43" t="s">
        <v>40</v>
      </c>
      <c r="D43" s="19"/>
    </row>
    <row r="44" spans="1:4" x14ac:dyDescent="0.3">
      <c r="A44" t="s">
        <v>64</v>
      </c>
      <c r="B44" t="s">
        <v>126</v>
      </c>
      <c r="C44" t="s">
        <v>41</v>
      </c>
      <c r="D44" s="19"/>
    </row>
    <row r="45" spans="1:4" x14ac:dyDescent="0.3">
      <c r="A45" t="s">
        <v>64</v>
      </c>
      <c r="B45" t="s">
        <v>127</v>
      </c>
      <c r="C45" t="s">
        <v>42</v>
      </c>
      <c r="D45" s="19"/>
    </row>
    <row r="46" spans="1:4" x14ac:dyDescent="0.3">
      <c r="A46" t="s">
        <v>64</v>
      </c>
      <c r="B46" t="s">
        <v>128</v>
      </c>
      <c r="C46" t="s">
        <v>43</v>
      </c>
      <c r="D46" s="19"/>
    </row>
    <row r="47" spans="1:4" x14ac:dyDescent="0.3">
      <c r="A47" t="s">
        <v>64</v>
      </c>
      <c r="B47" t="s">
        <v>129</v>
      </c>
      <c r="C47" t="s">
        <v>44</v>
      </c>
      <c r="D47" s="19"/>
    </row>
    <row r="48" spans="1:4" x14ac:dyDescent="0.3">
      <c r="A48" t="s">
        <v>64</v>
      </c>
      <c r="B48" t="s">
        <v>130</v>
      </c>
      <c r="C48" t="s">
        <v>45</v>
      </c>
      <c r="D48" s="19"/>
    </row>
    <row r="49" spans="1:4" x14ac:dyDescent="0.3">
      <c r="A49" t="s">
        <v>64</v>
      </c>
      <c r="B49" t="s">
        <v>131</v>
      </c>
      <c r="C49" t="s">
        <v>46</v>
      </c>
      <c r="D49" s="19"/>
    </row>
    <row r="50" spans="1:4" x14ac:dyDescent="0.3">
      <c r="A50" t="s">
        <v>108</v>
      </c>
      <c r="B50" t="s">
        <v>132</v>
      </c>
      <c r="C50" t="s">
        <v>47</v>
      </c>
      <c r="D50" s="19"/>
    </row>
    <row r="51" spans="1:4" x14ac:dyDescent="0.3">
      <c r="A51" t="s">
        <v>108</v>
      </c>
      <c r="B51" t="s">
        <v>133</v>
      </c>
      <c r="C51" t="s">
        <v>48</v>
      </c>
      <c r="D51" s="19"/>
    </row>
    <row r="52" spans="1:4" x14ac:dyDescent="0.3">
      <c r="A52" t="s">
        <v>106</v>
      </c>
      <c r="B52" t="s">
        <v>134</v>
      </c>
      <c r="C52" t="s">
        <v>49</v>
      </c>
      <c r="D52" s="19"/>
    </row>
    <row r="53" spans="1:4" x14ac:dyDescent="0.3">
      <c r="A53" t="s">
        <v>104</v>
      </c>
      <c r="B53" t="s">
        <v>135</v>
      </c>
      <c r="C53" t="s">
        <v>50</v>
      </c>
      <c r="D53" s="19"/>
    </row>
    <row r="54" spans="1:4" x14ac:dyDescent="0.3">
      <c r="A54" t="s">
        <v>108</v>
      </c>
      <c r="B54" t="s">
        <v>136</v>
      </c>
      <c r="C54" t="s">
        <v>51</v>
      </c>
      <c r="D54" s="19"/>
    </row>
    <row r="55" spans="1:4" x14ac:dyDescent="0.3">
      <c r="A55" t="s">
        <v>137</v>
      </c>
      <c r="B55" t="s">
        <v>138</v>
      </c>
      <c r="C55" t="s">
        <v>52</v>
      </c>
      <c r="D55" s="19"/>
    </row>
    <row r="56" spans="1:4" x14ac:dyDescent="0.3">
      <c r="A56" t="s">
        <v>74</v>
      </c>
      <c r="B56" t="s">
        <v>139</v>
      </c>
      <c r="C56" t="s">
        <v>53</v>
      </c>
      <c r="D56" s="1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6"/>
  <sheetViews>
    <sheetView workbookViewId="0">
      <selection activeCell="A2" sqref="A2"/>
    </sheetView>
  </sheetViews>
  <sheetFormatPr defaultRowHeight="14.4" x14ac:dyDescent="0.3"/>
  <cols>
    <col min="1" max="1" width="28.5546875" customWidth="1"/>
    <col min="2" max="2" width="14.33203125" customWidth="1"/>
    <col min="5" max="5" width="15.5546875" customWidth="1"/>
    <col min="8" max="8" width="15.33203125" customWidth="1"/>
    <col min="11" max="11" width="16" customWidth="1"/>
    <col min="14" max="14" width="13.88671875" customWidth="1"/>
    <col min="17" max="17" width="16" customWidth="1"/>
    <col min="20" max="20" width="13.44140625" customWidth="1"/>
  </cols>
  <sheetData>
    <row r="1" spans="1:22" s="19" customFormat="1" x14ac:dyDescent="0.3">
      <c r="A1" s="19" t="s">
        <v>169</v>
      </c>
    </row>
    <row r="2" spans="1:22" s="19" customFormat="1" x14ac:dyDescent="0.3">
      <c r="A2" s="42" t="s">
        <v>162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</row>
    <row r="3" spans="1:22" s="19" customFormat="1" x14ac:dyDescent="0.3">
      <c r="A3" s="42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</row>
    <row r="4" spans="1:22" x14ac:dyDescent="0.3">
      <c r="A4" s="43" t="s">
        <v>63</v>
      </c>
      <c r="B4" s="46" t="s">
        <v>147</v>
      </c>
      <c r="C4" s="46"/>
      <c r="D4" s="46"/>
      <c r="E4" s="46" t="s">
        <v>148</v>
      </c>
      <c r="F4" s="46"/>
      <c r="G4" s="46"/>
      <c r="H4" s="46" t="s">
        <v>149</v>
      </c>
      <c r="I4" s="46"/>
      <c r="J4" s="46"/>
      <c r="K4" s="46" t="s">
        <v>150</v>
      </c>
      <c r="L4" s="46"/>
      <c r="M4" s="46"/>
      <c r="N4" s="46" t="s">
        <v>151</v>
      </c>
      <c r="O4" s="46"/>
      <c r="P4" s="46"/>
      <c r="Q4" s="46" t="s">
        <v>152</v>
      </c>
      <c r="R4" s="46"/>
      <c r="S4" s="46"/>
      <c r="T4" s="46" t="s">
        <v>153</v>
      </c>
      <c r="U4" s="46"/>
      <c r="V4" s="46"/>
    </row>
    <row r="5" spans="1:22" x14ac:dyDescent="0.3">
      <c r="A5" s="40"/>
      <c r="B5" s="41" t="s">
        <v>161</v>
      </c>
      <c r="C5" s="41"/>
      <c r="D5" s="41" t="s">
        <v>142</v>
      </c>
      <c r="E5" s="41" t="s">
        <v>161</v>
      </c>
      <c r="F5" s="41"/>
      <c r="G5" s="41" t="s">
        <v>142</v>
      </c>
      <c r="H5" s="41" t="s">
        <v>161</v>
      </c>
      <c r="I5" s="41"/>
      <c r="J5" s="41" t="s">
        <v>142</v>
      </c>
      <c r="K5" s="41" t="s">
        <v>161</v>
      </c>
      <c r="L5" s="41"/>
      <c r="M5" s="41" t="s">
        <v>142</v>
      </c>
      <c r="N5" s="41" t="s">
        <v>161</v>
      </c>
      <c r="O5" s="41"/>
      <c r="P5" s="41" t="s">
        <v>142</v>
      </c>
      <c r="Q5" s="41" t="s">
        <v>161</v>
      </c>
      <c r="R5" s="41"/>
      <c r="S5" s="41" t="s">
        <v>142</v>
      </c>
      <c r="T5" s="41" t="s">
        <v>161</v>
      </c>
      <c r="U5" s="41"/>
      <c r="V5" s="41" t="s">
        <v>142</v>
      </c>
    </row>
    <row r="6" spans="1:22" x14ac:dyDescent="0.3">
      <c r="A6" s="32" t="s">
        <v>65</v>
      </c>
      <c r="B6" s="33">
        <v>0</v>
      </c>
      <c r="C6" s="33" t="s">
        <v>145</v>
      </c>
      <c r="D6" s="33">
        <v>0</v>
      </c>
      <c r="E6" s="33">
        <v>0</v>
      </c>
      <c r="F6" s="33" t="s">
        <v>145</v>
      </c>
      <c r="G6" s="33">
        <v>0</v>
      </c>
      <c r="H6" s="33">
        <v>0</v>
      </c>
      <c r="I6" s="33" t="s">
        <v>145</v>
      </c>
      <c r="J6" s="33">
        <v>0</v>
      </c>
      <c r="K6" s="33">
        <v>0</v>
      </c>
      <c r="L6" s="33" t="s">
        <v>145</v>
      </c>
      <c r="M6" s="33">
        <v>0</v>
      </c>
      <c r="N6" s="33">
        <v>0</v>
      </c>
      <c r="O6" s="33" t="s">
        <v>145</v>
      </c>
      <c r="P6" s="33">
        <v>0</v>
      </c>
      <c r="Q6" s="33">
        <v>0</v>
      </c>
      <c r="R6" s="33" t="s">
        <v>145</v>
      </c>
      <c r="S6" s="33">
        <v>0</v>
      </c>
      <c r="T6" s="33">
        <v>0.05</v>
      </c>
      <c r="U6" s="33" t="s">
        <v>145</v>
      </c>
      <c r="V6" s="33">
        <v>0.05</v>
      </c>
    </row>
    <row r="7" spans="1:22" x14ac:dyDescent="0.3">
      <c r="A7" s="32" t="s">
        <v>67</v>
      </c>
      <c r="B7" s="33">
        <v>2.4</v>
      </c>
      <c r="C7" s="33" t="s">
        <v>145</v>
      </c>
      <c r="D7" s="33">
        <v>0.74</v>
      </c>
      <c r="E7" s="33">
        <v>2.4300000000000002</v>
      </c>
      <c r="F7" s="33" t="s">
        <v>145</v>
      </c>
      <c r="G7" s="33">
        <v>0.91</v>
      </c>
      <c r="H7" s="33">
        <v>0.22</v>
      </c>
      <c r="I7" s="33" t="s">
        <v>145</v>
      </c>
      <c r="J7" s="33">
        <v>0.09</v>
      </c>
      <c r="K7" s="33">
        <v>0.08</v>
      </c>
      <c r="L7" s="33" t="s">
        <v>145</v>
      </c>
      <c r="M7" s="33">
        <v>0.06</v>
      </c>
      <c r="N7" s="33">
        <v>0</v>
      </c>
      <c r="O7" s="33" t="s">
        <v>145</v>
      </c>
      <c r="P7" s="33">
        <v>0</v>
      </c>
      <c r="Q7" s="33">
        <v>0.35</v>
      </c>
      <c r="R7" s="33" t="s">
        <v>145</v>
      </c>
      <c r="S7" s="33">
        <v>0.35</v>
      </c>
      <c r="T7" s="33">
        <v>18.829999999999998</v>
      </c>
      <c r="U7" s="33" t="s">
        <v>145</v>
      </c>
      <c r="V7" s="33">
        <v>2.98</v>
      </c>
    </row>
    <row r="8" spans="1:22" x14ac:dyDescent="0.3">
      <c r="A8" s="32" t="s">
        <v>69</v>
      </c>
      <c r="B8" s="33">
        <v>0.03</v>
      </c>
      <c r="C8" s="33" t="s">
        <v>145</v>
      </c>
      <c r="D8" s="33">
        <v>0.03</v>
      </c>
      <c r="E8" s="33">
        <v>0</v>
      </c>
      <c r="F8" s="33" t="s">
        <v>145</v>
      </c>
      <c r="G8" s="33">
        <v>0</v>
      </c>
      <c r="H8" s="33">
        <v>0.06</v>
      </c>
      <c r="I8" s="33" t="s">
        <v>145</v>
      </c>
      <c r="J8" s="33">
        <v>0.06</v>
      </c>
      <c r="K8" s="33">
        <v>0</v>
      </c>
      <c r="L8" s="33" t="s">
        <v>145</v>
      </c>
      <c r="M8" s="33">
        <v>0</v>
      </c>
      <c r="N8" s="33">
        <v>0</v>
      </c>
      <c r="O8" s="33" t="s">
        <v>145</v>
      </c>
      <c r="P8" s="33">
        <v>0</v>
      </c>
      <c r="Q8" s="33">
        <v>0</v>
      </c>
      <c r="R8" s="33" t="s">
        <v>145</v>
      </c>
      <c r="S8" s="33">
        <v>0</v>
      </c>
      <c r="T8" s="33">
        <v>0.05</v>
      </c>
      <c r="U8" s="33" t="s">
        <v>145</v>
      </c>
      <c r="V8" s="33">
        <v>0.05</v>
      </c>
    </row>
    <row r="9" spans="1:22" x14ac:dyDescent="0.3">
      <c r="A9" s="32" t="s">
        <v>72</v>
      </c>
      <c r="B9" s="33">
        <v>0</v>
      </c>
      <c r="C9" s="33" t="s">
        <v>145</v>
      </c>
      <c r="D9" s="33">
        <v>0</v>
      </c>
      <c r="E9" s="33">
        <v>0</v>
      </c>
      <c r="F9" s="33" t="s">
        <v>145</v>
      </c>
      <c r="G9" s="33">
        <v>0</v>
      </c>
      <c r="H9" s="33">
        <v>0</v>
      </c>
      <c r="I9" s="33" t="s">
        <v>145</v>
      </c>
      <c r="J9" s="33">
        <v>0</v>
      </c>
      <c r="K9" s="33">
        <v>0</v>
      </c>
      <c r="L9" s="33" t="s">
        <v>145</v>
      </c>
      <c r="M9" s="33">
        <v>0</v>
      </c>
      <c r="N9" s="33">
        <v>0</v>
      </c>
      <c r="O9" s="33" t="s">
        <v>145</v>
      </c>
      <c r="P9" s="33">
        <v>0</v>
      </c>
      <c r="Q9" s="33">
        <v>0</v>
      </c>
      <c r="R9" s="33" t="s">
        <v>145</v>
      </c>
      <c r="S9" s="33">
        <v>0</v>
      </c>
      <c r="T9" s="33">
        <v>0</v>
      </c>
      <c r="U9" s="33" t="s">
        <v>145</v>
      </c>
      <c r="V9" s="33">
        <v>0</v>
      </c>
    </row>
    <row r="10" spans="1:22" x14ac:dyDescent="0.3">
      <c r="A10" s="32" t="s">
        <v>71</v>
      </c>
      <c r="B10" s="33">
        <v>1.95</v>
      </c>
      <c r="C10" s="33" t="s">
        <v>145</v>
      </c>
      <c r="D10" s="33">
        <v>0.7</v>
      </c>
      <c r="E10" s="33">
        <v>0</v>
      </c>
      <c r="F10" s="33" t="s">
        <v>145</v>
      </c>
      <c r="G10" s="33">
        <v>0</v>
      </c>
      <c r="H10" s="33">
        <v>0.03</v>
      </c>
      <c r="I10" s="33" t="s">
        <v>145</v>
      </c>
      <c r="J10" s="33">
        <v>0.03</v>
      </c>
      <c r="K10" s="33">
        <v>0.05</v>
      </c>
      <c r="L10" s="33" t="s">
        <v>145</v>
      </c>
      <c r="M10" s="33">
        <v>0.05</v>
      </c>
      <c r="N10" s="33">
        <v>1.1599999999999999</v>
      </c>
      <c r="O10" s="33" t="s">
        <v>145</v>
      </c>
      <c r="P10" s="33">
        <v>0.81</v>
      </c>
      <c r="Q10" s="33">
        <v>0</v>
      </c>
      <c r="R10" s="33" t="s">
        <v>145</v>
      </c>
      <c r="S10" s="33">
        <v>0</v>
      </c>
      <c r="T10" s="33">
        <v>2.64</v>
      </c>
      <c r="U10" s="33" t="s">
        <v>145</v>
      </c>
      <c r="V10" s="33">
        <v>0.62</v>
      </c>
    </row>
    <row r="11" spans="1:22" x14ac:dyDescent="0.3">
      <c r="A11" s="32" t="s">
        <v>73</v>
      </c>
      <c r="B11" s="33">
        <v>0</v>
      </c>
      <c r="C11" s="33" t="s">
        <v>145</v>
      </c>
      <c r="D11" s="33">
        <v>0</v>
      </c>
      <c r="E11" s="33">
        <v>0</v>
      </c>
      <c r="F11" s="33" t="s">
        <v>145</v>
      </c>
      <c r="G11" s="33">
        <v>0</v>
      </c>
      <c r="H11" s="33">
        <v>0</v>
      </c>
      <c r="I11" s="33" t="s">
        <v>145</v>
      </c>
      <c r="J11" s="33">
        <v>0</v>
      </c>
      <c r="K11" s="33">
        <v>0</v>
      </c>
      <c r="L11" s="33" t="s">
        <v>145</v>
      </c>
      <c r="M11" s="33">
        <v>0</v>
      </c>
      <c r="N11" s="33">
        <v>0</v>
      </c>
      <c r="O11" s="33" t="s">
        <v>145</v>
      </c>
      <c r="P11" s="33">
        <v>0</v>
      </c>
      <c r="Q11" s="33">
        <v>0</v>
      </c>
      <c r="R11" s="33" t="s">
        <v>145</v>
      </c>
      <c r="S11" s="33">
        <v>0</v>
      </c>
      <c r="T11" s="33">
        <v>0.87</v>
      </c>
      <c r="U11" s="33" t="s">
        <v>145</v>
      </c>
      <c r="V11" s="33">
        <v>0.43</v>
      </c>
    </row>
    <row r="12" spans="1:22" x14ac:dyDescent="0.3">
      <c r="A12" s="32" t="s">
        <v>75</v>
      </c>
      <c r="B12" s="33">
        <v>2.44</v>
      </c>
      <c r="C12" s="33" t="s">
        <v>145</v>
      </c>
      <c r="D12" s="33">
        <v>0.83</v>
      </c>
      <c r="E12" s="33">
        <v>9.48</v>
      </c>
      <c r="F12" s="33" t="s">
        <v>145</v>
      </c>
      <c r="G12" s="33">
        <v>1.88</v>
      </c>
      <c r="H12" s="33">
        <v>4.5999999999999996</v>
      </c>
      <c r="I12" s="33" t="s">
        <v>145</v>
      </c>
      <c r="J12" s="33">
        <v>1.1200000000000001</v>
      </c>
      <c r="K12" s="33">
        <v>7.87</v>
      </c>
      <c r="L12" s="33" t="s">
        <v>145</v>
      </c>
      <c r="M12" s="33">
        <v>1.46</v>
      </c>
      <c r="N12" s="33">
        <v>3.85</v>
      </c>
      <c r="O12" s="33" t="s">
        <v>145</v>
      </c>
      <c r="P12" s="33">
        <v>1.1399999999999999</v>
      </c>
      <c r="Q12" s="33">
        <v>0.65</v>
      </c>
      <c r="R12" s="33" t="s">
        <v>145</v>
      </c>
      <c r="S12" s="33">
        <v>0.56000000000000005</v>
      </c>
      <c r="T12" s="33">
        <v>0.05</v>
      </c>
      <c r="U12" s="33" t="s">
        <v>145</v>
      </c>
      <c r="V12" s="33">
        <v>0.05</v>
      </c>
    </row>
    <row r="13" spans="1:22" x14ac:dyDescent="0.3">
      <c r="A13" s="32" t="s">
        <v>76</v>
      </c>
      <c r="B13" s="33">
        <v>4.13</v>
      </c>
      <c r="C13" s="33" t="s">
        <v>145</v>
      </c>
      <c r="D13" s="33">
        <v>1.31</v>
      </c>
      <c r="E13" s="33">
        <v>5.14</v>
      </c>
      <c r="F13" s="33" t="s">
        <v>145</v>
      </c>
      <c r="G13" s="33">
        <v>2.0499999999999998</v>
      </c>
      <c r="H13" s="33">
        <v>15.59</v>
      </c>
      <c r="I13" s="33" t="s">
        <v>145</v>
      </c>
      <c r="J13" s="33">
        <v>2.79</v>
      </c>
      <c r="K13" s="33">
        <v>13.4</v>
      </c>
      <c r="L13" s="33" t="s">
        <v>145</v>
      </c>
      <c r="M13" s="33">
        <v>2.65</v>
      </c>
      <c r="N13" s="33">
        <v>6.53</v>
      </c>
      <c r="O13" s="33" t="s">
        <v>145</v>
      </c>
      <c r="P13" s="33">
        <v>1.38</v>
      </c>
      <c r="Q13" s="33">
        <v>7.42</v>
      </c>
      <c r="R13" s="33" t="s">
        <v>145</v>
      </c>
      <c r="S13" s="33">
        <v>3.33</v>
      </c>
      <c r="T13" s="33">
        <v>2.29</v>
      </c>
      <c r="U13" s="33" t="s">
        <v>145</v>
      </c>
      <c r="V13" s="33">
        <v>2.29</v>
      </c>
    </row>
    <row r="14" spans="1:22" x14ac:dyDescent="0.3">
      <c r="A14" s="32" t="s">
        <v>78</v>
      </c>
      <c r="B14" s="33">
        <v>2.17</v>
      </c>
      <c r="C14" s="33" t="s">
        <v>145</v>
      </c>
      <c r="D14" s="33">
        <v>0.83</v>
      </c>
      <c r="E14" s="33">
        <v>0.71</v>
      </c>
      <c r="F14" s="33" t="s">
        <v>145</v>
      </c>
      <c r="G14" s="33">
        <v>0.71</v>
      </c>
      <c r="H14" s="33">
        <v>0.57999999999999996</v>
      </c>
      <c r="I14" s="33" t="s">
        <v>145</v>
      </c>
      <c r="J14" s="33">
        <v>0.38</v>
      </c>
      <c r="K14" s="33">
        <v>0.36</v>
      </c>
      <c r="L14" s="33" t="s">
        <v>145</v>
      </c>
      <c r="M14" s="33">
        <v>0.25</v>
      </c>
      <c r="N14" s="33">
        <v>7.0000000000000007E-2</v>
      </c>
      <c r="O14" s="33" t="s">
        <v>145</v>
      </c>
      <c r="P14" s="33">
        <v>0.05</v>
      </c>
      <c r="Q14" s="33">
        <v>0</v>
      </c>
      <c r="R14" s="33" t="s">
        <v>145</v>
      </c>
      <c r="S14" s="33">
        <v>0</v>
      </c>
      <c r="T14" s="33">
        <v>1.1299999999999999</v>
      </c>
      <c r="U14" s="33" t="s">
        <v>145</v>
      </c>
      <c r="V14" s="33">
        <v>0.54</v>
      </c>
    </row>
    <row r="15" spans="1:22" x14ac:dyDescent="0.3">
      <c r="A15" s="32" t="s">
        <v>79</v>
      </c>
      <c r="B15" s="33">
        <v>0</v>
      </c>
      <c r="C15" s="33" t="s">
        <v>145</v>
      </c>
      <c r="D15" s="33">
        <v>0</v>
      </c>
      <c r="E15" s="33">
        <v>0</v>
      </c>
      <c r="F15" s="33" t="s">
        <v>145</v>
      </c>
      <c r="G15" s="33">
        <v>0</v>
      </c>
      <c r="H15" s="33">
        <v>0</v>
      </c>
      <c r="I15" s="33" t="s">
        <v>145</v>
      </c>
      <c r="J15" s="33">
        <v>0</v>
      </c>
      <c r="K15" s="33">
        <v>0</v>
      </c>
      <c r="L15" s="33" t="s">
        <v>145</v>
      </c>
      <c r="M15" s="33">
        <v>0</v>
      </c>
      <c r="N15" s="33">
        <v>0</v>
      </c>
      <c r="O15" s="33" t="s">
        <v>145</v>
      </c>
      <c r="P15" s="33">
        <v>0</v>
      </c>
      <c r="Q15" s="33">
        <v>0</v>
      </c>
      <c r="R15" s="33" t="s">
        <v>145</v>
      </c>
      <c r="S15" s="33">
        <v>0</v>
      </c>
      <c r="T15" s="33">
        <v>0</v>
      </c>
      <c r="U15" s="33" t="s">
        <v>145</v>
      </c>
      <c r="V15" s="33">
        <v>0</v>
      </c>
    </row>
    <row r="16" spans="1:22" x14ac:dyDescent="0.3">
      <c r="A16" s="32" t="s">
        <v>81</v>
      </c>
      <c r="B16" s="33">
        <v>2.59</v>
      </c>
      <c r="C16" s="33" t="s">
        <v>145</v>
      </c>
      <c r="D16" s="33">
        <v>0.96</v>
      </c>
      <c r="E16" s="33">
        <v>2.46</v>
      </c>
      <c r="F16" s="33" t="s">
        <v>145</v>
      </c>
      <c r="G16" s="33">
        <v>0.6</v>
      </c>
      <c r="H16" s="33">
        <v>0.21</v>
      </c>
      <c r="I16" s="33" t="s">
        <v>145</v>
      </c>
      <c r="J16" s="33">
        <v>0.13</v>
      </c>
      <c r="K16" s="33">
        <v>1.78</v>
      </c>
      <c r="L16" s="33" t="s">
        <v>145</v>
      </c>
      <c r="M16" s="33">
        <v>0.52</v>
      </c>
      <c r="N16" s="33">
        <v>0.51</v>
      </c>
      <c r="O16" s="33" t="s">
        <v>145</v>
      </c>
      <c r="P16" s="33">
        <v>0.28999999999999998</v>
      </c>
      <c r="Q16" s="33">
        <v>1.49</v>
      </c>
      <c r="R16" s="33" t="s">
        <v>145</v>
      </c>
      <c r="S16" s="33">
        <v>0.66</v>
      </c>
      <c r="T16" s="33">
        <v>0.21</v>
      </c>
      <c r="U16" s="33" t="s">
        <v>145</v>
      </c>
      <c r="V16" s="33">
        <v>0.11</v>
      </c>
    </row>
    <row r="17" spans="1:22" x14ac:dyDescent="0.3">
      <c r="A17" s="32" t="s">
        <v>82</v>
      </c>
      <c r="B17" s="33">
        <v>0</v>
      </c>
      <c r="C17" s="33" t="s">
        <v>145</v>
      </c>
      <c r="D17" s="33">
        <v>0</v>
      </c>
      <c r="E17" s="33">
        <v>0</v>
      </c>
      <c r="F17" s="33" t="s">
        <v>145</v>
      </c>
      <c r="G17" s="33">
        <v>0</v>
      </c>
      <c r="H17" s="33">
        <v>0</v>
      </c>
      <c r="I17" s="33" t="s">
        <v>145</v>
      </c>
      <c r="J17" s="33">
        <v>0</v>
      </c>
      <c r="K17" s="33">
        <v>0</v>
      </c>
      <c r="L17" s="33" t="s">
        <v>145</v>
      </c>
      <c r="M17" s="33">
        <v>0</v>
      </c>
      <c r="N17" s="33">
        <v>0</v>
      </c>
      <c r="O17" s="33" t="s">
        <v>145</v>
      </c>
      <c r="P17" s="33">
        <v>0</v>
      </c>
      <c r="Q17" s="33">
        <v>0</v>
      </c>
      <c r="R17" s="33" t="s">
        <v>145</v>
      </c>
      <c r="S17" s="33">
        <v>0</v>
      </c>
      <c r="T17" s="33">
        <v>0</v>
      </c>
      <c r="U17" s="33" t="s">
        <v>145</v>
      </c>
      <c r="V17" s="33">
        <v>0</v>
      </c>
    </row>
    <row r="18" spans="1:22" x14ac:dyDescent="0.3">
      <c r="A18" s="32" t="s">
        <v>84</v>
      </c>
      <c r="B18" s="33">
        <v>2.42</v>
      </c>
      <c r="C18" s="33" t="s">
        <v>145</v>
      </c>
      <c r="D18" s="33">
        <v>1.75</v>
      </c>
      <c r="E18" s="33">
        <v>1.84</v>
      </c>
      <c r="F18" s="33" t="s">
        <v>145</v>
      </c>
      <c r="G18" s="33">
        <v>1.69</v>
      </c>
      <c r="H18" s="33">
        <v>3.11</v>
      </c>
      <c r="I18" s="33" t="s">
        <v>145</v>
      </c>
      <c r="J18" s="33">
        <v>1.34</v>
      </c>
      <c r="K18" s="33">
        <v>0.54</v>
      </c>
      <c r="L18" s="33" t="s">
        <v>145</v>
      </c>
      <c r="M18" s="33">
        <v>0.5</v>
      </c>
      <c r="N18" s="33">
        <v>0</v>
      </c>
      <c r="O18" s="33" t="s">
        <v>145</v>
      </c>
      <c r="P18" s="33">
        <v>0</v>
      </c>
      <c r="Q18" s="33">
        <v>0</v>
      </c>
      <c r="R18" s="33" t="s">
        <v>145</v>
      </c>
      <c r="S18" s="33">
        <v>0</v>
      </c>
      <c r="T18" s="33">
        <v>1.49</v>
      </c>
      <c r="U18" s="33" t="s">
        <v>145</v>
      </c>
      <c r="V18" s="33">
        <v>1.27</v>
      </c>
    </row>
    <row r="19" spans="1:22" x14ac:dyDescent="0.3">
      <c r="A19" s="32" t="s">
        <v>86</v>
      </c>
      <c r="B19" s="33">
        <v>4.04</v>
      </c>
      <c r="C19" s="33" t="s">
        <v>145</v>
      </c>
      <c r="D19" s="33">
        <v>1.23</v>
      </c>
      <c r="E19" s="33">
        <v>0.47</v>
      </c>
      <c r="F19" s="33" t="s">
        <v>145</v>
      </c>
      <c r="G19" s="33">
        <v>0.47</v>
      </c>
      <c r="H19" s="33">
        <v>0.31</v>
      </c>
      <c r="I19" s="33" t="s">
        <v>145</v>
      </c>
      <c r="J19" s="33">
        <v>0.1</v>
      </c>
      <c r="K19" s="33">
        <v>0.68</v>
      </c>
      <c r="L19" s="33" t="s">
        <v>145</v>
      </c>
      <c r="M19" s="33">
        <v>0.28000000000000003</v>
      </c>
      <c r="N19" s="33">
        <v>1.99</v>
      </c>
      <c r="O19" s="33" t="s">
        <v>145</v>
      </c>
      <c r="P19" s="33">
        <v>0.71</v>
      </c>
      <c r="Q19" s="33">
        <v>2.4700000000000002</v>
      </c>
      <c r="R19" s="33" t="s">
        <v>145</v>
      </c>
      <c r="S19" s="33">
        <v>0.86</v>
      </c>
      <c r="T19" s="33">
        <v>6.52</v>
      </c>
      <c r="U19" s="33" t="s">
        <v>145</v>
      </c>
      <c r="V19" s="33">
        <v>1.1200000000000001</v>
      </c>
    </row>
    <row r="20" spans="1:22" x14ac:dyDescent="0.3">
      <c r="A20" s="32" t="s">
        <v>88</v>
      </c>
      <c r="B20" s="33">
        <v>0.57999999999999996</v>
      </c>
      <c r="C20" s="33" t="s">
        <v>145</v>
      </c>
      <c r="D20" s="33">
        <v>0.3</v>
      </c>
      <c r="E20" s="33">
        <v>0</v>
      </c>
      <c r="F20" s="33" t="s">
        <v>145</v>
      </c>
      <c r="G20" s="33">
        <v>0</v>
      </c>
      <c r="H20" s="33">
        <v>0.03</v>
      </c>
      <c r="I20" s="33" t="s">
        <v>145</v>
      </c>
      <c r="J20" s="33">
        <v>0.03</v>
      </c>
      <c r="K20" s="33">
        <v>0</v>
      </c>
      <c r="L20" s="33" t="s">
        <v>145</v>
      </c>
      <c r="M20" s="33">
        <v>0</v>
      </c>
      <c r="N20" s="33">
        <v>0</v>
      </c>
      <c r="O20" s="33" t="s">
        <v>145</v>
      </c>
      <c r="P20" s="33">
        <v>0</v>
      </c>
      <c r="Q20" s="33">
        <v>0.08</v>
      </c>
      <c r="R20" s="33" t="s">
        <v>145</v>
      </c>
      <c r="S20" s="33">
        <v>0.06</v>
      </c>
      <c r="T20" s="33">
        <v>0</v>
      </c>
      <c r="U20" s="33" t="s">
        <v>145</v>
      </c>
      <c r="V20" s="33">
        <v>0</v>
      </c>
    </row>
    <row r="21" spans="1:22" x14ac:dyDescent="0.3">
      <c r="A21" s="32" t="s">
        <v>90</v>
      </c>
      <c r="B21" s="33">
        <v>0</v>
      </c>
      <c r="C21" s="33" t="s">
        <v>145</v>
      </c>
      <c r="D21" s="33">
        <v>0</v>
      </c>
      <c r="E21" s="33">
        <v>0</v>
      </c>
      <c r="F21" s="33" t="s">
        <v>145</v>
      </c>
      <c r="G21" s="33">
        <v>0</v>
      </c>
      <c r="H21" s="33">
        <v>0</v>
      </c>
      <c r="I21" s="33" t="s">
        <v>145</v>
      </c>
      <c r="J21" s="33">
        <v>0</v>
      </c>
      <c r="K21" s="33">
        <v>0</v>
      </c>
      <c r="L21" s="33" t="s">
        <v>145</v>
      </c>
      <c r="M21" s="33">
        <v>0</v>
      </c>
      <c r="N21" s="33">
        <v>0</v>
      </c>
      <c r="O21" s="33" t="s">
        <v>145</v>
      </c>
      <c r="P21" s="33">
        <v>0</v>
      </c>
      <c r="Q21" s="33">
        <v>0</v>
      </c>
      <c r="R21" s="33" t="s">
        <v>145</v>
      </c>
      <c r="S21" s="33">
        <v>0</v>
      </c>
      <c r="T21" s="33">
        <v>0</v>
      </c>
      <c r="U21" s="33" t="s">
        <v>145</v>
      </c>
      <c r="V21" s="33">
        <v>0</v>
      </c>
    </row>
    <row r="22" spans="1:22" x14ac:dyDescent="0.3">
      <c r="A22" s="32" t="s">
        <v>92</v>
      </c>
      <c r="B22" s="33">
        <v>3.3</v>
      </c>
      <c r="C22" s="33" t="s">
        <v>145</v>
      </c>
      <c r="D22" s="33">
        <v>1.42</v>
      </c>
      <c r="E22" s="33">
        <v>1.1299999999999999</v>
      </c>
      <c r="F22" s="33" t="s">
        <v>145</v>
      </c>
      <c r="G22" s="33">
        <v>0.54</v>
      </c>
      <c r="H22" s="33">
        <v>0.28000000000000003</v>
      </c>
      <c r="I22" s="33" t="s">
        <v>145</v>
      </c>
      <c r="J22" s="33">
        <v>0.15</v>
      </c>
      <c r="K22" s="33">
        <v>0</v>
      </c>
      <c r="L22" s="33" t="s">
        <v>145</v>
      </c>
      <c r="M22" s="33">
        <v>0</v>
      </c>
      <c r="N22" s="33">
        <v>0</v>
      </c>
      <c r="O22" s="33" t="s">
        <v>145</v>
      </c>
      <c r="P22" s="33">
        <v>0</v>
      </c>
      <c r="Q22" s="33">
        <v>0</v>
      </c>
      <c r="R22" s="33" t="s">
        <v>145</v>
      </c>
      <c r="S22" s="33">
        <v>0</v>
      </c>
      <c r="T22" s="33">
        <v>0</v>
      </c>
      <c r="U22" s="33" t="s">
        <v>145</v>
      </c>
      <c r="V22" s="33">
        <v>0</v>
      </c>
    </row>
    <row r="23" spans="1:22" x14ac:dyDescent="0.3">
      <c r="A23" s="32" t="s">
        <v>93</v>
      </c>
      <c r="B23" s="33">
        <v>2.63</v>
      </c>
      <c r="C23" s="33" t="s">
        <v>145</v>
      </c>
      <c r="D23" s="33">
        <v>1.25</v>
      </c>
      <c r="E23" s="33">
        <v>1.7</v>
      </c>
      <c r="F23" s="33" t="s">
        <v>145</v>
      </c>
      <c r="G23" s="33">
        <v>0.91</v>
      </c>
      <c r="H23" s="33">
        <v>0.04</v>
      </c>
      <c r="I23" s="33" t="s">
        <v>145</v>
      </c>
      <c r="J23" s="33">
        <v>0.04</v>
      </c>
      <c r="K23" s="33">
        <v>0</v>
      </c>
      <c r="L23" s="33" t="s">
        <v>145</v>
      </c>
      <c r="M23" s="33">
        <v>0</v>
      </c>
      <c r="N23" s="33">
        <v>0</v>
      </c>
      <c r="O23" s="33" t="s">
        <v>145</v>
      </c>
      <c r="P23" s="33">
        <v>0</v>
      </c>
      <c r="Q23" s="33">
        <v>1.1100000000000001</v>
      </c>
      <c r="R23" s="33" t="s">
        <v>145</v>
      </c>
      <c r="S23" s="33">
        <v>0.51</v>
      </c>
      <c r="T23" s="33">
        <v>7.0000000000000007E-2</v>
      </c>
      <c r="U23" s="33" t="s">
        <v>145</v>
      </c>
      <c r="V23" s="33">
        <v>7.0000000000000007E-2</v>
      </c>
    </row>
    <row r="24" spans="1:22" x14ac:dyDescent="0.3">
      <c r="A24" s="32" t="s">
        <v>95</v>
      </c>
      <c r="B24" s="33">
        <v>0</v>
      </c>
      <c r="C24" s="33" t="s">
        <v>145</v>
      </c>
      <c r="D24" s="33">
        <v>0</v>
      </c>
      <c r="E24" s="33">
        <v>0</v>
      </c>
      <c r="F24" s="33" t="s">
        <v>145</v>
      </c>
      <c r="G24" s="33">
        <v>0</v>
      </c>
      <c r="H24" s="33">
        <v>0</v>
      </c>
      <c r="I24" s="33" t="s">
        <v>145</v>
      </c>
      <c r="J24" s="33">
        <v>0</v>
      </c>
      <c r="K24" s="33">
        <v>0</v>
      </c>
      <c r="L24" s="33" t="s">
        <v>145</v>
      </c>
      <c r="M24" s="33">
        <v>0</v>
      </c>
      <c r="N24" s="33">
        <v>0</v>
      </c>
      <c r="O24" s="33" t="s">
        <v>145</v>
      </c>
      <c r="P24" s="33">
        <v>0</v>
      </c>
      <c r="Q24" s="33">
        <v>0</v>
      </c>
      <c r="R24" s="33" t="s">
        <v>145</v>
      </c>
      <c r="S24" s="33">
        <v>0</v>
      </c>
      <c r="T24" s="33">
        <v>0</v>
      </c>
      <c r="U24" s="33" t="s">
        <v>145</v>
      </c>
      <c r="V24" s="33">
        <v>0</v>
      </c>
    </row>
    <row r="25" spans="1:22" x14ac:dyDescent="0.3">
      <c r="A25" s="32" t="s">
        <v>97</v>
      </c>
      <c r="B25" s="33">
        <v>0.54</v>
      </c>
      <c r="C25" s="33" t="s">
        <v>145</v>
      </c>
      <c r="D25" s="33">
        <v>0.3</v>
      </c>
      <c r="E25" s="33">
        <v>0.04</v>
      </c>
      <c r="F25" s="33" t="s">
        <v>145</v>
      </c>
      <c r="G25" s="33">
        <v>0.04</v>
      </c>
      <c r="H25" s="33">
        <v>7.0000000000000007E-2</v>
      </c>
      <c r="I25" s="33" t="s">
        <v>145</v>
      </c>
      <c r="J25" s="33">
        <v>7.0000000000000007E-2</v>
      </c>
      <c r="K25" s="33">
        <v>0.81</v>
      </c>
      <c r="L25" s="33" t="s">
        <v>145</v>
      </c>
      <c r="M25" s="33">
        <v>0.52</v>
      </c>
      <c r="N25" s="33">
        <v>0.09</v>
      </c>
      <c r="O25" s="33" t="s">
        <v>145</v>
      </c>
      <c r="P25" s="33">
        <v>7.0000000000000007E-2</v>
      </c>
      <c r="Q25" s="33">
        <v>0.04</v>
      </c>
      <c r="R25" s="33" t="s">
        <v>145</v>
      </c>
      <c r="S25" s="33">
        <v>0.04</v>
      </c>
      <c r="T25" s="33">
        <v>12.26</v>
      </c>
      <c r="U25" s="33" t="s">
        <v>145</v>
      </c>
      <c r="V25" s="33">
        <v>3.04</v>
      </c>
    </row>
    <row r="26" spans="1:22" x14ac:dyDescent="0.3">
      <c r="A26" s="32" t="s">
        <v>98</v>
      </c>
      <c r="B26" s="33">
        <v>0</v>
      </c>
      <c r="C26" s="33" t="s">
        <v>145</v>
      </c>
      <c r="D26" s="33">
        <v>0</v>
      </c>
      <c r="E26" s="33">
        <v>0</v>
      </c>
      <c r="F26" s="33" t="s">
        <v>145</v>
      </c>
      <c r="G26" s="33">
        <v>0</v>
      </c>
      <c r="H26" s="33">
        <v>0</v>
      </c>
      <c r="I26" s="33" t="s">
        <v>145</v>
      </c>
      <c r="J26" s="33">
        <v>0</v>
      </c>
      <c r="K26" s="33">
        <v>0</v>
      </c>
      <c r="L26" s="33" t="s">
        <v>145</v>
      </c>
      <c r="M26" s="33">
        <v>0</v>
      </c>
      <c r="N26" s="33">
        <v>0</v>
      </c>
      <c r="O26" s="33" t="s">
        <v>145</v>
      </c>
      <c r="P26" s="33">
        <v>0</v>
      </c>
      <c r="Q26" s="33">
        <v>0</v>
      </c>
      <c r="R26" s="33" t="s">
        <v>145</v>
      </c>
      <c r="S26" s="33">
        <v>0</v>
      </c>
      <c r="T26" s="33">
        <v>0.1</v>
      </c>
      <c r="U26" s="33" t="s">
        <v>145</v>
      </c>
      <c r="V26" s="33">
        <v>7.0000000000000007E-2</v>
      </c>
    </row>
    <row r="27" spans="1:22" x14ac:dyDescent="0.3">
      <c r="A27" s="32" t="s">
        <v>99</v>
      </c>
      <c r="B27" s="33">
        <v>0</v>
      </c>
      <c r="C27" s="33" t="s">
        <v>145</v>
      </c>
      <c r="D27" s="33">
        <v>0</v>
      </c>
      <c r="E27" s="33">
        <v>1.26</v>
      </c>
      <c r="F27" s="33" t="s">
        <v>145</v>
      </c>
      <c r="G27" s="33">
        <v>1.2</v>
      </c>
      <c r="H27" s="33">
        <v>0.06</v>
      </c>
      <c r="I27" s="33" t="s">
        <v>145</v>
      </c>
      <c r="J27" s="33">
        <v>0.05</v>
      </c>
      <c r="K27" s="33">
        <v>2.0299999999999998</v>
      </c>
      <c r="L27" s="33" t="s">
        <v>145</v>
      </c>
      <c r="M27" s="33">
        <v>2</v>
      </c>
      <c r="N27" s="33">
        <v>0</v>
      </c>
      <c r="O27" s="33" t="s">
        <v>145</v>
      </c>
      <c r="P27" s="33">
        <v>0</v>
      </c>
      <c r="Q27" s="33">
        <v>0.63</v>
      </c>
      <c r="R27" s="33" t="s">
        <v>145</v>
      </c>
      <c r="S27" s="33">
        <v>0.49</v>
      </c>
      <c r="T27" s="33">
        <v>0</v>
      </c>
      <c r="U27" s="33" t="s">
        <v>145</v>
      </c>
      <c r="V27" s="33">
        <v>0</v>
      </c>
    </row>
    <row r="28" spans="1:22" x14ac:dyDescent="0.3">
      <c r="A28" s="32" t="s">
        <v>101</v>
      </c>
      <c r="B28" s="33">
        <v>1.01</v>
      </c>
      <c r="C28" s="33" t="s">
        <v>145</v>
      </c>
      <c r="D28" s="33">
        <v>0.55000000000000004</v>
      </c>
      <c r="E28" s="33">
        <v>0</v>
      </c>
      <c r="F28" s="33" t="s">
        <v>145</v>
      </c>
      <c r="G28" s="33">
        <v>0</v>
      </c>
      <c r="H28" s="33">
        <v>0.09</v>
      </c>
      <c r="I28" s="33" t="s">
        <v>145</v>
      </c>
      <c r="J28" s="33">
        <v>0.06</v>
      </c>
      <c r="K28" s="33">
        <v>0</v>
      </c>
      <c r="L28" s="33" t="s">
        <v>145</v>
      </c>
      <c r="M28" s="33">
        <v>0</v>
      </c>
      <c r="N28" s="33">
        <v>0.05</v>
      </c>
      <c r="O28" s="33" t="s">
        <v>145</v>
      </c>
      <c r="P28" s="33">
        <v>0.05</v>
      </c>
      <c r="Q28" s="33">
        <v>0</v>
      </c>
      <c r="R28" s="33" t="s">
        <v>145</v>
      </c>
      <c r="S28" s="33">
        <v>0</v>
      </c>
      <c r="T28" s="33">
        <v>0.03</v>
      </c>
      <c r="U28" s="33" t="s">
        <v>145</v>
      </c>
      <c r="V28" s="33">
        <v>0.03</v>
      </c>
    </row>
    <row r="29" spans="1:22" x14ac:dyDescent="0.3">
      <c r="A29" s="32" t="s">
        <v>102</v>
      </c>
      <c r="B29" s="33">
        <v>0.84</v>
      </c>
      <c r="C29" s="33" t="s">
        <v>145</v>
      </c>
      <c r="D29" s="33">
        <v>0.81</v>
      </c>
      <c r="E29" s="33">
        <v>0</v>
      </c>
      <c r="F29" s="33" t="s">
        <v>145</v>
      </c>
      <c r="G29" s="33">
        <v>0</v>
      </c>
      <c r="H29" s="33">
        <v>0</v>
      </c>
      <c r="I29" s="33" t="s">
        <v>145</v>
      </c>
      <c r="J29" s="33">
        <v>0</v>
      </c>
      <c r="K29" s="33">
        <v>6.75</v>
      </c>
      <c r="L29" s="33" t="s">
        <v>145</v>
      </c>
      <c r="M29" s="33">
        <v>2.2799999999999998</v>
      </c>
      <c r="N29" s="33">
        <v>0</v>
      </c>
      <c r="O29" s="33" t="s">
        <v>145</v>
      </c>
      <c r="P29" s="33">
        <v>0</v>
      </c>
      <c r="Q29" s="33">
        <v>0</v>
      </c>
      <c r="R29" s="33" t="s">
        <v>145</v>
      </c>
      <c r="S29" s="33">
        <v>0</v>
      </c>
      <c r="T29" s="33">
        <v>2.31</v>
      </c>
      <c r="U29" s="33" t="s">
        <v>145</v>
      </c>
      <c r="V29" s="33">
        <v>1.45</v>
      </c>
    </row>
    <row r="30" spans="1:22" x14ac:dyDescent="0.3">
      <c r="A30" s="32" t="s">
        <v>103</v>
      </c>
      <c r="B30" s="33">
        <v>7.0000000000000007E-2</v>
      </c>
      <c r="C30" s="33" t="s">
        <v>145</v>
      </c>
      <c r="D30" s="33">
        <v>7.0000000000000007E-2</v>
      </c>
      <c r="E30" s="33">
        <v>0</v>
      </c>
      <c r="F30" s="33" t="s">
        <v>145</v>
      </c>
      <c r="G30" s="33">
        <v>0</v>
      </c>
      <c r="H30" s="33">
        <v>0</v>
      </c>
      <c r="I30" s="33" t="s">
        <v>145</v>
      </c>
      <c r="J30" s="33">
        <v>0</v>
      </c>
      <c r="K30" s="33">
        <v>0</v>
      </c>
      <c r="L30" s="33" t="s">
        <v>145</v>
      </c>
      <c r="M30" s="33">
        <v>0</v>
      </c>
      <c r="N30" s="33">
        <v>0</v>
      </c>
      <c r="O30" s="33" t="s">
        <v>145</v>
      </c>
      <c r="P30" s="33">
        <v>0</v>
      </c>
      <c r="Q30" s="33">
        <v>0</v>
      </c>
      <c r="R30" s="33" t="s">
        <v>145</v>
      </c>
      <c r="S30" s="33">
        <v>0</v>
      </c>
      <c r="T30" s="33">
        <v>7.0000000000000007E-2</v>
      </c>
      <c r="U30" s="33" t="s">
        <v>145</v>
      </c>
      <c r="V30" s="33">
        <v>7.0000000000000007E-2</v>
      </c>
    </row>
    <row r="31" spans="1:22" x14ac:dyDescent="0.3">
      <c r="A31" s="32" t="s">
        <v>105</v>
      </c>
      <c r="B31" s="33">
        <v>0.81</v>
      </c>
      <c r="C31" s="33" t="s">
        <v>145</v>
      </c>
      <c r="D31" s="33">
        <v>0.6</v>
      </c>
      <c r="E31" s="33">
        <v>0.9</v>
      </c>
      <c r="F31" s="33" t="s">
        <v>145</v>
      </c>
      <c r="G31" s="33">
        <v>0.38</v>
      </c>
      <c r="H31" s="33">
        <v>0.3</v>
      </c>
      <c r="I31" s="33" t="s">
        <v>145</v>
      </c>
      <c r="J31" s="33">
        <v>0.12</v>
      </c>
      <c r="K31" s="33">
        <v>0.18</v>
      </c>
      <c r="L31" s="33" t="s">
        <v>145</v>
      </c>
      <c r="M31" s="33">
        <v>0.09</v>
      </c>
      <c r="N31" s="33">
        <v>0.17</v>
      </c>
      <c r="O31" s="33" t="s">
        <v>145</v>
      </c>
      <c r="P31" s="33">
        <v>0.09</v>
      </c>
      <c r="Q31" s="33">
        <v>0.08</v>
      </c>
      <c r="R31" s="33" t="s">
        <v>145</v>
      </c>
      <c r="S31" s="33">
        <v>0.06</v>
      </c>
      <c r="T31" s="33">
        <v>0.12</v>
      </c>
      <c r="U31" s="33" t="s">
        <v>145</v>
      </c>
      <c r="V31" s="33">
        <v>0.08</v>
      </c>
    </row>
    <row r="32" spans="1:22" x14ac:dyDescent="0.3">
      <c r="A32" s="32" t="s">
        <v>107</v>
      </c>
      <c r="B32" s="33">
        <v>0</v>
      </c>
      <c r="C32" s="33" t="s">
        <v>145</v>
      </c>
      <c r="D32" s="33">
        <v>0</v>
      </c>
      <c r="E32" s="33">
        <v>0</v>
      </c>
      <c r="F32" s="33" t="s">
        <v>145</v>
      </c>
      <c r="G32" s="33">
        <v>0</v>
      </c>
      <c r="H32" s="33">
        <v>0</v>
      </c>
      <c r="I32" s="33" t="s">
        <v>145</v>
      </c>
      <c r="J32" s="33">
        <v>0</v>
      </c>
      <c r="K32" s="33">
        <v>0</v>
      </c>
      <c r="L32" s="33" t="s">
        <v>145</v>
      </c>
      <c r="M32" s="33">
        <v>0</v>
      </c>
      <c r="N32" s="33">
        <v>0</v>
      </c>
      <c r="O32" s="33" t="s">
        <v>145</v>
      </c>
      <c r="P32" s="33">
        <v>0</v>
      </c>
      <c r="Q32" s="33">
        <v>0</v>
      </c>
      <c r="R32" s="33" t="s">
        <v>145</v>
      </c>
      <c r="S32" s="33">
        <v>0</v>
      </c>
      <c r="T32" s="33">
        <v>0</v>
      </c>
      <c r="U32" s="33" t="s">
        <v>145</v>
      </c>
      <c r="V32" s="33">
        <v>0</v>
      </c>
    </row>
    <row r="33" spans="1:22" x14ac:dyDescent="0.3">
      <c r="A33" s="32" t="s">
        <v>109</v>
      </c>
      <c r="B33" s="33">
        <v>0</v>
      </c>
      <c r="C33" s="33" t="s">
        <v>145</v>
      </c>
      <c r="D33" s="33">
        <v>0</v>
      </c>
      <c r="E33" s="33">
        <v>0</v>
      </c>
      <c r="F33" s="33" t="s">
        <v>145</v>
      </c>
      <c r="G33" s="33">
        <v>0</v>
      </c>
      <c r="H33" s="33">
        <v>0</v>
      </c>
      <c r="I33" s="33" t="s">
        <v>145</v>
      </c>
      <c r="J33" s="33">
        <v>0</v>
      </c>
      <c r="K33" s="33">
        <v>0</v>
      </c>
      <c r="L33" s="33" t="s">
        <v>145</v>
      </c>
      <c r="M33" s="33">
        <v>0</v>
      </c>
      <c r="N33" s="33">
        <v>0</v>
      </c>
      <c r="O33" s="33" t="s">
        <v>145</v>
      </c>
      <c r="P33" s="33">
        <v>0</v>
      </c>
      <c r="Q33" s="33">
        <v>0</v>
      </c>
      <c r="R33" s="33" t="s">
        <v>145</v>
      </c>
      <c r="S33" s="33">
        <v>0</v>
      </c>
      <c r="T33" s="33">
        <v>0</v>
      </c>
      <c r="U33" s="33" t="s">
        <v>145</v>
      </c>
      <c r="V33" s="33">
        <v>0</v>
      </c>
    </row>
    <row r="34" spans="1:22" x14ac:dyDescent="0.3">
      <c r="A34" s="32" t="s">
        <v>111</v>
      </c>
      <c r="B34" s="33">
        <v>0.3</v>
      </c>
      <c r="C34" s="33" t="s">
        <v>145</v>
      </c>
      <c r="D34" s="33">
        <v>0.26</v>
      </c>
      <c r="E34" s="33">
        <v>0</v>
      </c>
      <c r="F34" s="33" t="s">
        <v>145</v>
      </c>
      <c r="G34" s="33">
        <v>0</v>
      </c>
      <c r="H34" s="33">
        <v>0</v>
      </c>
      <c r="I34" s="33" t="s">
        <v>145</v>
      </c>
      <c r="J34" s="33">
        <v>0</v>
      </c>
      <c r="K34" s="33">
        <v>0</v>
      </c>
      <c r="L34" s="33" t="s">
        <v>145</v>
      </c>
      <c r="M34" s="33">
        <v>0</v>
      </c>
      <c r="N34" s="33">
        <v>0.04</v>
      </c>
      <c r="O34" s="33" t="s">
        <v>145</v>
      </c>
      <c r="P34" s="33">
        <v>0.03</v>
      </c>
      <c r="Q34" s="33">
        <v>2.35</v>
      </c>
      <c r="R34" s="33" t="s">
        <v>145</v>
      </c>
      <c r="S34" s="33">
        <v>0.92</v>
      </c>
      <c r="T34" s="33">
        <v>0</v>
      </c>
      <c r="U34" s="33" t="s">
        <v>145</v>
      </c>
      <c r="V34" s="33">
        <v>0</v>
      </c>
    </row>
    <row r="35" spans="1:22" x14ac:dyDescent="0.3">
      <c r="A35" s="32" t="s">
        <v>112</v>
      </c>
      <c r="B35" s="33">
        <v>1.02</v>
      </c>
      <c r="C35" s="33" t="s">
        <v>145</v>
      </c>
      <c r="D35" s="33">
        <v>0.47</v>
      </c>
      <c r="E35" s="33">
        <v>0.49</v>
      </c>
      <c r="F35" s="33" t="s">
        <v>145</v>
      </c>
      <c r="G35" s="33">
        <v>0.34</v>
      </c>
      <c r="H35" s="33">
        <v>7.0000000000000007E-2</v>
      </c>
      <c r="I35" s="33" t="s">
        <v>145</v>
      </c>
      <c r="J35" s="33">
        <v>0.05</v>
      </c>
      <c r="K35" s="33">
        <v>0.1</v>
      </c>
      <c r="L35" s="33" t="s">
        <v>145</v>
      </c>
      <c r="M35" s="33">
        <v>0.06</v>
      </c>
      <c r="N35" s="33">
        <v>0.04</v>
      </c>
      <c r="O35" s="33" t="s">
        <v>145</v>
      </c>
      <c r="P35" s="33">
        <v>0.04</v>
      </c>
      <c r="Q35" s="33">
        <v>0.56999999999999995</v>
      </c>
      <c r="R35" s="33" t="s">
        <v>145</v>
      </c>
      <c r="S35" s="33">
        <v>0.3</v>
      </c>
      <c r="T35" s="33">
        <v>2.76</v>
      </c>
      <c r="U35" s="33" t="s">
        <v>145</v>
      </c>
      <c r="V35" s="33">
        <v>1.01</v>
      </c>
    </row>
    <row r="36" spans="1:22" x14ac:dyDescent="0.3">
      <c r="A36" s="32" t="s">
        <v>113</v>
      </c>
      <c r="B36" s="33">
        <v>0</v>
      </c>
      <c r="C36" s="33" t="s">
        <v>145</v>
      </c>
      <c r="D36" s="33">
        <v>0</v>
      </c>
      <c r="E36" s="33">
        <v>0</v>
      </c>
      <c r="F36" s="33" t="s">
        <v>145</v>
      </c>
      <c r="G36" s="33">
        <v>0</v>
      </c>
      <c r="H36" s="33">
        <v>0</v>
      </c>
      <c r="I36" s="33" t="s">
        <v>145</v>
      </c>
      <c r="J36" s="33">
        <v>0</v>
      </c>
      <c r="K36" s="33">
        <v>0</v>
      </c>
      <c r="L36" s="33" t="s">
        <v>145</v>
      </c>
      <c r="M36" s="33">
        <v>0</v>
      </c>
      <c r="N36" s="33">
        <v>0</v>
      </c>
      <c r="O36" s="33" t="s">
        <v>145</v>
      </c>
      <c r="P36" s="33">
        <v>0</v>
      </c>
      <c r="Q36" s="33">
        <v>0.79</v>
      </c>
      <c r="R36" s="33" t="s">
        <v>145</v>
      </c>
      <c r="S36" s="33">
        <v>0.74</v>
      </c>
      <c r="T36" s="33">
        <v>0</v>
      </c>
      <c r="U36" s="33" t="s">
        <v>145</v>
      </c>
      <c r="V36" s="33">
        <v>0</v>
      </c>
    </row>
    <row r="37" spans="1:22" x14ac:dyDescent="0.3">
      <c r="A37" s="32" t="s">
        <v>115</v>
      </c>
      <c r="B37" s="33">
        <v>0</v>
      </c>
      <c r="C37" s="33" t="s">
        <v>145</v>
      </c>
      <c r="D37" s="33">
        <v>0</v>
      </c>
      <c r="E37" s="33">
        <v>0</v>
      </c>
      <c r="F37" s="33" t="s">
        <v>145</v>
      </c>
      <c r="G37" s="33">
        <v>0</v>
      </c>
      <c r="H37" s="33">
        <v>0</v>
      </c>
      <c r="I37" s="33" t="s">
        <v>145</v>
      </c>
      <c r="J37" s="33">
        <v>0</v>
      </c>
      <c r="K37" s="33">
        <v>0</v>
      </c>
      <c r="L37" s="33" t="s">
        <v>145</v>
      </c>
      <c r="M37" s="33">
        <v>0</v>
      </c>
      <c r="N37" s="33">
        <v>0</v>
      </c>
      <c r="O37" s="33" t="s">
        <v>145</v>
      </c>
      <c r="P37" s="33">
        <v>0</v>
      </c>
      <c r="Q37" s="33">
        <v>0</v>
      </c>
      <c r="R37" s="33" t="s">
        <v>145</v>
      </c>
      <c r="S37" s="33">
        <v>0</v>
      </c>
      <c r="T37" s="33">
        <v>0.03</v>
      </c>
      <c r="U37" s="33" t="s">
        <v>145</v>
      </c>
      <c r="V37" s="33">
        <v>0.03</v>
      </c>
    </row>
    <row r="38" spans="1:22" x14ac:dyDescent="0.3">
      <c r="A38" s="32" t="s">
        <v>116</v>
      </c>
      <c r="B38" s="33">
        <v>2.5499999999999998</v>
      </c>
      <c r="C38" s="33" t="s">
        <v>145</v>
      </c>
      <c r="D38" s="33">
        <v>1.76</v>
      </c>
      <c r="E38" s="33">
        <v>0</v>
      </c>
      <c r="F38" s="33" t="s">
        <v>145</v>
      </c>
      <c r="G38" s="33">
        <v>0</v>
      </c>
      <c r="H38" s="33">
        <v>0</v>
      </c>
      <c r="I38" s="33" t="s">
        <v>145</v>
      </c>
      <c r="J38" s="33">
        <v>0</v>
      </c>
      <c r="K38" s="33">
        <v>0</v>
      </c>
      <c r="L38" s="33" t="s">
        <v>145</v>
      </c>
      <c r="M38" s="33">
        <v>0</v>
      </c>
      <c r="N38" s="33">
        <v>0</v>
      </c>
      <c r="O38" s="33" t="s">
        <v>145</v>
      </c>
      <c r="P38" s="33">
        <v>0</v>
      </c>
      <c r="Q38" s="33">
        <v>0</v>
      </c>
      <c r="R38" s="33" t="s">
        <v>145</v>
      </c>
      <c r="S38" s="33">
        <v>0</v>
      </c>
      <c r="T38" s="33">
        <v>6.19</v>
      </c>
      <c r="U38" s="33" t="s">
        <v>145</v>
      </c>
      <c r="V38" s="33">
        <v>2.2400000000000002</v>
      </c>
    </row>
    <row r="39" spans="1:22" x14ac:dyDescent="0.3">
      <c r="A39" s="32" t="s">
        <v>117</v>
      </c>
      <c r="B39" s="33">
        <v>4.3</v>
      </c>
      <c r="C39" s="33" t="s">
        <v>145</v>
      </c>
      <c r="D39" s="33">
        <v>1.45</v>
      </c>
      <c r="E39" s="33">
        <v>4.29</v>
      </c>
      <c r="F39" s="33" t="s">
        <v>145</v>
      </c>
      <c r="G39" s="33">
        <v>2.4300000000000002</v>
      </c>
      <c r="H39" s="33">
        <v>2.0699999999999998</v>
      </c>
      <c r="I39" s="33" t="s">
        <v>145</v>
      </c>
      <c r="J39" s="33">
        <v>1.73</v>
      </c>
      <c r="K39" s="33">
        <v>0</v>
      </c>
      <c r="L39" s="33" t="s">
        <v>145</v>
      </c>
      <c r="M39" s="33">
        <v>0</v>
      </c>
      <c r="N39" s="33">
        <v>0</v>
      </c>
      <c r="O39" s="33" t="s">
        <v>145</v>
      </c>
      <c r="P39" s="33">
        <v>0</v>
      </c>
      <c r="Q39" s="33">
        <v>0.04</v>
      </c>
      <c r="R39" s="33" t="s">
        <v>145</v>
      </c>
      <c r="S39" s="33">
        <v>0.04</v>
      </c>
      <c r="T39" s="33">
        <v>4.12</v>
      </c>
      <c r="U39" s="33" t="s">
        <v>145</v>
      </c>
      <c r="V39" s="33">
        <v>1.31</v>
      </c>
    </row>
    <row r="40" spans="1:22" x14ac:dyDescent="0.3">
      <c r="A40" s="32" t="s">
        <v>118</v>
      </c>
      <c r="B40" s="33">
        <v>0</v>
      </c>
      <c r="C40" s="33" t="s">
        <v>145</v>
      </c>
      <c r="D40" s="33">
        <v>0</v>
      </c>
      <c r="E40" s="33">
        <v>0</v>
      </c>
      <c r="F40" s="33" t="s">
        <v>145</v>
      </c>
      <c r="G40" s="33">
        <v>0</v>
      </c>
      <c r="H40" s="33">
        <v>0</v>
      </c>
      <c r="I40" s="33" t="s">
        <v>145</v>
      </c>
      <c r="J40" s="33">
        <v>0</v>
      </c>
      <c r="K40" s="33">
        <v>0</v>
      </c>
      <c r="L40" s="33" t="s">
        <v>145</v>
      </c>
      <c r="M40" s="33">
        <v>0</v>
      </c>
      <c r="N40" s="33">
        <v>0</v>
      </c>
      <c r="O40" s="33" t="s">
        <v>145</v>
      </c>
      <c r="P40" s="33">
        <v>0</v>
      </c>
      <c r="Q40" s="33">
        <v>0</v>
      </c>
      <c r="R40" s="33" t="s">
        <v>145</v>
      </c>
      <c r="S40" s="33">
        <v>0</v>
      </c>
      <c r="T40" s="33">
        <v>2.61</v>
      </c>
      <c r="U40" s="33" t="s">
        <v>145</v>
      </c>
      <c r="V40" s="33">
        <v>0.98</v>
      </c>
    </row>
    <row r="41" spans="1:22" x14ac:dyDescent="0.3">
      <c r="A41" s="32" t="s">
        <v>119</v>
      </c>
      <c r="B41" s="33">
        <v>0</v>
      </c>
      <c r="C41" s="33" t="s">
        <v>145</v>
      </c>
      <c r="D41" s="33">
        <v>0</v>
      </c>
      <c r="E41" s="33">
        <v>0</v>
      </c>
      <c r="F41" s="33" t="s">
        <v>145</v>
      </c>
      <c r="G41" s="33">
        <v>0</v>
      </c>
      <c r="H41" s="33">
        <v>0</v>
      </c>
      <c r="I41" s="33" t="s">
        <v>145</v>
      </c>
      <c r="J41" s="33">
        <v>0</v>
      </c>
      <c r="K41" s="33">
        <v>0</v>
      </c>
      <c r="L41" s="33" t="s">
        <v>145</v>
      </c>
      <c r="M41" s="33">
        <v>0</v>
      </c>
      <c r="N41" s="33">
        <v>0</v>
      </c>
      <c r="O41" s="33" t="s">
        <v>145</v>
      </c>
      <c r="P41" s="33">
        <v>0</v>
      </c>
      <c r="Q41" s="33">
        <v>0</v>
      </c>
      <c r="R41" s="33" t="s">
        <v>145</v>
      </c>
      <c r="S41" s="33">
        <v>0</v>
      </c>
      <c r="T41" s="33">
        <v>0.55000000000000004</v>
      </c>
      <c r="U41" s="33" t="s">
        <v>145</v>
      </c>
      <c r="V41" s="33">
        <v>0.39</v>
      </c>
    </row>
    <row r="42" spans="1:22" x14ac:dyDescent="0.3">
      <c r="A42" s="32" t="s">
        <v>120</v>
      </c>
      <c r="B42" s="33">
        <v>3.06</v>
      </c>
      <c r="C42" s="33" t="s">
        <v>145</v>
      </c>
      <c r="D42" s="33">
        <v>0.82</v>
      </c>
      <c r="E42" s="33">
        <v>12.34</v>
      </c>
      <c r="F42" s="33" t="s">
        <v>145</v>
      </c>
      <c r="G42" s="33">
        <v>2.5099999999999998</v>
      </c>
      <c r="H42" s="33">
        <v>8.4499999999999993</v>
      </c>
      <c r="I42" s="33" t="s">
        <v>145</v>
      </c>
      <c r="J42" s="33">
        <v>1.84</v>
      </c>
      <c r="K42" s="33">
        <v>16.11</v>
      </c>
      <c r="L42" s="33" t="s">
        <v>145</v>
      </c>
      <c r="M42" s="33">
        <v>2.0699999999999998</v>
      </c>
      <c r="N42" s="33">
        <v>25.34</v>
      </c>
      <c r="O42" s="33" t="s">
        <v>145</v>
      </c>
      <c r="P42" s="33">
        <v>2.4500000000000002</v>
      </c>
      <c r="Q42" s="33">
        <v>7.75</v>
      </c>
      <c r="R42" s="33" t="s">
        <v>145</v>
      </c>
      <c r="S42" s="33">
        <v>2.08</v>
      </c>
      <c r="T42" s="33">
        <v>3.02</v>
      </c>
      <c r="U42" s="33" t="s">
        <v>145</v>
      </c>
      <c r="V42" s="33">
        <v>1.01</v>
      </c>
    </row>
    <row r="43" spans="1:22" x14ac:dyDescent="0.3">
      <c r="A43" s="32" t="s">
        <v>121</v>
      </c>
      <c r="B43" s="33">
        <v>0.5</v>
      </c>
      <c r="C43" s="33" t="s">
        <v>145</v>
      </c>
      <c r="D43" s="33">
        <v>0.4</v>
      </c>
      <c r="E43" s="33">
        <v>7.0000000000000007E-2</v>
      </c>
      <c r="F43" s="33" t="s">
        <v>145</v>
      </c>
      <c r="G43" s="33">
        <v>7.0000000000000007E-2</v>
      </c>
      <c r="H43" s="33">
        <v>0.34</v>
      </c>
      <c r="I43" s="33" t="s">
        <v>145</v>
      </c>
      <c r="J43" s="33">
        <v>0.11</v>
      </c>
      <c r="K43" s="33">
        <v>0</v>
      </c>
      <c r="L43" s="33" t="s">
        <v>145</v>
      </c>
      <c r="M43" s="33">
        <v>0</v>
      </c>
      <c r="N43" s="33">
        <v>0.05</v>
      </c>
      <c r="O43" s="33" t="s">
        <v>145</v>
      </c>
      <c r="P43" s="33">
        <v>0.05</v>
      </c>
      <c r="Q43" s="33">
        <v>0.08</v>
      </c>
      <c r="R43" s="33" t="s">
        <v>145</v>
      </c>
      <c r="S43" s="33">
        <v>0.05</v>
      </c>
      <c r="T43" s="33">
        <v>0</v>
      </c>
      <c r="U43" s="33" t="s">
        <v>145</v>
      </c>
      <c r="V43" s="33">
        <v>0</v>
      </c>
    </row>
    <row r="44" spans="1:22" x14ac:dyDescent="0.3">
      <c r="A44" s="32" t="s">
        <v>122</v>
      </c>
      <c r="B44" s="33">
        <v>0.61</v>
      </c>
      <c r="C44" s="33" t="s">
        <v>145</v>
      </c>
      <c r="D44" s="33">
        <v>0.3</v>
      </c>
      <c r="E44" s="33">
        <v>0</v>
      </c>
      <c r="F44" s="33" t="s">
        <v>145</v>
      </c>
      <c r="G44" s="33">
        <v>0</v>
      </c>
      <c r="H44" s="33">
        <v>0</v>
      </c>
      <c r="I44" s="33" t="s">
        <v>145</v>
      </c>
      <c r="J44" s="33">
        <v>0</v>
      </c>
      <c r="K44" s="33">
        <v>0</v>
      </c>
      <c r="L44" s="33" t="s">
        <v>145</v>
      </c>
      <c r="M44" s="33">
        <v>0</v>
      </c>
      <c r="N44" s="33">
        <v>0</v>
      </c>
      <c r="O44" s="33" t="s">
        <v>145</v>
      </c>
      <c r="P44" s="33">
        <v>0</v>
      </c>
      <c r="Q44" s="33">
        <v>0</v>
      </c>
      <c r="R44" s="33" t="s">
        <v>145</v>
      </c>
      <c r="S44" s="33">
        <v>0</v>
      </c>
      <c r="T44" s="33">
        <v>0.81</v>
      </c>
      <c r="U44" s="33" t="s">
        <v>145</v>
      </c>
      <c r="V44" s="33">
        <v>0.31</v>
      </c>
    </row>
    <row r="45" spans="1:22" x14ac:dyDescent="0.3">
      <c r="A45" s="32" t="s">
        <v>124</v>
      </c>
      <c r="B45" s="33">
        <v>0</v>
      </c>
      <c r="C45" s="33" t="s">
        <v>145</v>
      </c>
      <c r="D45" s="33">
        <v>0</v>
      </c>
      <c r="E45" s="33">
        <v>0</v>
      </c>
      <c r="F45" s="33" t="s">
        <v>145</v>
      </c>
      <c r="G45" s="33">
        <v>0</v>
      </c>
      <c r="H45" s="33">
        <v>0</v>
      </c>
      <c r="I45" s="33" t="s">
        <v>145</v>
      </c>
      <c r="J45" s="33">
        <v>0</v>
      </c>
      <c r="K45" s="33">
        <v>0</v>
      </c>
      <c r="L45" s="33" t="s">
        <v>145</v>
      </c>
      <c r="M45" s="33">
        <v>0</v>
      </c>
      <c r="N45" s="33">
        <v>0</v>
      </c>
      <c r="O45" s="33" t="s">
        <v>145</v>
      </c>
      <c r="P45" s="33">
        <v>0</v>
      </c>
      <c r="Q45" s="33">
        <v>0.05</v>
      </c>
      <c r="R45" s="33" t="s">
        <v>145</v>
      </c>
      <c r="S45" s="33">
        <v>0.05</v>
      </c>
      <c r="T45" s="33">
        <v>0</v>
      </c>
      <c r="U45" s="33" t="s">
        <v>145</v>
      </c>
      <c r="V45" s="33">
        <v>0</v>
      </c>
    </row>
    <row r="46" spans="1:22" x14ac:dyDescent="0.3">
      <c r="A46" s="32" t="s">
        <v>125</v>
      </c>
      <c r="B46" s="33">
        <v>2.21</v>
      </c>
      <c r="C46" s="33" t="s">
        <v>145</v>
      </c>
      <c r="D46" s="33">
        <v>0.92</v>
      </c>
      <c r="E46" s="34">
        <v>0.08</v>
      </c>
      <c r="F46" s="33" t="s">
        <v>145</v>
      </c>
      <c r="G46" s="33">
        <v>0.06</v>
      </c>
      <c r="H46" s="33">
        <v>0.41</v>
      </c>
      <c r="I46" s="33" t="s">
        <v>145</v>
      </c>
      <c r="J46" s="33">
        <v>0.23</v>
      </c>
      <c r="K46" s="33">
        <v>0.79</v>
      </c>
      <c r="L46" s="33" t="s">
        <v>145</v>
      </c>
      <c r="M46" s="33">
        <v>0.46</v>
      </c>
      <c r="N46" s="33">
        <v>0</v>
      </c>
      <c r="O46" s="33" t="s">
        <v>145</v>
      </c>
      <c r="P46" s="33">
        <v>0</v>
      </c>
      <c r="Q46" s="33">
        <v>2.4500000000000002</v>
      </c>
      <c r="R46" s="33" t="s">
        <v>145</v>
      </c>
      <c r="S46" s="33">
        <v>0.98</v>
      </c>
      <c r="T46" s="33">
        <v>1.1100000000000001</v>
      </c>
      <c r="U46" s="33" t="s">
        <v>145</v>
      </c>
      <c r="V46" s="33">
        <v>0.97</v>
      </c>
    </row>
    <row r="47" spans="1:22" x14ac:dyDescent="0.3">
      <c r="A47" s="32" t="s">
        <v>126</v>
      </c>
      <c r="B47" s="33">
        <v>25.24</v>
      </c>
      <c r="C47" s="33" t="s">
        <v>145</v>
      </c>
      <c r="D47" s="33">
        <v>3.82</v>
      </c>
      <c r="E47" s="33">
        <v>43.04</v>
      </c>
      <c r="F47" s="33" t="s">
        <v>145</v>
      </c>
      <c r="G47" s="33">
        <v>4.7</v>
      </c>
      <c r="H47" s="33">
        <v>23.98</v>
      </c>
      <c r="I47" s="33" t="s">
        <v>145</v>
      </c>
      <c r="J47" s="33">
        <v>4.8899999999999997</v>
      </c>
      <c r="K47" s="33">
        <v>22.8</v>
      </c>
      <c r="L47" s="33" t="s">
        <v>145</v>
      </c>
      <c r="M47" s="33">
        <v>4.16</v>
      </c>
      <c r="N47" s="33">
        <v>32.409999999999997</v>
      </c>
      <c r="O47" s="33" t="s">
        <v>145</v>
      </c>
      <c r="P47" s="33">
        <v>3.66</v>
      </c>
      <c r="Q47" s="33">
        <v>52.38</v>
      </c>
      <c r="R47" s="33" t="s">
        <v>145</v>
      </c>
      <c r="S47" s="33">
        <v>4.0199999999999996</v>
      </c>
      <c r="T47" s="33">
        <v>2.62</v>
      </c>
      <c r="U47" s="33" t="s">
        <v>145</v>
      </c>
      <c r="V47" s="33">
        <v>0.82</v>
      </c>
    </row>
    <row r="48" spans="1:22" x14ac:dyDescent="0.3">
      <c r="A48" s="32" t="s">
        <v>127</v>
      </c>
      <c r="B48" s="33">
        <v>0</v>
      </c>
      <c r="C48" s="33" t="s">
        <v>145</v>
      </c>
      <c r="D48" s="33">
        <v>0</v>
      </c>
      <c r="E48" s="33">
        <v>0</v>
      </c>
      <c r="F48" s="33" t="s">
        <v>145</v>
      </c>
      <c r="G48" s="33">
        <v>0</v>
      </c>
      <c r="H48" s="33">
        <v>0</v>
      </c>
      <c r="I48" s="33" t="s">
        <v>145</v>
      </c>
      <c r="J48" s="33">
        <v>0</v>
      </c>
      <c r="K48" s="33">
        <v>0</v>
      </c>
      <c r="L48" s="33" t="s">
        <v>145</v>
      </c>
      <c r="M48" s="33">
        <v>0</v>
      </c>
      <c r="N48" s="33">
        <v>0</v>
      </c>
      <c r="O48" s="33" t="s">
        <v>145</v>
      </c>
      <c r="P48" s="33">
        <v>0</v>
      </c>
      <c r="Q48" s="33">
        <v>0</v>
      </c>
      <c r="R48" s="33" t="s">
        <v>145</v>
      </c>
      <c r="S48" s="33">
        <v>0</v>
      </c>
      <c r="T48" s="33">
        <v>0</v>
      </c>
      <c r="U48" s="33" t="s">
        <v>145</v>
      </c>
      <c r="V48" s="33">
        <v>0</v>
      </c>
    </row>
    <row r="49" spans="1:23" x14ac:dyDescent="0.3">
      <c r="A49" s="32" t="s">
        <v>128</v>
      </c>
      <c r="B49" s="33">
        <v>2.25</v>
      </c>
      <c r="C49" s="33" t="s">
        <v>145</v>
      </c>
      <c r="D49" s="33">
        <v>1.1200000000000001</v>
      </c>
      <c r="E49" s="33">
        <v>1.36</v>
      </c>
      <c r="F49" s="33" t="s">
        <v>145</v>
      </c>
      <c r="G49" s="33">
        <v>1.01</v>
      </c>
      <c r="H49" s="33">
        <v>2.44</v>
      </c>
      <c r="I49" s="33" t="s">
        <v>145</v>
      </c>
      <c r="J49" s="33">
        <v>1.3</v>
      </c>
      <c r="K49" s="33">
        <v>2.23</v>
      </c>
      <c r="L49" s="33" t="s">
        <v>145</v>
      </c>
      <c r="M49" s="33">
        <v>0.77</v>
      </c>
      <c r="N49" s="33">
        <v>4.08</v>
      </c>
      <c r="O49" s="33" t="s">
        <v>145</v>
      </c>
      <c r="P49" s="33">
        <v>1.22</v>
      </c>
      <c r="Q49" s="33">
        <v>2.19</v>
      </c>
      <c r="R49" s="33" t="s">
        <v>145</v>
      </c>
      <c r="S49" s="33">
        <v>0.91</v>
      </c>
      <c r="T49" s="33">
        <v>6.24</v>
      </c>
      <c r="U49" s="33" t="s">
        <v>145</v>
      </c>
      <c r="V49" s="33">
        <v>1.93</v>
      </c>
    </row>
    <row r="50" spans="1:23" x14ac:dyDescent="0.3">
      <c r="A50" s="32" t="s">
        <v>129</v>
      </c>
      <c r="B50" s="33">
        <v>0.87</v>
      </c>
      <c r="C50" s="33" t="s">
        <v>145</v>
      </c>
      <c r="D50" s="33">
        <v>0.4</v>
      </c>
      <c r="E50" s="33">
        <v>0.57999999999999996</v>
      </c>
      <c r="F50" s="33" t="s">
        <v>145</v>
      </c>
      <c r="G50" s="33">
        <v>0.42</v>
      </c>
      <c r="H50" s="33">
        <v>0.37</v>
      </c>
      <c r="I50" s="33" t="s">
        <v>145</v>
      </c>
      <c r="J50" s="33">
        <v>0.14000000000000001</v>
      </c>
      <c r="K50" s="33">
        <v>0</v>
      </c>
      <c r="L50" s="33" t="s">
        <v>145</v>
      </c>
      <c r="M50" s="33">
        <v>0</v>
      </c>
      <c r="N50" s="33">
        <v>0.26</v>
      </c>
      <c r="O50" s="33" t="s">
        <v>145</v>
      </c>
      <c r="P50" s="33">
        <v>0.26</v>
      </c>
      <c r="Q50" s="33">
        <v>1.98</v>
      </c>
      <c r="R50" s="33" t="s">
        <v>145</v>
      </c>
      <c r="S50" s="33">
        <v>0.93</v>
      </c>
      <c r="T50" s="33">
        <v>3.14</v>
      </c>
      <c r="U50" s="33" t="s">
        <v>145</v>
      </c>
      <c r="V50" s="33">
        <v>0.93</v>
      </c>
    </row>
    <row r="51" spans="1:23" x14ac:dyDescent="0.3">
      <c r="A51" s="32" t="s">
        <v>130</v>
      </c>
      <c r="B51" s="33">
        <v>2.66</v>
      </c>
      <c r="C51" s="33" t="s">
        <v>145</v>
      </c>
      <c r="D51" s="33">
        <v>0.9</v>
      </c>
      <c r="E51" s="33">
        <v>0.7</v>
      </c>
      <c r="F51" s="33" t="s">
        <v>145</v>
      </c>
      <c r="G51" s="33">
        <v>0.59</v>
      </c>
      <c r="H51" s="33">
        <v>1.97</v>
      </c>
      <c r="I51" s="33" t="s">
        <v>145</v>
      </c>
      <c r="J51" s="33">
        <v>0.86</v>
      </c>
      <c r="K51" s="33">
        <v>1.41</v>
      </c>
      <c r="L51" s="33" t="s">
        <v>145</v>
      </c>
      <c r="M51" s="33">
        <v>0.48</v>
      </c>
      <c r="N51" s="33">
        <v>0.48</v>
      </c>
      <c r="O51" s="33" t="s">
        <v>145</v>
      </c>
      <c r="P51" s="33">
        <v>0.31</v>
      </c>
      <c r="Q51" s="33">
        <v>1.71</v>
      </c>
      <c r="R51" s="33" t="s">
        <v>145</v>
      </c>
      <c r="S51" s="33">
        <v>0.69</v>
      </c>
      <c r="T51" s="33">
        <v>2.19</v>
      </c>
      <c r="U51" s="33" t="s">
        <v>145</v>
      </c>
      <c r="V51" s="33">
        <v>0.76</v>
      </c>
    </row>
    <row r="52" spans="1:23" x14ac:dyDescent="0.3">
      <c r="A52" s="32" t="s">
        <v>131</v>
      </c>
      <c r="B52" s="33">
        <v>3.13</v>
      </c>
      <c r="C52" s="33" t="s">
        <v>145</v>
      </c>
      <c r="D52" s="33">
        <v>1.01</v>
      </c>
      <c r="E52" s="33">
        <v>0.05</v>
      </c>
      <c r="F52" s="33" t="s">
        <v>145</v>
      </c>
      <c r="G52" s="33">
        <v>0.05</v>
      </c>
      <c r="H52" s="33">
        <v>0.06</v>
      </c>
      <c r="I52" s="33" t="s">
        <v>145</v>
      </c>
      <c r="J52" s="33">
        <v>0.06</v>
      </c>
      <c r="K52" s="33">
        <v>0.08</v>
      </c>
      <c r="L52" s="33" t="s">
        <v>145</v>
      </c>
      <c r="M52" s="33">
        <v>0.06</v>
      </c>
      <c r="N52" s="33">
        <v>0</v>
      </c>
      <c r="O52" s="33" t="s">
        <v>145</v>
      </c>
      <c r="P52" s="33">
        <v>0</v>
      </c>
      <c r="Q52" s="33">
        <v>0.93</v>
      </c>
      <c r="R52" s="33" t="s">
        <v>145</v>
      </c>
      <c r="S52" s="33">
        <v>0.5</v>
      </c>
      <c r="T52" s="33">
        <v>0.32</v>
      </c>
      <c r="U52" s="33" t="s">
        <v>145</v>
      </c>
      <c r="V52" s="33">
        <v>0.2</v>
      </c>
    </row>
    <row r="53" spans="1:23" x14ac:dyDescent="0.3">
      <c r="A53" s="32" t="s">
        <v>132</v>
      </c>
      <c r="B53" s="33">
        <v>0.13</v>
      </c>
      <c r="C53" s="33" t="s">
        <v>145</v>
      </c>
      <c r="D53" s="33">
        <v>7.0000000000000007E-2</v>
      </c>
      <c r="E53" s="33">
        <v>0</v>
      </c>
      <c r="F53" s="33" t="s">
        <v>145</v>
      </c>
      <c r="G53" s="33">
        <v>0</v>
      </c>
      <c r="H53" s="33">
        <v>0</v>
      </c>
      <c r="I53" s="33" t="s">
        <v>145</v>
      </c>
      <c r="J53" s="33">
        <v>0</v>
      </c>
      <c r="K53" s="33">
        <v>0</v>
      </c>
      <c r="L53" s="33" t="s">
        <v>145</v>
      </c>
      <c r="M53" s="33">
        <v>0</v>
      </c>
      <c r="N53" s="33">
        <v>0</v>
      </c>
      <c r="O53" s="33" t="s">
        <v>145</v>
      </c>
      <c r="P53" s="33">
        <v>0</v>
      </c>
      <c r="Q53" s="33">
        <v>0.45</v>
      </c>
      <c r="R53" s="33" t="s">
        <v>145</v>
      </c>
      <c r="S53" s="33">
        <v>0.4</v>
      </c>
      <c r="T53" s="33">
        <v>0</v>
      </c>
      <c r="U53" s="33" t="s">
        <v>145</v>
      </c>
      <c r="V53" s="33">
        <v>0</v>
      </c>
    </row>
    <row r="54" spans="1:23" x14ac:dyDescent="0.3">
      <c r="A54" s="32" t="s">
        <v>133</v>
      </c>
      <c r="B54" s="33">
        <v>0</v>
      </c>
      <c r="C54" s="33" t="s">
        <v>145</v>
      </c>
      <c r="D54" s="33">
        <v>0</v>
      </c>
      <c r="E54" s="33">
        <v>0</v>
      </c>
      <c r="F54" s="33" t="s">
        <v>145</v>
      </c>
      <c r="G54" s="33">
        <v>0</v>
      </c>
      <c r="H54" s="33">
        <v>0</v>
      </c>
      <c r="I54" s="33" t="s">
        <v>145</v>
      </c>
      <c r="J54" s="33">
        <v>0</v>
      </c>
      <c r="K54" s="33">
        <v>0</v>
      </c>
      <c r="L54" s="33" t="s">
        <v>145</v>
      </c>
      <c r="M54" s="33">
        <v>0</v>
      </c>
      <c r="N54" s="33">
        <v>0</v>
      </c>
      <c r="O54" s="33" t="s">
        <v>145</v>
      </c>
      <c r="P54" s="33">
        <v>0</v>
      </c>
      <c r="Q54" s="33">
        <v>7.14</v>
      </c>
      <c r="R54" s="33" t="s">
        <v>145</v>
      </c>
      <c r="S54" s="33">
        <v>2.2799999999999998</v>
      </c>
      <c r="T54" s="33">
        <v>5.5</v>
      </c>
      <c r="U54" s="33" t="s">
        <v>145</v>
      </c>
      <c r="V54" s="33">
        <v>1.82</v>
      </c>
    </row>
    <row r="55" spans="1:23" x14ac:dyDescent="0.3">
      <c r="A55" s="32" t="s">
        <v>134</v>
      </c>
      <c r="B55" s="33">
        <v>2.29</v>
      </c>
      <c r="C55" s="33" t="s">
        <v>145</v>
      </c>
      <c r="D55" s="33">
        <v>1.1299999999999999</v>
      </c>
      <c r="E55" s="33">
        <v>1.36</v>
      </c>
      <c r="F55" s="33" t="s">
        <v>145</v>
      </c>
      <c r="G55" s="33">
        <v>0.99</v>
      </c>
      <c r="H55" s="33">
        <v>0.33</v>
      </c>
      <c r="I55" s="33" t="s">
        <v>145</v>
      </c>
      <c r="J55" s="33">
        <v>0.24</v>
      </c>
      <c r="K55" s="33">
        <v>0.03</v>
      </c>
      <c r="L55" s="33" t="s">
        <v>145</v>
      </c>
      <c r="M55" s="33">
        <v>0.03</v>
      </c>
      <c r="N55" s="33">
        <v>0</v>
      </c>
      <c r="O55" s="33" t="s">
        <v>145</v>
      </c>
      <c r="P55" s="33">
        <v>0</v>
      </c>
      <c r="Q55" s="33">
        <v>1.05</v>
      </c>
      <c r="R55" s="33" t="s">
        <v>145</v>
      </c>
      <c r="S55" s="33">
        <v>0.82</v>
      </c>
      <c r="T55" s="33">
        <v>0</v>
      </c>
      <c r="U55" s="33" t="s">
        <v>145</v>
      </c>
      <c r="V55" s="33">
        <v>0</v>
      </c>
    </row>
    <row r="56" spans="1:23" x14ac:dyDescent="0.3">
      <c r="A56" s="32" t="s">
        <v>135</v>
      </c>
      <c r="B56" s="33">
        <v>2.21</v>
      </c>
      <c r="C56" s="33" t="s">
        <v>145</v>
      </c>
      <c r="D56" s="33">
        <v>0.91</v>
      </c>
      <c r="E56" s="33">
        <v>0.61</v>
      </c>
      <c r="F56" s="33" t="s">
        <v>145</v>
      </c>
      <c r="G56" s="33">
        <v>0.4</v>
      </c>
      <c r="H56" s="33">
        <v>0</v>
      </c>
      <c r="I56" s="33" t="s">
        <v>145</v>
      </c>
      <c r="J56" s="33">
        <v>0</v>
      </c>
      <c r="K56" s="33">
        <v>0.04</v>
      </c>
      <c r="L56" s="33" t="s">
        <v>145</v>
      </c>
      <c r="M56" s="33">
        <v>0.04</v>
      </c>
      <c r="N56" s="33">
        <v>0</v>
      </c>
      <c r="O56" s="33" t="s">
        <v>145</v>
      </c>
      <c r="P56" s="33">
        <v>0</v>
      </c>
      <c r="Q56" s="33">
        <v>0</v>
      </c>
      <c r="R56" s="33" t="s">
        <v>145</v>
      </c>
      <c r="S56" s="33">
        <v>0</v>
      </c>
      <c r="T56" s="33">
        <v>0.08</v>
      </c>
      <c r="U56" s="33" t="s">
        <v>145</v>
      </c>
      <c r="V56" s="33">
        <v>0.05</v>
      </c>
    </row>
    <row r="57" spans="1:23" x14ac:dyDescent="0.3">
      <c r="A57" s="32" t="s">
        <v>136</v>
      </c>
      <c r="B57" s="33">
        <v>8.61</v>
      </c>
      <c r="C57" s="33" t="s">
        <v>145</v>
      </c>
      <c r="D57" s="33">
        <v>2.02</v>
      </c>
      <c r="E57" s="33">
        <v>3.24</v>
      </c>
      <c r="F57" s="33" t="s">
        <v>145</v>
      </c>
      <c r="G57" s="33">
        <v>0.82</v>
      </c>
      <c r="H57" s="33">
        <v>5.3</v>
      </c>
      <c r="I57" s="33" t="s">
        <v>145</v>
      </c>
      <c r="J57" s="33">
        <v>0.78</v>
      </c>
      <c r="K57" s="33">
        <v>5.99</v>
      </c>
      <c r="L57" s="33" t="s">
        <v>145</v>
      </c>
      <c r="M57" s="33">
        <v>0.94</v>
      </c>
      <c r="N57" s="33">
        <v>5.7</v>
      </c>
      <c r="O57" s="33" t="s">
        <v>145</v>
      </c>
      <c r="P57" s="33">
        <v>1.06</v>
      </c>
      <c r="Q57" s="33">
        <v>1</v>
      </c>
      <c r="R57" s="33" t="s">
        <v>145</v>
      </c>
      <c r="S57" s="33">
        <v>0.94</v>
      </c>
      <c r="T57" s="33">
        <v>0</v>
      </c>
      <c r="U57" s="33" t="s">
        <v>145</v>
      </c>
      <c r="V57" s="33">
        <v>0</v>
      </c>
    </row>
    <row r="58" spans="1:23" x14ac:dyDescent="0.3">
      <c r="A58" s="32" t="s">
        <v>138</v>
      </c>
      <c r="B58" s="33">
        <v>1.55</v>
      </c>
      <c r="C58" s="33" t="s">
        <v>145</v>
      </c>
      <c r="D58" s="33">
        <v>0.8</v>
      </c>
      <c r="E58" s="33">
        <v>0.93</v>
      </c>
      <c r="F58" s="33" t="s">
        <v>145</v>
      </c>
      <c r="G58" s="33">
        <v>0.52</v>
      </c>
      <c r="H58" s="33">
        <v>0.81</v>
      </c>
      <c r="I58" s="33" t="s">
        <v>145</v>
      </c>
      <c r="J58" s="33">
        <v>0.55000000000000004</v>
      </c>
      <c r="K58" s="33">
        <v>0.55000000000000004</v>
      </c>
      <c r="L58" s="33" t="s">
        <v>145</v>
      </c>
      <c r="M58" s="33">
        <v>0.39</v>
      </c>
      <c r="N58" s="33">
        <v>4.16</v>
      </c>
      <c r="O58" s="33" t="s">
        <v>145</v>
      </c>
      <c r="P58" s="33">
        <v>1.71</v>
      </c>
      <c r="Q58" s="33">
        <v>0.71</v>
      </c>
      <c r="R58" s="33" t="s">
        <v>145</v>
      </c>
      <c r="S58" s="33">
        <v>0.71</v>
      </c>
      <c r="T58" s="33">
        <v>1.6</v>
      </c>
      <c r="U58" s="33" t="s">
        <v>145</v>
      </c>
      <c r="V58" s="33">
        <v>0.56999999999999995</v>
      </c>
    </row>
    <row r="59" spans="1:23" x14ac:dyDescent="0.3">
      <c r="A59" s="35" t="s">
        <v>139</v>
      </c>
      <c r="B59" s="36">
        <v>4.5599999999999996</v>
      </c>
      <c r="C59" s="36" t="s">
        <v>145</v>
      </c>
      <c r="D59" s="36">
        <v>1.0900000000000001</v>
      </c>
      <c r="E59" s="36">
        <v>3.3</v>
      </c>
      <c r="F59" s="36" t="s">
        <v>145</v>
      </c>
      <c r="G59" s="36">
        <v>1.38</v>
      </c>
      <c r="H59" s="36">
        <v>27.84</v>
      </c>
      <c r="I59" s="36" t="s">
        <v>145</v>
      </c>
      <c r="J59" s="36">
        <v>3.98</v>
      </c>
      <c r="K59" s="36">
        <v>15.36</v>
      </c>
      <c r="L59" s="36" t="s">
        <v>145</v>
      </c>
      <c r="M59" s="36">
        <v>2.82</v>
      </c>
      <c r="N59" s="36">
        <v>13.03</v>
      </c>
      <c r="O59" s="36" t="s">
        <v>145</v>
      </c>
      <c r="P59" s="36">
        <v>2.44</v>
      </c>
      <c r="Q59" s="36">
        <v>2.06</v>
      </c>
      <c r="R59" s="36" t="s">
        <v>145</v>
      </c>
      <c r="S59" s="36">
        <v>1.06</v>
      </c>
      <c r="T59" s="36">
        <v>8.0299999999999994</v>
      </c>
      <c r="U59" s="36" t="s">
        <v>145</v>
      </c>
      <c r="V59" s="36">
        <v>2.34</v>
      </c>
    </row>
    <row r="60" spans="1:23" x14ac:dyDescent="0.3">
      <c r="A60" s="37"/>
      <c r="B60" s="38"/>
      <c r="C60" s="33"/>
      <c r="D60" s="38"/>
      <c r="E60" s="38"/>
      <c r="F60" s="33"/>
      <c r="G60" s="38"/>
      <c r="H60" s="38"/>
      <c r="I60" s="33"/>
      <c r="J60" s="38"/>
      <c r="K60" s="38"/>
      <c r="L60" s="33"/>
      <c r="M60" s="38"/>
      <c r="N60" s="38"/>
      <c r="O60" s="33"/>
      <c r="P60" s="38"/>
      <c r="Q60" s="38"/>
      <c r="R60" s="33"/>
      <c r="S60" s="38"/>
      <c r="T60" s="38"/>
      <c r="U60" s="33"/>
      <c r="V60" s="38"/>
    </row>
    <row r="61" spans="1:23" x14ac:dyDescent="0.3">
      <c r="A61" s="39" t="s">
        <v>63</v>
      </c>
      <c r="B61" s="44" t="s">
        <v>154</v>
      </c>
      <c r="C61" s="44"/>
      <c r="D61" s="44"/>
      <c r="E61" s="44" t="s">
        <v>155</v>
      </c>
      <c r="F61" s="44"/>
      <c r="G61" s="44"/>
      <c r="H61" s="44" t="s">
        <v>156</v>
      </c>
      <c r="I61" s="44"/>
      <c r="J61" s="44"/>
      <c r="K61" s="44" t="s">
        <v>157</v>
      </c>
      <c r="L61" s="44"/>
      <c r="M61" s="44"/>
      <c r="N61" s="44" t="s">
        <v>158</v>
      </c>
      <c r="O61" s="44"/>
      <c r="P61" s="44"/>
      <c r="Q61" s="44" t="s">
        <v>159</v>
      </c>
      <c r="R61" s="44"/>
      <c r="S61" s="44"/>
      <c r="T61" s="44" t="s">
        <v>160</v>
      </c>
      <c r="U61" s="44"/>
      <c r="V61" s="44"/>
    </row>
    <row r="62" spans="1:23" x14ac:dyDescent="0.3">
      <c r="B62" s="41" t="s">
        <v>161</v>
      </c>
      <c r="C62" s="41"/>
      <c r="D62" s="41" t="s">
        <v>142</v>
      </c>
      <c r="E62" s="41" t="s">
        <v>161</v>
      </c>
      <c r="F62" s="41"/>
      <c r="G62" s="41" t="s">
        <v>142</v>
      </c>
      <c r="H62" s="41" t="s">
        <v>161</v>
      </c>
      <c r="I62" s="41"/>
      <c r="J62" s="41" t="s">
        <v>142</v>
      </c>
      <c r="K62" s="41" t="s">
        <v>161</v>
      </c>
      <c r="L62" s="41"/>
      <c r="M62" s="41" t="s">
        <v>142</v>
      </c>
      <c r="N62" s="41" t="s">
        <v>161</v>
      </c>
      <c r="O62" s="41"/>
      <c r="P62" s="41" t="s">
        <v>142</v>
      </c>
      <c r="Q62" s="41" t="s">
        <v>161</v>
      </c>
      <c r="R62" s="41"/>
      <c r="S62" s="41" t="s">
        <v>142</v>
      </c>
      <c r="T62" s="41" t="s">
        <v>161</v>
      </c>
      <c r="U62" s="41"/>
      <c r="V62" s="41" t="s">
        <v>142</v>
      </c>
      <c r="W62" s="33">
        <v>0</v>
      </c>
    </row>
    <row r="63" spans="1:23" x14ac:dyDescent="0.3">
      <c r="A63" s="32" t="s">
        <v>65</v>
      </c>
      <c r="B63" s="33">
        <v>0.36</v>
      </c>
      <c r="C63" s="33" t="s">
        <v>145</v>
      </c>
      <c r="D63" s="33">
        <v>0.3</v>
      </c>
      <c r="E63" s="33">
        <v>1.29</v>
      </c>
      <c r="F63" s="33" t="s">
        <v>145</v>
      </c>
      <c r="G63" s="33">
        <v>0.71</v>
      </c>
      <c r="H63" s="33">
        <v>0</v>
      </c>
      <c r="I63" s="33" t="s">
        <v>145</v>
      </c>
      <c r="J63" s="33">
        <v>0</v>
      </c>
      <c r="K63" s="33">
        <v>0.66</v>
      </c>
      <c r="L63" s="33" t="s">
        <v>145</v>
      </c>
      <c r="M63" s="33">
        <v>0.39</v>
      </c>
      <c r="N63" s="33">
        <v>0</v>
      </c>
      <c r="O63" s="33" t="s">
        <v>145</v>
      </c>
      <c r="P63" s="33">
        <v>0</v>
      </c>
      <c r="Q63" s="33">
        <v>0</v>
      </c>
      <c r="R63" s="33" t="s">
        <v>145</v>
      </c>
      <c r="S63" s="33">
        <v>0</v>
      </c>
      <c r="T63" s="33">
        <v>0</v>
      </c>
      <c r="U63" s="33" t="s">
        <v>145</v>
      </c>
      <c r="V63" s="33">
        <v>0</v>
      </c>
    </row>
    <row r="64" spans="1:23" x14ac:dyDescent="0.3">
      <c r="A64" s="32" t="s">
        <v>67</v>
      </c>
      <c r="B64" s="33">
        <v>0</v>
      </c>
      <c r="C64" s="33" t="s">
        <v>145</v>
      </c>
      <c r="D64" s="33">
        <v>0</v>
      </c>
      <c r="E64" s="33">
        <v>1.88</v>
      </c>
      <c r="F64" s="33" t="s">
        <v>145</v>
      </c>
      <c r="G64" s="33">
        <v>0.79</v>
      </c>
      <c r="H64" s="33">
        <v>5.96</v>
      </c>
      <c r="I64" s="33" t="s">
        <v>145</v>
      </c>
      <c r="J64" s="33">
        <v>2.4700000000000002</v>
      </c>
      <c r="K64" s="33">
        <v>2.17</v>
      </c>
      <c r="L64" s="33" t="s">
        <v>145</v>
      </c>
      <c r="M64" s="33">
        <v>0.74</v>
      </c>
      <c r="N64" s="33">
        <v>0</v>
      </c>
      <c r="O64" s="33" t="s">
        <v>145</v>
      </c>
      <c r="P64" s="33">
        <v>0</v>
      </c>
      <c r="Q64" s="33">
        <v>0.38</v>
      </c>
      <c r="R64" s="33" t="s">
        <v>145</v>
      </c>
      <c r="S64" s="33">
        <v>0.23</v>
      </c>
      <c r="T64" s="33">
        <v>0</v>
      </c>
      <c r="U64" s="33" t="s">
        <v>145</v>
      </c>
      <c r="V64" s="33">
        <v>0</v>
      </c>
    </row>
    <row r="65" spans="1:22" x14ac:dyDescent="0.3">
      <c r="A65" s="32" t="s">
        <v>69</v>
      </c>
      <c r="B65" s="33">
        <v>0</v>
      </c>
      <c r="C65" s="33" t="s">
        <v>145</v>
      </c>
      <c r="D65" s="33">
        <v>0</v>
      </c>
      <c r="E65" s="33">
        <v>0</v>
      </c>
      <c r="F65" s="33" t="s">
        <v>145</v>
      </c>
      <c r="G65" s="33">
        <v>0</v>
      </c>
      <c r="H65" s="33">
        <v>0</v>
      </c>
      <c r="I65" s="33" t="s">
        <v>145</v>
      </c>
      <c r="J65" s="33">
        <v>0</v>
      </c>
      <c r="K65" s="33">
        <v>0</v>
      </c>
      <c r="L65" s="33" t="s">
        <v>145</v>
      </c>
      <c r="M65" s="33">
        <v>0</v>
      </c>
      <c r="N65" s="33">
        <v>0</v>
      </c>
      <c r="O65" s="33" t="s">
        <v>145</v>
      </c>
      <c r="P65" s="33">
        <v>0</v>
      </c>
      <c r="Q65" s="33">
        <v>0</v>
      </c>
      <c r="R65" s="33" t="s">
        <v>145</v>
      </c>
      <c r="S65" s="33">
        <v>0</v>
      </c>
      <c r="T65" s="33">
        <v>0</v>
      </c>
      <c r="U65" s="33" t="s">
        <v>145</v>
      </c>
      <c r="V65" s="33">
        <v>0</v>
      </c>
    </row>
    <row r="66" spans="1:22" x14ac:dyDescent="0.3">
      <c r="A66" s="32" t="s">
        <v>72</v>
      </c>
      <c r="B66" s="33">
        <v>0</v>
      </c>
      <c r="C66" s="33" t="s">
        <v>145</v>
      </c>
      <c r="D66" s="33">
        <v>0</v>
      </c>
      <c r="E66" s="33">
        <v>0.04</v>
      </c>
      <c r="F66" s="33" t="s">
        <v>145</v>
      </c>
      <c r="G66" s="33">
        <v>0.04</v>
      </c>
      <c r="H66" s="33">
        <v>0</v>
      </c>
      <c r="I66" s="33" t="s">
        <v>145</v>
      </c>
      <c r="J66" s="33">
        <v>0</v>
      </c>
      <c r="K66" s="33">
        <v>0</v>
      </c>
      <c r="L66" s="33" t="s">
        <v>145</v>
      </c>
      <c r="M66" s="33">
        <v>0</v>
      </c>
      <c r="N66" s="33">
        <v>0</v>
      </c>
      <c r="O66" s="33" t="s">
        <v>145</v>
      </c>
      <c r="P66" s="33">
        <v>0</v>
      </c>
      <c r="Q66" s="33">
        <v>0</v>
      </c>
      <c r="R66" s="33" t="s">
        <v>145</v>
      </c>
      <c r="S66" s="33">
        <v>0</v>
      </c>
      <c r="T66" s="33">
        <v>0</v>
      </c>
      <c r="U66" s="33" t="s">
        <v>145</v>
      </c>
      <c r="V66" s="33">
        <v>0</v>
      </c>
    </row>
    <row r="67" spans="1:22" x14ac:dyDescent="0.3">
      <c r="A67" s="32" t="s">
        <v>71</v>
      </c>
      <c r="B67" s="33">
        <v>0</v>
      </c>
      <c r="C67" s="33" t="s">
        <v>145</v>
      </c>
      <c r="D67" s="33">
        <v>0</v>
      </c>
      <c r="E67" s="33">
        <v>0.06</v>
      </c>
      <c r="F67" s="33" t="s">
        <v>145</v>
      </c>
      <c r="G67" s="33">
        <v>0.06</v>
      </c>
      <c r="H67" s="33">
        <v>0</v>
      </c>
      <c r="I67" s="33" t="s">
        <v>145</v>
      </c>
      <c r="J67" s="33">
        <v>0</v>
      </c>
      <c r="K67" s="33">
        <v>0.74</v>
      </c>
      <c r="L67" s="33" t="s">
        <v>145</v>
      </c>
      <c r="M67" s="33">
        <v>0.32</v>
      </c>
      <c r="N67" s="33">
        <v>0</v>
      </c>
      <c r="O67" s="33" t="s">
        <v>145</v>
      </c>
      <c r="P67" s="33">
        <v>0</v>
      </c>
      <c r="Q67" s="33">
        <v>0</v>
      </c>
      <c r="R67" s="33" t="s">
        <v>145</v>
      </c>
      <c r="S67" s="33">
        <v>0</v>
      </c>
      <c r="T67" s="33">
        <v>0</v>
      </c>
      <c r="U67" s="33" t="s">
        <v>145</v>
      </c>
      <c r="V67" s="33">
        <v>0</v>
      </c>
    </row>
    <row r="68" spans="1:22" x14ac:dyDescent="0.3">
      <c r="A68" s="32" t="s">
        <v>73</v>
      </c>
      <c r="B68" s="33">
        <v>0</v>
      </c>
      <c r="C68" s="33" t="s">
        <v>145</v>
      </c>
      <c r="D68" s="33">
        <v>0</v>
      </c>
      <c r="E68" s="33">
        <v>3.1</v>
      </c>
      <c r="F68" s="33" t="s">
        <v>145</v>
      </c>
      <c r="G68" s="33">
        <v>0.8</v>
      </c>
      <c r="H68" s="33">
        <v>0</v>
      </c>
      <c r="I68" s="33" t="s">
        <v>145</v>
      </c>
      <c r="J68" s="33">
        <v>0</v>
      </c>
      <c r="K68" s="33">
        <v>0</v>
      </c>
      <c r="L68" s="33" t="s">
        <v>145</v>
      </c>
      <c r="M68" s="33">
        <v>0</v>
      </c>
      <c r="N68" s="33">
        <v>0</v>
      </c>
      <c r="O68" s="33" t="s">
        <v>145</v>
      </c>
      <c r="P68" s="33">
        <v>0</v>
      </c>
      <c r="Q68" s="33">
        <v>0</v>
      </c>
      <c r="R68" s="33" t="s">
        <v>145</v>
      </c>
      <c r="S68" s="33">
        <v>0</v>
      </c>
      <c r="T68" s="33">
        <v>0</v>
      </c>
      <c r="U68" s="33" t="s">
        <v>145</v>
      </c>
      <c r="V68" s="33">
        <v>0.97</v>
      </c>
    </row>
    <row r="69" spans="1:22" x14ac:dyDescent="0.3">
      <c r="A69" s="32" t="s">
        <v>75</v>
      </c>
      <c r="B69" s="33">
        <v>0.3</v>
      </c>
      <c r="C69" s="33" t="s">
        <v>145</v>
      </c>
      <c r="D69" s="33">
        <v>0.3</v>
      </c>
      <c r="E69" s="33">
        <v>0</v>
      </c>
      <c r="F69" s="33" t="s">
        <v>145</v>
      </c>
      <c r="G69" s="33">
        <v>0</v>
      </c>
      <c r="H69" s="33">
        <v>1.57</v>
      </c>
      <c r="I69" s="33" t="s">
        <v>145</v>
      </c>
      <c r="J69" s="33">
        <v>0.72</v>
      </c>
      <c r="K69" s="33">
        <v>1.54</v>
      </c>
      <c r="L69" s="33" t="s">
        <v>145</v>
      </c>
      <c r="M69" s="33">
        <v>0.52</v>
      </c>
      <c r="N69" s="33">
        <v>0</v>
      </c>
      <c r="O69" s="33" t="s">
        <v>145</v>
      </c>
      <c r="P69" s="33">
        <v>0</v>
      </c>
      <c r="Q69" s="33">
        <v>0.62</v>
      </c>
      <c r="R69" s="33" t="s">
        <v>145</v>
      </c>
      <c r="S69" s="33">
        <v>0.35</v>
      </c>
      <c r="T69" s="33">
        <v>1.34</v>
      </c>
      <c r="U69" s="33" t="s">
        <v>145</v>
      </c>
      <c r="V69" s="33">
        <v>4.6500000000000004</v>
      </c>
    </row>
    <row r="70" spans="1:22" x14ac:dyDescent="0.3">
      <c r="A70" s="32" t="s">
        <v>76</v>
      </c>
      <c r="B70" s="33">
        <v>0</v>
      </c>
      <c r="C70" s="33" t="s">
        <v>145</v>
      </c>
      <c r="D70" s="33">
        <v>0</v>
      </c>
      <c r="E70" s="33">
        <v>0.04</v>
      </c>
      <c r="F70" s="33" t="s">
        <v>145</v>
      </c>
      <c r="G70" s="33">
        <v>0.04</v>
      </c>
      <c r="H70" s="33">
        <v>6.74</v>
      </c>
      <c r="I70" s="33" t="s">
        <v>145</v>
      </c>
      <c r="J70" s="33">
        <v>2.7</v>
      </c>
      <c r="K70" s="33">
        <v>17.850000000000001</v>
      </c>
      <c r="L70" s="33" t="s">
        <v>145</v>
      </c>
      <c r="M70" s="33">
        <v>3.18</v>
      </c>
      <c r="N70" s="33">
        <v>12.69</v>
      </c>
      <c r="O70" s="33" t="s">
        <v>145</v>
      </c>
      <c r="P70" s="33">
        <v>3.41</v>
      </c>
      <c r="Q70" s="33">
        <v>10.78</v>
      </c>
      <c r="R70" s="33" t="s">
        <v>145</v>
      </c>
      <c r="S70" s="33">
        <v>2.67</v>
      </c>
      <c r="T70" s="33">
        <v>45.53</v>
      </c>
      <c r="U70" s="33" t="s">
        <v>145</v>
      </c>
      <c r="V70" s="33">
        <v>0</v>
      </c>
    </row>
    <row r="71" spans="1:22" x14ac:dyDescent="0.3">
      <c r="A71" s="32" t="s">
        <v>78</v>
      </c>
      <c r="B71" s="33">
        <v>0</v>
      </c>
      <c r="C71" s="33" t="s">
        <v>145</v>
      </c>
      <c r="D71" s="33">
        <v>0</v>
      </c>
      <c r="E71" s="33">
        <v>0.26</v>
      </c>
      <c r="F71" s="33" t="s">
        <v>145</v>
      </c>
      <c r="G71" s="33">
        <v>0.21</v>
      </c>
      <c r="H71" s="33">
        <v>0.21</v>
      </c>
      <c r="I71" s="33" t="s">
        <v>145</v>
      </c>
      <c r="J71" s="33">
        <v>0.21</v>
      </c>
      <c r="K71" s="33">
        <v>0.3</v>
      </c>
      <c r="L71" s="33" t="s">
        <v>145</v>
      </c>
      <c r="M71" s="33">
        <v>0.17</v>
      </c>
      <c r="N71" s="33">
        <v>0.22</v>
      </c>
      <c r="O71" s="33" t="s">
        <v>145</v>
      </c>
      <c r="P71" s="33">
        <v>0.1</v>
      </c>
      <c r="Q71" s="33">
        <v>0</v>
      </c>
      <c r="R71" s="33" t="s">
        <v>145</v>
      </c>
      <c r="S71" s="33">
        <v>0</v>
      </c>
      <c r="T71" s="33">
        <v>0</v>
      </c>
      <c r="U71" s="33" t="s">
        <v>145</v>
      </c>
      <c r="V71" s="33">
        <v>0</v>
      </c>
    </row>
    <row r="72" spans="1:22" x14ac:dyDescent="0.3">
      <c r="A72" s="32" t="s">
        <v>79</v>
      </c>
      <c r="B72" s="33">
        <v>0.03</v>
      </c>
      <c r="C72" s="33" t="s">
        <v>145</v>
      </c>
      <c r="D72" s="33">
        <v>0.03</v>
      </c>
      <c r="E72" s="33">
        <v>0.27</v>
      </c>
      <c r="F72" s="33" t="s">
        <v>145</v>
      </c>
      <c r="G72" s="33">
        <v>0.27</v>
      </c>
      <c r="H72" s="33">
        <v>0</v>
      </c>
      <c r="I72" s="33" t="s">
        <v>145</v>
      </c>
      <c r="J72" s="33">
        <v>0</v>
      </c>
      <c r="K72" s="33">
        <v>0</v>
      </c>
      <c r="L72" s="33" t="s">
        <v>145</v>
      </c>
      <c r="M72" s="33">
        <v>0</v>
      </c>
      <c r="N72" s="33">
        <v>0</v>
      </c>
      <c r="O72" s="33" t="s">
        <v>145</v>
      </c>
      <c r="P72" s="33">
        <v>0</v>
      </c>
      <c r="Q72" s="33">
        <v>0</v>
      </c>
      <c r="R72" s="33" t="s">
        <v>145</v>
      </c>
      <c r="S72" s="33">
        <v>0</v>
      </c>
      <c r="T72" s="33">
        <v>0</v>
      </c>
      <c r="U72" s="33" t="s">
        <v>145</v>
      </c>
      <c r="V72" s="33">
        <v>2.54</v>
      </c>
    </row>
    <row r="73" spans="1:22" x14ac:dyDescent="0.3">
      <c r="A73" s="32" t="s">
        <v>81</v>
      </c>
      <c r="B73" s="33">
        <v>0</v>
      </c>
      <c r="C73" s="33" t="s">
        <v>145</v>
      </c>
      <c r="D73" s="33">
        <v>0</v>
      </c>
      <c r="E73" s="33">
        <v>0</v>
      </c>
      <c r="F73" s="33" t="s">
        <v>145</v>
      </c>
      <c r="G73" s="33">
        <v>0</v>
      </c>
      <c r="H73" s="33">
        <v>1.2</v>
      </c>
      <c r="I73" s="33" t="s">
        <v>145</v>
      </c>
      <c r="J73" s="33">
        <v>0.51</v>
      </c>
      <c r="K73" s="33">
        <v>0.08</v>
      </c>
      <c r="L73" s="33" t="s">
        <v>145</v>
      </c>
      <c r="M73" s="33">
        <v>0.08</v>
      </c>
      <c r="N73" s="33">
        <v>1.6</v>
      </c>
      <c r="O73" s="33" t="s">
        <v>145</v>
      </c>
      <c r="P73" s="33">
        <v>0.64</v>
      </c>
      <c r="Q73" s="33">
        <v>0.05</v>
      </c>
      <c r="R73" s="33" t="s">
        <v>145</v>
      </c>
      <c r="S73" s="33">
        <v>0.05</v>
      </c>
      <c r="T73" s="33">
        <v>6.55</v>
      </c>
      <c r="U73" s="33" t="s">
        <v>145</v>
      </c>
      <c r="V73" s="33">
        <v>0</v>
      </c>
    </row>
    <row r="74" spans="1:22" x14ac:dyDescent="0.3">
      <c r="A74" s="32" t="s">
        <v>82</v>
      </c>
      <c r="B74" s="33">
        <v>0</v>
      </c>
      <c r="C74" s="33" t="s">
        <v>145</v>
      </c>
      <c r="D74" s="33">
        <v>0</v>
      </c>
      <c r="E74" s="33">
        <v>0.65</v>
      </c>
      <c r="F74" s="33" t="s">
        <v>145</v>
      </c>
      <c r="G74" s="33">
        <v>0.47</v>
      </c>
      <c r="H74" s="33">
        <v>0</v>
      </c>
      <c r="I74" s="33" t="s">
        <v>145</v>
      </c>
      <c r="J74" s="33">
        <v>0</v>
      </c>
      <c r="K74" s="33">
        <v>0</v>
      </c>
      <c r="L74" s="33" t="s">
        <v>145</v>
      </c>
      <c r="M74" s="33">
        <v>0</v>
      </c>
      <c r="N74" s="33">
        <v>0</v>
      </c>
      <c r="O74" s="33" t="s">
        <v>145</v>
      </c>
      <c r="P74" s="33">
        <v>0</v>
      </c>
      <c r="Q74" s="33">
        <v>0</v>
      </c>
      <c r="R74" s="33" t="s">
        <v>145</v>
      </c>
      <c r="S74" s="33">
        <v>0</v>
      </c>
      <c r="T74" s="33">
        <v>0</v>
      </c>
      <c r="U74" s="33" t="s">
        <v>145</v>
      </c>
      <c r="V74" s="33">
        <v>0</v>
      </c>
    </row>
    <row r="75" spans="1:22" x14ac:dyDescent="0.3">
      <c r="A75" s="32" t="s">
        <v>84</v>
      </c>
      <c r="B75" s="33">
        <v>0</v>
      </c>
      <c r="C75" s="33" t="s">
        <v>145</v>
      </c>
      <c r="D75" s="33">
        <v>0</v>
      </c>
      <c r="E75" s="33">
        <v>0.46</v>
      </c>
      <c r="F75" s="33" t="s">
        <v>145</v>
      </c>
      <c r="G75" s="33">
        <v>0.45</v>
      </c>
      <c r="H75" s="33">
        <v>0</v>
      </c>
      <c r="I75" s="33" t="s">
        <v>145</v>
      </c>
      <c r="J75" s="33">
        <v>0</v>
      </c>
      <c r="K75" s="33">
        <v>2.69</v>
      </c>
      <c r="L75" s="33" t="s">
        <v>145</v>
      </c>
      <c r="M75" s="33">
        <v>2.06</v>
      </c>
      <c r="N75" s="33">
        <v>0</v>
      </c>
      <c r="O75" s="33" t="s">
        <v>145</v>
      </c>
      <c r="P75" s="33">
        <v>0</v>
      </c>
      <c r="Q75" s="33">
        <v>0</v>
      </c>
      <c r="R75" s="33" t="s">
        <v>145</v>
      </c>
      <c r="S75" s="33">
        <v>0</v>
      </c>
      <c r="T75" s="33">
        <v>0</v>
      </c>
      <c r="U75" s="33" t="s">
        <v>145</v>
      </c>
      <c r="V75" s="33">
        <v>0</v>
      </c>
    </row>
    <row r="76" spans="1:22" x14ac:dyDescent="0.3">
      <c r="A76" s="32" t="s">
        <v>86</v>
      </c>
      <c r="B76" s="33">
        <v>2.35</v>
      </c>
      <c r="C76" s="33" t="s">
        <v>145</v>
      </c>
      <c r="D76" s="33">
        <v>0.96</v>
      </c>
      <c r="E76" s="33">
        <v>3.11</v>
      </c>
      <c r="F76" s="33" t="s">
        <v>145</v>
      </c>
      <c r="G76" s="33">
        <v>0.69</v>
      </c>
      <c r="H76" s="33">
        <v>0</v>
      </c>
      <c r="I76" s="33" t="s">
        <v>145</v>
      </c>
      <c r="J76" s="33">
        <v>0</v>
      </c>
      <c r="K76" s="33">
        <v>2.96</v>
      </c>
      <c r="L76" s="33" t="s">
        <v>145</v>
      </c>
      <c r="M76" s="33">
        <v>0.75</v>
      </c>
      <c r="N76" s="33">
        <v>0</v>
      </c>
      <c r="O76" s="33" t="s">
        <v>145</v>
      </c>
      <c r="P76" s="33">
        <v>0</v>
      </c>
      <c r="Q76" s="33">
        <v>0</v>
      </c>
      <c r="R76" s="33" t="s">
        <v>145</v>
      </c>
      <c r="S76" s="33">
        <v>0</v>
      </c>
      <c r="T76" s="33">
        <v>0</v>
      </c>
      <c r="U76" s="33" t="s">
        <v>145</v>
      </c>
      <c r="V76" s="33">
        <v>0</v>
      </c>
    </row>
    <row r="77" spans="1:22" x14ac:dyDescent="0.3">
      <c r="A77" s="32" t="s">
        <v>88</v>
      </c>
      <c r="B77" s="33">
        <v>0</v>
      </c>
      <c r="C77" s="33" t="s">
        <v>145</v>
      </c>
      <c r="D77" s="33">
        <v>0</v>
      </c>
      <c r="E77" s="33">
        <v>0</v>
      </c>
      <c r="F77" s="33" t="s">
        <v>145</v>
      </c>
      <c r="G77" s="33">
        <v>0</v>
      </c>
      <c r="H77" s="33">
        <v>0</v>
      </c>
      <c r="I77" s="33" t="s">
        <v>145</v>
      </c>
      <c r="J77" s="33">
        <v>0</v>
      </c>
      <c r="K77" s="33">
        <v>0</v>
      </c>
      <c r="L77" s="33" t="s">
        <v>145</v>
      </c>
      <c r="M77" s="33">
        <v>0</v>
      </c>
      <c r="N77" s="33">
        <v>0</v>
      </c>
      <c r="O77" s="33" t="s">
        <v>145</v>
      </c>
      <c r="P77" s="33">
        <v>0</v>
      </c>
      <c r="Q77" s="33">
        <v>0</v>
      </c>
      <c r="R77" s="33" t="s">
        <v>145</v>
      </c>
      <c r="S77" s="33">
        <v>0</v>
      </c>
      <c r="T77" s="33">
        <v>0</v>
      </c>
      <c r="U77" s="33" t="s">
        <v>145</v>
      </c>
      <c r="V77" s="33">
        <v>0</v>
      </c>
    </row>
    <row r="78" spans="1:22" x14ac:dyDescent="0.3">
      <c r="A78" s="32" t="s">
        <v>90</v>
      </c>
      <c r="B78" s="33">
        <v>0.28000000000000003</v>
      </c>
      <c r="C78" s="33" t="s">
        <v>145</v>
      </c>
      <c r="D78" s="33">
        <v>0.18</v>
      </c>
      <c r="E78" s="33">
        <v>0.05</v>
      </c>
      <c r="F78" s="33" t="s">
        <v>145</v>
      </c>
      <c r="G78" s="33">
        <v>0.05</v>
      </c>
      <c r="H78" s="33">
        <v>0</v>
      </c>
      <c r="I78" s="33" t="s">
        <v>145</v>
      </c>
      <c r="J78" s="33">
        <v>0</v>
      </c>
      <c r="K78" s="33">
        <v>0</v>
      </c>
      <c r="L78" s="33" t="s">
        <v>145</v>
      </c>
      <c r="M78" s="33">
        <v>0</v>
      </c>
      <c r="N78" s="33">
        <v>0</v>
      </c>
      <c r="O78" s="33" t="s">
        <v>145</v>
      </c>
      <c r="P78" s="33">
        <v>0</v>
      </c>
      <c r="Q78" s="33">
        <v>0</v>
      </c>
      <c r="R78" s="33" t="s">
        <v>145</v>
      </c>
      <c r="S78" s="33">
        <v>0</v>
      </c>
      <c r="T78" s="33">
        <v>0</v>
      </c>
      <c r="U78" s="33" t="s">
        <v>145</v>
      </c>
      <c r="V78" s="33">
        <v>0</v>
      </c>
    </row>
    <row r="79" spans="1:22" x14ac:dyDescent="0.3">
      <c r="A79" s="32" t="s">
        <v>92</v>
      </c>
      <c r="B79" s="33">
        <v>0</v>
      </c>
      <c r="C79" s="33" t="s">
        <v>145</v>
      </c>
      <c r="D79" s="33">
        <v>0</v>
      </c>
      <c r="E79" s="33">
        <v>0</v>
      </c>
      <c r="F79" s="33" t="s">
        <v>145</v>
      </c>
      <c r="G79" s="33">
        <v>0</v>
      </c>
      <c r="H79" s="33">
        <v>1.99</v>
      </c>
      <c r="I79" s="33" t="s">
        <v>145</v>
      </c>
      <c r="J79" s="33">
        <v>1.27</v>
      </c>
      <c r="K79" s="33">
        <v>0.23</v>
      </c>
      <c r="L79" s="33" t="s">
        <v>145</v>
      </c>
      <c r="M79" s="33">
        <v>0.23</v>
      </c>
      <c r="N79" s="33">
        <v>0</v>
      </c>
      <c r="O79" s="33" t="s">
        <v>145</v>
      </c>
      <c r="P79" s="33">
        <v>0</v>
      </c>
      <c r="Q79" s="33">
        <v>0</v>
      </c>
      <c r="R79" s="33" t="s">
        <v>145</v>
      </c>
      <c r="S79" s="33">
        <v>0</v>
      </c>
      <c r="T79" s="33">
        <v>0</v>
      </c>
      <c r="U79" s="33" t="s">
        <v>145</v>
      </c>
      <c r="V79" s="33">
        <v>0</v>
      </c>
    </row>
    <row r="80" spans="1:22" x14ac:dyDescent="0.3">
      <c r="A80" s="32" t="s">
        <v>93</v>
      </c>
      <c r="B80" s="33">
        <v>0.17</v>
      </c>
      <c r="C80" s="33" t="s">
        <v>145</v>
      </c>
      <c r="D80" s="33">
        <v>0.14000000000000001</v>
      </c>
      <c r="E80" s="33">
        <v>0.1</v>
      </c>
      <c r="F80" s="33" t="s">
        <v>145</v>
      </c>
      <c r="G80" s="33">
        <v>7.0000000000000007E-2</v>
      </c>
      <c r="H80" s="33">
        <v>0</v>
      </c>
      <c r="I80" s="33" t="s">
        <v>145</v>
      </c>
      <c r="J80" s="33">
        <v>0</v>
      </c>
      <c r="K80" s="33">
        <v>0.1</v>
      </c>
      <c r="L80" s="33" t="s">
        <v>145</v>
      </c>
      <c r="M80" s="33">
        <v>7.0000000000000007E-2</v>
      </c>
      <c r="N80" s="33">
        <v>0</v>
      </c>
      <c r="O80" s="33" t="s">
        <v>145</v>
      </c>
      <c r="P80" s="33">
        <v>0</v>
      </c>
      <c r="Q80" s="33">
        <v>0</v>
      </c>
      <c r="R80" s="33" t="s">
        <v>145</v>
      </c>
      <c r="S80" s="33">
        <v>0</v>
      </c>
      <c r="T80" s="33">
        <v>0</v>
      </c>
      <c r="U80" s="33" t="s">
        <v>145</v>
      </c>
      <c r="V80" s="33">
        <v>0</v>
      </c>
    </row>
    <row r="81" spans="1:22" x14ac:dyDescent="0.3">
      <c r="A81" s="32" t="s">
        <v>95</v>
      </c>
      <c r="B81" s="33">
        <v>0</v>
      </c>
      <c r="C81" s="33" t="s">
        <v>145</v>
      </c>
      <c r="D81" s="33">
        <v>0</v>
      </c>
      <c r="E81" s="33">
        <v>0</v>
      </c>
      <c r="F81" s="33" t="s">
        <v>145</v>
      </c>
      <c r="G81" s="33">
        <v>0</v>
      </c>
      <c r="H81" s="33">
        <v>0</v>
      </c>
      <c r="I81" s="33" t="s">
        <v>145</v>
      </c>
      <c r="J81" s="33">
        <v>0</v>
      </c>
      <c r="K81" s="33">
        <v>0</v>
      </c>
      <c r="L81" s="33" t="s">
        <v>145</v>
      </c>
      <c r="M81" s="33">
        <v>0</v>
      </c>
      <c r="N81" s="33">
        <v>0.36</v>
      </c>
      <c r="O81" s="33" t="s">
        <v>145</v>
      </c>
      <c r="P81" s="33">
        <v>0.21</v>
      </c>
      <c r="Q81" s="33">
        <v>0.19</v>
      </c>
      <c r="R81" s="33" t="s">
        <v>145</v>
      </c>
      <c r="S81" s="33">
        <v>0.19</v>
      </c>
      <c r="T81" s="33">
        <v>0</v>
      </c>
      <c r="U81" s="33" t="s">
        <v>145</v>
      </c>
      <c r="V81" s="33">
        <v>0</v>
      </c>
    </row>
    <row r="82" spans="1:22" x14ac:dyDescent="0.3">
      <c r="A82" s="32" t="s">
        <v>97</v>
      </c>
      <c r="B82" s="33">
        <v>0</v>
      </c>
      <c r="C82" s="33" t="s">
        <v>145</v>
      </c>
      <c r="D82" s="33">
        <v>0</v>
      </c>
      <c r="E82" s="33">
        <v>5.79</v>
      </c>
      <c r="F82" s="33" t="s">
        <v>145</v>
      </c>
      <c r="G82" s="33">
        <v>1.34</v>
      </c>
      <c r="H82" s="33">
        <v>0</v>
      </c>
      <c r="I82" s="33" t="s">
        <v>145</v>
      </c>
      <c r="J82" s="33">
        <v>0</v>
      </c>
      <c r="K82" s="33">
        <v>0.04</v>
      </c>
      <c r="L82" s="33" t="s">
        <v>145</v>
      </c>
      <c r="M82" s="33">
        <v>0.04</v>
      </c>
      <c r="N82" s="33">
        <v>0</v>
      </c>
      <c r="O82" s="33" t="s">
        <v>145</v>
      </c>
      <c r="P82" s="33">
        <v>0</v>
      </c>
      <c r="Q82" s="33">
        <v>0</v>
      </c>
      <c r="R82" s="33" t="s">
        <v>145</v>
      </c>
      <c r="S82" s="33">
        <v>0</v>
      </c>
      <c r="T82" s="33">
        <v>0</v>
      </c>
      <c r="U82" s="33" t="s">
        <v>145</v>
      </c>
      <c r="V82" s="33">
        <v>0</v>
      </c>
    </row>
    <row r="83" spans="1:22" x14ac:dyDescent="0.3">
      <c r="A83" s="32" t="s">
        <v>98</v>
      </c>
      <c r="B83" s="33">
        <v>0</v>
      </c>
      <c r="C83" s="33" t="s">
        <v>145</v>
      </c>
      <c r="D83" s="33">
        <v>0</v>
      </c>
      <c r="E83" s="33">
        <v>0</v>
      </c>
      <c r="F83" s="33" t="s">
        <v>145</v>
      </c>
      <c r="G83" s="33">
        <v>0</v>
      </c>
      <c r="H83" s="33">
        <v>0</v>
      </c>
      <c r="I83" s="33" t="s">
        <v>145</v>
      </c>
      <c r="J83" s="33">
        <v>0</v>
      </c>
      <c r="K83" s="33">
        <v>0</v>
      </c>
      <c r="L83" s="33" t="s">
        <v>145</v>
      </c>
      <c r="M83" s="33">
        <v>0</v>
      </c>
      <c r="N83" s="33">
        <v>0</v>
      </c>
      <c r="O83" s="33" t="s">
        <v>145</v>
      </c>
      <c r="P83" s="33">
        <v>0</v>
      </c>
      <c r="Q83" s="33">
        <v>0</v>
      </c>
      <c r="R83" s="33" t="s">
        <v>145</v>
      </c>
      <c r="S83" s="33">
        <v>0</v>
      </c>
      <c r="T83" s="33">
        <v>0</v>
      </c>
      <c r="U83" s="33" t="s">
        <v>145</v>
      </c>
      <c r="V83" s="33">
        <v>0</v>
      </c>
    </row>
    <row r="84" spans="1:22" x14ac:dyDescent="0.3">
      <c r="A84" s="32" t="s">
        <v>99</v>
      </c>
      <c r="B84" s="33">
        <v>0</v>
      </c>
      <c r="C84" s="33" t="s">
        <v>145</v>
      </c>
      <c r="D84" s="33">
        <v>0</v>
      </c>
      <c r="E84" s="33">
        <v>0.04</v>
      </c>
      <c r="F84" s="33" t="s">
        <v>145</v>
      </c>
      <c r="G84" s="33">
        <v>0.04</v>
      </c>
      <c r="H84" s="33">
        <v>0</v>
      </c>
      <c r="I84" s="33" t="s">
        <v>145</v>
      </c>
      <c r="J84" s="33">
        <v>0</v>
      </c>
      <c r="K84" s="33">
        <v>0.16</v>
      </c>
      <c r="L84" s="33" t="s">
        <v>145</v>
      </c>
      <c r="M84" s="33">
        <v>0.16</v>
      </c>
      <c r="N84" s="33">
        <v>0</v>
      </c>
      <c r="O84" s="33" t="s">
        <v>145</v>
      </c>
      <c r="P84" s="33">
        <v>0</v>
      </c>
      <c r="Q84" s="33">
        <v>0</v>
      </c>
      <c r="R84" s="33" t="s">
        <v>145</v>
      </c>
      <c r="S84" s="33">
        <v>0</v>
      </c>
      <c r="T84" s="33">
        <v>0</v>
      </c>
      <c r="U84" s="33" t="s">
        <v>145</v>
      </c>
      <c r="V84" s="33">
        <v>0</v>
      </c>
    </row>
    <row r="85" spans="1:22" x14ac:dyDescent="0.3">
      <c r="A85" s="32" t="s">
        <v>101</v>
      </c>
      <c r="B85" s="33">
        <v>0.22</v>
      </c>
      <c r="C85" s="33" t="s">
        <v>145</v>
      </c>
      <c r="D85" s="33">
        <v>0.16</v>
      </c>
      <c r="E85" s="33">
        <v>0.59</v>
      </c>
      <c r="F85" s="33" t="s">
        <v>145</v>
      </c>
      <c r="G85" s="33">
        <v>0.54</v>
      </c>
      <c r="H85" s="33">
        <v>0.13</v>
      </c>
      <c r="I85" s="33" t="s">
        <v>145</v>
      </c>
      <c r="J85" s="33">
        <v>0.11</v>
      </c>
      <c r="K85" s="33">
        <v>0.87</v>
      </c>
      <c r="L85" s="33" t="s">
        <v>145</v>
      </c>
      <c r="M85" s="33">
        <v>0.3</v>
      </c>
      <c r="N85" s="33">
        <v>0</v>
      </c>
      <c r="O85" s="33" t="s">
        <v>145</v>
      </c>
      <c r="P85" s="33">
        <v>0</v>
      </c>
      <c r="Q85" s="33">
        <v>0</v>
      </c>
      <c r="R85" s="33" t="s">
        <v>145</v>
      </c>
      <c r="S85" s="33">
        <v>0</v>
      </c>
      <c r="T85" s="33">
        <v>0</v>
      </c>
      <c r="U85" s="33" t="s">
        <v>145</v>
      </c>
      <c r="V85" s="33">
        <v>0</v>
      </c>
    </row>
    <row r="86" spans="1:22" x14ac:dyDescent="0.3">
      <c r="A86" s="32" t="s">
        <v>102</v>
      </c>
      <c r="B86" s="33">
        <v>0</v>
      </c>
      <c r="C86" s="33" t="s">
        <v>145</v>
      </c>
      <c r="D86" s="33">
        <v>0</v>
      </c>
      <c r="E86" s="33">
        <v>0</v>
      </c>
      <c r="F86" s="33" t="s">
        <v>145</v>
      </c>
      <c r="G86" s="33">
        <v>0</v>
      </c>
      <c r="H86" s="33">
        <v>0</v>
      </c>
      <c r="I86" s="33" t="s">
        <v>145</v>
      </c>
      <c r="J86" s="33">
        <v>0</v>
      </c>
      <c r="K86" s="33">
        <v>0</v>
      </c>
      <c r="L86" s="33" t="s">
        <v>145</v>
      </c>
      <c r="M86" s="33">
        <v>0</v>
      </c>
      <c r="N86" s="33">
        <v>0</v>
      </c>
      <c r="O86" s="33" t="s">
        <v>145</v>
      </c>
      <c r="P86" s="33">
        <v>0</v>
      </c>
      <c r="Q86" s="33">
        <v>0</v>
      </c>
      <c r="R86" s="33" t="s">
        <v>145</v>
      </c>
      <c r="S86" s="33">
        <v>0</v>
      </c>
      <c r="T86" s="33">
        <v>0</v>
      </c>
      <c r="U86" s="33" t="s">
        <v>145</v>
      </c>
      <c r="V86" s="33">
        <v>0</v>
      </c>
    </row>
    <row r="87" spans="1:22" x14ac:dyDescent="0.3">
      <c r="A87" s="32" t="s">
        <v>103</v>
      </c>
      <c r="B87" s="33">
        <v>0.2</v>
      </c>
      <c r="C87" s="33" t="s">
        <v>145</v>
      </c>
      <c r="D87" s="33">
        <v>0.14000000000000001</v>
      </c>
      <c r="E87" s="33">
        <v>0.04</v>
      </c>
      <c r="F87" s="33" t="s">
        <v>145</v>
      </c>
      <c r="G87" s="33">
        <v>0.04</v>
      </c>
      <c r="H87" s="33">
        <v>0</v>
      </c>
      <c r="I87" s="33" t="s">
        <v>145</v>
      </c>
      <c r="J87" s="33">
        <v>0</v>
      </c>
      <c r="K87" s="33">
        <v>0.05</v>
      </c>
      <c r="L87" s="33" t="s">
        <v>145</v>
      </c>
      <c r="M87" s="33">
        <v>0.05</v>
      </c>
      <c r="N87" s="33">
        <v>0</v>
      </c>
      <c r="O87" s="33" t="s">
        <v>145</v>
      </c>
      <c r="P87" s="33">
        <v>0</v>
      </c>
      <c r="Q87" s="33">
        <v>0</v>
      </c>
      <c r="R87" s="33" t="s">
        <v>145</v>
      </c>
      <c r="S87" s="33">
        <v>0</v>
      </c>
      <c r="T87" s="33">
        <v>0</v>
      </c>
      <c r="U87" s="33" t="s">
        <v>145</v>
      </c>
      <c r="V87" s="33">
        <v>0.03</v>
      </c>
    </row>
    <row r="88" spans="1:22" x14ac:dyDescent="0.3">
      <c r="A88" s="32" t="s">
        <v>105</v>
      </c>
      <c r="B88" s="33">
        <v>0.22</v>
      </c>
      <c r="C88" s="33" t="s">
        <v>145</v>
      </c>
      <c r="D88" s="33">
        <v>7.0000000000000007E-2</v>
      </c>
      <c r="E88" s="33">
        <v>0.56999999999999995</v>
      </c>
      <c r="F88" s="33" t="s">
        <v>145</v>
      </c>
      <c r="G88" s="33">
        <v>0.42</v>
      </c>
      <c r="H88" s="33">
        <v>0.96</v>
      </c>
      <c r="I88" s="33" t="s">
        <v>145</v>
      </c>
      <c r="J88" s="33">
        <v>0.91</v>
      </c>
      <c r="K88" s="33">
        <v>3.95</v>
      </c>
      <c r="L88" s="33" t="s">
        <v>145</v>
      </c>
      <c r="M88" s="33">
        <v>0.96</v>
      </c>
      <c r="N88" s="33">
        <v>0.25</v>
      </c>
      <c r="O88" s="33" t="s">
        <v>145</v>
      </c>
      <c r="P88" s="33">
        <v>0.16</v>
      </c>
      <c r="Q88" s="33">
        <v>0.4</v>
      </c>
      <c r="R88" s="33" t="s">
        <v>145</v>
      </c>
      <c r="S88" s="33">
        <v>0.21</v>
      </c>
      <c r="T88" s="33">
        <v>0.03</v>
      </c>
      <c r="U88" s="33" t="s">
        <v>145</v>
      </c>
      <c r="V88" s="33">
        <v>0</v>
      </c>
    </row>
    <row r="89" spans="1:22" x14ac:dyDescent="0.3">
      <c r="A89" s="32" t="s">
        <v>107</v>
      </c>
      <c r="B89" s="33">
        <v>0.14000000000000001</v>
      </c>
      <c r="C89" s="33" t="s">
        <v>145</v>
      </c>
      <c r="D89" s="33">
        <v>0.14000000000000001</v>
      </c>
      <c r="E89" s="33">
        <v>2.57</v>
      </c>
      <c r="F89" s="33" t="s">
        <v>145</v>
      </c>
      <c r="G89" s="33">
        <v>0.87</v>
      </c>
      <c r="H89" s="33">
        <v>0</v>
      </c>
      <c r="I89" s="33" t="s">
        <v>145</v>
      </c>
      <c r="J89" s="33">
        <v>0</v>
      </c>
      <c r="K89" s="33">
        <v>0</v>
      </c>
      <c r="L89" s="33" t="s">
        <v>145</v>
      </c>
      <c r="M89" s="33">
        <v>0</v>
      </c>
      <c r="N89" s="33">
        <v>0</v>
      </c>
      <c r="O89" s="33" t="s">
        <v>145</v>
      </c>
      <c r="P89" s="33">
        <v>0</v>
      </c>
      <c r="Q89" s="33">
        <v>0</v>
      </c>
      <c r="R89" s="33" t="s">
        <v>145</v>
      </c>
      <c r="S89" s="33">
        <v>0</v>
      </c>
      <c r="T89" s="33">
        <v>0</v>
      </c>
      <c r="U89" s="33" t="s">
        <v>145</v>
      </c>
      <c r="V89" s="33">
        <v>1.1100000000000001</v>
      </c>
    </row>
    <row r="90" spans="1:22" x14ac:dyDescent="0.3">
      <c r="A90" s="32" t="s">
        <v>109</v>
      </c>
      <c r="B90" s="33">
        <v>0</v>
      </c>
      <c r="C90" s="33" t="s">
        <v>145</v>
      </c>
      <c r="D90" s="33">
        <v>0</v>
      </c>
      <c r="E90" s="33">
        <v>0</v>
      </c>
      <c r="F90" s="33" t="s">
        <v>145</v>
      </c>
      <c r="G90" s="33">
        <v>0</v>
      </c>
      <c r="H90" s="33">
        <v>0</v>
      </c>
      <c r="I90" s="33" t="s">
        <v>145</v>
      </c>
      <c r="J90" s="33">
        <v>0</v>
      </c>
      <c r="K90" s="33">
        <v>0</v>
      </c>
      <c r="L90" s="33" t="s">
        <v>145</v>
      </c>
      <c r="M90" s="33">
        <v>0</v>
      </c>
      <c r="N90" s="33">
        <v>0</v>
      </c>
      <c r="O90" s="33" t="s">
        <v>145</v>
      </c>
      <c r="P90" s="33">
        <v>0</v>
      </c>
      <c r="Q90" s="33">
        <v>0</v>
      </c>
      <c r="R90" s="33" t="s">
        <v>145</v>
      </c>
      <c r="S90" s="33">
        <v>0</v>
      </c>
      <c r="T90" s="33">
        <v>1.97</v>
      </c>
      <c r="U90" s="33" t="s">
        <v>145</v>
      </c>
      <c r="V90" s="33">
        <v>0.04</v>
      </c>
    </row>
    <row r="91" spans="1:22" x14ac:dyDescent="0.3">
      <c r="A91" s="32" t="s">
        <v>111</v>
      </c>
      <c r="B91" s="33">
        <v>13.55</v>
      </c>
      <c r="C91" s="33" t="s">
        <v>145</v>
      </c>
      <c r="D91" s="33">
        <v>1.93</v>
      </c>
      <c r="E91" s="33">
        <v>3.49</v>
      </c>
      <c r="F91" s="33" t="s">
        <v>145</v>
      </c>
      <c r="G91" s="33">
        <v>0.75</v>
      </c>
      <c r="H91" s="33">
        <v>0</v>
      </c>
      <c r="I91" s="33" t="s">
        <v>145</v>
      </c>
      <c r="J91" s="33">
        <v>0</v>
      </c>
      <c r="K91" s="33">
        <v>0.05</v>
      </c>
      <c r="L91" s="33" t="s">
        <v>145</v>
      </c>
      <c r="M91" s="33">
        <v>0.05</v>
      </c>
      <c r="N91" s="33">
        <v>0</v>
      </c>
      <c r="O91" s="33" t="s">
        <v>145</v>
      </c>
      <c r="P91" s="33">
        <v>0</v>
      </c>
      <c r="Q91" s="33">
        <v>0</v>
      </c>
      <c r="R91" s="33" t="s">
        <v>145</v>
      </c>
      <c r="S91" s="33">
        <v>0</v>
      </c>
      <c r="T91" s="33">
        <v>0.04</v>
      </c>
      <c r="U91" s="33" t="s">
        <v>145</v>
      </c>
      <c r="V91" s="33">
        <v>0.06</v>
      </c>
    </row>
    <row r="92" spans="1:22" x14ac:dyDescent="0.3">
      <c r="A92" s="32" t="s">
        <v>112</v>
      </c>
      <c r="B92" s="33">
        <v>0.66</v>
      </c>
      <c r="C92" s="33" t="s">
        <v>145</v>
      </c>
      <c r="D92" s="33">
        <v>0.27</v>
      </c>
      <c r="E92" s="33">
        <v>0.56000000000000005</v>
      </c>
      <c r="F92" s="33" t="s">
        <v>145</v>
      </c>
      <c r="G92" s="33">
        <v>0.25</v>
      </c>
      <c r="H92" s="33">
        <v>0</v>
      </c>
      <c r="I92" s="33" t="s">
        <v>145</v>
      </c>
      <c r="J92" s="33">
        <v>0</v>
      </c>
      <c r="K92" s="33">
        <v>0.08</v>
      </c>
      <c r="L92" s="33" t="s">
        <v>145</v>
      </c>
      <c r="M92" s="33">
        <v>0.06</v>
      </c>
      <c r="N92" s="33">
        <v>0</v>
      </c>
      <c r="O92" s="33" t="s">
        <v>145</v>
      </c>
      <c r="P92" s="33">
        <v>0</v>
      </c>
      <c r="Q92" s="33">
        <v>0.08</v>
      </c>
      <c r="R92" s="33" t="s">
        <v>145</v>
      </c>
      <c r="S92" s="33">
        <v>0.06</v>
      </c>
      <c r="T92" s="33">
        <v>0.06</v>
      </c>
      <c r="U92" s="33" t="s">
        <v>145</v>
      </c>
      <c r="V92" s="33">
        <v>0</v>
      </c>
    </row>
    <row r="93" spans="1:22" x14ac:dyDescent="0.3">
      <c r="A93" s="32" t="s">
        <v>113</v>
      </c>
      <c r="B93" s="33">
        <v>1.1399999999999999</v>
      </c>
      <c r="C93" s="33" t="s">
        <v>145</v>
      </c>
      <c r="D93" s="33">
        <v>0.47</v>
      </c>
      <c r="E93" s="33">
        <v>9.39</v>
      </c>
      <c r="F93" s="33" t="s">
        <v>145</v>
      </c>
      <c r="G93" s="33">
        <v>1.6</v>
      </c>
      <c r="H93" s="33">
        <v>0</v>
      </c>
      <c r="I93" s="33" t="s">
        <v>145</v>
      </c>
      <c r="J93" s="33">
        <v>0</v>
      </c>
      <c r="K93" s="33">
        <v>5.82</v>
      </c>
      <c r="L93" s="33" t="s">
        <v>145</v>
      </c>
      <c r="M93" s="33">
        <v>1.37</v>
      </c>
      <c r="N93" s="33">
        <v>0</v>
      </c>
      <c r="O93" s="33" t="s">
        <v>145</v>
      </c>
      <c r="P93" s="33">
        <v>0</v>
      </c>
      <c r="Q93" s="33">
        <v>0</v>
      </c>
      <c r="R93" s="33" t="s">
        <v>145</v>
      </c>
      <c r="S93" s="33">
        <v>0</v>
      </c>
      <c r="T93" s="33">
        <v>0</v>
      </c>
      <c r="U93" s="33" t="s">
        <v>145</v>
      </c>
      <c r="V93" s="33">
        <v>0</v>
      </c>
    </row>
    <row r="94" spans="1:22" x14ac:dyDescent="0.3">
      <c r="A94" s="32" t="s">
        <v>115</v>
      </c>
      <c r="B94" s="33">
        <v>0</v>
      </c>
      <c r="C94" s="33" t="s">
        <v>145</v>
      </c>
      <c r="D94" s="33">
        <v>0</v>
      </c>
      <c r="E94" s="33">
        <v>0</v>
      </c>
      <c r="F94" s="33" t="s">
        <v>145</v>
      </c>
      <c r="G94" s="33">
        <v>0</v>
      </c>
      <c r="H94" s="33">
        <v>0</v>
      </c>
      <c r="I94" s="33" t="s">
        <v>145</v>
      </c>
      <c r="J94" s="33">
        <v>0</v>
      </c>
      <c r="K94" s="33">
        <v>0</v>
      </c>
      <c r="L94" s="33" t="s">
        <v>145</v>
      </c>
      <c r="M94" s="33">
        <v>0</v>
      </c>
      <c r="N94" s="33">
        <v>0</v>
      </c>
      <c r="O94" s="33" t="s">
        <v>145</v>
      </c>
      <c r="P94" s="33">
        <v>0</v>
      </c>
      <c r="Q94" s="33">
        <v>0</v>
      </c>
      <c r="R94" s="33" t="s">
        <v>145</v>
      </c>
      <c r="S94" s="33">
        <v>0</v>
      </c>
      <c r="T94" s="33">
        <v>0</v>
      </c>
      <c r="U94" s="33" t="s">
        <v>145</v>
      </c>
      <c r="V94" s="33">
        <v>1.74</v>
      </c>
    </row>
    <row r="95" spans="1:22" x14ac:dyDescent="0.3">
      <c r="A95" s="32" t="s">
        <v>116</v>
      </c>
      <c r="B95" s="33">
        <v>0</v>
      </c>
      <c r="C95" s="33" t="s">
        <v>145</v>
      </c>
      <c r="D95" s="33">
        <v>0</v>
      </c>
      <c r="E95" s="33">
        <v>0</v>
      </c>
      <c r="F95" s="33" t="s">
        <v>145</v>
      </c>
      <c r="G95" s="33">
        <v>0</v>
      </c>
      <c r="H95" s="33">
        <v>37.04</v>
      </c>
      <c r="I95" s="33" t="s">
        <v>145</v>
      </c>
      <c r="J95" s="33">
        <v>5.56</v>
      </c>
      <c r="K95" s="33">
        <v>0</v>
      </c>
      <c r="L95" s="33" t="s">
        <v>145</v>
      </c>
      <c r="M95" s="33">
        <v>0</v>
      </c>
      <c r="N95" s="33">
        <v>0</v>
      </c>
      <c r="O95" s="33" t="s">
        <v>145</v>
      </c>
      <c r="P95" s="33">
        <v>0</v>
      </c>
      <c r="Q95" s="33">
        <v>0</v>
      </c>
      <c r="R95" s="33" t="s">
        <v>145</v>
      </c>
      <c r="S95" s="33">
        <v>0</v>
      </c>
      <c r="T95" s="33">
        <v>2.8</v>
      </c>
      <c r="U95" s="33" t="s">
        <v>145</v>
      </c>
      <c r="V95" s="33">
        <v>2.23</v>
      </c>
    </row>
    <row r="96" spans="1:22" x14ac:dyDescent="0.3">
      <c r="A96" s="32" t="s">
        <v>117</v>
      </c>
      <c r="B96" s="33">
        <v>0</v>
      </c>
      <c r="C96" s="33" t="s">
        <v>145</v>
      </c>
      <c r="D96" s="33">
        <v>0</v>
      </c>
      <c r="E96" s="33">
        <v>0</v>
      </c>
      <c r="F96" s="33" t="s">
        <v>145</v>
      </c>
      <c r="G96" s="33">
        <v>0</v>
      </c>
      <c r="H96" s="33">
        <v>0</v>
      </c>
      <c r="I96" s="33" t="s">
        <v>145</v>
      </c>
      <c r="J96" s="33">
        <v>0</v>
      </c>
      <c r="K96" s="33">
        <v>0.23</v>
      </c>
      <c r="L96" s="33" t="s">
        <v>145</v>
      </c>
      <c r="M96" s="33">
        <v>0.09</v>
      </c>
      <c r="N96" s="33">
        <v>0</v>
      </c>
      <c r="O96" s="33" t="s">
        <v>145</v>
      </c>
      <c r="P96" s="33">
        <v>0</v>
      </c>
      <c r="Q96" s="33">
        <v>0.55000000000000004</v>
      </c>
      <c r="R96" s="33" t="s">
        <v>145</v>
      </c>
      <c r="S96" s="33">
        <v>0.39</v>
      </c>
      <c r="T96" s="33">
        <v>2.5099999999999998</v>
      </c>
      <c r="U96" s="33" t="s">
        <v>145</v>
      </c>
      <c r="V96" s="33">
        <v>0</v>
      </c>
    </row>
    <row r="97" spans="1:22" x14ac:dyDescent="0.3">
      <c r="A97" s="32" t="s">
        <v>118</v>
      </c>
      <c r="B97" s="33">
        <v>0</v>
      </c>
      <c r="C97" s="33" t="s">
        <v>145</v>
      </c>
      <c r="D97" s="33">
        <v>0</v>
      </c>
      <c r="E97" s="33">
        <v>0</v>
      </c>
      <c r="F97" s="33" t="s">
        <v>145</v>
      </c>
      <c r="G97" s="33">
        <v>0</v>
      </c>
      <c r="H97" s="33">
        <v>0</v>
      </c>
      <c r="I97" s="33" t="s">
        <v>145</v>
      </c>
      <c r="J97" s="33">
        <v>0</v>
      </c>
      <c r="K97" s="33">
        <v>0</v>
      </c>
      <c r="L97" s="33" t="s">
        <v>145</v>
      </c>
      <c r="M97" s="33">
        <v>0</v>
      </c>
      <c r="N97" s="33">
        <v>0</v>
      </c>
      <c r="O97" s="33" t="s">
        <v>145</v>
      </c>
      <c r="P97" s="33">
        <v>0</v>
      </c>
      <c r="Q97" s="33">
        <v>0</v>
      </c>
      <c r="R97" s="33" t="s">
        <v>145</v>
      </c>
      <c r="S97" s="33">
        <v>0</v>
      </c>
      <c r="T97" s="33">
        <v>0</v>
      </c>
      <c r="U97" s="33" t="s">
        <v>145</v>
      </c>
      <c r="V97" s="33">
        <v>0</v>
      </c>
    </row>
    <row r="98" spans="1:22" x14ac:dyDescent="0.3">
      <c r="A98" s="32" t="s">
        <v>119</v>
      </c>
      <c r="B98" s="33">
        <v>0</v>
      </c>
      <c r="C98" s="33" t="s">
        <v>145</v>
      </c>
      <c r="D98" s="33">
        <v>0</v>
      </c>
      <c r="E98" s="33">
        <v>0.04</v>
      </c>
      <c r="F98" s="33" t="s">
        <v>145</v>
      </c>
      <c r="G98" s="33">
        <v>0.04</v>
      </c>
      <c r="H98" s="33">
        <v>0</v>
      </c>
      <c r="I98" s="33" t="s">
        <v>145</v>
      </c>
      <c r="J98" s="33">
        <v>0</v>
      </c>
      <c r="K98" s="33">
        <v>0</v>
      </c>
      <c r="L98" s="33" t="s">
        <v>145</v>
      </c>
      <c r="M98" s="33">
        <v>0</v>
      </c>
      <c r="N98" s="33">
        <v>0</v>
      </c>
      <c r="O98" s="33" t="s">
        <v>145</v>
      </c>
      <c r="P98" s="33">
        <v>0</v>
      </c>
      <c r="Q98" s="33">
        <v>0</v>
      </c>
      <c r="R98" s="33" t="s">
        <v>145</v>
      </c>
      <c r="S98" s="33">
        <v>0</v>
      </c>
      <c r="T98" s="33">
        <v>0</v>
      </c>
      <c r="U98" s="33" t="s">
        <v>145</v>
      </c>
      <c r="V98" s="33">
        <v>2.5499999999999998</v>
      </c>
    </row>
    <row r="99" spans="1:22" x14ac:dyDescent="0.3">
      <c r="A99" s="32" t="s">
        <v>120</v>
      </c>
      <c r="B99" s="33">
        <v>25.28</v>
      </c>
      <c r="C99" s="33" t="s">
        <v>145</v>
      </c>
      <c r="D99" s="33">
        <v>4.1100000000000003</v>
      </c>
      <c r="E99" s="33">
        <v>6.35</v>
      </c>
      <c r="F99" s="33" t="s">
        <v>145</v>
      </c>
      <c r="G99" s="33">
        <v>1.1200000000000001</v>
      </c>
      <c r="H99" s="33">
        <v>0.69</v>
      </c>
      <c r="I99" s="33" t="s">
        <v>145</v>
      </c>
      <c r="J99" s="33">
        <v>0.49</v>
      </c>
      <c r="K99" s="33">
        <v>9.39</v>
      </c>
      <c r="L99" s="33" t="s">
        <v>145</v>
      </c>
      <c r="M99" s="33">
        <v>2.06</v>
      </c>
      <c r="N99" s="33">
        <v>33.78</v>
      </c>
      <c r="O99" s="33" t="s">
        <v>145</v>
      </c>
      <c r="P99" s="33">
        <v>4.32</v>
      </c>
      <c r="Q99" s="33">
        <v>17.3</v>
      </c>
      <c r="R99" s="33" t="s">
        <v>145</v>
      </c>
      <c r="S99" s="33">
        <v>2.5499999999999998</v>
      </c>
      <c r="T99" s="33">
        <v>8.27</v>
      </c>
      <c r="U99" s="33" t="s">
        <v>145</v>
      </c>
      <c r="V99" s="33">
        <v>0</v>
      </c>
    </row>
    <row r="100" spans="1:22" x14ac:dyDescent="0.3">
      <c r="A100" s="32" t="s">
        <v>121</v>
      </c>
      <c r="B100" s="33">
        <v>0.12</v>
      </c>
      <c r="C100" s="33" t="s">
        <v>145</v>
      </c>
      <c r="D100" s="33">
        <v>0.06</v>
      </c>
      <c r="E100" s="33">
        <v>0</v>
      </c>
      <c r="F100" s="33" t="s">
        <v>145</v>
      </c>
      <c r="G100" s="33">
        <v>0</v>
      </c>
      <c r="H100" s="33">
        <v>0</v>
      </c>
      <c r="I100" s="33" t="s">
        <v>145</v>
      </c>
      <c r="J100" s="33">
        <v>0</v>
      </c>
      <c r="K100" s="33">
        <v>0</v>
      </c>
      <c r="L100" s="33" t="s">
        <v>145</v>
      </c>
      <c r="M100" s="33">
        <v>0</v>
      </c>
      <c r="N100" s="33">
        <v>0</v>
      </c>
      <c r="O100" s="33" t="s">
        <v>145</v>
      </c>
      <c r="P100" s="33">
        <v>0</v>
      </c>
      <c r="Q100" s="33">
        <v>0</v>
      </c>
      <c r="R100" s="33" t="s">
        <v>145</v>
      </c>
      <c r="S100" s="33">
        <v>0</v>
      </c>
      <c r="T100" s="33">
        <v>0</v>
      </c>
      <c r="U100" s="33" t="s">
        <v>145</v>
      </c>
      <c r="V100" s="33">
        <v>0</v>
      </c>
    </row>
    <row r="101" spans="1:22" x14ac:dyDescent="0.3">
      <c r="A101" s="32" t="s">
        <v>122</v>
      </c>
      <c r="B101" s="33">
        <v>0</v>
      </c>
      <c r="C101" s="33" t="s">
        <v>145</v>
      </c>
      <c r="D101" s="33">
        <v>0</v>
      </c>
      <c r="E101" s="33">
        <v>0</v>
      </c>
      <c r="F101" s="33" t="s">
        <v>145</v>
      </c>
      <c r="G101" s="33">
        <v>0</v>
      </c>
      <c r="H101" s="33">
        <v>0</v>
      </c>
      <c r="I101" s="33" t="s">
        <v>145</v>
      </c>
      <c r="J101" s="33">
        <v>0</v>
      </c>
      <c r="K101" s="33">
        <v>0</v>
      </c>
      <c r="L101" s="33" t="s">
        <v>145</v>
      </c>
      <c r="M101" s="33">
        <v>0</v>
      </c>
      <c r="N101" s="33">
        <v>0</v>
      </c>
      <c r="O101" s="33" t="s">
        <v>145</v>
      </c>
      <c r="P101" s="33">
        <v>0</v>
      </c>
      <c r="Q101" s="33">
        <v>0</v>
      </c>
      <c r="R101" s="33" t="s">
        <v>145</v>
      </c>
      <c r="S101" s="33">
        <v>0</v>
      </c>
      <c r="T101" s="33">
        <v>0</v>
      </c>
      <c r="U101" s="33" t="s">
        <v>145</v>
      </c>
      <c r="V101" s="33">
        <v>0</v>
      </c>
    </row>
    <row r="102" spans="1:22" x14ac:dyDescent="0.3">
      <c r="A102" s="32" t="s">
        <v>124</v>
      </c>
      <c r="B102" s="33">
        <v>0.03</v>
      </c>
      <c r="C102" s="33" t="s">
        <v>145</v>
      </c>
      <c r="D102" s="33">
        <v>0.03</v>
      </c>
      <c r="E102" s="33">
        <v>0</v>
      </c>
      <c r="F102" s="33" t="s">
        <v>145</v>
      </c>
      <c r="G102" s="33">
        <v>0</v>
      </c>
      <c r="H102" s="33">
        <v>0</v>
      </c>
      <c r="I102" s="33" t="s">
        <v>145</v>
      </c>
      <c r="J102" s="33">
        <v>0</v>
      </c>
      <c r="K102" s="33">
        <v>1.67</v>
      </c>
      <c r="L102" s="33" t="s">
        <v>145</v>
      </c>
      <c r="M102" s="33">
        <v>0.64</v>
      </c>
      <c r="N102" s="33">
        <v>0</v>
      </c>
      <c r="O102" s="33" t="s">
        <v>145</v>
      </c>
      <c r="P102" s="33">
        <v>0</v>
      </c>
      <c r="Q102" s="33">
        <v>0</v>
      </c>
      <c r="R102" s="33" t="s">
        <v>145</v>
      </c>
      <c r="S102" s="33">
        <v>0</v>
      </c>
      <c r="T102" s="33">
        <v>0</v>
      </c>
      <c r="U102" s="33" t="s">
        <v>145</v>
      </c>
      <c r="V102" s="33">
        <v>0</v>
      </c>
    </row>
    <row r="103" spans="1:22" x14ac:dyDescent="0.3">
      <c r="A103" s="32" t="s">
        <v>125</v>
      </c>
      <c r="B103" s="33">
        <v>0</v>
      </c>
      <c r="C103" s="33" t="s">
        <v>145</v>
      </c>
      <c r="D103" s="33">
        <v>0</v>
      </c>
      <c r="E103" s="33">
        <v>0</v>
      </c>
      <c r="F103" s="33" t="s">
        <v>145</v>
      </c>
      <c r="G103" s="33">
        <v>0</v>
      </c>
      <c r="H103" s="33">
        <v>0</v>
      </c>
      <c r="I103" s="33" t="s">
        <v>145</v>
      </c>
      <c r="J103" s="33">
        <v>0</v>
      </c>
      <c r="K103" s="33">
        <v>0</v>
      </c>
      <c r="L103" s="33" t="s">
        <v>145</v>
      </c>
      <c r="M103" s="33">
        <v>0</v>
      </c>
      <c r="N103" s="33">
        <v>0</v>
      </c>
      <c r="O103" s="33" t="s">
        <v>145</v>
      </c>
      <c r="P103" s="33">
        <v>0</v>
      </c>
      <c r="Q103" s="33">
        <v>0.04</v>
      </c>
      <c r="R103" s="33" t="s">
        <v>145</v>
      </c>
      <c r="S103" s="33">
        <v>0.04</v>
      </c>
      <c r="T103" s="33">
        <v>0</v>
      </c>
      <c r="U103" s="33" t="s">
        <v>145</v>
      </c>
      <c r="V103" s="33">
        <v>1.17</v>
      </c>
    </row>
    <row r="104" spans="1:22" x14ac:dyDescent="0.3">
      <c r="A104" s="32" t="s">
        <v>126</v>
      </c>
      <c r="B104" s="33">
        <v>0.2</v>
      </c>
      <c r="C104" s="33" t="s">
        <v>145</v>
      </c>
      <c r="D104" s="33">
        <v>0.2</v>
      </c>
      <c r="E104" s="33">
        <v>13.73</v>
      </c>
      <c r="F104" s="33" t="s">
        <v>145</v>
      </c>
      <c r="G104" s="33">
        <v>2.5499999999999998</v>
      </c>
      <c r="H104" s="33">
        <v>9.2799999999999994</v>
      </c>
      <c r="I104" s="33" t="s">
        <v>145</v>
      </c>
      <c r="J104" s="33">
        <v>2.78</v>
      </c>
      <c r="K104" s="33">
        <v>10.49</v>
      </c>
      <c r="L104" s="33" t="s">
        <v>145</v>
      </c>
      <c r="M104" s="33">
        <v>2.74</v>
      </c>
      <c r="N104" s="33">
        <v>0</v>
      </c>
      <c r="O104" s="33" t="s">
        <v>145</v>
      </c>
      <c r="P104" s="33">
        <v>0</v>
      </c>
      <c r="Q104" s="33">
        <v>0</v>
      </c>
      <c r="R104" s="33" t="s">
        <v>145</v>
      </c>
      <c r="S104" s="33">
        <v>0</v>
      </c>
      <c r="T104" s="33">
        <v>1.5</v>
      </c>
      <c r="U104" s="33" t="s">
        <v>145</v>
      </c>
      <c r="V104" s="33">
        <v>0</v>
      </c>
    </row>
    <row r="105" spans="1:22" x14ac:dyDescent="0.3">
      <c r="A105" s="32" t="s">
        <v>127</v>
      </c>
      <c r="B105" s="33">
        <v>0</v>
      </c>
      <c r="C105" s="33" t="s">
        <v>145</v>
      </c>
      <c r="D105" s="33">
        <v>0</v>
      </c>
      <c r="E105" s="33">
        <v>2.82</v>
      </c>
      <c r="F105" s="33" t="s">
        <v>145</v>
      </c>
      <c r="G105" s="33">
        <v>0.8</v>
      </c>
      <c r="H105" s="33">
        <v>0</v>
      </c>
      <c r="I105" s="33" t="s">
        <v>145</v>
      </c>
      <c r="J105" s="33">
        <v>0</v>
      </c>
      <c r="K105" s="33">
        <v>0</v>
      </c>
      <c r="L105" s="33" t="s">
        <v>145</v>
      </c>
      <c r="M105" s="33">
        <v>0</v>
      </c>
      <c r="N105" s="33">
        <v>0</v>
      </c>
      <c r="O105" s="33" t="s">
        <v>145</v>
      </c>
      <c r="P105" s="33">
        <v>0</v>
      </c>
      <c r="Q105" s="33">
        <v>0</v>
      </c>
      <c r="R105" s="33" t="s">
        <v>145</v>
      </c>
      <c r="S105" s="33">
        <v>0</v>
      </c>
      <c r="T105" s="33">
        <v>0</v>
      </c>
      <c r="U105" s="33" t="s">
        <v>145</v>
      </c>
      <c r="V105" s="33">
        <v>0.72</v>
      </c>
    </row>
    <row r="106" spans="1:22" x14ac:dyDescent="0.3">
      <c r="A106" s="32" t="s">
        <v>128</v>
      </c>
      <c r="B106" s="33">
        <v>1.45</v>
      </c>
      <c r="C106" s="33" t="s">
        <v>145</v>
      </c>
      <c r="D106" s="33">
        <v>0.42</v>
      </c>
      <c r="E106" s="33">
        <v>2.96</v>
      </c>
      <c r="F106" s="33" t="s">
        <v>145</v>
      </c>
      <c r="G106" s="33">
        <v>0.59</v>
      </c>
      <c r="H106" s="33">
        <v>0</v>
      </c>
      <c r="I106" s="33" t="s">
        <v>145</v>
      </c>
      <c r="J106" s="33">
        <v>0</v>
      </c>
      <c r="K106" s="33">
        <v>1.97</v>
      </c>
      <c r="L106" s="33" t="s">
        <v>145</v>
      </c>
      <c r="M106" s="33">
        <v>0.71</v>
      </c>
      <c r="N106" s="33">
        <v>0.64</v>
      </c>
      <c r="O106" s="33" t="s">
        <v>145</v>
      </c>
      <c r="P106" s="33">
        <v>0.42</v>
      </c>
      <c r="Q106" s="33">
        <v>0.44</v>
      </c>
      <c r="R106" s="33" t="s">
        <v>145</v>
      </c>
      <c r="S106" s="33">
        <v>0.44</v>
      </c>
      <c r="T106" s="33">
        <v>1.1000000000000001</v>
      </c>
      <c r="U106" s="33" t="s">
        <v>145</v>
      </c>
      <c r="V106" s="33">
        <v>0</v>
      </c>
    </row>
    <row r="107" spans="1:22" x14ac:dyDescent="0.3">
      <c r="A107" s="32" t="s">
        <v>129</v>
      </c>
      <c r="B107" s="33">
        <v>0</v>
      </c>
      <c r="C107" s="33" t="s">
        <v>145</v>
      </c>
      <c r="D107" s="33">
        <v>0</v>
      </c>
      <c r="E107" s="33">
        <v>0</v>
      </c>
      <c r="F107" s="33" t="s">
        <v>145</v>
      </c>
      <c r="G107" s="33">
        <v>0</v>
      </c>
      <c r="H107" s="33">
        <v>2.89</v>
      </c>
      <c r="I107" s="33" t="s">
        <v>145</v>
      </c>
      <c r="J107" s="33">
        <v>1.75</v>
      </c>
      <c r="K107" s="33">
        <v>0</v>
      </c>
      <c r="L107" s="33" t="s">
        <v>145</v>
      </c>
      <c r="M107" s="33">
        <v>0</v>
      </c>
      <c r="N107" s="33">
        <v>0</v>
      </c>
      <c r="O107" s="33" t="s">
        <v>145</v>
      </c>
      <c r="P107" s="33">
        <v>0</v>
      </c>
      <c r="Q107" s="33">
        <v>0</v>
      </c>
      <c r="R107" s="33" t="s">
        <v>145</v>
      </c>
      <c r="S107" s="33">
        <v>0</v>
      </c>
      <c r="T107" s="33">
        <v>0</v>
      </c>
      <c r="U107" s="33" t="s">
        <v>145</v>
      </c>
      <c r="V107" s="33">
        <v>0</v>
      </c>
    </row>
    <row r="108" spans="1:22" x14ac:dyDescent="0.3">
      <c r="A108" s="32" t="s">
        <v>130</v>
      </c>
      <c r="B108" s="33">
        <v>0.18</v>
      </c>
      <c r="C108" s="33" t="s">
        <v>145</v>
      </c>
      <c r="D108" s="33">
        <v>0.18</v>
      </c>
      <c r="E108" s="33">
        <v>0.25</v>
      </c>
      <c r="F108" s="33" t="s">
        <v>145</v>
      </c>
      <c r="G108" s="33">
        <v>0.1</v>
      </c>
      <c r="H108" s="33">
        <v>2.56</v>
      </c>
      <c r="I108" s="33" t="s">
        <v>145</v>
      </c>
      <c r="J108" s="33">
        <v>1.0900000000000001</v>
      </c>
      <c r="K108" s="33">
        <v>0</v>
      </c>
      <c r="L108" s="33" t="s">
        <v>145</v>
      </c>
      <c r="M108" s="33">
        <v>0</v>
      </c>
      <c r="N108" s="33">
        <v>0</v>
      </c>
      <c r="O108" s="33" t="s">
        <v>145</v>
      </c>
      <c r="P108" s="33">
        <v>0</v>
      </c>
      <c r="Q108" s="33">
        <v>0</v>
      </c>
      <c r="R108" s="33" t="s">
        <v>145</v>
      </c>
      <c r="S108" s="33">
        <v>0</v>
      </c>
      <c r="T108" s="33">
        <v>0</v>
      </c>
      <c r="U108" s="33" t="s">
        <v>145</v>
      </c>
      <c r="V108" s="33">
        <v>0</v>
      </c>
    </row>
    <row r="109" spans="1:22" x14ac:dyDescent="0.3">
      <c r="A109" s="32" t="s">
        <v>131</v>
      </c>
      <c r="B109" s="33">
        <v>2.42</v>
      </c>
      <c r="C109" s="33" t="s">
        <v>145</v>
      </c>
      <c r="D109" s="33">
        <v>1.24</v>
      </c>
      <c r="E109" s="33">
        <v>0.39</v>
      </c>
      <c r="F109" s="33" t="s">
        <v>145</v>
      </c>
      <c r="G109" s="33">
        <v>0.28999999999999998</v>
      </c>
      <c r="H109" s="33">
        <v>0</v>
      </c>
      <c r="I109" s="33" t="s">
        <v>145</v>
      </c>
      <c r="J109" s="33">
        <v>0</v>
      </c>
      <c r="K109" s="33">
        <v>0</v>
      </c>
      <c r="L109" s="33" t="s">
        <v>145</v>
      </c>
      <c r="M109" s="33">
        <v>0</v>
      </c>
      <c r="N109" s="33">
        <v>0</v>
      </c>
      <c r="O109" s="33" t="s">
        <v>145</v>
      </c>
      <c r="P109" s="33">
        <v>0</v>
      </c>
      <c r="Q109" s="33">
        <v>0</v>
      </c>
      <c r="R109" s="33" t="s">
        <v>145</v>
      </c>
      <c r="S109" s="33">
        <v>0</v>
      </c>
      <c r="T109" s="33">
        <v>0</v>
      </c>
      <c r="U109" s="33" t="s">
        <v>145</v>
      </c>
      <c r="V109" s="33">
        <v>0</v>
      </c>
    </row>
    <row r="110" spans="1:22" x14ac:dyDescent="0.3">
      <c r="A110" s="32" t="s">
        <v>132</v>
      </c>
      <c r="B110" s="33">
        <v>0</v>
      </c>
      <c r="C110" s="33" t="s">
        <v>145</v>
      </c>
      <c r="D110" s="33">
        <v>0</v>
      </c>
      <c r="E110" s="33">
        <v>0</v>
      </c>
      <c r="F110" s="33" t="s">
        <v>145</v>
      </c>
      <c r="G110" s="33">
        <v>0</v>
      </c>
      <c r="H110" s="33">
        <v>0</v>
      </c>
      <c r="I110" s="33" t="s">
        <v>145</v>
      </c>
      <c r="J110" s="33">
        <v>0</v>
      </c>
      <c r="K110" s="33">
        <v>0.18</v>
      </c>
      <c r="L110" s="33" t="s">
        <v>145</v>
      </c>
      <c r="M110" s="33">
        <v>0.18</v>
      </c>
      <c r="N110" s="33">
        <v>0</v>
      </c>
      <c r="O110" s="33" t="s">
        <v>145</v>
      </c>
      <c r="P110" s="33">
        <v>0</v>
      </c>
      <c r="Q110" s="33">
        <v>0</v>
      </c>
      <c r="R110" s="33" t="s">
        <v>145</v>
      </c>
      <c r="S110" s="33">
        <v>0</v>
      </c>
      <c r="T110" s="33">
        <v>0</v>
      </c>
      <c r="U110" s="33" t="s">
        <v>145</v>
      </c>
      <c r="V110" s="33">
        <v>0</v>
      </c>
    </row>
    <row r="111" spans="1:22" x14ac:dyDescent="0.3">
      <c r="A111" s="32" t="s">
        <v>133</v>
      </c>
      <c r="B111" s="33">
        <v>0</v>
      </c>
      <c r="C111" s="33" t="s">
        <v>145</v>
      </c>
      <c r="D111" s="33">
        <v>0</v>
      </c>
      <c r="E111" s="33">
        <v>0</v>
      </c>
      <c r="F111" s="33" t="s">
        <v>145</v>
      </c>
      <c r="G111" s="33">
        <v>0</v>
      </c>
      <c r="H111" s="33">
        <v>0</v>
      </c>
      <c r="I111" s="33" t="s">
        <v>145</v>
      </c>
      <c r="J111" s="33">
        <v>0</v>
      </c>
      <c r="K111" s="33">
        <v>0</v>
      </c>
      <c r="L111" s="33" t="s">
        <v>145</v>
      </c>
      <c r="M111" s="33">
        <v>0</v>
      </c>
      <c r="N111" s="33">
        <v>0</v>
      </c>
      <c r="O111" s="33" t="s">
        <v>145</v>
      </c>
      <c r="P111" s="33">
        <v>0</v>
      </c>
      <c r="Q111" s="33">
        <v>0</v>
      </c>
      <c r="R111" s="33" t="s">
        <v>145</v>
      </c>
      <c r="S111" s="33">
        <v>0</v>
      </c>
      <c r="T111" s="33">
        <v>0</v>
      </c>
      <c r="U111" s="33" t="s">
        <v>145</v>
      </c>
      <c r="V111" s="33">
        <v>0</v>
      </c>
    </row>
    <row r="112" spans="1:22" x14ac:dyDescent="0.3">
      <c r="A112" s="32" t="s">
        <v>134</v>
      </c>
      <c r="B112" s="33">
        <v>0</v>
      </c>
      <c r="C112" s="33" t="s">
        <v>145</v>
      </c>
      <c r="D112" s="33">
        <v>0</v>
      </c>
      <c r="E112" s="33">
        <v>0</v>
      </c>
      <c r="F112" s="33" t="s">
        <v>145</v>
      </c>
      <c r="G112" s="33">
        <v>0</v>
      </c>
      <c r="H112" s="33">
        <v>0</v>
      </c>
      <c r="I112" s="33" t="s">
        <v>145</v>
      </c>
      <c r="J112" s="33">
        <v>0</v>
      </c>
      <c r="K112" s="33">
        <v>0</v>
      </c>
      <c r="L112" s="33" t="s">
        <v>145</v>
      </c>
      <c r="M112" s="33">
        <v>0</v>
      </c>
      <c r="N112" s="33">
        <v>0</v>
      </c>
      <c r="O112" s="33" t="s">
        <v>145</v>
      </c>
      <c r="P112" s="33">
        <v>0</v>
      </c>
      <c r="Q112" s="33">
        <v>0</v>
      </c>
      <c r="R112" s="33" t="s">
        <v>145</v>
      </c>
      <c r="S112" s="33">
        <v>0</v>
      </c>
      <c r="T112" s="33">
        <v>0</v>
      </c>
      <c r="U112" s="33" t="s">
        <v>145</v>
      </c>
      <c r="V112" s="33">
        <v>0</v>
      </c>
    </row>
    <row r="113" spans="1:22" x14ac:dyDescent="0.3">
      <c r="A113" s="32" t="s">
        <v>135</v>
      </c>
      <c r="B113" s="33">
        <v>0</v>
      </c>
      <c r="C113" s="33" t="s">
        <v>145</v>
      </c>
      <c r="D113" s="33">
        <v>0</v>
      </c>
      <c r="E113" s="33">
        <v>0.04</v>
      </c>
      <c r="F113" s="33" t="s">
        <v>145</v>
      </c>
      <c r="G113" s="33">
        <v>0.04</v>
      </c>
      <c r="H113" s="33">
        <v>0</v>
      </c>
      <c r="I113" s="33" t="s">
        <v>145</v>
      </c>
      <c r="J113" s="33">
        <v>0</v>
      </c>
      <c r="K113" s="33">
        <v>0</v>
      </c>
      <c r="L113" s="33" t="s">
        <v>145</v>
      </c>
      <c r="M113" s="33">
        <v>0</v>
      </c>
      <c r="N113" s="33">
        <v>0</v>
      </c>
      <c r="O113" s="33" t="s">
        <v>145</v>
      </c>
      <c r="P113" s="33">
        <v>0</v>
      </c>
      <c r="Q113" s="33">
        <v>0</v>
      </c>
      <c r="R113" s="33" t="s">
        <v>145</v>
      </c>
      <c r="S113" s="33">
        <v>0</v>
      </c>
      <c r="T113" s="33">
        <v>0</v>
      </c>
      <c r="U113" s="33" t="s">
        <v>145</v>
      </c>
      <c r="V113" s="33">
        <v>0.63</v>
      </c>
    </row>
    <row r="114" spans="1:22" x14ac:dyDescent="0.3">
      <c r="A114" s="32" t="s">
        <v>136</v>
      </c>
      <c r="B114" s="33">
        <v>0</v>
      </c>
      <c r="C114" s="33" t="s">
        <v>145</v>
      </c>
      <c r="D114" s="33">
        <v>0</v>
      </c>
      <c r="E114" s="33">
        <v>1.02</v>
      </c>
      <c r="F114" s="33" t="s">
        <v>145</v>
      </c>
      <c r="G114" s="33">
        <v>0.52</v>
      </c>
      <c r="H114" s="33">
        <v>4.74</v>
      </c>
      <c r="I114" s="33" t="s">
        <v>145</v>
      </c>
      <c r="J114" s="33">
        <v>1.1299999999999999</v>
      </c>
      <c r="K114" s="33">
        <v>4.04</v>
      </c>
      <c r="L114" s="33" t="s">
        <v>145</v>
      </c>
      <c r="M114" s="33">
        <v>0.45</v>
      </c>
      <c r="N114" s="33">
        <v>9.06</v>
      </c>
      <c r="O114" s="33" t="s">
        <v>145</v>
      </c>
      <c r="P114" s="33">
        <v>2.1800000000000002</v>
      </c>
      <c r="Q114" s="33">
        <v>5.67</v>
      </c>
      <c r="R114" s="33" t="s">
        <v>145</v>
      </c>
      <c r="S114" s="33">
        <v>1.5</v>
      </c>
      <c r="T114" s="33">
        <v>2.38</v>
      </c>
      <c r="U114" s="33" t="s">
        <v>145</v>
      </c>
      <c r="V114" s="33">
        <v>0</v>
      </c>
    </row>
    <row r="115" spans="1:22" x14ac:dyDescent="0.3">
      <c r="A115" s="32" t="s">
        <v>138</v>
      </c>
      <c r="B115" s="33">
        <v>0</v>
      </c>
      <c r="C115" s="33" t="s">
        <v>145</v>
      </c>
      <c r="D115" s="33">
        <v>0</v>
      </c>
      <c r="E115" s="33">
        <v>0</v>
      </c>
      <c r="F115" s="33" t="s">
        <v>145</v>
      </c>
      <c r="G115" s="33">
        <v>0</v>
      </c>
      <c r="H115" s="33">
        <v>0</v>
      </c>
      <c r="I115" s="33" t="s">
        <v>145</v>
      </c>
      <c r="J115" s="33">
        <v>0</v>
      </c>
      <c r="K115" s="33">
        <v>0.83</v>
      </c>
      <c r="L115" s="33" t="s">
        <v>145</v>
      </c>
      <c r="M115" s="33">
        <v>0.75</v>
      </c>
      <c r="N115" s="33">
        <v>0</v>
      </c>
      <c r="O115" s="33" t="s">
        <v>145</v>
      </c>
      <c r="P115" s="33">
        <v>0</v>
      </c>
      <c r="Q115" s="33">
        <v>0</v>
      </c>
      <c r="R115" s="33" t="s">
        <v>145</v>
      </c>
      <c r="S115" s="33">
        <v>0</v>
      </c>
      <c r="T115" s="33">
        <v>0</v>
      </c>
      <c r="U115" s="33" t="s">
        <v>145</v>
      </c>
      <c r="V115" s="36">
        <v>3.84</v>
      </c>
    </row>
    <row r="116" spans="1:22" x14ac:dyDescent="0.3">
      <c r="A116" s="35" t="s">
        <v>139</v>
      </c>
      <c r="B116" s="36">
        <v>50.69</v>
      </c>
      <c r="C116" s="36" t="s">
        <v>145</v>
      </c>
      <c r="D116" s="36">
        <v>3.35</v>
      </c>
      <c r="E116" s="36">
        <v>38.06</v>
      </c>
      <c r="F116" s="36" t="s">
        <v>145</v>
      </c>
      <c r="G116" s="36">
        <v>5.39</v>
      </c>
      <c r="H116" s="36">
        <v>24.05</v>
      </c>
      <c r="I116" s="36" t="s">
        <v>145</v>
      </c>
      <c r="J116" s="36">
        <v>4.2</v>
      </c>
      <c r="K116" s="36">
        <v>30.88</v>
      </c>
      <c r="L116" s="36" t="s">
        <v>145</v>
      </c>
      <c r="M116" s="36">
        <v>2.86</v>
      </c>
      <c r="N116" s="36">
        <v>41.41</v>
      </c>
      <c r="O116" s="36" t="s">
        <v>145</v>
      </c>
      <c r="P116" s="36">
        <v>4.8099999999999996</v>
      </c>
      <c r="Q116" s="36">
        <v>63.51</v>
      </c>
      <c r="R116" s="36" t="s">
        <v>145</v>
      </c>
      <c r="S116" s="36">
        <v>3.79</v>
      </c>
      <c r="T116" s="36">
        <v>25.93</v>
      </c>
      <c r="U116" s="36" t="s">
        <v>145</v>
      </c>
    </row>
  </sheetData>
  <mergeCells count="21">
    <mergeCell ref="T2:V2"/>
    <mergeCell ref="B4:D4"/>
    <mergeCell ref="E4:G4"/>
    <mergeCell ref="H4:J4"/>
    <mergeCell ref="K4:M4"/>
    <mergeCell ref="N4:P4"/>
    <mergeCell ref="Q4:S4"/>
    <mergeCell ref="T4:V4"/>
    <mergeCell ref="B2:D2"/>
    <mergeCell ref="E2:G2"/>
    <mergeCell ref="H2:J2"/>
    <mergeCell ref="K2:M2"/>
    <mergeCell ref="N2:P2"/>
    <mergeCell ref="Q2:S2"/>
    <mergeCell ref="T61:V61"/>
    <mergeCell ref="B61:D61"/>
    <mergeCell ref="E61:G61"/>
    <mergeCell ref="H61:J61"/>
    <mergeCell ref="K61:M61"/>
    <mergeCell ref="N61:P61"/>
    <mergeCell ref="Q61:S6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9"/>
  <sheetViews>
    <sheetView workbookViewId="0">
      <selection activeCell="M3" sqref="M3"/>
    </sheetView>
  </sheetViews>
  <sheetFormatPr defaultRowHeight="14.4" x14ac:dyDescent="0.3"/>
  <cols>
    <col min="3" max="3" width="16.77734375" customWidth="1"/>
    <col min="4" max="4" width="20.77734375" customWidth="1"/>
    <col min="6" max="6" width="10.44140625" customWidth="1"/>
    <col min="7" max="7" width="3.77734375" customWidth="1"/>
    <col min="11" max="11" width="3.88671875" customWidth="1"/>
    <col min="15" max="15" width="3.109375" customWidth="1"/>
    <col min="19" max="19" width="3.6640625" customWidth="1"/>
  </cols>
  <sheetData>
    <row r="1" spans="1:24" x14ac:dyDescent="0.3">
      <c r="A1" t="s">
        <v>171</v>
      </c>
    </row>
    <row r="2" spans="1:24" x14ac:dyDescent="0.3">
      <c r="A2" t="s">
        <v>170</v>
      </c>
    </row>
    <row r="4" spans="1:24" ht="15" thickBot="1" x14ac:dyDescent="0.35">
      <c r="B4" s="2"/>
      <c r="C4" s="3"/>
      <c r="D4" s="4"/>
      <c r="E4" s="5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</row>
    <row r="5" spans="1:24" x14ac:dyDescent="0.3">
      <c r="A5" s="7"/>
      <c r="B5" s="8" t="s">
        <v>61</v>
      </c>
      <c r="C5" s="9" t="s">
        <v>62</v>
      </c>
      <c r="D5" s="9" t="s">
        <v>63</v>
      </c>
      <c r="E5" s="10" t="s">
        <v>140</v>
      </c>
      <c r="F5" s="11" t="s">
        <v>141</v>
      </c>
      <c r="G5" s="11"/>
      <c r="H5" s="11" t="s">
        <v>142</v>
      </c>
      <c r="I5" s="11"/>
      <c r="J5" s="11" t="s">
        <v>143</v>
      </c>
      <c r="K5" s="11"/>
      <c r="L5" s="11" t="s">
        <v>142</v>
      </c>
      <c r="M5" s="11"/>
      <c r="N5" s="11" t="s">
        <v>173</v>
      </c>
      <c r="O5" s="11"/>
      <c r="P5" s="11" t="s">
        <v>142</v>
      </c>
      <c r="Q5" s="11"/>
      <c r="R5" s="11" t="s">
        <v>172</v>
      </c>
      <c r="S5" s="11"/>
      <c r="T5" s="11" t="s">
        <v>142</v>
      </c>
      <c r="U5" s="11"/>
      <c r="V5" s="11" t="s">
        <v>174</v>
      </c>
      <c r="W5" s="11"/>
      <c r="X5" s="11" t="s">
        <v>142</v>
      </c>
    </row>
    <row r="6" spans="1:24" x14ac:dyDescent="0.3">
      <c r="B6" s="12" t="s">
        <v>0</v>
      </c>
      <c r="C6" s="13" t="s">
        <v>64</v>
      </c>
      <c r="D6" s="13" t="s">
        <v>65</v>
      </c>
      <c r="E6" s="14" t="s">
        <v>144</v>
      </c>
      <c r="F6" s="15">
        <v>22.28</v>
      </c>
      <c r="G6" s="16" t="s">
        <v>145</v>
      </c>
      <c r="H6" s="15">
        <v>0.89</v>
      </c>
      <c r="I6" s="15"/>
      <c r="J6" s="15">
        <v>174.53</v>
      </c>
      <c r="K6" s="16" t="s">
        <v>145</v>
      </c>
      <c r="L6" s="15">
        <v>14.56</v>
      </c>
      <c r="M6" s="15"/>
      <c r="N6" s="15">
        <v>44.4</v>
      </c>
      <c r="O6" s="16" t="s">
        <v>145</v>
      </c>
      <c r="P6" s="15">
        <v>0.24</v>
      </c>
      <c r="Q6" s="15"/>
      <c r="R6" s="15">
        <v>2.4</v>
      </c>
      <c r="S6" s="16" t="s">
        <v>145</v>
      </c>
      <c r="T6" s="15">
        <v>0.06</v>
      </c>
      <c r="U6" s="15"/>
      <c r="V6" s="15">
        <v>18.53</v>
      </c>
      <c r="W6" s="16" t="s">
        <v>145</v>
      </c>
      <c r="X6" s="15">
        <v>0.5</v>
      </c>
    </row>
    <row r="7" spans="1:24" x14ac:dyDescent="0.3">
      <c r="B7" s="12" t="s">
        <v>1</v>
      </c>
      <c r="C7" s="13" t="s">
        <v>66</v>
      </c>
      <c r="D7" s="17" t="s">
        <v>67</v>
      </c>
      <c r="E7" s="14" t="s">
        <v>144</v>
      </c>
      <c r="F7" s="15">
        <v>35.35</v>
      </c>
      <c r="G7" s="16" t="s">
        <v>145</v>
      </c>
      <c r="H7" s="15">
        <v>2.71</v>
      </c>
      <c r="I7" s="15"/>
      <c r="J7" s="15">
        <v>145.30000000000001</v>
      </c>
      <c r="K7" s="16" t="s">
        <v>145</v>
      </c>
      <c r="L7" s="15">
        <v>4.5199999999999996</v>
      </c>
      <c r="M7" s="15"/>
      <c r="N7" s="15">
        <v>45.65</v>
      </c>
      <c r="O7" s="16" t="s">
        <v>145</v>
      </c>
      <c r="P7" s="15">
        <v>0.2</v>
      </c>
      <c r="Q7" s="15"/>
      <c r="R7" s="15">
        <v>1.63</v>
      </c>
      <c r="S7" s="16" t="s">
        <v>145</v>
      </c>
      <c r="T7" s="15">
        <v>0.09</v>
      </c>
      <c r="U7" s="15"/>
      <c r="V7" s="15">
        <v>28.29</v>
      </c>
      <c r="W7" s="16" t="s">
        <v>145</v>
      </c>
      <c r="X7" s="15">
        <v>1.51</v>
      </c>
    </row>
    <row r="8" spans="1:24" x14ac:dyDescent="0.3">
      <c r="B8" s="12" t="s">
        <v>2</v>
      </c>
      <c r="C8" s="18" t="s">
        <v>68</v>
      </c>
      <c r="D8" s="17" t="s">
        <v>69</v>
      </c>
      <c r="E8" s="14" t="s">
        <v>144</v>
      </c>
      <c r="F8" s="15">
        <v>25.02</v>
      </c>
      <c r="G8" s="16" t="s">
        <v>145</v>
      </c>
      <c r="H8" s="15">
        <v>1.31</v>
      </c>
      <c r="I8" s="15"/>
      <c r="J8" s="15">
        <v>137.03</v>
      </c>
      <c r="K8" s="16" t="s">
        <v>145</v>
      </c>
      <c r="L8" s="15">
        <v>4.34</v>
      </c>
      <c r="M8" s="15"/>
      <c r="N8" s="15">
        <v>35.21</v>
      </c>
      <c r="O8" s="16" t="s">
        <v>145</v>
      </c>
      <c r="P8" s="15">
        <v>0.49</v>
      </c>
      <c r="Q8" s="15"/>
      <c r="R8" s="15">
        <v>1.84</v>
      </c>
      <c r="S8" s="16" t="s">
        <v>145</v>
      </c>
      <c r="T8" s="15">
        <v>0.01</v>
      </c>
      <c r="U8" s="15"/>
      <c r="V8" s="15">
        <v>19.11</v>
      </c>
      <c r="W8" s="16" t="s">
        <v>145</v>
      </c>
      <c r="X8" s="15">
        <v>0.22</v>
      </c>
    </row>
    <row r="9" spans="1:24" x14ac:dyDescent="0.3">
      <c r="B9" s="12" t="s">
        <v>3</v>
      </c>
      <c r="C9" s="13" t="s">
        <v>70</v>
      </c>
      <c r="D9" s="17" t="s">
        <v>71</v>
      </c>
      <c r="E9" s="14" t="s">
        <v>146</v>
      </c>
      <c r="F9" s="15">
        <v>29.75</v>
      </c>
      <c r="G9" s="16" t="s">
        <v>145</v>
      </c>
      <c r="H9" s="15">
        <v>1.04</v>
      </c>
      <c r="I9" s="15"/>
      <c r="J9" s="15">
        <v>245.94</v>
      </c>
      <c r="K9" s="16" t="s">
        <v>145</v>
      </c>
      <c r="L9" s="15">
        <v>17.670000000000002</v>
      </c>
      <c r="M9" s="15"/>
      <c r="N9" s="15">
        <v>44.59</v>
      </c>
      <c r="O9" s="16" t="s">
        <v>145</v>
      </c>
      <c r="P9" s="15">
        <v>0.27</v>
      </c>
      <c r="Q9" s="15"/>
      <c r="R9" s="15">
        <v>1.67</v>
      </c>
      <c r="S9" s="16" t="s">
        <v>145</v>
      </c>
      <c r="T9" s="15">
        <v>0.01</v>
      </c>
      <c r="U9" s="15"/>
      <c r="V9" s="15">
        <v>26.64</v>
      </c>
      <c r="W9" s="16" t="s">
        <v>145</v>
      </c>
      <c r="X9" s="15">
        <v>0.23</v>
      </c>
    </row>
    <row r="10" spans="1:24" x14ac:dyDescent="0.3">
      <c r="B10" s="12" t="s">
        <v>4</v>
      </c>
      <c r="C10" s="13" t="s">
        <v>64</v>
      </c>
      <c r="D10" s="17" t="s">
        <v>72</v>
      </c>
      <c r="E10" s="14" t="s">
        <v>146</v>
      </c>
      <c r="F10" s="15">
        <v>44.03</v>
      </c>
      <c r="G10" s="16" t="s">
        <v>145</v>
      </c>
      <c r="H10" s="15">
        <v>3.28</v>
      </c>
      <c r="I10" s="15"/>
      <c r="J10" s="15">
        <v>58.3</v>
      </c>
      <c r="K10" s="16" t="s">
        <v>145</v>
      </c>
      <c r="L10" s="15">
        <v>3.16</v>
      </c>
      <c r="M10" s="15"/>
      <c r="N10" s="15">
        <v>40.1</v>
      </c>
      <c r="O10" s="16" t="s">
        <v>145</v>
      </c>
      <c r="P10" s="15">
        <v>0.56000000000000005</v>
      </c>
      <c r="Q10" s="15"/>
      <c r="R10" s="15">
        <v>1.39</v>
      </c>
      <c r="S10" s="16" t="s">
        <v>145</v>
      </c>
      <c r="T10" s="15">
        <v>0.06</v>
      </c>
      <c r="U10" s="15"/>
      <c r="V10" s="15">
        <v>28.98</v>
      </c>
      <c r="W10" s="16" t="s">
        <v>145</v>
      </c>
      <c r="X10" s="15">
        <v>0.96</v>
      </c>
    </row>
    <row r="11" spans="1:24" x14ac:dyDescent="0.3">
      <c r="B11" s="12" t="s">
        <v>6</v>
      </c>
      <c r="C11" s="13" t="s">
        <v>70</v>
      </c>
      <c r="D11" s="17" t="s">
        <v>73</v>
      </c>
      <c r="E11" s="14" t="s">
        <v>146</v>
      </c>
      <c r="F11" s="15">
        <v>40.53</v>
      </c>
      <c r="G11" s="16" t="s">
        <v>145</v>
      </c>
      <c r="H11" s="15">
        <v>2.6</v>
      </c>
      <c r="I11" s="15"/>
      <c r="J11" s="15">
        <v>140.22999999999999</v>
      </c>
      <c r="K11" s="16" t="s">
        <v>145</v>
      </c>
      <c r="L11" s="15">
        <v>5.54</v>
      </c>
      <c r="M11" s="15"/>
      <c r="N11" s="15">
        <v>44.7</v>
      </c>
      <c r="O11" s="16" t="s">
        <v>145</v>
      </c>
      <c r="P11" s="15">
        <v>0.41</v>
      </c>
      <c r="Q11" s="15"/>
      <c r="R11" s="15">
        <v>1.76</v>
      </c>
      <c r="S11" s="16" t="s">
        <v>145</v>
      </c>
      <c r="T11" s="15">
        <v>0.02</v>
      </c>
      <c r="U11" s="15"/>
      <c r="V11" s="15">
        <v>25.44</v>
      </c>
      <c r="W11" s="16" t="s">
        <v>145</v>
      </c>
      <c r="X11" s="15">
        <v>0.38</v>
      </c>
    </row>
    <row r="12" spans="1:24" x14ac:dyDescent="0.3">
      <c r="B12" s="12" t="s">
        <v>7</v>
      </c>
      <c r="C12" s="13" t="s">
        <v>74</v>
      </c>
      <c r="D12" s="17" t="s">
        <v>75</v>
      </c>
      <c r="E12" s="14" t="s">
        <v>146</v>
      </c>
      <c r="F12" s="15">
        <v>91.25</v>
      </c>
      <c r="G12" s="16" t="s">
        <v>145</v>
      </c>
      <c r="H12" s="15">
        <v>1.85</v>
      </c>
      <c r="I12" s="15"/>
      <c r="J12" s="15">
        <v>130.27000000000001</v>
      </c>
      <c r="K12" s="16" t="s">
        <v>145</v>
      </c>
      <c r="L12" s="15">
        <v>3.06</v>
      </c>
      <c r="M12" s="15"/>
      <c r="N12" s="15">
        <v>40.799999999999997</v>
      </c>
      <c r="O12" s="16" t="s">
        <v>145</v>
      </c>
      <c r="P12" s="15">
        <v>0.32</v>
      </c>
      <c r="Q12" s="15"/>
      <c r="R12" s="15">
        <v>2.73</v>
      </c>
      <c r="S12" s="16" t="s">
        <v>145</v>
      </c>
      <c r="T12" s="15">
        <v>0.04</v>
      </c>
      <c r="U12" s="15"/>
      <c r="V12" s="15">
        <v>14.97</v>
      </c>
      <c r="W12" s="16" t="s">
        <v>145</v>
      </c>
      <c r="X12" s="15">
        <v>0.24</v>
      </c>
    </row>
    <row r="13" spans="1:24" x14ac:dyDescent="0.3">
      <c r="B13" s="12" t="s">
        <v>8</v>
      </c>
      <c r="C13" s="13" t="s">
        <v>66</v>
      </c>
      <c r="D13" s="17" t="s">
        <v>76</v>
      </c>
      <c r="E13" s="14" t="s">
        <v>144</v>
      </c>
      <c r="F13" s="15">
        <v>140.91</v>
      </c>
      <c r="G13" s="16" t="s">
        <v>145</v>
      </c>
      <c r="H13" s="15">
        <v>2.02</v>
      </c>
      <c r="I13" s="15"/>
      <c r="J13" s="15">
        <v>116.65</v>
      </c>
      <c r="K13" s="16" t="s">
        <v>145</v>
      </c>
      <c r="L13" s="15">
        <v>7.97</v>
      </c>
      <c r="M13" s="15"/>
      <c r="N13" s="15">
        <v>43.12</v>
      </c>
      <c r="O13" s="16" t="s">
        <v>145</v>
      </c>
      <c r="P13" s="15">
        <v>0.48</v>
      </c>
      <c r="Q13" s="15"/>
      <c r="R13" s="15">
        <v>1.59</v>
      </c>
      <c r="S13" s="16" t="s">
        <v>145</v>
      </c>
      <c r="T13" s="15">
        <v>0.01</v>
      </c>
      <c r="U13" s="15"/>
      <c r="V13" s="15">
        <v>27.1</v>
      </c>
      <c r="W13" s="16" t="s">
        <v>145</v>
      </c>
      <c r="X13" s="15">
        <v>0.5</v>
      </c>
    </row>
    <row r="14" spans="1:24" x14ac:dyDescent="0.3">
      <c r="B14" s="12" t="s">
        <v>9</v>
      </c>
      <c r="C14" s="13" t="s">
        <v>77</v>
      </c>
      <c r="D14" s="17" t="s">
        <v>78</v>
      </c>
      <c r="E14" s="14" t="s">
        <v>146</v>
      </c>
      <c r="F14" s="15">
        <v>33.630000000000003</v>
      </c>
      <c r="G14" s="16" t="s">
        <v>145</v>
      </c>
      <c r="H14" s="15">
        <v>1.1399999999999999</v>
      </c>
      <c r="I14" s="15"/>
      <c r="J14" s="15">
        <v>457.64</v>
      </c>
      <c r="K14" s="16" t="s">
        <v>145</v>
      </c>
      <c r="L14" s="15">
        <v>153.74</v>
      </c>
      <c r="M14" s="15"/>
      <c r="N14" s="15">
        <v>49.39</v>
      </c>
      <c r="O14" s="16" t="s">
        <v>145</v>
      </c>
      <c r="P14" s="15">
        <v>0.73</v>
      </c>
      <c r="Q14" s="15"/>
      <c r="R14" s="15">
        <v>2.94</v>
      </c>
      <c r="S14" s="16" t="s">
        <v>145</v>
      </c>
      <c r="T14" s="15">
        <v>0.05</v>
      </c>
      <c r="U14" s="15"/>
      <c r="V14" s="15">
        <v>16.829999999999998</v>
      </c>
      <c r="W14" s="16" t="s">
        <v>145</v>
      </c>
      <c r="X14" s="15">
        <v>0.5</v>
      </c>
    </row>
    <row r="15" spans="1:24" x14ac:dyDescent="0.3">
      <c r="B15" s="12" t="s">
        <v>80</v>
      </c>
      <c r="C15" s="13" t="s">
        <v>64</v>
      </c>
      <c r="D15" s="17" t="s">
        <v>79</v>
      </c>
      <c r="E15" s="14" t="s">
        <v>144</v>
      </c>
      <c r="F15" s="15">
        <v>44.81</v>
      </c>
      <c r="G15" s="16" t="s">
        <v>145</v>
      </c>
      <c r="H15" s="15">
        <v>3.07</v>
      </c>
      <c r="I15" s="15"/>
      <c r="J15" s="15">
        <v>159.6</v>
      </c>
      <c r="K15" s="16" t="s">
        <v>145</v>
      </c>
      <c r="L15" s="15">
        <v>5.35</v>
      </c>
      <c r="M15" s="15"/>
      <c r="N15" s="15">
        <v>45.08</v>
      </c>
      <c r="O15" s="16" t="s">
        <v>145</v>
      </c>
      <c r="P15" s="15">
        <v>0.17</v>
      </c>
      <c r="Q15" s="15"/>
      <c r="R15" s="15">
        <v>2.04</v>
      </c>
      <c r="S15" s="16" t="s">
        <v>145</v>
      </c>
      <c r="T15" s="15">
        <v>0</v>
      </c>
      <c r="U15" s="15"/>
      <c r="V15" s="15">
        <v>22.08</v>
      </c>
      <c r="W15" s="16" t="s">
        <v>145</v>
      </c>
      <c r="X15" s="15">
        <v>0.09</v>
      </c>
    </row>
    <row r="16" spans="1:24" x14ac:dyDescent="0.3">
      <c r="B16" s="12" t="s">
        <v>10</v>
      </c>
      <c r="C16" s="13" t="s">
        <v>64</v>
      </c>
      <c r="D16" s="17" t="s">
        <v>81</v>
      </c>
      <c r="E16" s="14" t="s">
        <v>144</v>
      </c>
      <c r="F16" s="15">
        <v>55.3</v>
      </c>
      <c r="G16" s="16" t="s">
        <v>145</v>
      </c>
      <c r="H16" s="15">
        <v>7.22</v>
      </c>
      <c r="I16" s="15"/>
      <c r="J16" s="15">
        <v>121.3</v>
      </c>
      <c r="K16" s="16" t="s">
        <v>145</v>
      </c>
      <c r="L16" s="15">
        <v>6.25</v>
      </c>
      <c r="M16" s="15"/>
      <c r="N16" s="15">
        <v>40.14</v>
      </c>
      <c r="O16" s="16" t="s">
        <v>145</v>
      </c>
      <c r="P16" s="15">
        <v>1.0900000000000001</v>
      </c>
      <c r="Q16" s="15"/>
      <c r="R16" s="15">
        <v>1.52</v>
      </c>
      <c r="S16" s="16" t="s">
        <v>145</v>
      </c>
      <c r="T16" s="15">
        <v>0.05</v>
      </c>
      <c r="U16" s="15"/>
      <c r="V16" s="15">
        <v>26.54</v>
      </c>
      <c r="W16" s="16" t="s">
        <v>145</v>
      </c>
      <c r="X16" s="15">
        <v>1.46</v>
      </c>
    </row>
    <row r="17" spans="2:24" x14ac:dyDescent="0.3">
      <c r="B17" s="12" t="s">
        <v>11</v>
      </c>
      <c r="C17" s="13" t="s">
        <v>70</v>
      </c>
      <c r="D17" s="17" t="s">
        <v>82</v>
      </c>
      <c r="E17" s="14" t="s">
        <v>146</v>
      </c>
      <c r="F17" s="15">
        <v>115.78</v>
      </c>
      <c r="G17" s="16" t="s">
        <v>145</v>
      </c>
      <c r="H17" s="15">
        <v>12.55</v>
      </c>
      <c r="I17" s="15"/>
      <c r="J17" s="15">
        <v>159.07</v>
      </c>
      <c r="K17" s="16" t="s">
        <v>145</v>
      </c>
      <c r="L17" s="15">
        <v>14.43</v>
      </c>
      <c r="M17" s="15"/>
      <c r="N17" s="15">
        <v>38.32</v>
      </c>
      <c r="O17" s="16" t="s">
        <v>145</v>
      </c>
      <c r="P17" s="15">
        <v>0.43</v>
      </c>
      <c r="Q17" s="15"/>
      <c r="R17" s="15">
        <v>2.21</v>
      </c>
      <c r="S17" s="16" t="s">
        <v>145</v>
      </c>
      <c r="T17" s="15">
        <v>0.05</v>
      </c>
      <c r="U17" s="15"/>
      <c r="V17" s="15">
        <v>17.34</v>
      </c>
      <c r="W17" s="16" t="s">
        <v>145</v>
      </c>
      <c r="X17" s="15">
        <v>0.44</v>
      </c>
    </row>
    <row r="18" spans="2:24" x14ac:dyDescent="0.3">
      <c r="B18" s="12" t="s">
        <v>12</v>
      </c>
      <c r="C18" s="13" t="s">
        <v>83</v>
      </c>
      <c r="D18" s="17" t="s">
        <v>84</v>
      </c>
      <c r="E18" s="14" t="s">
        <v>146</v>
      </c>
      <c r="F18" s="15">
        <v>51.06</v>
      </c>
      <c r="G18" s="16" t="s">
        <v>145</v>
      </c>
      <c r="H18" s="15">
        <v>2.78</v>
      </c>
      <c r="I18" s="15"/>
      <c r="J18" s="15">
        <v>136.72999999999999</v>
      </c>
      <c r="K18" s="16" t="s">
        <v>145</v>
      </c>
      <c r="L18" s="15">
        <v>6.4</v>
      </c>
      <c r="M18" s="15"/>
      <c r="N18" s="15">
        <v>47.4</v>
      </c>
      <c r="O18" s="16" t="s">
        <v>145</v>
      </c>
      <c r="P18" s="15">
        <v>0.81</v>
      </c>
      <c r="Q18" s="15"/>
      <c r="R18" s="15">
        <v>2.21</v>
      </c>
      <c r="S18" s="16" t="s">
        <v>145</v>
      </c>
      <c r="T18" s="15">
        <v>0.16</v>
      </c>
      <c r="U18" s="15"/>
      <c r="V18" s="15">
        <v>22</v>
      </c>
      <c r="W18" s="16" t="s">
        <v>145</v>
      </c>
      <c r="X18" s="15">
        <v>1.84</v>
      </c>
    </row>
    <row r="19" spans="2:24" x14ac:dyDescent="0.3">
      <c r="B19" s="12" t="s">
        <v>13</v>
      </c>
      <c r="C19" s="13" t="s">
        <v>85</v>
      </c>
      <c r="D19" s="17" t="s">
        <v>86</v>
      </c>
      <c r="E19" s="14" t="s">
        <v>144</v>
      </c>
      <c r="F19" s="15">
        <v>92.9</v>
      </c>
      <c r="G19" s="16" t="s">
        <v>145</v>
      </c>
      <c r="H19" s="15">
        <v>2.96</v>
      </c>
      <c r="I19" s="15"/>
      <c r="J19" s="15">
        <v>158.32</v>
      </c>
      <c r="K19" s="16" t="s">
        <v>145</v>
      </c>
      <c r="L19" s="15">
        <v>9.7899999999999991</v>
      </c>
      <c r="M19" s="15"/>
      <c r="N19" s="15">
        <v>51.54</v>
      </c>
      <c r="O19" s="16" t="s">
        <v>145</v>
      </c>
      <c r="P19" s="15">
        <v>0.39</v>
      </c>
      <c r="Q19" s="15"/>
      <c r="R19" s="15">
        <v>2.13</v>
      </c>
      <c r="S19" s="16" t="s">
        <v>145</v>
      </c>
      <c r="T19" s="15">
        <v>0.03</v>
      </c>
      <c r="U19" s="15"/>
      <c r="V19" s="15">
        <v>24.27</v>
      </c>
      <c r="W19" s="16" t="s">
        <v>145</v>
      </c>
      <c r="X19" s="15">
        <v>0.5</v>
      </c>
    </row>
    <row r="20" spans="2:24" x14ac:dyDescent="0.3">
      <c r="B20" s="12" t="s">
        <v>14</v>
      </c>
      <c r="C20" s="13" t="s">
        <v>87</v>
      </c>
      <c r="D20" s="17" t="s">
        <v>88</v>
      </c>
      <c r="E20" s="14" t="s">
        <v>144</v>
      </c>
      <c r="F20" s="15">
        <v>33.07</v>
      </c>
      <c r="G20" s="16" t="s">
        <v>145</v>
      </c>
      <c r="H20" s="15">
        <v>2.06</v>
      </c>
      <c r="I20" s="15"/>
      <c r="J20" s="15">
        <v>128.25</v>
      </c>
      <c r="K20" s="16" t="s">
        <v>145</v>
      </c>
      <c r="L20" s="15">
        <v>4.5199999999999996</v>
      </c>
      <c r="M20" s="15"/>
      <c r="N20" s="15">
        <v>45.34</v>
      </c>
      <c r="O20" s="16" t="s">
        <v>145</v>
      </c>
      <c r="P20" s="15">
        <v>0.63</v>
      </c>
      <c r="Q20" s="15"/>
      <c r="R20" s="15">
        <v>2.04</v>
      </c>
      <c r="S20" s="16" t="s">
        <v>145</v>
      </c>
      <c r="T20" s="15">
        <v>0.1</v>
      </c>
      <c r="U20" s="15"/>
      <c r="V20" s="15">
        <v>22.5</v>
      </c>
      <c r="W20" s="16" t="s">
        <v>145</v>
      </c>
      <c r="X20" s="15">
        <v>1.26</v>
      </c>
    </row>
    <row r="21" spans="2:24" x14ac:dyDescent="0.3">
      <c r="B21" s="12" t="s">
        <v>15</v>
      </c>
      <c r="C21" s="18" t="s">
        <v>89</v>
      </c>
      <c r="D21" s="17" t="s">
        <v>90</v>
      </c>
      <c r="E21" s="14" t="s">
        <v>144</v>
      </c>
      <c r="F21" s="15">
        <v>48.32</v>
      </c>
      <c r="G21" s="16" t="s">
        <v>145</v>
      </c>
      <c r="H21" s="15">
        <v>4.25</v>
      </c>
      <c r="I21" s="15"/>
      <c r="J21" s="15">
        <v>155.25</v>
      </c>
      <c r="K21" s="16" t="s">
        <v>145</v>
      </c>
      <c r="L21" s="15">
        <v>6.25</v>
      </c>
      <c r="M21" s="15"/>
      <c r="N21" s="15">
        <v>38.54</v>
      </c>
      <c r="O21" s="16" t="s">
        <v>145</v>
      </c>
      <c r="P21" s="15">
        <v>0.54</v>
      </c>
      <c r="Q21" s="15"/>
      <c r="R21" s="15">
        <v>1.93</v>
      </c>
      <c r="S21" s="16" t="s">
        <v>145</v>
      </c>
      <c r="T21" s="15">
        <v>0.01</v>
      </c>
      <c r="U21" s="15"/>
      <c r="V21" s="15">
        <v>20.02</v>
      </c>
      <c r="W21" s="16" t="s">
        <v>145</v>
      </c>
      <c r="X21" s="15">
        <v>0.35</v>
      </c>
    </row>
    <row r="22" spans="2:24" x14ac:dyDescent="0.3">
      <c r="B22" s="12" t="s">
        <v>16</v>
      </c>
      <c r="C22" s="13" t="s">
        <v>91</v>
      </c>
      <c r="D22" s="17" t="s">
        <v>92</v>
      </c>
      <c r="E22" s="14" t="s">
        <v>146</v>
      </c>
      <c r="F22" s="15">
        <v>21.62</v>
      </c>
      <c r="G22" s="16" t="s">
        <v>145</v>
      </c>
      <c r="H22" s="15">
        <v>1.9</v>
      </c>
      <c r="I22" s="15"/>
      <c r="J22" s="15">
        <v>92.25</v>
      </c>
      <c r="K22" s="16" t="s">
        <v>145</v>
      </c>
      <c r="L22" s="15">
        <v>3.25</v>
      </c>
      <c r="M22" s="15"/>
      <c r="N22" s="15">
        <v>54.2</v>
      </c>
      <c r="O22" s="16" t="s">
        <v>145</v>
      </c>
      <c r="P22" s="15">
        <v>0.48</v>
      </c>
      <c r="Q22" s="15"/>
      <c r="R22" s="15">
        <v>1.55</v>
      </c>
      <c r="S22" s="16" t="s">
        <v>145</v>
      </c>
      <c r="T22" s="15">
        <v>0.01</v>
      </c>
      <c r="U22" s="15"/>
      <c r="V22" s="15">
        <v>34.93</v>
      </c>
      <c r="W22" s="16" t="s">
        <v>145</v>
      </c>
      <c r="X22" s="15">
        <v>0.31</v>
      </c>
    </row>
    <row r="23" spans="2:24" x14ac:dyDescent="0.3">
      <c r="B23" s="12" t="s">
        <v>17</v>
      </c>
      <c r="C23" s="13" t="s">
        <v>64</v>
      </c>
      <c r="D23" s="17" t="s">
        <v>93</v>
      </c>
      <c r="E23" s="14" t="s">
        <v>146</v>
      </c>
      <c r="F23" s="15">
        <v>67.430000000000007</v>
      </c>
      <c r="G23" s="16" t="s">
        <v>145</v>
      </c>
      <c r="H23" s="15">
        <v>1.66</v>
      </c>
      <c r="I23" s="15"/>
      <c r="J23" s="15">
        <v>229.86</v>
      </c>
      <c r="K23" s="16" t="s">
        <v>145</v>
      </c>
      <c r="L23" s="15">
        <v>31.32</v>
      </c>
      <c r="M23" s="15"/>
      <c r="N23" s="15">
        <v>54.02</v>
      </c>
      <c r="O23" s="16" t="s">
        <v>145</v>
      </c>
      <c r="P23" s="15">
        <v>0.63</v>
      </c>
      <c r="Q23" s="15"/>
      <c r="R23" s="15">
        <v>1.62</v>
      </c>
      <c r="S23" s="16" t="s">
        <v>145</v>
      </c>
      <c r="T23" s="15">
        <v>0.06</v>
      </c>
      <c r="U23" s="15"/>
      <c r="V23" s="15">
        <v>33.5</v>
      </c>
      <c r="W23" s="16" t="s">
        <v>145</v>
      </c>
      <c r="X23" s="15">
        <v>1.1299999999999999</v>
      </c>
    </row>
    <row r="24" spans="2:24" x14ac:dyDescent="0.3">
      <c r="B24" s="12" t="s">
        <v>18</v>
      </c>
      <c r="C24" s="13" t="s">
        <v>94</v>
      </c>
      <c r="D24" s="17" t="s">
        <v>95</v>
      </c>
      <c r="E24" s="14" t="s">
        <v>144</v>
      </c>
      <c r="F24" s="15">
        <v>54.64</v>
      </c>
      <c r="G24" s="16" t="s">
        <v>145</v>
      </c>
      <c r="H24" s="15">
        <v>2.95</v>
      </c>
      <c r="I24" s="15"/>
      <c r="J24" s="15">
        <v>179.64</v>
      </c>
      <c r="K24" s="16" t="s">
        <v>145</v>
      </c>
      <c r="L24" s="15">
        <v>8.5</v>
      </c>
      <c r="M24" s="15"/>
      <c r="N24" s="15">
        <v>38.200000000000003</v>
      </c>
      <c r="O24" s="16" t="s">
        <v>145</v>
      </c>
      <c r="P24" s="15">
        <v>0.48</v>
      </c>
      <c r="Q24" s="15"/>
      <c r="R24" s="15">
        <v>1.65</v>
      </c>
      <c r="S24" s="16" t="s">
        <v>145</v>
      </c>
      <c r="T24" s="15">
        <v>0.01</v>
      </c>
      <c r="U24" s="15"/>
      <c r="V24" s="15">
        <v>23.13</v>
      </c>
      <c r="W24" s="16" t="s">
        <v>145</v>
      </c>
      <c r="X24" s="15">
        <v>0.25</v>
      </c>
    </row>
    <row r="25" spans="2:24" x14ac:dyDescent="0.3">
      <c r="B25" s="12" t="s">
        <v>19</v>
      </c>
      <c r="C25" s="13" t="s">
        <v>96</v>
      </c>
      <c r="D25" s="17" t="s">
        <v>97</v>
      </c>
      <c r="E25" s="14" t="s">
        <v>146</v>
      </c>
      <c r="F25" s="15">
        <v>10.49</v>
      </c>
      <c r="G25" s="16" t="s">
        <v>145</v>
      </c>
      <c r="H25" s="15">
        <v>0.59</v>
      </c>
      <c r="I25" s="15"/>
      <c r="J25" s="15">
        <v>150.86000000000001</v>
      </c>
      <c r="K25" s="16" t="s">
        <v>145</v>
      </c>
      <c r="L25" s="15">
        <v>18.920000000000002</v>
      </c>
      <c r="M25" s="15"/>
      <c r="N25" s="15">
        <v>31.81</v>
      </c>
      <c r="O25" s="16" t="s">
        <v>145</v>
      </c>
      <c r="P25" s="15">
        <v>0.56000000000000005</v>
      </c>
      <c r="Q25" s="15"/>
      <c r="R25" s="15">
        <v>2.08</v>
      </c>
      <c r="S25" s="16" t="s">
        <v>145</v>
      </c>
      <c r="T25" s="15">
        <v>0.05</v>
      </c>
      <c r="U25" s="15"/>
      <c r="V25" s="15">
        <v>15.32</v>
      </c>
      <c r="W25" s="16" t="s">
        <v>145</v>
      </c>
      <c r="X25" s="15">
        <v>0.59</v>
      </c>
    </row>
    <row r="26" spans="2:24" x14ac:dyDescent="0.3">
      <c r="B26" s="12" t="s">
        <v>20</v>
      </c>
      <c r="C26" s="13" t="s">
        <v>96</v>
      </c>
      <c r="D26" s="17" t="s">
        <v>98</v>
      </c>
      <c r="E26" s="14" t="s">
        <v>144</v>
      </c>
      <c r="F26" s="15">
        <v>58.25</v>
      </c>
      <c r="G26" s="16" t="s">
        <v>145</v>
      </c>
      <c r="H26" s="15">
        <v>4.3099999999999996</v>
      </c>
      <c r="I26" s="15"/>
      <c r="J26" s="15">
        <v>115.81</v>
      </c>
      <c r="K26" s="16" t="s">
        <v>145</v>
      </c>
      <c r="L26" s="15">
        <v>2.86</v>
      </c>
      <c r="M26" s="15"/>
      <c r="N26" s="15">
        <v>47.21</v>
      </c>
      <c r="O26" s="16" t="s">
        <v>145</v>
      </c>
      <c r="P26" s="15">
        <v>0.48</v>
      </c>
      <c r="Q26" s="15"/>
      <c r="R26" s="15">
        <v>1.85</v>
      </c>
      <c r="S26" s="16" t="s">
        <v>145</v>
      </c>
      <c r="T26" s="15">
        <v>0.01</v>
      </c>
      <c r="U26" s="15"/>
      <c r="V26" s="15">
        <v>25.49</v>
      </c>
      <c r="W26" s="16" t="s">
        <v>145</v>
      </c>
      <c r="X26" s="15">
        <v>0.19</v>
      </c>
    </row>
    <row r="27" spans="2:24" x14ac:dyDescent="0.3">
      <c r="B27" s="12" t="s">
        <v>21</v>
      </c>
      <c r="C27" s="13" t="s">
        <v>64</v>
      </c>
      <c r="D27" s="17" t="s">
        <v>99</v>
      </c>
      <c r="E27" s="14" t="s">
        <v>144</v>
      </c>
      <c r="F27" s="15">
        <v>18.489999999999998</v>
      </c>
      <c r="G27" s="16" t="s">
        <v>145</v>
      </c>
      <c r="H27" s="15">
        <v>1.56</v>
      </c>
      <c r="I27" s="15"/>
      <c r="J27" s="15">
        <v>204.35</v>
      </c>
      <c r="K27" s="16" t="s">
        <v>145</v>
      </c>
      <c r="L27" s="15">
        <v>27.42</v>
      </c>
      <c r="M27" s="15"/>
      <c r="N27" s="15">
        <v>39.229999999999997</v>
      </c>
      <c r="O27" s="16" t="s">
        <v>145</v>
      </c>
      <c r="P27" s="15">
        <v>0.43</v>
      </c>
      <c r="Q27" s="15"/>
      <c r="R27" s="15">
        <v>2.4</v>
      </c>
      <c r="S27" s="16" t="s">
        <v>145</v>
      </c>
      <c r="T27" s="15">
        <v>0.04</v>
      </c>
      <c r="U27" s="15"/>
      <c r="V27" s="15">
        <v>16.37</v>
      </c>
      <c r="W27" s="16" t="s">
        <v>145</v>
      </c>
      <c r="X27" s="15">
        <v>0.3</v>
      </c>
    </row>
    <row r="28" spans="2:24" x14ac:dyDescent="0.3">
      <c r="B28" s="12" t="s">
        <v>22</v>
      </c>
      <c r="C28" s="13" t="s">
        <v>100</v>
      </c>
      <c r="D28" s="17" t="s">
        <v>101</v>
      </c>
      <c r="E28" s="14" t="s">
        <v>144</v>
      </c>
      <c r="F28" s="15">
        <v>32.93</v>
      </c>
      <c r="G28" s="16" t="s">
        <v>145</v>
      </c>
      <c r="H28" s="15">
        <v>1.17</v>
      </c>
      <c r="I28" s="15"/>
      <c r="J28" s="15">
        <v>235.43</v>
      </c>
      <c r="K28" s="16" t="s">
        <v>145</v>
      </c>
      <c r="L28" s="15">
        <v>24.57</v>
      </c>
      <c r="M28" s="15"/>
      <c r="N28" s="15">
        <v>46.37</v>
      </c>
      <c r="O28" s="16" t="s">
        <v>145</v>
      </c>
      <c r="P28" s="15">
        <v>0.2</v>
      </c>
      <c r="Q28" s="15"/>
      <c r="R28" s="15">
        <v>2.1800000000000002</v>
      </c>
      <c r="S28" s="16" t="s">
        <v>145</v>
      </c>
      <c r="T28" s="15">
        <v>0.04</v>
      </c>
      <c r="U28" s="15"/>
      <c r="V28" s="15">
        <v>21.27</v>
      </c>
      <c r="W28" s="16" t="s">
        <v>145</v>
      </c>
      <c r="X28" s="15">
        <v>0.34</v>
      </c>
    </row>
    <row r="29" spans="2:24" x14ac:dyDescent="0.3">
      <c r="B29" s="12" t="s">
        <v>23</v>
      </c>
      <c r="C29" s="13" t="s">
        <v>64</v>
      </c>
      <c r="D29" s="17" t="s">
        <v>102</v>
      </c>
      <c r="E29" s="14" t="s">
        <v>144</v>
      </c>
      <c r="F29" s="15">
        <v>179.8</v>
      </c>
      <c r="G29" s="16" t="s">
        <v>145</v>
      </c>
      <c r="H29" s="15">
        <v>3.09</v>
      </c>
      <c r="I29" s="15"/>
      <c r="J29" s="15">
        <v>142.07</v>
      </c>
      <c r="K29" s="16" t="s">
        <v>145</v>
      </c>
      <c r="L29" s="15">
        <v>6.07</v>
      </c>
      <c r="M29" s="15"/>
      <c r="N29" s="15">
        <v>30.55</v>
      </c>
      <c r="O29" s="16" t="s">
        <v>145</v>
      </c>
      <c r="P29" s="15">
        <v>0.52</v>
      </c>
      <c r="Q29" s="15"/>
      <c r="R29" s="15">
        <v>1.79</v>
      </c>
      <c r="S29" s="16" t="s">
        <v>145</v>
      </c>
      <c r="T29" s="15">
        <v>0.12</v>
      </c>
      <c r="U29" s="15"/>
      <c r="V29" s="15">
        <v>17.38</v>
      </c>
      <c r="W29" s="16" t="s">
        <v>145</v>
      </c>
      <c r="X29" s="15">
        <v>1.23</v>
      </c>
    </row>
    <row r="30" spans="2:24" x14ac:dyDescent="0.3">
      <c r="B30" s="12" t="s">
        <v>24</v>
      </c>
      <c r="C30" s="13" t="s">
        <v>64</v>
      </c>
      <c r="D30" s="17" t="s">
        <v>103</v>
      </c>
      <c r="E30" s="14" t="s">
        <v>144</v>
      </c>
      <c r="F30" s="15">
        <v>43.85</v>
      </c>
      <c r="G30" s="16" t="s">
        <v>145</v>
      </c>
      <c r="H30" s="15">
        <v>1.94</v>
      </c>
      <c r="I30" s="15"/>
      <c r="J30" s="15">
        <v>215.36</v>
      </c>
      <c r="K30" s="16" t="s">
        <v>145</v>
      </c>
      <c r="L30" s="15">
        <v>10.02</v>
      </c>
      <c r="M30" s="15"/>
      <c r="N30" s="15">
        <v>26.91</v>
      </c>
      <c r="O30" s="16" t="s">
        <v>145</v>
      </c>
      <c r="P30" s="15">
        <v>0.69</v>
      </c>
      <c r="Q30" s="15"/>
      <c r="R30" s="15">
        <v>1.18</v>
      </c>
      <c r="S30" s="16" t="s">
        <v>145</v>
      </c>
      <c r="T30" s="15">
        <v>0.03</v>
      </c>
      <c r="U30" s="15"/>
      <c r="V30" s="15">
        <v>22.83</v>
      </c>
      <c r="W30" s="16" t="s">
        <v>145</v>
      </c>
      <c r="X30" s="15">
        <v>0.85</v>
      </c>
    </row>
    <row r="31" spans="2:24" x14ac:dyDescent="0.3">
      <c r="B31" s="12" t="s">
        <v>25</v>
      </c>
      <c r="C31" s="13" t="s">
        <v>104</v>
      </c>
      <c r="D31" s="17" t="s">
        <v>105</v>
      </c>
      <c r="E31" s="14" t="s">
        <v>144</v>
      </c>
      <c r="F31" s="15">
        <v>31.09</v>
      </c>
      <c r="G31" s="16" t="s">
        <v>145</v>
      </c>
      <c r="H31" s="15">
        <v>1.42</v>
      </c>
      <c r="I31" s="15"/>
      <c r="J31" s="15">
        <v>220.14</v>
      </c>
      <c r="K31" s="16" t="s">
        <v>145</v>
      </c>
      <c r="L31" s="15">
        <v>16.82</v>
      </c>
      <c r="M31" s="15"/>
      <c r="N31" s="15">
        <v>44.94</v>
      </c>
      <c r="O31" s="16" t="s">
        <v>145</v>
      </c>
      <c r="P31" s="15">
        <v>0.46</v>
      </c>
      <c r="Q31" s="15"/>
      <c r="R31" s="15">
        <v>1.48</v>
      </c>
      <c r="S31" s="16" t="s">
        <v>145</v>
      </c>
      <c r="T31" s="15">
        <v>0.09</v>
      </c>
      <c r="U31" s="15"/>
      <c r="V31" s="15">
        <v>30.8</v>
      </c>
      <c r="W31" s="16" t="s">
        <v>145</v>
      </c>
      <c r="X31" s="15">
        <v>1.9</v>
      </c>
    </row>
    <row r="32" spans="2:24" x14ac:dyDescent="0.3">
      <c r="B32" s="12" t="s">
        <v>26</v>
      </c>
      <c r="C32" s="13" t="s">
        <v>106</v>
      </c>
      <c r="D32" s="17" t="s">
        <v>107</v>
      </c>
      <c r="E32" s="14" t="s">
        <v>146</v>
      </c>
      <c r="F32" s="15">
        <v>87.25</v>
      </c>
      <c r="G32" s="16" t="s">
        <v>145</v>
      </c>
      <c r="H32" s="15">
        <v>3.34</v>
      </c>
      <c r="I32" s="15"/>
      <c r="J32" s="15">
        <v>147.81</v>
      </c>
      <c r="K32" s="16" t="s">
        <v>145</v>
      </c>
      <c r="L32" s="15">
        <v>7.14</v>
      </c>
      <c r="M32" s="15"/>
      <c r="N32" s="15">
        <v>29.87</v>
      </c>
      <c r="O32" s="16" t="s">
        <v>145</v>
      </c>
      <c r="P32" s="15">
        <v>0.55000000000000004</v>
      </c>
      <c r="Q32" s="15"/>
      <c r="R32" s="15">
        <v>2.0499999999999998</v>
      </c>
      <c r="S32" s="16" t="s">
        <v>145</v>
      </c>
      <c r="T32" s="15">
        <v>0.02</v>
      </c>
      <c r="U32" s="15"/>
      <c r="V32" s="15">
        <v>14.55</v>
      </c>
      <c r="W32" s="16" t="s">
        <v>145</v>
      </c>
      <c r="X32" s="15">
        <v>0.22</v>
      </c>
    </row>
    <row r="33" spans="1:24" x14ac:dyDescent="0.3">
      <c r="A33" s="19"/>
      <c r="B33" s="20" t="s">
        <v>27</v>
      </c>
      <c r="C33" s="21" t="s">
        <v>108</v>
      </c>
      <c r="D33" s="22" t="s">
        <v>109</v>
      </c>
      <c r="E33" s="23" t="s">
        <v>144</v>
      </c>
      <c r="F33" s="24">
        <v>29.45</v>
      </c>
      <c r="G33" s="25" t="s">
        <v>145</v>
      </c>
      <c r="H33" s="24">
        <v>1.35</v>
      </c>
      <c r="I33" s="24"/>
      <c r="J33" s="24">
        <v>182.18</v>
      </c>
      <c r="K33" s="25" t="s">
        <v>145</v>
      </c>
      <c r="L33" s="24">
        <v>1.72</v>
      </c>
      <c r="M33" s="24"/>
      <c r="N33" s="24">
        <v>34.21</v>
      </c>
      <c r="O33" s="25" t="s">
        <v>145</v>
      </c>
      <c r="P33" s="24">
        <v>0.48</v>
      </c>
      <c r="Q33" s="24"/>
      <c r="R33" s="24">
        <v>3.35</v>
      </c>
      <c r="S33" s="25" t="s">
        <v>145</v>
      </c>
      <c r="T33" s="24">
        <v>0.01</v>
      </c>
      <c r="U33" s="24"/>
      <c r="V33" s="24">
        <v>10.210000000000001</v>
      </c>
      <c r="W33" s="25" t="s">
        <v>145</v>
      </c>
      <c r="X33" s="24">
        <v>0.13</v>
      </c>
    </row>
    <row r="34" spans="1:24" x14ac:dyDescent="0.3">
      <c r="B34" s="12" t="s">
        <v>29</v>
      </c>
      <c r="C34" s="13" t="s">
        <v>108</v>
      </c>
      <c r="D34" s="17" t="s">
        <v>111</v>
      </c>
      <c r="E34" s="14" t="s">
        <v>144</v>
      </c>
      <c r="F34" s="15">
        <v>122.23</v>
      </c>
      <c r="G34" s="16" t="s">
        <v>145</v>
      </c>
      <c r="H34" s="15">
        <v>5.95</v>
      </c>
      <c r="I34" s="15"/>
      <c r="J34" s="15">
        <v>116.45</v>
      </c>
      <c r="K34" s="16" t="s">
        <v>145</v>
      </c>
      <c r="L34" s="15">
        <v>8.6999999999999993</v>
      </c>
      <c r="M34" s="15"/>
      <c r="N34" s="15">
        <v>44.17</v>
      </c>
      <c r="O34" s="16" t="s">
        <v>145</v>
      </c>
      <c r="P34" s="15">
        <v>0.36</v>
      </c>
      <c r="Q34" s="15"/>
      <c r="R34" s="15">
        <v>2.58</v>
      </c>
      <c r="S34" s="16" t="s">
        <v>145</v>
      </c>
      <c r="T34" s="15">
        <v>0.09</v>
      </c>
      <c r="U34" s="15"/>
      <c r="V34" s="15">
        <v>17.22</v>
      </c>
      <c r="W34" s="16" t="s">
        <v>145</v>
      </c>
      <c r="X34" s="15">
        <v>0.63</v>
      </c>
    </row>
    <row r="35" spans="1:24" x14ac:dyDescent="0.3">
      <c r="B35" s="12" t="s">
        <v>30</v>
      </c>
      <c r="C35" s="13" t="s">
        <v>108</v>
      </c>
      <c r="D35" s="17" t="s">
        <v>112</v>
      </c>
      <c r="E35" s="14" t="s">
        <v>144</v>
      </c>
      <c r="F35" s="15">
        <v>45.72</v>
      </c>
      <c r="G35" s="16" t="s">
        <v>145</v>
      </c>
      <c r="H35" s="15">
        <v>3.73</v>
      </c>
      <c r="I35" s="15"/>
      <c r="J35" s="15">
        <v>392.63</v>
      </c>
      <c r="K35" s="16" t="s">
        <v>145</v>
      </c>
      <c r="L35" s="15">
        <v>10.09</v>
      </c>
      <c r="M35" s="15"/>
      <c r="N35" s="15">
        <v>45.21</v>
      </c>
      <c r="O35" s="16" t="s">
        <v>145</v>
      </c>
      <c r="P35" s="15">
        <v>0.16</v>
      </c>
      <c r="Q35" s="15"/>
      <c r="R35" s="15">
        <v>3.05</v>
      </c>
      <c r="S35" s="16" t="s">
        <v>145</v>
      </c>
      <c r="T35" s="15">
        <v>0.02</v>
      </c>
      <c r="U35" s="15"/>
      <c r="V35" s="15">
        <v>14.82</v>
      </c>
      <c r="W35" s="16" t="s">
        <v>145</v>
      </c>
      <c r="X35" s="15">
        <v>0.09</v>
      </c>
    </row>
    <row r="36" spans="1:24" x14ac:dyDescent="0.3">
      <c r="B36" s="12" t="s">
        <v>31</v>
      </c>
      <c r="C36" s="13" t="s">
        <v>110</v>
      </c>
      <c r="D36" s="17" t="s">
        <v>113</v>
      </c>
      <c r="E36" s="14" t="s">
        <v>146</v>
      </c>
      <c r="F36" s="15">
        <v>77.02</v>
      </c>
      <c r="G36" s="16" t="s">
        <v>145</v>
      </c>
      <c r="H36" s="15">
        <v>1.1399999999999999</v>
      </c>
      <c r="I36" s="15"/>
      <c r="J36" s="15">
        <v>178.9</v>
      </c>
      <c r="K36" s="16" t="s">
        <v>145</v>
      </c>
      <c r="L36" s="15">
        <v>13.44</v>
      </c>
      <c r="M36" s="15"/>
      <c r="N36" s="15">
        <v>47.41</v>
      </c>
      <c r="O36" s="16" t="s">
        <v>145</v>
      </c>
      <c r="P36" s="15">
        <v>0.47</v>
      </c>
      <c r="Q36" s="15"/>
      <c r="R36" s="15">
        <v>1.9</v>
      </c>
      <c r="S36" s="16" t="s">
        <v>145</v>
      </c>
      <c r="T36" s="15">
        <v>0.09</v>
      </c>
      <c r="U36" s="15"/>
      <c r="V36" s="15">
        <v>25.17</v>
      </c>
      <c r="W36" s="16" t="s">
        <v>145</v>
      </c>
      <c r="X36" s="15">
        <v>1.33</v>
      </c>
    </row>
    <row r="37" spans="1:24" x14ac:dyDescent="0.3">
      <c r="B37" s="12" t="s">
        <v>32</v>
      </c>
      <c r="C37" s="13" t="s">
        <v>114</v>
      </c>
      <c r="D37" s="17" t="s">
        <v>115</v>
      </c>
      <c r="E37" s="14" t="s">
        <v>144</v>
      </c>
      <c r="F37" s="15">
        <v>8.2100000000000009</v>
      </c>
      <c r="G37" s="16" t="s">
        <v>145</v>
      </c>
      <c r="H37" s="15">
        <v>0.48</v>
      </c>
      <c r="I37" s="15"/>
      <c r="J37" s="15">
        <v>498.18</v>
      </c>
      <c r="K37" s="16" t="s">
        <v>145</v>
      </c>
      <c r="L37" s="15">
        <v>32.94</v>
      </c>
      <c r="M37" s="15"/>
      <c r="N37" s="15">
        <v>40.200000000000003</v>
      </c>
      <c r="O37" s="16" t="s">
        <v>145</v>
      </c>
      <c r="P37" s="15">
        <v>0.48</v>
      </c>
      <c r="Q37" s="15"/>
      <c r="R37" s="15">
        <v>2.35</v>
      </c>
      <c r="S37" s="16" t="s">
        <v>145</v>
      </c>
      <c r="T37" s="15">
        <v>0.01</v>
      </c>
      <c r="U37" s="15"/>
      <c r="V37" s="15">
        <v>17.079999999999998</v>
      </c>
      <c r="W37" s="16" t="s">
        <v>145</v>
      </c>
      <c r="X37" s="15">
        <v>0.17</v>
      </c>
    </row>
    <row r="38" spans="1:24" x14ac:dyDescent="0.3">
      <c r="B38" s="12" t="s">
        <v>33</v>
      </c>
      <c r="C38" s="13" t="s">
        <v>66</v>
      </c>
      <c r="D38" s="17" t="s">
        <v>116</v>
      </c>
      <c r="E38" s="14" t="s">
        <v>144</v>
      </c>
      <c r="F38" s="15">
        <v>125.5</v>
      </c>
      <c r="G38" s="16" t="s">
        <v>145</v>
      </c>
      <c r="H38" s="15">
        <v>6.51</v>
      </c>
      <c r="I38" s="15"/>
      <c r="J38" s="15">
        <v>220.65</v>
      </c>
      <c r="K38" s="16" t="s">
        <v>145</v>
      </c>
      <c r="L38" s="15">
        <v>9.85</v>
      </c>
      <c r="M38" s="15"/>
      <c r="N38" s="15">
        <v>41.16</v>
      </c>
      <c r="O38" s="16" t="s">
        <v>145</v>
      </c>
      <c r="P38" s="15">
        <v>0.2</v>
      </c>
      <c r="Q38" s="15"/>
      <c r="R38" s="15">
        <v>1.91</v>
      </c>
      <c r="S38" s="16" t="s">
        <v>145</v>
      </c>
      <c r="T38" s="15">
        <v>0</v>
      </c>
      <c r="U38" s="15"/>
      <c r="V38" s="15">
        <v>21.51</v>
      </c>
      <c r="W38" s="16" t="s">
        <v>145</v>
      </c>
      <c r="X38" s="15">
        <v>0.09</v>
      </c>
    </row>
    <row r="39" spans="1:24" x14ac:dyDescent="0.3">
      <c r="B39" s="12" t="s">
        <v>34</v>
      </c>
      <c r="C39" s="13" t="s">
        <v>66</v>
      </c>
      <c r="D39" s="17" t="s">
        <v>117</v>
      </c>
      <c r="E39" s="14" t="s">
        <v>144</v>
      </c>
      <c r="F39" s="15">
        <v>95.93</v>
      </c>
      <c r="G39" s="16" t="s">
        <v>145</v>
      </c>
      <c r="H39" s="15">
        <v>1.97</v>
      </c>
      <c r="I39" s="15"/>
      <c r="J39" s="15">
        <v>270</v>
      </c>
      <c r="K39" s="16" t="s">
        <v>145</v>
      </c>
      <c r="L39" s="15">
        <v>15.25</v>
      </c>
      <c r="M39" s="15"/>
      <c r="N39" s="15">
        <v>44.76</v>
      </c>
      <c r="O39" s="16" t="s">
        <v>145</v>
      </c>
      <c r="P39" s="15">
        <v>0.54</v>
      </c>
      <c r="Q39" s="15"/>
      <c r="R39" s="15">
        <v>2.15</v>
      </c>
      <c r="S39" s="16" t="s">
        <v>145</v>
      </c>
      <c r="T39" s="15">
        <v>0.03</v>
      </c>
      <c r="U39" s="15"/>
      <c r="V39" s="15">
        <v>20.8</v>
      </c>
      <c r="W39" s="16" t="s">
        <v>145</v>
      </c>
      <c r="X39" s="15">
        <v>0.17</v>
      </c>
    </row>
    <row r="40" spans="1:24" x14ac:dyDescent="0.3">
      <c r="B40" s="12" t="s">
        <v>35</v>
      </c>
      <c r="C40" s="13" t="s">
        <v>104</v>
      </c>
      <c r="D40" s="17" t="s">
        <v>118</v>
      </c>
      <c r="E40" s="14" t="s">
        <v>144</v>
      </c>
      <c r="F40" s="15">
        <v>42.23</v>
      </c>
      <c r="G40" s="16" t="s">
        <v>145</v>
      </c>
      <c r="H40" s="15">
        <v>3.73</v>
      </c>
      <c r="I40" s="15"/>
      <c r="J40" s="15">
        <v>158</v>
      </c>
      <c r="K40" s="16" t="s">
        <v>145</v>
      </c>
      <c r="L40" s="15">
        <v>7.55</v>
      </c>
      <c r="M40" s="15"/>
      <c r="N40" s="15">
        <v>28.62</v>
      </c>
      <c r="O40" s="16" t="s">
        <v>145</v>
      </c>
      <c r="P40" s="15">
        <v>0.23</v>
      </c>
      <c r="Q40" s="15"/>
      <c r="R40" s="15">
        <v>2.08</v>
      </c>
      <c r="S40" s="16" t="s">
        <v>145</v>
      </c>
      <c r="T40" s="15">
        <v>0.03</v>
      </c>
      <c r="U40" s="15"/>
      <c r="V40" s="15">
        <v>13.8</v>
      </c>
      <c r="W40" s="16" t="s">
        <v>145</v>
      </c>
      <c r="X40" s="15">
        <v>0.28999999999999998</v>
      </c>
    </row>
    <row r="41" spans="1:24" x14ac:dyDescent="0.3">
      <c r="B41" s="12" t="s">
        <v>36</v>
      </c>
      <c r="C41" s="13" t="s">
        <v>104</v>
      </c>
      <c r="D41" s="17" t="s">
        <v>119</v>
      </c>
      <c r="E41" s="14" t="s">
        <v>144</v>
      </c>
      <c r="F41" s="15">
        <v>22.45</v>
      </c>
      <c r="G41" s="16" t="s">
        <v>145</v>
      </c>
      <c r="H41" s="15">
        <v>1.33</v>
      </c>
      <c r="I41" s="15"/>
      <c r="J41" s="15">
        <v>128.29</v>
      </c>
      <c r="K41" s="16" t="s">
        <v>145</v>
      </c>
      <c r="L41" s="15">
        <v>2.42</v>
      </c>
      <c r="M41" s="15"/>
      <c r="N41" s="15">
        <v>48.21</v>
      </c>
      <c r="O41" s="16" t="s">
        <v>145</v>
      </c>
      <c r="P41" s="15">
        <v>0.48</v>
      </c>
      <c r="Q41" s="15"/>
      <c r="R41" s="15">
        <v>1.85</v>
      </c>
      <c r="S41" s="16" t="s">
        <v>145</v>
      </c>
      <c r="T41" s="15">
        <v>0.01</v>
      </c>
      <c r="U41" s="15"/>
      <c r="V41" s="15">
        <v>26.06</v>
      </c>
      <c r="W41" s="16" t="s">
        <v>145</v>
      </c>
      <c r="X41" s="15">
        <v>0.21</v>
      </c>
    </row>
    <row r="42" spans="1:24" x14ac:dyDescent="0.3">
      <c r="B42" s="12" t="s">
        <v>37</v>
      </c>
      <c r="C42" s="13" t="s">
        <v>66</v>
      </c>
      <c r="D42" s="17" t="s">
        <v>120</v>
      </c>
      <c r="E42" s="14" t="s">
        <v>144</v>
      </c>
      <c r="F42" s="15">
        <v>32.5</v>
      </c>
      <c r="G42" s="16" t="s">
        <v>145</v>
      </c>
      <c r="H42" s="15">
        <v>1.53</v>
      </c>
      <c r="I42" s="15"/>
      <c r="J42" s="15">
        <v>174</v>
      </c>
      <c r="K42" s="16" t="s">
        <v>145</v>
      </c>
      <c r="L42" s="15">
        <v>8.25</v>
      </c>
      <c r="M42" s="15"/>
      <c r="N42" s="15">
        <v>28.84</v>
      </c>
      <c r="O42" s="16" t="s">
        <v>145</v>
      </c>
      <c r="P42" s="15">
        <v>0.41</v>
      </c>
      <c r="Q42" s="15"/>
      <c r="R42" s="15">
        <v>1.18</v>
      </c>
      <c r="S42" s="16" t="s">
        <v>145</v>
      </c>
      <c r="T42" s="15">
        <v>0.02</v>
      </c>
      <c r="U42" s="15"/>
      <c r="V42" s="15">
        <v>24.43</v>
      </c>
      <c r="W42" s="16" t="s">
        <v>145</v>
      </c>
      <c r="X42" s="15">
        <v>0.5</v>
      </c>
    </row>
    <row r="43" spans="1:24" x14ac:dyDescent="0.3">
      <c r="B43" s="12" t="s">
        <v>38</v>
      </c>
      <c r="C43" s="13" t="s">
        <v>96</v>
      </c>
      <c r="D43" s="17" t="s">
        <v>121</v>
      </c>
      <c r="E43" s="14" t="s">
        <v>146</v>
      </c>
      <c r="F43" s="15">
        <v>19.78</v>
      </c>
      <c r="G43" s="16" t="s">
        <v>145</v>
      </c>
      <c r="H43" s="15">
        <v>2.3199999999999998</v>
      </c>
      <c r="I43" s="15"/>
      <c r="J43" s="15">
        <v>14.87</v>
      </c>
      <c r="K43" s="16" t="s">
        <v>145</v>
      </c>
      <c r="L43" s="15">
        <v>0.43</v>
      </c>
      <c r="M43" s="15"/>
      <c r="N43" s="15">
        <v>42.96</v>
      </c>
      <c r="O43" s="16" t="s">
        <v>145</v>
      </c>
      <c r="P43" s="15">
        <v>0.06</v>
      </c>
      <c r="Q43" s="15"/>
      <c r="R43" s="15">
        <v>1.6</v>
      </c>
      <c r="S43" s="16" t="s">
        <v>145</v>
      </c>
      <c r="T43" s="15">
        <v>0.05</v>
      </c>
      <c r="U43" s="15"/>
      <c r="V43" s="15">
        <v>26.89</v>
      </c>
      <c r="W43" s="16" t="s">
        <v>145</v>
      </c>
      <c r="X43" s="15">
        <v>0.82</v>
      </c>
    </row>
    <row r="44" spans="1:24" x14ac:dyDescent="0.3">
      <c r="B44" s="12" t="s">
        <v>123</v>
      </c>
      <c r="C44" s="13" t="s">
        <v>70</v>
      </c>
      <c r="D44" s="17" t="s">
        <v>122</v>
      </c>
      <c r="E44" s="14" t="s">
        <v>144</v>
      </c>
      <c r="F44" s="15">
        <v>31.16</v>
      </c>
      <c r="G44" s="16" t="s">
        <v>145</v>
      </c>
      <c r="H44" s="15">
        <v>1.72</v>
      </c>
      <c r="I44" s="15"/>
      <c r="J44" s="15">
        <v>273.58999999999997</v>
      </c>
      <c r="K44" s="16" t="s">
        <v>145</v>
      </c>
      <c r="L44" s="15">
        <v>18.78</v>
      </c>
      <c r="M44" s="15"/>
      <c r="N44" s="15">
        <v>48.04</v>
      </c>
      <c r="O44" s="16" t="s">
        <v>145</v>
      </c>
      <c r="P44" s="15">
        <v>0.25</v>
      </c>
      <c r="Q44" s="15"/>
      <c r="R44" s="15">
        <v>2.36</v>
      </c>
      <c r="S44" s="16" t="s">
        <v>145</v>
      </c>
      <c r="T44" s="15">
        <v>0.08</v>
      </c>
      <c r="U44" s="15"/>
      <c r="V44" s="15">
        <v>20.420000000000002</v>
      </c>
      <c r="W44" s="16" t="s">
        <v>145</v>
      </c>
      <c r="X44" s="15">
        <v>0.72</v>
      </c>
    </row>
    <row r="45" spans="1:24" x14ac:dyDescent="0.3">
      <c r="B45" s="12" t="s">
        <v>39</v>
      </c>
      <c r="C45" s="13" t="s">
        <v>64</v>
      </c>
      <c r="D45" s="17" t="s">
        <v>124</v>
      </c>
      <c r="E45" s="14" t="s">
        <v>146</v>
      </c>
      <c r="F45" s="15">
        <v>47.78</v>
      </c>
      <c r="G45" s="16" t="s">
        <v>145</v>
      </c>
      <c r="H45" s="15">
        <v>1.79</v>
      </c>
      <c r="I45" s="15"/>
      <c r="J45" s="15">
        <v>157.80000000000001</v>
      </c>
      <c r="K45" s="16" t="s">
        <v>145</v>
      </c>
      <c r="L45" s="15">
        <v>10.210000000000001</v>
      </c>
      <c r="M45" s="15"/>
      <c r="N45" s="15">
        <v>38.04</v>
      </c>
      <c r="O45" s="16" t="s">
        <v>145</v>
      </c>
      <c r="P45" s="15">
        <v>0.39</v>
      </c>
      <c r="Q45" s="15"/>
      <c r="R45" s="15">
        <v>1.52</v>
      </c>
      <c r="S45" s="16" t="s">
        <v>145</v>
      </c>
      <c r="T45" s="15">
        <v>0.04</v>
      </c>
      <c r="U45" s="15"/>
      <c r="V45" s="15">
        <v>25.17</v>
      </c>
      <c r="W45" s="16" t="s">
        <v>145</v>
      </c>
      <c r="X45" s="15">
        <v>0.92</v>
      </c>
    </row>
    <row r="46" spans="1:24" x14ac:dyDescent="0.3">
      <c r="B46" s="12" t="s">
        <v>40</v>
      </c>
      <c r="C46" s="13" t="s">
        <v>64</v>
      </c>
      <c r="D46" s="17" t="s">
        <v>125</v>
      </c>
      <c r="E46" s="14" t="s">
        <v>144</v>
      </c>
      <c r="F46" s="15">
        <v>61.33</v>
      </c>
      <c r="G46" s="16" t="s">
        <v>145</v>
      </c>
      <c r="H46" s="15">
        <v>3.47</v>
      </c>
      <c r="I46" s="15"/>
      <c r="J46" s="15">
        <v>611.19000000000005</v>
      </c>
      <c r="K46" s="16" t="s">
        <v>145</v>
      </c>
      <c r="L46" s="15">
        <v>39.58</v>
      </c>
      <c r="M46" s="15"/>
      <c r="N46" s="15">
        <v>48.23</v>
      </c>
      <c r="O46" s="16" t="s">
        <v>145</v>
      </c>
      <c r="P46" s="15">
        <v>0.51</v>
      </c>
      <c r="Q46" s="15"/>
      <c r="R46" s="15">
        <v>2.64</v>
      </c>
      <c r="S46" s="16" t="s">
        <v>145</v>
      </c>
      <c r="T46" s="15">
        <v>0.06</v>
      </c>
      <c r="U46" s="15"/>
      <c r="V46" s="15">
        <v>18.329999999999998</v>
      </c>
      <c r="W46" s="16" t="s">
        <v>145</v>
      </c>
      <c r="X46" s="15">
        <v>0.45</v>
      </c>
    </row>
    <row r="47" spans="1:24" x14ac:dyDescent="0.3">
      <c r="B47" s="12" t="s">
        <v>41</v>
      </c>
      <c r="C47" s="13" t="s">
        <v>64</v>
      </c>
      <c r="D47" s="17" t="s">
        <v>126</v>
      </c>
      <c r="E47" s="14" t="s">
        <v>146</v>
      </c>
      <c r="F47" s="15">
        <v>106.65</v>
      </c>
      <c r="G47" s="16" t="s">
        <v>145</v>
      </c>
      <c r="H47" s="15">
        <v>2.0699999999999998</v>
      </c>
      <c r="I47" s="15"/>
      <c r="J47" s="15">
        <v>117.54</v>
      </c>
      <c r="K47" s="16" t="s">
        <v>145</v>
      </c>
      <c r="L47" s="15">
        <v>6.69</v>
      </c>
      <c r="M47" s="15"/>
      <c r="N47" s="15">
        <v>45.48</v>
      </c>
      <c r="O47" s="16" t="s">
        <v>145</v>
      </c>
      <c r="P47" s="15">
        <v>0.37</v>
      </c>
      <c r="Q47" s="15"/>
      <c r="R47" s="15">
        <v>1.88</v>
      </c>
      <c r="S47" s="16" t="s">
        <v>145</v>
      </c>
      <c r="T47" s="15">
        <v>0.08</v>
      </c>
      <c r="U47" s="15"/>
      <c r="V47" s="15">
        <v>24.46</v>
      </c>
      <c r="W47" s="16" t="s">
        <v>145</v>
      </c>
      <c r="X47" s="15">
        <v>1.2</v>
      </c>
    </row>
    <row r="48" spans="1:24" x14ac:dyDescent="0.3">
      <c r="B48" s="12" t="s">
        <v>42</v>
      </c>
      <c r="C48" s="13" t="s">
        <v>64</v>
      </c>
      <c r="D48" s="17" t="s">
        <v>127</v>
      </c>
      <c r="E48" s="14" t="s">
        <v>146</v>
      </c>
      <c r="F48" s="15">
        <v>34.24</v>
      </c>
      <c r="G48" s="16" t="s">
        <v>145</v>
      </c>
      <c r="H48" s="15">
        <v>4.0599999999999996</v>
      </c>
      <c r="I48" s="15"/>
      <c r="J48" s="15">
        <v>244.25</v>
      </c>
      <c r="K48" s="16" t="s">
        <v>145</v>
      </c>
      <c r="L48" s="15">
        <v>24.36</v>
      </c>
      <c r="M48" s="15"/>
      <c r="N48" s="15">
        <v>41.56</v>
      </c>
      <c r="O48" s="16" t="s">
        <v>145</v>
      </c>
      <c r="P48" s="15">
        <v>0.22</v>
      </c>
      <c r="Q48" s="15"/>
      <c r="R48" s="15">
        <v>1.74</v>
      </c>
      <c r="S48" s="16" t="s">
        <v>145</v>
      </c>
      <c r="T48" s="15">
        <v>0.08</v>
      </c>
      <c r="U48" s="15"/>
      <c r="V48" s="15">
        <v>24.11</v>
      </c>
      <c r="W48" s="16" t="s">
        <v>145</v>
      </c>
      <c r="X48" s="15">
        <v>1.1299999999999999</v>
      </c>
    </row>
    <row r="49" spans="2:24" x14ac:dyDescent="0.3">
      <c r="B49" s="12" t="s">
        <v>43</v>
      </c>
      <c r="C49" s="13" t="s">
        <v>64</v>
      </c>
      <c r="D49" s="17" t="s">
        <v>128</v>
      </c>
      <c r="E49" s="14" t="s">
        <v>146</v>
      </c>
      <c r="F49" s="15">
        <v>36.75</v>
      </c>
      <c r="G49" s="16" t="s">
        <v>145</v>
      </c>
      <c r="H49" s="15">
        <v>1.55</v>
      </c>
      <c r="I49" s="15"/>
      <c r="J49" s="15">
        <v>134.63999999999999</v>
      </c>
      <c r="K49" s="16" t="s">
        <v>145</v>
      </c>
      <c r="L49" s="15">
        <v>18.02</v>
      </c>
      <c r="M49" s="15"/>
      <c r="N49" s="15">
        <v>38.549999999999997</v>
      </c>
      <c r="O49" s="16" t="s">
        <v>145</v>
      </c>
      <c r="P49" s="15">
        <v>0.26</v>
      </c>
      <c r="Q49" s="15"/>
      <c r="R49" s="15">
        <v>1.75</v>
      </c>
      <c r="S49" s="16" t="s">
        <v>145</v>
      </c>
      <c r="T49" s="15">
        <v>0.09</v>
      </c>
      <c r="U49" s="15"/>
      <c r="V49" s="15">
        <v>22.29</v>
      </c>
      <c r="W49" s="16" t="s">
        <v>145</v>
      </c>
      <c r="X49" s="15">
        <v>1.1499999999999999</v>
      </c>
    </row>
    <row r="50" spans="2:24" x14ac:dyDescent="0.3">
      <c r="B50" s="12" t="s">
        <v>44</v>
      </c>
      <c r="C50" s="13" t="s">
        <v>64</v>
      </c>
      <c r="D50" s="17" t="s">
        <v>129</v>
      </c>
      <c r="E50" s="14" t="s">
        <v>146</v>
      </c>
      <c r="F50" s="15">
        <v>82.78</v>
      </c>
      <c r="G50" s="16" t="s">
        <v>145</v>
      </c>
      <c r="H50" s="15">
        <v>3.35</v>
      </c>
      <c r="I50" s="15"/>
      <c r="J50" s="15">
        <v>127.54</v>
      </c>
      <c r="K50" s="16" t="s">
        <v>145</v>
      </c>
      <c r="L50" s="15">
        <v>19.86</v>
      </c>
      <c r="M50" s="15"/>
      <c r="N50" s="15">
        <v>33.36</v>
      </c>
      <c r="O50" s="16" t="s">
        <v>145</v>
      </c>
      <c r="P50" s="15">
        <v>0.16</v>
      </c>
      <c r="Q50" s="15"/>
      <c r="R50" s="15">
        <v>2.0299999999999998</v>
      </c>
      <c r="S50" s="16" t="s">
        <v>145</v>
      </c>
      <c r="T50" s="15">
        <v>0.05</v>
      </c>
      <c r="U50" s="15"/>
      <c r="V50" s="15">
        <v>16.46</v>
      </c>
      <c r="W50" s="16" t="s">
        <v>145</v>
      </c>
      <c r="X50" s="15">
        <v>0.55000000000000004</v>
      </c>
    </row>
    <row r="51" spans="2:24" x14ac:dyDescent="0.3">
      <c r="B51" s="12" t="s">
        <v>45</v>
      </c>
      <c r="C51" s="13" t="s">
        <v>64</v>
      </c>
      <c r="D51" s="17" t="s">
        <v>130</v>
      </c>
      <c r="E51" s="14" t="s">
        <v>146</v>
      </c>
      <c r="F51" s="15">
        <v>55.35</v>
      </c>
      <c r="G51" s="16" t="s">
        <v>145</v>
      </c>
      <c r="H51" s="15">
        <v>2.65</v>
      </c>
      <c r="I51" s="15"/>
      <c r="J51" s="15">
        <v>88.74</v>
      </c>
      <c r="K51" s="16" t="s">
        <v>145</v>
      </c>
      <c r="L51" s="15">
        <v>6.39</v>
      </c>
      <c r="M51" s="15"/>
      <c r="N51" s="15">
        <v>43.65</v>
      </c>
      <c r="O51" s="16" t="s">
        <v>145</v>
      </c>
      <c r="P51" s="15">
        <v>0.22</v>
      </c>
      <c r="Q51" s="15"/>
      <c r="R51" s="15">
        <v>2.35</v>
      </c>
      <c r="S51" s="16" t="s">
        <v>145</v>
      </c>
      <c r="T51" s="15">
        <v>0.09</v>
      </c>
      <c r="U51" s="15"/>
      <c r="V51" s="15">
        <v>18.7</v>
      </c>
      <c r="W51" s="16" t="s">
        <v>145</v>
      </c>
      <c r="X51" s="15">
        <v>0.67</v>
      </c>
    </row>
    <row r="52" spans="2:24" x14ac:dyDescent="0.3">
      <c r="B52" s="12" t="s">
        <v>46</v>
      </c>
      <c r="C52" s="13" t="s">
        <v>64</v>
      </c>
      <c r="D52" s="17" t="s">
        <v>131</v>
      </c>
      <c r="E52" s="14" t="s">
        <v>144</v>
      </c>
      <c r="F52" s="15">
        <v>23.27</v>
      </c>
      <c r="G52" s="16" t="s">
        <v>145</v>
      </c>
      <c r="H52" s="15">
        <v>2.5499999999999998</v>
      </c>
      <c r="I52" s="15"/>
      <c r="J52" s="15">
        <v>206.69</v>
      </c>
      <c r="K52" s="16" t="s">
        <v>145</v>
      </c>
      <c r="L52" s="15">
        <v>14.74</v>
      </c>
      <c r="M52" s="15"/>
      <c r="N52" s="15">
        <v>35.5</v>
      </c>
      <c r="O52" s="16" t="s">
        <v>145</v>
      </c>
      <c r="P52" s="15">
        <v>0.33</v>
      </c>
      <c r="Q52" s="15"/>
      <c r="R52" s="15">
        <v>2.62</v>
      </c>
      <c r="S52" s="16" t="s">
        <v>145</v>
      </c>
      <c r="T52" s="15">
        <v>0.05</v>
      </c>
      <c r="U52" s="15"/>
      <c r="V52" s="15">
        <v>13.55</v>
      </c>
      <c r="W52" s="16" t="s">
        <v>145</v>
      </c>
      <c r="X52" s="15">
        <v>0.31</v>
      </c>
    </row>
    <row r="53" spans="2:24" x14ac:dyDescent="0.3">
      <c r="B53" s="12" t="s">
        <v>47</v>
      </c>
      <c r="C53" s="13" t="s">
        <v>108</v>
      </c>
      <c r="D53" s="17" t="s">
        <v>132</v>
      </c>
      <c r="E53" s="14" t="s">
        <v>144</v>
      </c>
      <c r="F53" s="15">
        <v>22.72</v>
      </c>
      <c r="G53" s="16" t="s">
        <v>145</v>
      </c>
      <c r="H53" s="15">
        <v>1.28</v>
      </c>
      <c r="I53" s="15"/>
      <c r="J53" s="15">
        <v>219.84</v>
      </c>
      <c r="K53" s="16" t="s">
        <v>145</v>
      </c>
      <c r="L53" s="15">
        <v>3.88</v>
      </c>
      <c r="M53" s="15"/>
      <c r="N53" s="15">
        <v>32.200000000000003</v>
      </c>
      <c r="O53" s="16" t="s">
        <v>145</v>
      </c>
      <c r="P53" s="15">
        <v>0.48</v>
      </c>
      <c r="Q53" s="15"/>
      <c r="R53" s="15">
        <v>4.1500000000000004</v>
      </c>
      <c r="S53" s="16" t="s">
        <v>145</v>
      </c>
      <c r="T53" s="15">
        <v>0.01</v>
      </c>
      <c r="U53" s="15"/>
      <c r="V53" s="15">
        <v>7.76</v>
      </c>
      <c r="W53" s="16" t="s">
        <v>145</v>
      </c>
      <c r="X53" s="15">
        <v>0.11</v>
      </c>
    </row>
    <row r="54" spans="2:24" x14ac:dyDescent="0.3">
      <c r="B54" s="12" t="s">
        <v>48</v>
      </c>
      <c r="C54" s="13" t="s">
        <v>108</v>
      </c>
      <c r="D54" s="17" t="s">
        <v>133</v>
      </c>
      <c r="E54" s="14" t="s">
        <v>144</v>
      </c>
      <c r="F54" s="15">
        <v>13.5</v>
      </c>
      <c r="G54" s="16" t="s">
        <v>145</v>
      </c>
      <c r="H54" s="15">
        <v>0.44</v>
      </c>
      <c r="I54" s="15"/>
      <c r="J54" s="15">
        <v>163.97</v>
      </c>
      <c r="K54" s="16" t="s">
        <v>145</v>
      </c>
      <c r="L54" s="15">
        <v>10.29</v>
      </c>
      <c r="M54" s="15"/>
      <c r="N54" s="15">
        <v>35.81</v>
      </c>
      <c r="O54" s="16" t="s">
        <v>145</v>
      </c>
      <c r="P54" s="15">
        <v>0.48</v>
      </c>
      <c r="Q54" s="15"/>
      <c r="R54" s="15">
        <v>3.72</v>
      </c>
      <c r="S54" s="16" t="s">
        <v>145</v>
      </c>
      <c r="T54" s="15">
        <v>0.01</v>
      </c>
      <c r="U54" s="15"/>
      <c r="V54" s="15">
        <v>9.6199999999999992</v>
      </c>
      <c r="W54" s="16" t="s">
        <v>145</v>
      </c>
      <c r="X54" s="15">
        <v>0.12</v>
      </c>
    </row>
    <row r="55" spans="2:24" x14ac:dyDescent="0.3">
      <c r="B55" s="12" t="s">
        <v>49</v>
      </c>
      <c r="C55" s="13" t="s">
        <v>106</v>
      </c>
      <c r="D55" s="17" t="s">
        <v>134</v>
      </c>
      <c r="E55" s="14" t="s">
        <v>144</v>
      </c>
      <c r="F55" s="15">
        <v>116.35</v>
      </c>
      <c r="G55" s="16" t="s">
        <v>145</v>
      </c>
      <c r="H55" s="15">
        <v>2.9</v>
      </c>
      <c r="I55" s="15"/>
      <c r="J55" s="15">
        <v>195.25</v>
      </c>
      <c r="K55" s="16" t="s">
        <v>145</v>
      </c>
      <c r="L55" s="15">
        <v>7.58</v>
      </c>
      <c r="M55" s="15"/>
      <c r="N55" s="15">
        <v>42.96</v>
      </c>
      <c r="O55" s="16" t="s">
        <v>145</v>
      </c>
      <c r="P55" s="15">
        <v>0.39</v>
      </c>
      <c r="Q55" s="15"/>
      <c r="R55" s="15">
        <v>2.35</v>
      </c>
      <c r="S55" s="16" t="s">
        <v>145</v>
      </c>
      <c r="T55" s="15">
        <v>0.03</v>
      </c>
      <c r="U55" s="15"/>
      <c r="V55" s="15">
        <v>18.28</v>
      </c>
      <c r="W55" s="16" t="s">
        <v>145</v>
      </c>
      <c r="X55" s="15">
        <v>0.3</v>
      </c>
    </row>
    <row r="56" spans="2:24" x14ac:dyDescent="0.3">
      <c r="B56" s="12" t="s">
        <v>50</v>
      </c>
      <c r="C56" s="13" t="s">
        <v>104</v>
      </c>
      <c r="D56" s="17" t="s">
        <v>135</v>
      </c>
      <c r="E56" s="14" t="s">
        <v>144</v>
      </c>
      <c r="F56" s="15">
        <v>12.34</v>
      </c>
      <c r="G56" s="16" t="s">
        <v>145</v>
      </c>
      <c r="H56" s="15">
        <v>0.7</v>
      </c>
      <c r="I56" s="15"/>
      <c r="J56" s="15">
        <v>232.66</v>
      </c>
      <c r="K56" s="16" t="s">
        <v>145</v>
      </c>
      <c r="L56" s="15">
        <v>6.38</v>
      </c>
      <c r="M56" s="15"/>
      <c r="N56" s="15">
        <v>44.86</v>
      </c>
      <c r="O56" s="16" t="s">
        <v>145</v>
      </c>
      <c r="P56" s="15">
        <v>0.2</v>
      </c>
      <c r="Q56" s="15"/>
      <c r="R56" s="15">
        <v>2.25</v>
      </c>
      <c r="S56" s="16" t="s">
        <v>145</v>
      </c>
      <c r="T56" s="15">
        <v>0</v>
      </c>
      <c r="U56" s="15"/>
      <c r="V56" s="15">
        <v>19.920000000000002</v>
      </c>
      <c r="W56" s="16" t="s">
        <v>145</v>
      </c>
      <c r="X56" s="15">
        <v>0.11</v>
      </c>
    </row>
    <row r="57" spans="2:24" x14ac:dyDescent="0.3">
      <c r="B57" s="12" t="s">
        <v>51</v>
      </c>
      <c r="C57" s="13" t="s">
        <v>108</v>
      </c>
      <c r="D57" s="17" t="s">
        <v>136</v>
      </c>
      <c r="E57" s="14" t="s">
        <v>144</v>
      </c>
      <c r="F57" s="15">
        <v>73.650000000000006</v>
      </c>
      <c r="G57" s="16" t="s">
        <v>145</v>
      </c>
      <c r="H57" s="15">
        <v>5.29</v>
      </c>
      <c r="I57" s="15"/>
      <c r="J57" s="15">
        <v>219.15</v>
      </c>
      <c r="K57" s="16" t="s">
        <v>145</v>
      </c>
      <c r="L57" s="15">
        <v>28.36</v>
      </c>
      <c r="M57" s="15"/>
      <c r="N57" s="15">
        <v>31.62</v>
      </c>
      <c r="O57" s="16" t="s">
        <v>145</v>
      </c>
      <c r="P57" s="15">
        <v>0.48</v>
      </c>
      <c r="Q57" s="15"/>
      <c r="R57" s="15">
        <v>4.01</v>
      </c>
      <c r="S57" s="16" t="s">
        <v>145</v>
      </c>
      <c r="T57" s="15">
        <v>0.01</v>
      </c>
      <c r="U57" s="15"/>
      <c r="V57" s="15">
        <v>7.87</v>
      </c>
      <c r="W57" s="16" t="s">
        <v>145</v>
      </c>
      <c r="X57" s="15">
        <v>0.11</v>
      </c>
    </row>
    <row r="58" spans="2:24" x14ac:dyDescent="0.3">
      <c r="B58" s="12" t="s">
        <v>52</v>
      </c>
      <c r="C58" s="13" t="s">
        <v>137</v>
      </c>
      <c r="D58" s="17" t="s">
        <v>138</v>
      </c>
      <c r="E58" s="14" t="s">
        <v>146</v>
      </c>
      <c r="F58" s="15">
        <v>72.44</v>
      </c>
      <c r="G58" s="16" t="s">
        <v>145</v>
      </c>
      <c r="H58" s="15">
        <v>5.0199999999999996</v>
      </c>
      <c r="I58" s="15"/>
      <c r="J58" s="15">
        <v>173.86</v>
      </c>
      <c r="K58" s="16" t="s">
        <v>145</v>
      </c>
      <c r="L58" s="15">
        <v>16.54</v>
      </c>
      <c r="M58" s="15"/>
      <c r="N58" s="15">
        <v>44.86</v>
      </c>
      <c r="O58" s="16" t="s">
        <v>145</v>
      </c>
      <c r="P58" s="15">
        <v>0.2</v>
      </c>
      <c r="Q58" s="15"/>
      <c r="R58" s="15">
        <v>1.81</v>
      </c>
      <c r="S58" s="16" t="s">
        <v>145</v>
      </c>
      <c r="T58" s="15">
        <v>7.0000000000000007E-2</v>
      </c>
      <c r="U58" s="15"/>
      <c r="V58" s="15">
        <v>24.97</v>
      </c>
      <c r="W58" s="16" t="s">
        <v>145</v>
      </c>
      <c r="X58" s="15">
        <v>1.05</v>
      </c>
    </row>
    <row r="59" spans="2:24" x14ac:dyDescent="0.3">
      <c r="B59" s="26" t="s">
        <v>53</v>
      </c>
      <c r="C59" s="27" t="s">
        <v>74</v>
      </c>
      <c r="D59" s="28" t="s">
        <v>139</v>
      </c>
      <c r="E59" s="29" t="s">
        <v>144</v>
      </c>
      <c r="F59" s="30">
        <v>110.19</v>
      </c>
      <c r="G59" s="31" t="s">
        <v>145</v>
      </c>
      <c r="H59" s="30">
        <v>4.04</v>
      </c>
      <c r="I59" s="30"/>
      <c r="J59" s="30">
        <v>271.58999999999997</v>
      </c>
      <c r="K59" s="31" t="s">
        <v>145</v>
      </c>
      <c r="L59" s="30">
        <v>15</v>
      </c>
      <c r="M59" s="30"/>
      <c r="N59" s="30">
        <v>45.08</v>
      </c>
      <c r="O59" s="31" t="s">
        <v>145</v>
      </c>
      <c r="P59" s="30">
        <v>0.17</v>
      </c>
      <c r="Q59" s="30"/>
      <c r="R59" s="30">
        <v>2.0099999999999998</v>
      </c>
      <c r="S59" s="31" t="s">
        <v>145</v>
      </c>
      <c r="T59" s="30">
        <v>0.06</v>
      </c>
      <c r="U59" s="30"/>
      <c r="V59" s="30">
        <v>22.54</v>
      </c>
      <c r="W59" s="31" t="s">
        <v>145</v>
      </c>
      <c r="X59" s="30">
        <v>0.7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01"/>
  <sheetViews>
    <sheetView tabSelected="1" workbookViewId="0">
      <selection activeCell="E10" sqref="E10"/>
    </sheetView>
  </sheetViews>
  <sheetFormatPr defaultRowHeight="14.4" x14ac:dyDescent="0.3"/>
  <cols>
    <col min="1" max="4" width="12.5546875" customWidth="1"/>
  </cols>
  <sheetData>
    <row r="1" spans="1:4" x14ac:dyDescent="0.3">
      <c r="A1" t="s">
        <v>54</v>
      </c>
      <c r="B1" t="s">
        <v>55</v>
      </c>
      <c r="C1" t="s">
        <v>56</v>
      </c>
      <c r="D1" t="s">
        <v>57</v>
      </c>
    </row>
    <row r="2" spans="1:4" x14ac:dyDescent="0.3">
      <c r="A2">
        <v>1</v>
      </c>
      <c r="B2">
        <v>3</v>
      </c>
      <c r="C2" t="s">
        <v>10</v>
      </c>
      <c r="D2">
        <v>3.45</v>
      </c>
    </row>
    <row r="3" spans="1:4" x14ac:dyDescent="0.3">
      <c r="A3">
        <v>1</v>
      </c>
      <c r="B3">
        <v>3</v>
      </c>
      <c r="C3" t="s">
        <v>12</v>
      </c>
      <c r="D3">
        <v>2.94</v>
      </c>
    </row>
    <row r="4" spans="1:4" x14ac:dyDescent="0.3">
      <c r="A4">
        <v>1</v>
      </c>
      <c r="B4">
        <v>3</v>
      </c>
      <c r="C4" t="s">
        <v>13</v>
      </c>
      <c r="D4">
        <v>1.88</v>
      </c>
    </row>
    <row r="5" spans="1:4" x14ac:dyDescent="0.3">
      <c r="A5">
        <v>1</v>
      </c>
      <c r="B5">
        <v>3</v>
      </c>
      <c r="C5" t="s">
        <v>19</v>
      </c>
      <c r="D5">
        <v>3.33</v>
      </c>
    </row>
    <row r="6" spans="1:4" x14ac:dyDescent="0.3">
      <c r="A6">
        <v>1</v>
      </c>
      <c r="B6">
        <v>3</v>
      </c>
      <c r="C6" t="s">
        <v>58</v>
      </c>
      <c r="D6">
        <v>81.28</v>
      </c>
    </row>
    <row r="7" spans="1:4" x14ac:dyDescent="0.3">
      <c r="A7">
        <v>1</v>
      </c>
      <c r="B7">
        <v>3</v>
      </c>
      <c r="C7" t="s">
        <v>30</v>
      </c>
      <c r="D7">
        <v>0.44</v>
      </c>
    </row>
    <row r="8" spans="1:4" x14ac:dyDescent="0.3">
      <c r="A8">
        <v>1</v>
      </c>
      <c r="B8">
        <v>3</v>
      </c>
      <c r="C8" t="s">
        <v>33</v>
      </c>
      <c r="D8">
        <f>87.79-D9</f>
        <v>59.390000000000008</v>
      </c>
    </row>
    <row r="9" spans="1:4" x14ac:dyDescent="0.3">
      <c r="A9">
        <v>1</v>
      </c>
      <c r="B9">
        <v>3</v>
      </c>
      <c r="C9" t="s">
        <v>37</v>
      </c>
      <c r="D9">
        <f>2.84*10</f>
        <v>28.4</v>
      </c>
    </row>
    <row r="10" spans="1:4" x14ac:dyDescent="0.3">
      <c r="A10">
        <v>1</v>
      </c>
      <c r="B10">
        <v>3</v>
      </c>
      <c r="C10" t="s">
        <v>41</v>
      </c>
      <c r="D10">
        <f>229.98+252.28</f>
        <v>482.26</v>
      </c>
    </row>
    <row r="11" spans="1:4" x14ac:dyDescent="0.3">
      <c r="A11">
        <v>1</v>
      </c>
      <c r="B11">
        <v>3</v>
      </c>
      <c r="C11" t="s">
        <v>45</v>
      </c>
      <c r="D11">
        <v>5.38</v>
      </c>
    </row>
    <row r="12" spans="1:4" x14ac:dyDescent="0.3">
      <c r="A12">
        <v>1</v>
      </c>
      <c r="B12">
        <v>3</v>
      </c>
      <c r="C12" t="s">
        <v>46</v>
      </c>
      <c r="D12">
        <v>0.63</v>
      </c>
    </row>
    <row r="13" spans="1:4" x14ac:dyDescent="0.3">
      <c r="A13">
        <v>1</v>
      </c>
      <c r="B13">
        <v>3</v>
      </c>
      <c r="C13" t="s">
        <v>49</v>
      </c>
      <c r="D13">
        <v>0.53</v>
      </c>
    </row>
    <row r="14" spans="1:4" x14ac:dyDescent="0.3">
      <c r="A14">
        <v>1</v>
      </c>
      <c r="B14">
        <v>3</v>
      </c>
      <c r="C14" t="s">
        <v>51</v>
      </c>
      <c r="D14">
        <v>0.11</v>
      </c>
    </row>
    <row r="15" spans="1:4" x14ac:dyDescent="0.3">
      <c r="A15">
        <v>1</v>
      </c>
      <c r="B15">
        <v>3</v>
      </c>
      <c r="C15" t="s">
        <v>53</v>
      </c>
      <c r="D15">
        <v>3.33</v>
      </c>
    </row>
    <row r="16" spans="1:4" x14ac:dyDescent="0.3">
      <c r="A16">
        <v>1</v>
      </c>
      <c r="B16">
        <v>12</v>
      </c>
      <c r="C16" s="1" t="s">
        <v>1</v>
      </c>
      <c r="D16">
        <f>164.68</f>
        <v>164.68</v>
      </c>
    </row>
    <row r="17" spans="1:4" x14ac:dyDescent="0.3">
      <c r="A17">
        <v>1</v>
      </c>
      <c r="B17">
        <v>12</v>
      </c>
      <c r="C17" t="s">
        <v>7</v>
      </c>
      <c r="D17">
        <v>0.12</v>
      </c>
    </row>
    <row r="18" spans="1:4" x14ac:dyDescent="0.3">
      <c r="A18">
        <v>1</v>
      </c>
      <c r="B18">
        <v>12</v>
      </c>
      <c r="C18" s="1" t="s">
        <v>9</v>
      </c>
      <c r="D18">
        <v>12.45</v>
      </c>
    </row>
    <row r="19" spans="1:4" x14ac:dyDescent="0.3">
      <c r="A19">
        <v>1</v>
      </c>
      <c r="B19">
        <v>12</v>
      </c>
      <c r="C19" t="s">
        <v>10</v>
      </c>
      <c r="D19">
        <v>3.06</v>
      </c>
    </row>
    <row r="20" spans="1:4" x14ac:dyDescent="0.3">
      <c r="A20">
        <v>1</v>
      </c>
      <c r="B20">
        <v>12</v>
      </c>
      <c r="C20" t="s">
        <v>12</v>
      </c>
      <c r="D20">
        <v>0.38</v>
      </c>
    </row>
    <row r="21" spans="1:4" x14ac:dyDescent="0.3">
      <c r="A21">
        <v>1</v>
      </c>
      <c r="B21">
        <v>12</v>
      </c>
      <c r="C21" t="s">
        <v>13</v>
      </c>
      <c r="D21">
        <v>2.67</v>
      </c>
    </row>
    <row r="22" spans="1:4" x14ac:dyDescent="0.3">
      <c r="A22">
        <v>1</v>
      </c>
      <c r="B22">
        <v>12</v>
      </c>
      <c r="C22" t="s">
        <v>14</v>
      </c>
      <c r="D22">
        <v>0.27</v>
      </c>
    </row>
    <row r="23" spans="1:4" x14ac:dyDescent="0.3">
      <c r="A23">
        <v>1</v>
      </c>
      <c r="B23">
        <v>12</v>
      </c>
      <c r="C23" t="s">
        <v>19</v>
      </c>
      <c r="D23">
        <v>0.57000000000000006</v>
      </c>
    </row>
    <row r="24" spans="1:4" x14ac:dyDescent="0.3">
      <c r="A24">
        <v>1</v>
      </c>
      <c r="B24">
        <v>12</v>
      </c>
      <c r="C24" t="s">
        <v>58</v>
      </c>
      <c r="D24">
        <v>75.59</v>
      </c>
    </row>
    <row r="25" spans="1:4" x14ac:dyDescent="0.3">
      <c r="A25">
        <v>1</v>
      </c>
      <c r="B25">
        <v>12</v>
      </c>
      <c r="C25" t="s">
        <v>30</v>
      </c>
      <c r="D25">
        <v>2.81</v>
      </c>
    </row>
    <row r="26" spans="1:4" x14ac:dyDescent="0.3">
      <c r="A26">
        <v>1</v>
      </c>
      <c r="B26">
        <v>12</v>
      </c>
      <c r="C26" t="s">
        <v>38</v>
      </c>
      <c r="D26">
        <v>0.3</v>
      </c>
    </row>
    <row r="27" spans="1:4" x14ac:dyDescent="0.3">
      <c r="A27">
        <v>1</v>
      </c>
      <c r="B27">
        <v>12</v>
      </c>
      <c r="C27" t="s">
        <v>40</v>
      </c>
      <c r="D27">
        <v>7.75</v>
      </c>
    </row>
    <row r="28" spans="1:4" x14ac:dyDescent="0.3">
      <c r="A28">
        <v>1</v>
      </c>
      <c r="B28">
        <v>12</v>
      </c>
      <c r="C28" t="s">
        <v>41</v>
      </c>
      <c r="D28">
        <v>260.97000000000003</v>
      </c>
    </row>
    <row r="29" spans="1:4" x14ac:dyDescent="0.3">
      <c r="A29">
        <v>1</v>
      </c>
      <c r="B29">
        <v>12</v>
      </c>
      <c r="C29" t="s">
        <v>43</v>
      </c>
      <c r="D29">
        <v>1.01</v>
      </c>
    </row>
    <row r="30" spans="1:4" x14ac:dyDescent="0.3">
      <c r="A30">
        <v>1</v>
      </c>
      <c r="B30">
        <v>12</v>
      </c>
      <c r="C30" t="s">
        <v>44</v>
      </c>
      <c r="D30">
        <v>5.29</v>
      </c>
    </row>
    <row r="31" spans="1:4" x14ac:dyDescent="0.3">
      <c r="A31">
        <v>1</v>
      </c>
      <c r="B31">
        <v>12</v>
      </c>
      <c r="C31" t="s">
        <v>45</v>
      </c>
      <c r="D31">
        <v>5.12</v>
      </c>
    </row>
    <row r="32" spans="1:4" x14ac:dyDescent="0.3">
      <c r="A32">
        <v>1</v>
      </c>
      <c r="B32">
        <v>12</v>
      </c>
      <c r="C32" t="s">
        <v>49</v>
      </c>
      <c r="D32">
        <v>2.5299999999999998</v>
      </c>
    </row>
    <row r="33" spans="1:4" x14ac:dyDescent="0.3">
      <c r="A33">
        <v>1</v>
      </c>
      <c r="B33">
        <v>12</v>
      </c>
      <c r="C33" t="s">
        <v>49</v>
      </c>
      <c r="D33">
        <v>6.8</v>
      </c>
    </row>
    <row r="34" spans="1:4" x14ac:dyDescent="0.3">
      <c r="A34">
        <v>1</v>
      </c>
      <c r="B34">
        <v>12</v>
      </c>
      <c r="C34" t="s">
        <v>51</v>
      </c>
      <c r="D34">
        <v>4.8600000000000003</v>
      </c>
    </row>
    <row r="35" spans="1:4" x14ac:dyDescent="0.3">
      <c r="A35">
        <v>1</v>
      </c>
      <c r="B35">
        <v>12</v>
      </c>
      <c r="C35" t="s">
        <v>53</v>
      </c>
      <c r="D35">
        <v>4.75</v>
      </c>
    </row>
    <row r="36" spans="1:4" x14ac:dyDescent="0.3">
      <c r="A36">
        <v>1</v>
      </c>
      <c r="B36">
        <v>17</v>
      </c>
      <c r="C36" t="s">
        <v>5</v>
      </c>
      <c r="D36">
        <v>5.0199999999999996</v>
      </c>
    </row>
    <row r="37" spans="1:4" x14ac:dyDescent="0.3">
      <c r="A37">
        <v>1</v>
      </c>
      <c r="B37">
        <v>17</v>
      </c>
      <c r="C37" t="s">
        <v>9</v>
      </c>
      <c r="D37">
        <v>8.14</v>
      </c>
    </row>
    <row r="38" spans="1:4" x14ac:dyDescent="0.3">
      <c r="A38">
        <v>1</v>
      </c>
      <c r="B38">
        <v>17</v>
      </c>
      <c r="C38" t="s">
        <v>10</v>
      </c>
      <c r="D38">
        <v>0.57000000000000006</v>
      </c>
    </row>
    <row r="39" spans="1:4" x14ac:dyDescent="0.3">
      <c r="A39">
        <v>1</v>
      </c>
      <c r="B39">
        <v>17</v>
      </c>
      <c r="C39" t="s">
        <v>12</v>
      </c>
      <c r="D39">
        <v>5.09</v>
      </c>
    </row>
    <row r="40" spans="1:4" x14ac:dyDescent="0.3">
      <c r="A40">
        <v>1</v>
      </c>
      <c r="B40">
        <v>17</v>
      </c>
      <c r="C40" t="s">
        <v>14</v>
      </c>
      <c r="D40">
        <v>0.23</v>
      </c>
    </row>
    <row r="41" spans="1:4" x14ac:dyDescent="0.3">
      <c r="A41">
        <v>1</v>
      </c>
      <c r="B41">
        <v>17</v>
      </c>
      <c r="C41" t="s">
        <v>16</v>
      </c>
      <c r="D41">
        <v>1.78</v>
      </c>
    </row>
    <row r="42" spans="1:4" x14ac:dyDescent="0.3">
      <c r="A42">
        <v>1</v>
      </c>
      <c r="B42">
        <v>17</v>
      </c>
      <c r="C42" t="s">
        <v>19</v>
      </c>
      <c r="D42">
        <v>0.12</v>
      </c>
    </row>
    <row r="43" spans="1:4" x14ac:dyDescent="0.3">
      <c r="A43">
        <v>1</v>
      </c>
      <c r="B43">
        <v>17</v>
      </c>
      <c r="C43" t="s">
        <v>58</v>
      </c>
      <c r="D43">
        <v>245.21999999999997</v>
      </c>
    </row>
    <row r="44" spans="1:4" x14ac:dyDescent="0.3">
      <c r="A44">
        <v>1</v>
      </c>
      <c r="B44">
        <v>17</v>
      </c>
      <c r="C44" t="s">
        <v>30</v>
      </c>
      <c r="D44">
        <v>3.16</v>
      </c>
    </row>
    <row r="45" spans="1:4" x14ac:dyDescent="0.3">
      <c r="A45">
        <v>1</v>
      </c>
      <c r="B45">
        <v>17</v>
      </c>
      <c r="C45" t="s">
        <v>40</v>
      </c>
      <c r="D45">
        <v>1.3</v>
      </c>
    </row>
    <row r="46" spans="1:4" x14ac:dyDescent="0.3">
      <c r="A46">
        <v>1</v>
      </c>
      <c r="B46">
        <v>17</v>
      </c>
      <c r="C46" t="s">
        <v>41</v>
      </c>
      <c r="D46">
        <v>431.8</v>
      </c>
    </row>
    <row r="47" spans="1:4" x14ac:dyDescent="0.3">
      <c r="A47">
        <v>1</v>
      </c>
      <c r="B47">
        <v>17</v>
      </c>
      <c r="C47" t="s">
        <v>44</v>
      </c>
      <c r="D47">
        <v>1.98</v>
      </c>
    </row>
    <row r="48" spans="1:4" x14ac:dyDescent="0.3">
      <c r="A48">
        <v>1</v>
      </c>
      <c r="B48">
        <v>17</v>
      </c>
      <c r="C48" t="s">
        <v>46</v>
      </c>
      <c r="D48">
        <v>0.22</v>
      </c>
    </row>
    <row r="49" spans="1:4" x14ac:dyDescent="0.3">
      <c r="A49">
        <v>1</v>
      </c>
      <c r="B49">
        <v>17</v>
      </c>
      <c r="C49" t="s">
        <v>49</v>
      </c>
      <c r="D49">
        <v>9.0399999999999991</v>
      </c>
    </row>
    <row r="50" spans="1:4" x14ac:dyDescent="0.3">
      <c r="A50">
        <v>1</v>
      </c>
      <c r="B50">
        <v>17</v>
      </c>
      <c r="C50" t="s">
        <v>51</v>
      </c>
      <c r="D50">
        <v>3.36</v>
      </c>
    </row>
    <row r="51" spans="1:4" x14ac:dyDescent="0.3">
      <c r="A51">
        <v>1</v>
      </c>
      <c r="B51">
        <v>17</v>
      </c>
      <c r="C51" t="s">
        <v>52</v>
      </c>
      <c r="D51">
        <v>3.46</v>
      </c>
    </row>
    <row r="52" spans="1:4" x14ac:dyDescent="0.3">
      <c r="A52">
        <v>1</v>
      </c>
      <c r="B52">
        <v>17</v>
      </c>
      <c r="C52" t="s">
        <v>53</v>
      </c>
      <c r="D52">
        <v>0.45</v>
      </c>
    </row>
    <row r="53" spans="1:4" x14ac:dyDescent="0.3">
      <c r="A53">
        <v>1</v>
      </c>
      <c r="B53">
        <v>19</v>
      </c>
      <c r="C53" t="s">
        <v>5</v>
      </c>
      <c r="D53">
        <v>1.03</v>
      </c>
    </row>
    <row r="54" spans="1:4" x14ac:dyDescent="0.3">
      <c r="A54">
        <v>1</v>
      </c>
      <c r="B54">
        <v>19</v>
      </c>
      <c r="C54" t="s">
        <v>7</v>
      </c>
      <c r="D54">
        <v>0.97</v>
      </c>
    </row>
    <row r="55" spans="1:4" x14ac:dyDescent="0.3">
      <c r="A55">
        <v>1</v>
      </c>
      <c r="B55">
        <v>19</v>
      </c>
      <c r="C55" t="s">
        <v>9</v>
      </c>
      <c r="D55">
        <v>7.14</v>
      </c>
    </row>
    <row r="56" spans="1:4" x14ac:dyDescent="0.3">
      <c r="A56">
        <v>1</v>
      </c>
      <c r="B56">
        <v>19</v>
      </c>
      <c r="C56" t="s">
        <v>10</v>
      </c>
      <c r="D56">
        <v>2.99</v>
      </c>
    </row>
    <row r="57" spans="1:4" x14ac:dyDescent="0.3">
      <c r="A57">
        <v>1</v>
      </c>
      <c r="B57">
        <v>19</v>
      </c>
      <c r="C57" t="s">
        <v>13</v>
      </c>
      <c r="D57">
        <v>0.09</v>
      </c>
    </row>
    <row r="58" spans="1:4" x14ac:dyDescent="0.3">
      <c r="A58">
        <v>1</v>
      </c>
      <c r="B58">
        <v>19</v>
      </c>
      <c r="C58" t="s">
        <v>58</v>
      </c>
      <c r="D58">
        <v>84.300000000000011</v>
      </c>
    </row>
    <row r="59" spans="1:4" x14ac:dyDescent="0.3">
      <c r="A59">
        <v>1</v>
      </c>
      <c r="B59">
        <v>19</v>
      </c>
      <c r="C59" t="s">
        <v>30</v>
      </c>
      <c r="D59">
        <v>0.44</v>
      </c>
    </row>
    <row r="60" spans="1:4" x14ac:dyDescent="0.3">
      <c r="A60">
        <v>1</v>
      </c>
      <c r="B60">
        <v>19</v>
      </c>
      <c r="C60" t="s">
        <v>34</v>
      </c>
      <c r="D60">
        <f>152.86-D61</f>
        <v>74.360000000000014</v>
      </c>
    </row>
    <row r="61" spans="1:4" x14ac:dyDescent="0.3">
      <c r="A61">
        <v>1</v>
      </c>
      <c r="B61">
        <v>19</v>
      </c>
      <c r="C61" t="s">
        <v>37</v>
      </c>
      <c r="D61">
        <f>3.14*25</f>
        <v>78.5</v>
      </c>
    </row>
    <row r="62" spans="1:4" x14ac:dyDescent="0.3">
      <c r="A62">
        <v>1</v>
      </c>
      <c r="B62">
        <v>19</v>
      </c>
      <c r="C62" t="s">
        <v>40</v>
      </c>
      <c r="D62">
        <v>0.59</v>
      </c>
    </row>
    <row r="63" spans="1:4" x14ac:dyDescent="0.3">
      <c r="A63">
        <v>1</v>
      </c>
      <c r="B63">
        <v>19</v>
      </c>
      <c r="C63" t="s">
        <v>41</v>
      </c>
      <c r="D63">
        <v>240.73000000000002</v>
      </c>
    </row>
    <row r="64" spans="1:4" x14ac:dyDescent="0.3">
      <c r="A64">
        <v>1</v>
      </c>
      <c r="B64">
        <v>19</v>
      </c>
      <c r="C64" t="s">
        <v>44</v>
      </c>
      <c r="D64">
        <v>18.079999999999998</v>
      </c>
    </row>
    <row r="65" spans="1:4" x14ac:dyDescent="0.3">
      <c r="A65">
        <v>1</v>
      </c>
      <c r="B65">
        <v>19</v>
      </c>
      <c r="C65" t="s">
        <v>49</v>
      </c>
      <c r="D65">
        <v>0.03</v>
      </c>
    </row>
    <row r="66" spans="1:4" x14ac:dyDescent="0.3">
      <c r="A66">
        <v>1</v>
      </c>
      <c r="B66">
        <v>19</v>
      </c>
      <c r="C66" t="s">
        <v>51</v>
      </c>
      <c r="D66">
        <v>4.41</v>
      </c>
    </row>
    <row r="67" spans="1:4" x14ac:dyDescent="0.3">
      <c r="A67">
        <v>1</v>
      </c>
      <c r="B67">
        <v>19</v>
      </c>
      <c r="C67" t="s">
        <v>53</v>
      </c>
      <c r="D67">
        <v>0.1</v>
      </c>
    </row>
    <row r="68" spans="1:4" x14ac:dyDescent="0.3">
      <c r="A68">
        <v>1</v>
      </c>
      <c r="B68">
        <v>25</v>
      </c>
      <c r="C68" t="s">
        <v>2</v>
      </c>
      <c r="D68">
        <v>0.85</v>
      </c>
    </row>
    <row r="69" spans="1:4" x14ac:dyDescent="0.3">
      <c r="A69">
        <v>1</v>
      </c>
      <c r="B69">
        <v>25</v>
      </c>
      <c r="C69" t="s">
        <v>2</v>
      </c>
      <c r="D69">
        <v>0.44</v>
      </c>
    </row>
    <row r="70" spans="1:4" x14ac:dyDescent="0.3">
      <c r="A70">
        <v>1</v>
      </c>
      <c r="B70">
        <v>25</v>
      </c>
      <c r="C70" t="s">
        <v>5</v>
      </c>
      <c r="D70">
        <v>2.75</v>
      </c>
    </row>
    <row r="71" spans="1:4" x14ac:dyDescent="0.3">
      <c r="A71">
        <v>1</v>
      </c>
      <c r="B71">
        <v>25</v>
      </c>
      <c r="C71" t="s">
        <v>8</v>
      </c>
      <c r="D71">
        <v>40.119999999999997</v>
      </c>
    </row>
    <row r="72" spans="1:4" x14ac:dyDescent="0.3">
      <c r="A72">
        <v>1</v>
      </c>
      <c r="B72">
        <v>25</v>
      </c>
      <c r="C72" t="s">
        <v>9</v>
      </c>
      <c r="D72">
        <v>3.33</v>
      </c>
    </row>
    <row r="73" spans="1:4" x14ac:dyDescent="0.3">
      <c r="A73">
        <v>1</v>
      </c>
      <c r="B73">
        <v>25</v>
      </c>
      <c r="C73" t="s">
        <v>10</v>
      </c>
      <c r="D73">
        <v>5.07</v>
      </c>
    </row>
    <row r="74" spans="1:4" x14ac:dyDescent="0.3">
      <c r="A74">
        <v>1</v>
      </c>
      <c r="B74">
        <v>25</v>
      </c>
      <c r="C74" t="s">
        <v>13</v>
      </c>
      <c r="D74">
        <v>0.48</v>
      </c>
    </row>
    <row r="75" spans="1:4" x14ac:dyDescent="0.3">
      <c r="A75">
        <v>1</v>
      </c>
      <c r="B75">
        <v>25</v>
      </c>
      <c r="C75" t="s">
        <v>14</v>
      </c>
      <c r="D75">
        <v>0.11</v>
      </c>
    </row>
    <row r="76" spans="1:4" x14ac:dyDescent="0.3">
      <c r="A76">
        <v>1</v>
      </c>
      <c r="B76">
        <v>25</v>
      </c>
      <c r="C76" t="s">
        <v>16</v>
      </c>
      <c r="D76">
        <v>5.76</v>
      </c>
    </row>
    <row r="77" spans="1:4" x14ac:dyDescent="0.3">
      <c r="A77">
        <v>1</v>
      </c>
      <c r="B77">
        <v>25</v>
      </c>
      <c r="C77" t="s">
        <v>23</v>
      </c>
      <c r="D77">
        <v>0.25</v>
      </c>
    </row>
    <row r="78" spans="1:4" x14ac:dyDescent="0.3">
      <c r="A78">
        <v>1</v>
      </c>
      <c r="B78">
        <v>25</v>
      </c>
      <c r="C78" t="s">
        <v>58</v>
      </c>
      <c r="D78">
        <v>110.35</v>
      </c>
    </row>
    <row r="79" spans="1:4" x14ac:dyDescent="0.3">
      <c r="A79">
        <v>1</v>
      </c>
      <c r="B79">
        <v>25</v>
      </c>
      <c r="C79" t="s">
        <v>30</v>
      </c>
      <c r="D79">
        <v>0.16</v>
      </c>
    </row>
    <row r="80" spans="1:4" x14ac:dyDescent="0.3">
      <c r="A80">
        <v>1</v>
      </c>
      <c r="B80">
        <v>25</v>
      </c>
      <c r="C80" t="s">
        <v>37</v>
      </c>
      <c r="D80">
        <v>30.61</v>
      </c>
    </row>
    <row r="81" spans="1:4" x14ac:dyDescent="0.3">
      <c r="A81">
        <v>1</v>
      </c>
      <c r="B81">
        <v>25</v>
      </c>
      <c r="C81" t="s">
        <v>38</v>
      </c>
      <c r="D81">
        <v>0.23</v>
      </c>
    </row>
    <row r="82" spans="1:4" x14ac:dyDescent="0.3">
      <c r="A82">
        <v>1</v>
      </c>
      <c r="B82">
        <v>25</v>
      </c>
      <c r="C82" t="s">
        <v>40</v>
      </c>
      <c r="D82">
        <v>0.01</v>
      </c>
    </row>
    <row r="83" spans="1:4" x14ac:dyDescent="0.3">
      <c r="A83">
        <v>1</v>
      </c>
      <c r="B83">
        <v>25</v>
      </c>
      <c r="C83" t="s">
        <v>41</v>
      </c>
      <c r="D83">
        <f>234.31-34.24</f>
        <v>200.07</v>
      </c>
    </row>
    <row r="84" spans="1:4" x14ac:dyDescent="0.3">
      <c r="A84">
        <v>1</v>
      </c>
      <c r="B84">
        <v>25</v>
      </c>
      <c r="C84" t="s">
        <v>43</v>
      </c>
      <c r="D84">
        <v>15.57</v>
      </c>
    </row>
    <row r="85" spans="1:4" x14ac:dyDescent="0.3">
      <c r="A85">
        <v>1</v>
      </c>
      <c r="B85">
        <v>25</v>
      </c>
      <c r="C85" t="s">
        <v>44</v>
      </c>
      <c r="D85">
        <v>52.48</v>
      </c>
    </row>
    <row r="86" spans="1:4" x14ac:dyDescent="0.3">
      <c r="A86">
        <v>1</v>
      </c>
      <c r="B86">
        <v>25</v>
      </c>
      <c r="C86" t="s">
        <v>45</v>
      </c>
      <c r="D86">
        <v>7.01</v>
      </c>
    </row>
    <row r="87" spans="1:4" x14ac:dyDescent="0.3">
      <c r="A87">
        <v>1</v>
      </c>
      <c r="B87">
        <v>25</v>
      </c>
      <c r="C87" t="s">
        <v>49</v>
      </c>
      <c r="D87">
        <v>0.21</v>
      </c>
    </row>
    <row r="88" spans="1:4" x14ac:dyDescent="0.3">
      <c r="A88">
        <v>1</v>
      </c>
      <c r="B88">
        <v>25</v>
      </c>
      <c r="C88" t="s">
        <v>50</v>
      </c>
      <c r="D88">
        <v>2.48</v>
      </c>
    </row>
    <row r="89" spans="1:4" x14ac:dyDescent="0.3">
      <c r="A89">
        <v>1</v>
      </c>
      <c r="B89">
        <v>25</v>
      </c>
      <c r="C89" t="s">
        <v>51</v>
      </c>
      <c r="D89">
        <v>26.36</v>
      </c>
    </row>
    <row r="90" spans="1:4" x14ac:dyDescent="0.3">
      <c r="A90">
        <v>1</v>
      </c>
      <c r="B90">
        <v>25</v>
      </c>
      <c r="C90" t="s">
        <v>53</v>
      </c>
      <c r="D90">
        <v>0.03</v>
      </c>
    </row>
    <row r="91" spans="1:4" x14ac:dyDescent="0.3">
      <c r="A91">
        <v>2</v>
      </c>
      <c r="B91">
        <v>2</v>
      </c>
      <c r="C91" t="s">
        <v>7</v>
      </c>
      <c r="D91">
        <v>39.859999999999992</v>
      </c>
    </row>
    <row r="92" spans="1:4" x14ac:dyDescent="0.3">
      <c r="A92">
        <v>2</v>
      </c>
      <c r="B92">
        <v>2</v>
      </c>
      <c r="C92" t="s">
        <v>58</v>
      </c>
      <c r="D92">
        <v>403.19</v>
      </c>
    </row>
    <row r="93" spans="1:4" x14ac:dyDescent="0.3">
      <c r="A93">
        <v>2</v>
      </c>
      <c r="B93">
        <v>2</v>
      </c>
      <c r="C93" t="s">
        <v>37</v>
      </c>
      <c r="D93">
        <v>201.91</v>
      </c>
    </row>
    <row r="94" spans="1:4" x14ac:dyDescent="0.3">
      <c r="A94">
        <v>2</v>
      </c>
      <c r="B94">
        <v>2</v>
      </c>
      <c r="C94" t="s">
        <v>41</v>
      </c>
      <c r="D94">
        <f>454.68+395.53</f>
        <v>850.21</v>
      </c>
    </row>
    <row r="95" spans="1:4" x14ac:dyDescent="0.3">
      <c r="A95">
        <v>2</v>
      </c>
      <c r="B95">
        <v>2</v>
      </c>
      <c r="C95" t="s">
        <v>53</v>
      </c>
      <c r="D95">
        <v>17.350000000000001</v>
      </c>
    </row>
    <row r="96" spans="1:4" x14ac:dyDescent="0.3">
      <c r="A96">
        <v>2</v>
      </c>
      <c r="B96">
        <v>10</v>
      </c>
      <c r="C96" t="s">
        <v>10</v>
      </c>
      <c r="D96">
        <v>19.79</v>
      </c>
    </row>
    <row r="97" spans="1:4" x14ac:dyDescent="0.3">
      <c r="A97">
        <v>2</v>
      </c>
      <c r="B97">
        <v>10</v>
      </c>
      <c r="C97" t="s">
        <v>19</v>
      </c>
      <c r="D97">
        <v>0.15</v>
      </c>
    </row>
    <row r="98" spans="1:4" x14ac:dyDescent="0.3">
      <c r="A98">
        <v>2</v>
      </c>
      <c r="B98">
        <v>10</v>
      </c>
      <c r="C98" t="s">
        <v>58</v>
      </c>
      <c r="D98">
        <v>363.12</v>
      </c>
    </row>
    <row r="99" spans="1:4" x14ac:dyDescent="0.3">
      <c r="A99">
        <v>2</v>
      </c>
      <c r="B99">
        <v>10</v>
      </c>
      <c r="C99" t="s">
        <v>34</v>
      </c>
      <c r="D99">
        <f>51.9-D100</f>
        <v>33.75</v>
      </c>
    </row>
    <row r="100" spans="1:4" x14ac:dyDescent="0.3">
      <c r="A100">
        <v>2</v>
      </c>
      <c r="B100">
        <v>10</v>
      </c>
      <c r="C100" t="s">
        <v>37</v>
      </c>
      <c r="D100">
        <v>18.149999999999999</v>
      </c>
    </row>
    <row r="101" spans="1:4" x14ac:dyDescent="0.3">
      <c r="A101">
        <v>2</v>
      </c>
      <c r="B101">
        <v>10</v>
      </c>
      <c r="C101" t="s">
        <v>40</v>
      </c>
      <c r="D101">
        <v>0.49</v>
      </c>
    </row>
    <row r="102" spans="1:4" x14ac:dyDescent="0.3">
      <c r="A102">
        <v>2</v>
      </c>
      <c r="B102">
        <v>10</v>
      </c>
      <c r="C102" t="s">
        <v>41</v>
      </c>
      <c r="D102">
        <f>282.87+360.09+145.92</f>
        <v>788.88</v>
      </c>
    </row>
    <row r="103" spans="1:4" x14ac:dyDescent="0.3">
      <c r="A103">
        <v>2</v>
      </c>
      <c r="B103">
        <v>10</v>
      </c>
      <c r="C103" t="s">
        <v>44</v>
      </c>
      <c r="D103">
        <v>54.339999999999996</v>
      </c>
    </row>
    <row r="104" spans="1:4" x14ac:dyDescent="0.3">
      <c r="A104">
        <v>2</v>
      </c>
      <c r="B104">
        <v>10</v>
      </c>
      <c r="C104" t="s">
        <v>49</v>
      </c>
      <c r="D104">
        <v>5.69</v>
      </c>
    </row>
    <row r="105" spans="1:4" x14ac:dyDescent="0.3">
      <c r="A105">
        <v>2</v>
      </c>
      <c r="B105">
        <v>10</v>
      </c>
      <c r="C105" t="s">
        <v>51</v>
      </c>
      <c r="D105">
        <v>0.88</v>
      </c>
    </row>
    <row r="106" spans="1:4" x14ac:dyDescent="0.3">
      <c r="A106">
        <v>2</v>
      </c>
      <c r="B106">
        <v>10</v>
      </c>
      <c r="C106" t="s">
        <v>53</v>
      </c>
      <c r="D106">
        <v>0.13</v>
      </c>
    </row>
    <row r="107" spans="1:4" x14ac:dyDescent="0.3">
      <c r="A107">
        <v>2</v>
      </c>
      <c r="B107">
        <v>17</v>
      </c>
      <c r="C107" t="s">
        <v>7</v>
      </c>
      <c r="D107">
        <v>1.72</v>
      </c>
    </row>
    <row r="108" spans="1:4" x14ac:dyDescent="0.3">
      <c r="A108">
        <v>2</v>
      </c>
      <c r="B108">
        <v>17</v>
      </c>
      <c r="C108" t="s">
        <v>8</v>
      </c>
      <c r="D108">
        <f>138.77+268.42</f>
        <v>407.19000000000005</v>
      </c>
    </row>
    <row r="109" spans="1:4" x14ac:dyDescent="0.3">
      <c r="A109">
        <v>2</v>
      </c>
      <c r="B109">
        <v>17</v>
      </c>
      <c r="C109" t="s">
        <v>58</v>
      </c>
      <c r="D109">
        <f>194.22+322.42</f>
        <v>516.64</v>
      </c>
    </row>
    <row r="110" spans="1:4" x14ac:dyDescent="0.3">
      <c r="A110">
        <v>2</v>
      </c>
      <c r="B110">
        <v>17</v>
      </c>
      <c r="C110" t="s">
        <v>41</v>
      </c>
      <c r="D110">
        <v>152.94999999999999</v>
      </c>
    </row>
    <row r="111" spans="1:4" x14ac:dyDescent="0.3">
      <c r="A111">
        <v>2</v>
      </c>
      <c r="B111">
        <v>17</v>
      </c>
      <c r="C111" t="s">
        <v>53</v>
      </c>
      <c r="D111">
        <v>166.97</v>
      </c>
    </row>
    <row r="112" spans="1:4" x14ac:dyDescent="0.3">
      <c r="A112">
        <v>2</v>
      </c>
      <c r="B112">
        <v>19</v>
      </c>
      <c r="C112" t="s">
        <v>1</v>
      </c>
      <c r="D112">
        <f>155.61-D113</f>
        <v>141.94000000000003</v>
      </c>
    </row>
    <row r="113" spans="1:4" x14ac:dyDescent="0.3">
      <c r="A113">
        <v>2</v>
      </c>
      <c r="B113">
        <v>19</v>
      </c>
      <c r="C113" t="s">
        <v>7</v>
      </c>
      <c r="D113">
        <v>13.67</v>
      </c>
    </row>
    <row r="114" spans="1:4" x14ac:dyDescent="0.3">
      <c r="A114">
        <v>2</v>
      </c>
      <c r="B114">
        <v>19</v>
      </c>
      <c r="C114" t="s">
        <v>10</v>
      </c>
      <c r="D114">
        <v>11.86</v>
      </c>
    </row>
    <row r="115" spans="1:4" x14ac:dyDescent="0.3">
      <c r="A115">
        <v>2</v>
      </c>
      <c r="B115">
        <v>19</v>
      </c>
      <c r="C115" t="s">
        <v>58</v>
      </c>
      <c r="D115">
        <v>236.51999999999998</v>
      </c>
    </row>
    <row r="116" spans="1:4" x14ac:dyDescent="0.3">
      <c r="A116">
        <v>2</v>
      </c>
      <c r="B116">
        <v>19</v>
      </c>
      <c r="C116" t="s">
        <v>25</v>
      </c>
      <c r="D116">
        <v>0.93</v>
      </c>
    </row>
    <row r="117" spans="1:4" x14ac:dyDescent="0.3">
      <c r="A117">
        <v>2</v>
      </c>
      <c r="B117">
        <v>19</v>
      </c>
      <c r="C117" t="s">
        <v>37</v>
      </c>
      <c r="D117">
        <f>2.89*20</f>
        <v>57.800000000000004</v>
      </c>
    </row>
    <row r="118" spans="1:4" x14ac:dyDescent="0.3">
      <c r="A118">
        <v>2</v>
      </c>
      <c r="B118">
        <v>19</v>
      </c>
      <c r="C118" t="s">
        <v>40</v>
      </c>
      <c r="D118">
        <v>0.73</v>
      </c>
    </row>
    <row r="119" spans="1:4" x14ac:dyDescent="0.3">
      <c r="A119">
        <v>2</v>
      </c>
      <c r="B119">
        <v>19</v>
      </c>
      <c r="C119" t="s">
        <v>41</v>
      </c>
      <c r="D119">
        <f>209.81+210.02</f>
        <v>419.83000000000004</v>
      </c>
    </row>
    <row r="120" spans="1:4" x14ac:dyDescent="0.3">
      <c r="A120">
        <v>2</v>
      </c>
      <c r="B120">
        <v>19</v>
      </c>
      <c r="C120" t="s">
        <v>44</v>
      </c>
      <c r="D120">
        <v>4.0199999999999996</v>
      </c>
    </row>
    <row r="121" spans="1:4" x14ac:dyDescent="0.3">
      <c r="A121">
        <v>2</v>
      </c>
      <c r="B121">
        <v>19</v>
      </c>
      <c r="C121" t="s">
        <v>49</v>
      </c>
      <c r="D121">
        <v>0.32</v>
      </c>
    </row>
    <row r="122" spans="1:4" x14ac:dyDescent="0.3">
      <c r="A122">
        <v>2</v>
      </c>
      <c r="B122">
        <v>19</v>
      </c>
      <c r="C122" t="s">
        <v>51</v>
      </c>
      <c r="D122">
        <v>3.01</v>
      </c>
    </row>
    <row r="123" spans="1:4" x14ac:dyDescent="0.3">
      <c r="A123">
        <v>2</v>
      </c>
      <c r="B123">
        <v>22</v>
      </c>
      <c r="C123" t="s">
        <v>7</v>
      </c>
      <c r="D123">
        <v>26.41</v>
      </c>
    </row>
    <row r="124" spans="1:4" x14ac:dyDescent="0.3">
      <c r="A124">
        <v>2</v>
      </c>
      <c r="B124">
        <v>22</v>
      </c>
      <c r="C124" t="s">
        <v>8</v>
      </c>
      <c r="D124">
        <v>74.63</v>
      </c>
    </row>
    <row r="125" spans="1:4" x14ac:dyDescent="0.3">
      <c r="A125">
        <v>2</v>
      </c>
      <c r="B125">
        <v>22</v>
      </c>
      <c r="C125" t="s">
        <v>10</v>
      </c>
      <c r="D125">
        <v>4.26</v>
      </c>
    </row>
    <row r="126" spans="1:4" x14ac:dyDescent="0.3">
      <c r="A126">
        <v>2</v>
      </c>
      <c r="B126">
        <v>22</v>
      </c>
      <c r="C126" t="s">
        <v>58</v>
      </c>
      <c r="D126">
        <v>372.33</v>
      </c>
    </row>
    <row r="127" spans="1:4" x14ac:dyDescent="0.3">
      <c r="A127">
        <v>2</v>
      </c>
      <c r="B127">
        <v>22</v>
      </c>
      <c r="C127" t="s">
        <v>25</v>
      </c>
      <c r="D127">
        <v>0.98</v>
      </c>
    </row>
    <row r="128" spans="1:4" x14ac:dyDescent="0.3">
      <c r="A128">
        <v>2</v>
      </c>
      <c r="B128">
        <v>22</v>
      </c>
      <c r="C128" t="s">
        <v>41</v>
      </c>
      <c r="D128">
        <v>732.39</v>
      </c>
    </row>
    <row r="129" spans="1:4" x14ac:dyDescent="0.3">
      <c r="A129">
        <v>2</v>
      </c>
      <c r="B129">
        <v>22</v>
      </c>
      <c r="C129" t="s">
        <v>45</v>
      </c>
      <c r="D129">
        <v>0.13</v>
      </c>
    </row>
    <row r="130" spans="1:4" x14ac:dyDescent="0.3">
      <c r="A130">
        <v>2</v>
      </c>
      <c r="B130">
        <v>22</v>
      </c>
      <c r="C130" t="s">
        <v>51</v>
      </c>
      <c r="D130">
        <v>10.75</v>
      </c>
    </row>
    <row r="131" spans="1:4" x14ac:dyDescent="0.3">
      <c r="A131">
        <v>2</v>
      </c>
      <c r="B131">
        <v>22</v>
      </c>
      <c r="C131" t="s">
        <v>52</v>
      </c>
      <c r="D131">
        <v>20.12</v>
      </c>
    </row>
    <row r="132" spans="1:4" x14ac:dyDescent="0.3">
      <c r="A132">
        <v>2</v>
      </c>
      <c r="B132">
        <v>22</v>
      </c>
      <c r="C132" t="s">
        <v>53</v>
      </c>
      <c r="D132">
        <v>5.61</v>
      </c>
    </row>
    <row r="133" spans="1:4" x14ac:dyDescent="0.3">
      <c r="A133">
        <v>3</v>
      </c>
      <c r="B133">
        <v>4</v>
      </c>
      <c r="C133" t="s">
        <v>2</v>
      </c>
      <c r="D133">
        <v>0.6</v>
      </c>
    </row>
    <row r="134" spans="1:4" x14ac:dyDescent="0.3">
      <c r="A134">
        <v>3</v>
      </c>
      <c r="B134">
        <v>4</v>
      </c>
      <c r="C134" t="s">
        <v>7</v>
      </c>
      <c r="D134">
        <v>13.5</v>
      </c>
    </row>
    <row r="135" spans="1:4" x14ac:dyDescent="0.3">
      <c r="A135">
        <v>3</v>
      </c>
      <c r="B135">
        <v>4</v>
      </c>
      <c r="C135" t="s">
        <v>13</v>
      </c>
      <c r="D135">
        <v>7.2</v>
      </c>
    </row>
    <row r="136" spans="1:4" x14ac:dyDescent="0.3">
      <c r="A136">
        <v>3</v>
      </c>
      <c r="B136">
        <v>4</v>
      </c>
      <c r="C136" t="s">
        <v>21</v>
      </c>
      <c r="D136">
        <v>6.14</v>
      </c>
    </row>
    <row r="137" spans="1:4" x14ac:dyDescent="0.3">
      <c r="A137">
        <v>3</v>
      </c>
      <c r="B137">
        <v>4</v>
      </c>
      <c r="C137" t="s">
        <v>58</v>
      </c>
      <c r="D137">
        <v>261.45999999999998</v>
      </c>
    </row>
    <row r="138" spans="1:4" x14ac:dyDescent="0.3">
      <c r="A138">
        <v>3</v>
      </c>
      <c r="B138">
        <v>4</v>
      </c>
      <c r="C138" t="s">
        <v>34</v>
      </c>
      <c r="D138">
        <v>152.25</v>
      </c>
    </row>
    <row r="139" spans="1:4" x14ac:dyDescent="0.3">
      <c r="A139">
        <v>3</v>
      </c>
      <c r="B139">
        <v>4</v>
      </c>
      <c r="C139" t="s">
        <v>38</v>
      </c>
      <c r="D139">
        <v>3.16</v>
      </c>
    </row>
    <row r="140" spans="1:4" x14ac:dyDescent="0.3">
      <c r="A140">
        <v>3</v>
      </c>
      <c r="B140">
        <v>4</v>
      </c>
      <c r="C140" t="s">
        <v>41</v>
      </c>
      <c r="D140">
        <v>73.739999999999995</v>
      </c>
    </row>
    <row r="141" spans="1:4" x14ac:dyDescent="0.3">
      <c r="A141">
        <v>3</v>
      </c>
      <c r="B141">
        <v>4</v>
      </c>
      <c r="C141" t="s">
        <v>43</v>
      </c>
      <c r="D141">
        <v>8.52</v>
      </c>
    </row>
    <row r="142" spans="1:4" x14ac:dyDescent="0.3">
      <c r="A142">
        <v>3</v>
      </c>
      <c r="B142">
        <v>4</v>
      </c>
      <c r="C142" t="s">
        <v>51</v>
      </c>
      <c r="D142">
        <v>11.36</v>
      </c>
    </row>
    <row r="143" spans="1:4" x14ac:dyDescent="0.3">
      <c r="A143">
        <v>3</v>
      </c>
      <c r="B143">
        <v>4</v>
      </c>
      <c r="C143" t="s">
        <v>52</v>
      </c>
      <c r="D143">
        <v>17.75</v>
      </c>
    </row>
    <row r="144" spans="1:4" x14ac:dyDescent="0.3">
      <c r="A144">
        <v>3</v>
      </c>
      <c r="B144">
        <v>6</v>
      </c>
      <c r="C144" t="s">
        <v>7</v>
      </c>
      <c r="D144">
        <v>18.45</v>
      </c>
    </row>
    <row r="145" spans="1:4" x14ac:dyDescent="0.3">
      <c r="A145">
        <v>3</v>
      </c>
      <c r="B145">
        <v>6</v>
      </c>
      <c r="C145" t="s">
        <v>8</v>
      </c>
      <c r="D145">
        <v>175.36999999999998</v>
      </c>
    </row>
    <row r="146" spans="1:4" x14ac:dyDescent="0.3">
      <c r="A146">
        <v>3</v>
      </c>
      <c r="B146">
        <v>6</v>
      </c>
      <c r="C146" t="s">
        <v>10</v>
      </c>
      <c r="D146">
        <v>2.66</v>
      </c>
    </row>
    <row r="147" spans="1:4" x14ac:dyDescent="0.3">
      <c r="A147">
        <v>3</v>
      </c>
      <c r="B147">
        <v>6</v>
      </c>
      <c r="C147" t="s">
        <v>16</v>
      </c>
      <c r="D147">
        <v>1.44</v>
      </c>
    </row>
    <row r="148" spans="1:4" x14ac:dyDescent="0.3">
      <c r="A148">
        <v>3</v>
      </c>
      <c r="B148">
        <v>6</v>
      </c>
      <c r="C148" t="s">
        <v>58</v>
      </c>
      <c r="D148">
        <v>193.17</v>
      </c>
    </row>
    <row r="149" spans="1:4" x14ac:dyDescent="0.3">
      <c r="A149">
        <v>3</v>
      </c>
      <c r="B149">
        <v>6</v>
      </c>
      <c r="C149" t="s">
        <v>37</v>
      </c>
      <c r="D149">
        <f>0.2*87.59</f>
        <v>17.518000000000001</v>
      </c>
    </row>
    <row r="150" spans="1:4" x14ac:dyDescent="0.3">
      <c r="A150">
        <v>3</v>
      </c>
      <c r="B150">
        <v>6</v>
      </c>
      <c r="C150" t="s">
        <v>41</v>
      </c>
      <c r="D150">
        <v>199.8</v>
      </c>
    </row>
    <row r="151" spans="1:4" x14ac:dyDescent="0.3">
      <c r="A151">
        <v>3</v>
      </c>
      <c r="B151">
        <v>6</v>
      </c>
      <c r="C151" t="s">
        <v>45</v>
      </c>
      <c r="D151">
        <v>40.69</v>
      </c>
    </row>
    <row r="152" spans="1:4" x14ac:dyDescent="0.3">
      <c r="A152">
        <v>3</v>
      </c>
      <c r="B152">
        <v>6</v>
      </c>
      <c r="C152" t="s">
        <v>49</v>
      </c>
      <c r="D152">
        <v>4.1100000000000003</v>
      </c>
    </row>
    <row r="153" spans="1:4" x14ac:dyDescent="0.3">
      <c r="A153">
        <v>3</v>
      </c>
      <c r="B153">
        <v>6</v>
      </c>
      <c r="C153" t="s">
        <v>51</v>
      </c>
      <c r="D153">
        <v>13.08</v>
      </c>
    </row>
    <row r="154" spans="1:4" x14ac:dyDescent="0.3">
      <c r="A154">
        <v>3</v>
      </c>
      <c r="B154">
        <v>6</v>
      </c>
      <c r="C154" t="s">
        <v>53</v>
      </c>
      <c r="D154">
        <v>21.11</v>
      </c>
    </row>
    <row r="155" spans="1:4" x14ac:dyDescent="0.3">
      <c r="A155">
        <v>3</v>
      </c>
      <c r="B155">
        <v>14</v>
      </c>
      <c r="C155" t="s">
        <v>7</v>
      </c>
      <c r="D155">
        <v>0.72</v>
      </c>
    </row>
    <row r="156" spans="1:4" x14ac:dyDescent="0.3">
      <c r="A156">
        <v>3</v>
      </c>
      <c r="B156">
        <v>14</v>
      </c>
      <c r="C156" t="s">
        <v>8</v>
      </c>
      <c r="D156">
        <v>56.82</v>
      </c>
    </row>
    <row r="157" spans="1:4" x14ac:dyDescent="0.3">
      <c r="A157">
        <v>3</v>
      </c>
      <c r="B157">
        <v>14</v>
      </c>
      <c r="C157" t="s">
        <v>21</v>
      </c>
      <c r="D157">
        <v>1.75</v>
      </c>
    </row>
    <row r="158" spans="1:4" x14ac:dyDescent="0.3">
      <c r="A158">
        <v>3</v>
      </c>
      <c r="B158">
        <v>14</v>
      </c>
      <c r="C158" t="s">
        <v>58</v>
      </c>
      <c r="D158">
        <v>125.06</v>
      </c>
    </row>
    <row r="159" spans="1:4" x14ac:dyDescent="0.3">
      <c r="A159">
        <v>3</v>
      </c>
      <c r="B159">
        <v>14</v>
      </c>
      <c r="C159" t="s">
        <v>37</v>
      </c>
      <c r="D159">
        <v>42.62</v>
      </c>
    </row>
    <row r="160" spans="1:4" x14ac:dyDescent="0.3">
      <c r="A160">
        <v>3</v>
      </c>
      <c r="B160">
        <v>14</v>
      </c>
      <c r="C160" t="s">
        <v>40</v>
      </c>
      <c r="D160">
        <v>0.84</v>
      </c>
    </row>
    <row r="161" spans="1:4" x14ac:dyDescent="0.3">
      <c r="A161">
        <v>3</v>
      </c>
      <c r="B161">
        <v>14</v>
      </c>
      <c r="C161" t="s">
        <v>51</v>
      </c>
      <c r="D161">
        <v>23.41</v>
      </c>
    </row>
    <row r="162" spans="1:4" x14ac:dyDescent="0.3">
      <c r="A162">
        <v>3</v>
      </c>
      <c r="B162">
        <v>14</v>
      </c>
      <c r="C162" t="s">
        <v>53</v>
      </c>
      <c r="D162">
        <v>17.869999999999997</v>
      </c>
    </row>
    <row r="163" spans="1:4" x14ac:dyDescent="0.3">
      <c r="A163">
        <v>3</v>
      </c>
      <c r="B163">
        <v>22</v>
      </c>
      <c r="C163" t="s">
        <v>8</v>
      </c>
      <c r="D163">
        <v>49.38</v>
      </c>
    </row>
    <row r="164" spans="1:4" x14ac:dyDescent="0.3">
      <c r="A164">
        <v>3</v>
      </c>
      <c r="B164">
        <v>22</v>
      </c>
      <c r="C164" t="s">
        <v>9</v>
      </c>
      <c r="D164">
        <v>0.61</v>
      </c>
    </row>
    <row r="165" spans="1:4" x14ac:dyDescent="0.3">
      <c r="A165">
        <v>3</v>
      </c>
      <c r="B165">
        <v>22</v>
      </c>
      <c r="C165" t="s">
        <v>16</v>
      </c>
      <c r="D165">
        <v>2.3199999999999998</v>
      </c>
    </row>
    <row r="166" spans="1:4" x14ac:dyDescent="0.3">
      <c r="A166">
        <v>3</v>
      </c>
      <c r="B166">
        <v>22</v>
      </c>
      <c r="C166" t="s">
        <v>58</v>
      </c>
      <c r="D166">
        <v>82.579999999999984</v>
      </c>
    </row>
    <row r="167" spans="1:4" x14ac:dyDescent="0.3">
      <c r="A167">
        <v>3</v>
      </c>
      <c r="B167">
        <v>22</v>
      </c>
      <c r="C167" t="s">
        <v>37</v>
      </c>
      <c r="D167">
        <v>8.42</v>
      </c>
    </row>
    <row r="168" spans="1:4" x14ac:dyDescent="0.3">
      <c r="A168">
        <v>3</v>
      </c>
      <c r="B168">
        <v>22</v>
      </c>
      <c r="C168" t="s">
        <v>41</v>
      </c>
      <c r="D168">
        <v>2.77</v>
      </c>
    </row>
    <row r="169" spans="1:4" x14ac:dyDescent="0.3">
      <c r="A169">
        <v>3</v>
      </c>
      <c r="B169">
        <v>22</v>
      </c>
      <c r="C169" t="s">
        <v>43</v>
      </c>
      <c r="D169">
        <v>41.78</v>
      </c>
    </row>
    <row r="170" spans="1:4" x14ac:dyDescent="0.3">
      <c r="A170">
        <v>3</v>
      </c>
      <c r="B170">
        <v>22</v>
      </c>
      <c r="C170" t="s">
        <v>44</v>
      </c>
      <c r="D170">
        <v>2.6</v>
      </c>
    </row>
    <row r="171" spans="1:4" x14ac:dyDescent="0.3">
      <c r="A171">
        <v>3</v>
      </c>
      <c r="B171">
        <v>22</v>
      </c>
      <c r="C171" t="s">
        <v>51</v>
      </c>
      <c r="D171">
        <v>4.92</v>
      </c>
    </row>
    <row r="172" spans="1:4" x14ac:dyDescent="0.3">
      <c r="A172">
        <v>3</v>
      </c>
      <c r="B172">
        <v>22</v>
      </c>
      <c r="C172" t="s">
        <v>53</v>
      </c>
      <c r="D172">
        <f>131.65+21.72</f>
        <v>153.37</v>
      </c>
    </row>
    <row r="173" spans="1:4" x14ac:dyDescent="0.3">
      <c r="A173">
        <v>3</v>
      </c>
      <c r="B173">
        <v>23</v>
      </c>
      <c r="C173" t="s">
        <v>7</v>
      </c>
      <c r="D173">
        <v>58.63</v>
      </c>
    </row>
    <row r="174" spans="1:4" x14ac:dyDescent="0.3">
      <c r="A174">
        <v>3</v>
      </c>
      <c r="B174">
        <v>23</v>
      </c>
      <c r="C174" t="s">
        <v>8</v>
      </c>
      <c r="D174">
        <f>0.8*223.53</f>
        <v>178.82400000000001</v>
      </c>
    </row>
    <row r="175" spans="1:4" x14ac:dyDescent="0.3">
      <c r="A175">
        <v>3</v>
      </c>
      <c r="B175">
        <v>23</v>
      </c>
      <c r="C175" t="s">
        <v>16</v>
      </c>
      <c r="D175">
        <v>8.6</v>
      </c>
    </row>
    <row r="176" spans="1:4" x14ac:dyDescent="0.3">
      <c r="A176">
        <v>3</v>
      </c>
      <c r="B176">
        <v>23</v>
      </c>
      <c r="C176" t="s">
        <v>58</v>
      </c>
      <c r="D176">
        <v>74.289999999999992</v>
      </c>
    </row>
    <row r="177" spans="1:4" x14ac:dyDescent="0.3">
      <c r="A177">
        <v>3</v>
      </c>
      <c r="B177">
        <v>23</v>
      </c>
      <c r="C177" t="s">
        <v>37</v>
      </c>
      <c r="D177">
        <f>0.2*223.53</f>
        <v>44.706000000000003</v>
      </c>
    </row>
    <row r="178" spans="1:4" x14ac:dyDescent="0.3">
      <c r="A178">
        <v>3</v>
      </c>
      <c r="B178">
        <v>23</v>
      </c>
      <c r="C178" t="s">
        <v>44</v>
      </c>
      <c r="D178">
        <v>20.12</v>
      </c>
    </row>
    <row r="179" spans="1:4" x14ac:dyDescent="0.3">
      <c r="A179">
        <v>3</v>
      </c>
      <c r="B179">
        <v>23</v>
      </c>
      <c r="C179" t="s">
        <v>51</v>
      </c>
      <c r="D179">
        <v>35.1</v>
      </c>
    </row>
    <row r="180" spans="1:4" x14ac:dyDescent="0.3">
      <c r="A180">
        <v>3</v>
      </c>
      <c r="B180">
        <v>23</v>
      </c>
      <c r="C180" t="s">
        <v>53</v>
      </c>
      <c r="D180">
        <v>92.78</v>
      </c>
    </row>
    <row r="181" spans="1:4" x14ac:dyDescent="0.3">
      <c r="A181">
        <v>4</v>
      </c>
      <c r="B181">
        <v>9</v>
      </c>
      <c r="C181" t="s">
        <v>7</v>
      </c>
      <c r="D181">
        <v>126.89999999999998</v>
      </c>
    </row>
    <row r="182" spans="1:4" x14ac:dyDescent="0.3">
      <c r="A182">
        <v>4</v>
      </c>
      <c r="B182">
        <v>9</v>
      </c>
      <c r="C182" t="s">
        <v>8</v>
      </c>
      <c r="D182">
        <v>5.32</v>
      </c>
    </row>
    <row r="183" spans="1:4" x14ac:dyDescent="0.3">
      <c r="A183">
        <v>4</v>
      </c>
      <c r="B183">
        <v>9</v>
      </c>
      <c r="C183" t="s">
        <v>10</v>
      </c>
      <c r="D183">
        <v>2.1</v>
      </c>
    </row>
    <row r="184" spans="1:4" x14ac:dyDescent="0.3">
      <c r="A184">
        <v>4</v>
      </c>
      <c r="B184">
        <v>9</v>
      </c>
      <c r="C184" t="s">
        <v>13</v>
      </c>
      <c r="D184">
        <v>3.3</v>
      </c>
    </row>
    <row r="185" spans="1:4" x14ac:dyDescent="0.3">
      <c r="A185">
        <v>4</v>
      </c>
      <c r="B185">
        <v>9</v>
      </c>
      <c r="C185" t="s">
        <v>23</v>
      </c>
      <c r="D185">
        <v>121.04999999999998</v>
      </c>
    </row>
    <row r="186" spans="1:4" x14ac:dyDescent="0.3">
      <c r="A186">
        <v>4</v>
      </c>
      <c r="B186">
        <v>9</v>
      </c>
      <c r="C186" t="s">
        <v>58</v>
      </c>
      <c r="D186">
        <v>208.29999999999998</v>
      </c>
    </row>
    <row r="187" spans="1:4" x14ac:dyDescent="0.3">
      <c r="A187">
        <v>4</v>
      </c>
      <c r="B187">
        <v>9</v>
      </c>
      <c r="C187" t="s">
        <v>37</v>
      </c>
      <c r="D187">
        <v>83.79</v>
      </c>
    </row>
    <row r="188" spans="1:4" x14ac:dyDescent="0.3">
      <c r="A188">
        <v>4</v>
      </c>
      <c r="B188">
        <v>9</v>
      </c>
      <c r="C188" t="s">
        <v>43</v>
      </c>
      <c r="D188">
        <v>13.66</v>
      </c>
    </row>
    <row r="189" spans="1:4" x14ac:dyDescent="0.3">
      <c r="A189">
        <v>4</v>
      </c>
      <c r="B189">
        <v>9</v>
      </c>
      <c r="C189" t="s">
        <v>45</v>
      </c>
      <c r="D189">
        <v>0.32</v>
      </c>
    </row>
    <row r="190" spans="1:4" x14ac:dyDescent="0.3">
      <c r="A190">
        <v>4</v>
      </c>
      <c r="B190">
        <v>9</v>
      </c>
      <c r="C190" t="s">
        <v>51</v>
      </c>
      <c r="D190">
        <v>7.94</v>
      </c>
    </row>
    <row r="191" spans="1:4" x14ac:dyDescent="0.3">
      <c r="A191">
        <v>4</v>
      </c>
      <c r="B191">
        <v>9</v>
      </c>
      <c r="C191" t="s">
        <v>53</v>
      </c>
      <c r="D191">
        <f>25.94+37.78</f>
        <v>63.72</v>
      </c>
    </row>
    <row r="192" spans="1:4" x14ac:dyDescent="0.3">
      <c r="A192">
        <v>4</v>
      </c>
      <c r="B192">
        <v>10</v>
      </c>
      <c r="C192" t="s">
        <v>7</v>
      </c>
      <c r="D192">
        <v>16.829999999999998</v>
      </c>
    </row>
    <row r="193" spans="1:4" x14ac:dyDescent="0.3">
      <c r="A193">
        <v>4</v>
      </c>
      <c r="B193">
        <v>10</v>
      </c>
      <c r="C193" t="s">
        <v>8</v>
      </c>
      <c r="D193">
        <v>130.42999999999998</v>
      </c>
    </row>
    <row r="194" spans="1:4" x14ac:dyDescent="0.3">
      <c r="A194">
        <v>4</v>
      </c>
      <c r="B194">
        <v>10</v>
      </c>
      <c r="C194" t="s">
        <v>9</v>
      </c>
      <c r="D194">
        <v>0.02</v>
      </c>
    </row>
    <row r="195" spans="1:4" x14ac:dyDescent="0.3">
      <c r="A195">
        <v>4</v>
      </c>
      <c r="B195">
        <v>10</v>
      </c>
      <c r="C195" t="s">
        <v>19</v>
      </c>
      <c r="D195">
        <v>7.19</v>
      </c>
    </row>
    <row r="196" spans="1:4" x14ac:dyDescent="0.3">
      <c r="A196">
        <v>4</v>
      </c>
      <c r="B196">
        <v>10</v>
      </c>
      <c r="C196" t="s">
        <v>23</v>
      </c>
      <c r="D196">
        <v>13.07</v>
      </c>
    </row>
    <row r="197" spans="1:4" x14ac:dyDescent="0.3">
      <c r="A197">
        <v>4</v>
      </c>
      <c r="B197">
        <v>10</v>
      </c>
      <c r="C197" t="s">
        <v>58</v>
      </c>
      <c r="D197">
        <v>105.81</v>
      </c>
    </row>
    <row r="198" spans="1:4" x14ac:dyDescent="0.3">
      <c r="A198">
        <v>4</v>
      </c>
      <c r="B198">
        <v>10</v>
      </c>
      <c r="C198" t="s">
        <v>41</v>
      </c>
      <c r="D198">
        <f>122.37+12.57</f>
        <v>134.94</v>
      </c>
    </row>
    <row r="199" spans="1:4" x14ac:dyDescent="0.3">
      <c r="A199">
        <v>4</v>
      </c>
      <c r="B199">
        <v>10</v>
      </c>
      <c r="C199" t="s">
        <v>43</v>
      </c>
      <c r="D199">
        <v>56.11</v>
      </c>
    </row>
    <row r="200" spans="1:4" x14ac:dyDescent="0.3">
      <c r="A200">
        <v>4</v>
      </c>
      <c r="B200">
        <v>10</v>
      </c>
      <c r="C200" t="s">
        <v>45</v>
      </c>
      <c r="D200">
        <v>3.78</v>
      </c>
    </row>
    <row r="201" spans="1:4" x14ac:dyDescent="0.3">
      <c r="A201">
        <v>4</v>
      </c>
      <c r="B201">
        <v>10</v>
      </c>
      <c r="C201" t="s">
        <v>46</v>
      </c>
      <c r="D201">
        <v>0.52</v>
      </c>
    </row>
    <row r="202" spans="1:4" x14ac:dyDescent="0.3">
      <c r="A202">
        <v>4</v>
      </c>
      <c r="B202">
        <v>10</v>
      </c>
      <c r="C202" t="s">
        <v>49</v>
      </c>
      <c r="D202">
        <v>0.19</v>
      </c>
    </row>
    <row r="203" spans="1:4" x14ac:dyDescent="0.3">
      <c r="A203">
        <v>4</v>
      </c>
      <c r="B203">
        <v>10</v>
      </c>
      <c r="C203" t="s">
        <v>51</v>
      </c>
      <c r="D203">
        <v>2.4700000000000002</v>
      </c>
    </row>
    <row r="204" spans="1:4" x14ac:dyDescent="0.3">
      <c r="A204">
        <v>4</v>
      </c>
      <c r="B204">
        <v>10</v>
      </c>
      <c r="C204" t="s">
        <v>53</v>
      </c>
      <c r="D204">
        <v>31.56</v>
      </c>
    </row>
    <row r="205" spans="1:4" x14ac:dyDescent="0.3">
      <c r="A205">
        <v>4</v>
      </c>
      <c r="B205">
        <v>15</v>
      </c>
      <c r="C205" t="s">
        <v>7</v>
      </c>
      <c r="D205">
        <v>0.26</v>
      </c>
    </row>
    <row r="206" spans="1:4" x14ac:dyDescent="0.3">
      <c r="A206">
        <v>4</v>
      </c>
      <c r="B206">
        <v>15</v>
      </c>
      <c r="C206" t="s">
        <v>8</v>
      </c>
      <c r="D206">
        <v>32.96</v>
      </c>
    </row>
    <row r="207" spans="1:4" x14ac:dyDescent="0.3">
      <c r="A207">
        <v>4</v>
      </c>
      <c r="B207">
        <v>15</v>
      </c>
      <c r="C207" t="s">
        <v>9</v>
      </c>
      <c r="D207">
        <v>1.1200000000000001</v>
      </c>
    </row>
    <row r="208" spans="1:4" x14ac:dyDescent="0.3">
      <c r="A208">
        <v>4</v>
      </c>
      <c r="B208">
        <v>15</v>
      </c>
      <c r="C208" t="s">
        <v>10</v>
      </c>
      <c r="D208">
        <v>0.83</v>
      </c>
    </row>
    <row r="209" spans="1:4" x14ac:dyDescent="0.3">
      <c r="A209">
        <v>4</v>
      </c>
      <c r="B209">
        <v>15</v>
      </c>
      <c r="C209" t="s">
        <v>13</v>
      </c>
      <c r="D209">
        <v>10.97</v>
      </c>
    </row>
    <row r="210" spans="1:4" x14ac:dyDescent="0.3">
      <c r="A210">
        <v>4</v>
      </c>
      <c r="B210">
        <v>15</v>
      </c>
      <c r="C210" t="s">
        <v>58</v>
      </c>
      <c r="D210">
        <v>132.09</v>
      </c>
    </row>
    <row r="211" spans="1:4" x14ac:dyDescent="0.3">
      <c r="A211">
        <v>4</v>
      </c>
      <c r="B211">
        <v>15</v>
      </c>
      <c r="C211" t="s">
        <v>37</v>
      </c>
      <c r="D211">
        <v>80.17</v>
      </c>
    </row>
    <row r="212" spans="1:4" x14ac:dyDescent="0.3">
      <c r="A212">
        <v>4</v>
      </c>
      <c r="B212">
        <v>15</v>
      </c>
      <c r="C212" t="s">
        <v>41</v>
      </c>
      <c r="D212">
        <v>109.98</v>
      </c>
    </row>
    <row r="213" spans="1:4" x14ac:dyDescent="0.3">
      <c r="A213">
        <v>4</v>
      </c>
      <c r="B213">
        <v>15</v>
      </c>
      <c r="C213" t="s">
        <v>43</v>
      </c>
      <c r="D213">
        <v>11.96</v>
      </c>
    </row>
    <row r="214" spans="1:4" x14ac:dyDescent="0.3">
      <c r="A214">
        <v>4</v>
      </c>
      <c r="B214">
        <v>15</v>
      </c>
      <c r="C214" t="s">
        <v>45</v>
      </c>
      <c r="D214">
        <v>7.42</v>
      </c>
    </row>
    <row r="215" spans="1:4" x14ac:dyDescent="0.3">
      <c r="A215">
        <v>4</v>
      </c>
      <c r="B215">
        <v>15</v>
      </c>
      <c r="C215" t="s">
        <v>51</v>
      </c>
      <c r="D215">
        <v>13.77</v>
      </c>
    </row>
    <row r="216" spans="1:4" x14ac:dyDescent="0.3">
      <c r="A216">
        <v>4</v>
      </c>
      <c r="B216">
        <v>15</v>
      </c>
      <c r="C216" t="s">
        <v>53</v>
      </c>
      <c r="D216">
        <f>104.53+18.41</f>
        <v>122.94</v>
      </c>
    </row>
    <row r="217" spans="1:4" x14ac:dyDescent="0.3">
      <c r="A217">
        <v>4</v>
      </c>
      <c r="B217">
        <v>18</v>
      </c>
      <c r="C217" t="s">
        <v>7</v>
      </c>
      <c r="D217">
        <v>37.340000000000003</v>
      </c>
    </row>
    <row r="218" spans="1:4" x14ac:dyDescent="0.3">
      <c r="A218">
        <v>4</v>
      </c>
      <c r="B218">
        <v>18</v>
      </c>
      <c r="C218" t="s">
        <v>9</v>
      </c>
      <c r="D218">
        <v>3.84</v>
      </c>
    </row>
    <row r="219" spans="1:4" x14ac:dyDescent="0.3">
      <c r="A219">
        <v>4</v>
      </c>
      <c r="B219">
        <v>18</v>
      </c>
      <c r="C219" t="s">
        <v>10</v>
      </c>
      <c r="D219">
        <v>0.16</v>
      </c>
    </row>
    <row r="220" spans="1:4" x14ac:dyDescent="0.3">
      <c r="A220">
        <v>4</v>
      </c>
      <c r="B220">
        <v>18</v>
      </c>
      <c r="C220" t="s">
        <v>13</v>
      </c>
      <c r="D220">
        <v>0.85</v>
      </c>
    </row>
    <row r="221" spans="1:4" x14ac:dyDescent="0.3">
      <c r="A221">
        <v>4</v>
      </c>
      <c r="B221">
        <v>18</v>
      </c>
      <c r="C221" t="s">
        <v>58</v>
      </c>
      <c r="D221">
        <v>104.24</v>
      </c>
    </row>
    <row r="222" spans="1:4" x14ac:dyDescent="0.3">
      <c r="A222">
        <v>4</v>
      </c>
      <c r="B222">
        <v>18</v>
      </c>
      <c r="C222" t="s">
        <v>41</v>
      </c>
      <c r="D222">
        <v>120.63</v>
      </c>
    </row>
    <row r="223" spans="1:4" x14ac:dyDescent="0.3">
      <c r="A223">
        <v>4</v>
      </c>
      <c r="B223">
        <v>18</v>
      </c>
      <c r="C223" t="s">
        <v>45</v>
      </c>
      <c r="D223">
        <v>0.72</v>
      </c>
    </row>
    <row r="224" spans="1:4" x14ac:dyDescent="0.3">
      <c r="A224">
        <v>4</v>
      </c>
      <c r="B224">
        <v>18</v>
      </c>
      <c r="C224" t="s">
        <v>51</v>
      </c>
      <c r="D224">
        <v>2.69</v>
      </c>
    </row>
    <row r="225" spans="1:4" x14ac:dyDescent="0.3">
      <c r="A225">
        <v>4</v>
      </c>
      <c r="B225">
        <v>18</v>
      </c>
      <c r="C225" t="s">
        <v>53</v>
      </c>
      <c r="D225">
        <v>33.200000000000003</v>
      </c>
    </row>
    <row r="226" spans="1:4" x14ac:dyDescent="0.3">
      <c r="A226">
        <v>4</v>
      </c>
      <c r="B226">
        <v>25</v>
      </c>
      <c r="C226" t="s">
        <v>7</v>
      </c>
      <c r="D226">
        <v>47.04</v>
      </c>
    </row>
    <row r="227" spans="1:4" x14ac:dyDescent="0.3">
      <c r="A227">
        <v>4</v>
      </c>
      <c r="B227">
        <v>25</v>
      </c>
      <c r="C227" t="s">
        <v>8</v>
      </c>
      <c r="D227">
        <v>46.25</v>
      </c>
    </row>
    <row r="228" spans="1:4" x14ac:dyDescent="0.3">
      <c r="A228">
        <v>4</v>
      </c>
      <c r="B228">
        <v>25</v>
      </c>
      <c r="C228" t="s">
        <v>9</v>
      </c>
      <c r="D228">
        <v>16.239999999999998</v>
      </c>
    </row>
    <row r="229" spans="1:4" x14ac:dyDescent="0.3">
      <c r="A229">
        <v>4</v>
      </c>
      <c r="B229">
        <v>25</v>
      </c>
      <c r="C229" t="s">
        <v>13</v>
      </c>
      <c r="D229">
        <v>5.08</v>
      </c>
    </row>
    <row r="230" spans="1:4" x14ac:dyDescent="0.3">
      <c r="A230">
        <v>4</v>
      </c>
      <c r="B230">
        <v>25</v>
      </c>
      <c r="C230" t="s">
        <v>19</v>
      </c>
      <c r="D230">
        <v>5.75</v>
      </c>
    </row>
    <row r="231" spans="1:4" x14ac:dyDescent="0.3">
      <c r="A231">
        <v>4</v>
      </c>
      <c r="B231">
        <v>25</v>
      </c>
      <c r="C231" t="s">
        <v>58</v>
      </c>
      <c r="D231">
        <v>84.54</v>
      </c>
    </row>
    <row r="232" spans="1:4" x14ac:dyDescent="0.3">
      <c r="A232">
        <v>4</v>
      </c>
      <c r="B232">
        <v>25</v>
      </c>
      <c r="C232" t="s">
        <v>40</v>
      </c>
      <c r="D232">
        <v>0.11</v>
      </c>
    </row>
    <row r="233" spans="1:4" x14ac:dyDescent="0.3">
      <c r="A233">
        <v>4</v>
      </c>
      <c r="B233">
        <v>25</v>
      </c>
      <c r="C233" t="s">
        <v>43</v>
      </c>
      <c r="D233">
        <v>6.64</v>
      </c>
    </row>
    <row r="234" spans="1:4" x14ac:dyDescent="0.3">
      <c r="A234">
        <v>4</v>
      </c>
      <c r="B234">
        <v>25</v>
      </c>
      <c r="C234" t="s">
        <v>45</v>
      </c>
      <c r="D234">
        <v>9.7899999999999991</v>
      </c>
    </row>
    <row r="235" spans="1:4" x14ac:dyDescent="0.3">
      <c r="A235">
        <v>4</v>
      </c>
      <c r="B235">
        <v>25</v>
      </c>
      <c r="C235" t="s">
        <v>46</v>
      </c>
      <c r="D235">
        <v>1.04</v>
      </c>
    </row>
    <row r="236" spans="1:4" x14ac:dyDescent="0.3">
      <c r="A236">
        <v>4</v>
      </c>
      <c r="B236">
        <v>25</v>
      </c>
      <c r="C236" t="s">
        <v>51</v>
      </c>
      <c r="D236">
        <v>13.97</v>
      </c>
    </row>
    <row r="237" spans="1:4" x14ac:dyDescent="0.3">
      <c r="A237">
        <v>4</v>
      </c>
      <c r="B237">
        <v>25</v>
      </c>
      <c r="C237" t="s">
        <v>52</v>
      </c>
      <c r="D237">
        <v>12.37</v>
      </c>
    </row>
    <row r="238" spans="1:4" x14ac:dyDescent="0.3">
      <c r="A238">
        <v>4</v>
      </c>
      <c r="B238">
        <v>25</v>
      </c>
      <c r="C238" t="s">
        <v>53</v>
      </c>
      <c r="D238">
        <v>0.9</v>
      </c>
    </row>
    <row r="239" spans="1:4" x14ac:dyDescent="0.3">
      <c r="A239">
        <v>5</v>
      </c>
      <c r="B239">
        <v>7</v>
      </c>
      <c r="C239" t="s">
        <v>8</v>
      </c>
      <c r="D239">
        <v>0.32</v>
      </c>
    </row>
    <row r="240" spans="1:4" x14ac:dyDescent="0.3">
      <c r="A240">
        <v>5</v>
      </c>
      <c r="B240">
        <v>7</v>
      </c>
      <c r="C240" t="s">
        <v>58</v>
      </c>
      <c r="D240">
        <v>140.12</v>
      </c>
    </row>
    <row r="241" spans="1:4" x14ac:dyDescent="0.3">
      <c r="A241">
        <v>5</v>
      </c>
      <c r="B241">
        <v>7</v>
      </c>
      <c r="C241" t="s">
        <v>37</v>
      </c>
      <c r="D241">
        <v>65.14</v>
      </c>
    </row>
    <row r="242" spans="1:4" x14ac:dyDescent="0.3">
      <c r="A242">
        <v>5</v>
      </c>
      <c r="B242">
        <v>7</v>
      </c>
      <c r="C242" t="s">
        <v>37</v>
      </c>
      <c r="D242">
        <v>15.64</v>
      </c>
    </row>
    <row r="243" spans="1:4" x14ac:dyDescent="0.3">
      <c r="A243">
        <v>5</v>
      </c>
      <c r="B243">
        <v>7</v>
      </c>
      <c r="C243" t="s">
        <v>41</v>
      </c>
      <c r="D243">
        <v>53.09</v>
      </c>
    </row>
    <row r="244" spans="1:4" x14ac:dyDescent="0.3">
      <c r="A244">
        <v>5</v>
      </c>
      <c r="B244">
        <v>7</v>
      </c>
      <c r="C244" t="s">
        <v>44</v>
      </c>
      <c r="D244">
        <v>8.39</v>
      </c>
    </row>
    <row r="245" spans="1:4" x14ac:dyDescent="0.3">
      <c r="A245">
        <v>5</v>
      </c>
      <c r="B245">
        <v>7</v>
      </c>
      <c r="C245" t="s">
        <v>51</v>
      </c>
      <c r="D245">
        <v>31.31</v>
      </c>
    </row>
    <row r="246" spans="1:4" x14ac:dyDescent="0.3">
      <c r="A246">
        <v>5</v>
      </c>
      <c r="B246">
        <v>7</v>
      </c>
      <c r="C246" t="s">
        <v>53</v>
      </c>
      <c r="D246">
        <v>18.170000000000002</v>
      </c>
    </row>
    <row r="247" spans="1:4" x14ac:dyDescent="0.3">
      <c r="A247">
        <v>5</v>
      </c>
      <c r="B247">
        <v>8</v>
      </c>
      <c r="C247" t="s">
        <v>8</v>
      </c>
      <c r="D247">
        <v>21.48</v>
      </c>
    </row>
    <row r="248" spans="1:4" x14ac:dyDescent="0.3">
      <c r="A248">
        <v>5</v>
      </c>
      <c r="B248">
        <v>8</v>
      </c>
      <c r="C248" t="s">
        <v>10</v>
      </c>
      <c r="D248">
        <v>5.62</v>
      </c>
    </row>
    <row r="249" spans="1:4" x14ac:dyDescent="0.3">
      <c r="A249">
        <v>5</v>
      </c>
      <c r="B249">
        <v>8</v>
      </c>
      <c r="C249" t="s">
        <v>58</v>
      </c>
      <c r="D249">
        <v>104.14</v>
      </c>
    </row>
    <row r="250" spans="1:4" x14ac:dyDescent="0.3">
      <c r="A250">
        <v>5</v>
      </c>
      <c r="B250">
        <v>8</v>
      </c>
      <c r="C250" t="s">
        <v>37</v>
      </c>
      <c r="D250">
        <v>101.73</v>
      </c>
    </row>
    <row r="251" spans="1:4" x14ac:dyDescent="0.3">
      <c r="A251">
        <v>5</v>
      </c>
      <c r="B251">
        <v>8</v>
      </c>
      <c r="C251" t="s">
        <v>41</v>
      </c>
      <c r="D251">
        <f>27.72+24.59</f>
        <v>52.31</v>
      </c>
    </row>
    <row r="252" spans="1:4" x14ac:dyDescent="0.3">
      <c r="A252">
        <v>5</v>
      </c>
      <c r="B252">
        <v>8</v>
      </c>
      <c r="C252" t="s">
        <v>51</v>
      </c>
      <c r="D252">
        <v>7.53</v>
      </c>
    </row>
    <row r="253" spans="1:4" x14ac:dyDescent="0.3">
      <c r="A253">
        <v>5</v>
      </c>
      <c r="B253">
        <v>8</v>
      </c>
      <c r="C253" t="s">
        <v>53</v>
      </c>
      <c r="D253">
        <v>19.13</v>
      </c>
    </row>
    <row r="254" spans="1:4" x14ac:dyDescent="0.3">
      <c r="A254">
        <v>5</v>
      </c>
      <c r="B254">
        <v>16</v>
      </c>
      <c r="C254" t="s">
        <v>7</v>
      </c>
      <c r="D254">
        <v>30.53</v>
      </c>
    </row>
    <row r="255" spans="1:4" x14ac:dyDescent="0.3">
      <c r="A255">
        <v>5</v>
      </c>
      <c r="B255">
        <v>16</v>
      </c>
      <c r="C255" t="s">
        <v>8</v>
      </c>
      <c r="D255">
        <v>9.15</v>
      </c>
    </row>
    <row r="256" spans="1:4" x14ac:dyDescent="0.3">
      <c r="A256">
        <v>5</v>
      </c>
      <c r="B256">
        <v>16</v>
      </c>
      <c r="C256" t="s">
        <v>10</v>
      </c>
      <c r="D256">
        <v>2.35</v>
      </c>
    </row>
    <row r="257" spans="1:4" x14ac:dyDescent="0.3">
      <c r="A257">
        <v>5</v>
      </c>
      <c r="B257">
        <v>16</v>
      </c>
      <c r="C257" t="s">
        <v>13</v>
      </c>
      <c r="D257">
        <v>32.78</v>
      </c>
    </row>
    <row r="258" spans="1:4" x14ac:dyDescent="0.3">
      <c r="A258">
        <v>5</v>
      </c>
      <c r="B258">
        <v>16</v>
      </c>
      <c r="C258" t="s">
        <v>58</v>
      </c>
      <c r="D258">
        <v>97.45</v>
      </c>
    </row>
    <row r="259" spans="1:4" x14ac:dyDescent="0.3">
      <c r="A259">
        <v>5</v>
      </c>
      <c r="B259">
        <v>16</v>
      </c>
      <c r="C259" t="s">
        <v>37</v>
      </c>
      <c r="D259">
        <v>36.869999999999997</v>
      </c>
    </row>
    <row r="260" spans="1:4" x14ac:dyDescent="0.3">
      <c r="A260">
        <v>5</v>
      </c>
      <c r="B260">
        <v>16</v>
      </c>
      <c r="C260" t="s">
        <v>41</v>
      </c>
      <c r="D260">
        <v>157.59</v>
      </c>
    </row>
    <row r="261" spans="1:4" x14ac:dyDescent="0.3">
      <c r="A261">
        <v>5</v>
      </c>
      <c r="B261">
        <v>16</v>
      </c>
      <c r="C261" t="s">
        <v>43</v>
      </c>
      <c r="D261">
        <v>12.32</v>
      </c>
    </row>
    <row r="262" spans="1:4" x14ac:dyDescent="0.3">
      <c r="A262">
        <v>5</v>
      </c>
      <c r="B262">
        <v>16</v>
      </c>
      <c r="C262" t="s">
        <v>51</v>
      </c>
      <c r="D262">
        <v>35.81</v>
      </c>
    </row>
    <row r="263" spans="1:4" x14ac:dyDescent="0.3">
      <c r="A263">
        <v>5</v>
      </c>
      <c r="B263">
        <v>16</v>
      </c>
      <c r="C263" t="s">
        <v>53</v>
      </c>
      <c r="D263">
        <v>9.7200000000000006</v>
      </c>
    </row>
    <row r="264" spans="1:4" x14ac:dyDescent="0.3">
      <c r="A264">
        <v>5</v>
      </c>
      <c r="B264">
        <v>19</v>
      </c>
      <c r="C264" t="s">
        <v>8</v>
      </c>
      <c r="D264">
        <v>20.13</v>
      </c>
    </row>
    <row r="265" spans="1:4" x14ac:dyDescent="0.3">
      <c r="A265">
        <v>5</v>
      </c>
      <c r="B265">
        <v>19</v>
      </c>
      <c r="C265" t="s">
        <v>58</v>
      </c>
      <c r="D265">
        <v>127.01</v>
      </c>
    </row>
    <row r="266" spans="1:4" x14ac:dyDescent="0.3">
      <c r="A266">
        <v>5</v>
      </c>
      <c r="B266">
        <v>19</v>
      </c>
      <c r="C266" t="s">
        <v>37</v>
      </c>
      <c r="D266">
        <f>0.2*102.11</f>
        <v>20.422000000000001</v>
      </c>
    </row>
    <row r="267" spans="1:4" x14ac:dyDescent="0.3">
      <c r="A267">
        <v>5</v>
      </c>
      <c r="B267">
        <v>19</v>
      </c>
      <c r="C267" t="s">
        <v>41</v>
      </c>
      <c r="D267">
        <v>190.45</v>
      </c>
    </row>
    <row r="268" spans="1:4" x14ac:dyDescent="0.3">
      <c r="A268">
        <v>5</v>
      </c>
      <c r="B268">
        <v>19</v>
      </c>
      <c r="C268" t="s">
        <v>51</v>
      </c>
      <c r="D268">
        <v>6.84</v>
      </c>
    </row>
    <row r="269" spans="1:4" x14ac:dyDescent="0.3">
      <c r="A269">
        <v>5</v>
      </c>
      <c r="B269">
        <v>19</v>
      </c>
      <c r="C269" t="s">
        <v>53</v>
      </c>
      <c r="D269">
        <f>0.8*102.11</f>
        <v>81.688000000000002</v>
      </c>
    </row>
    <row r="270" spans="1:4" x14ac:dyDescent="0.3">
      <c r="A270">
        <v>5</v>
      </c>
      <c r="B270">
        <v>23</v>
      </c>
      <c r="C270" t="s">
        <v>5</v>
      </c>
      <c r="D270">
        <v>46.64</v>
      </c>
    </row>
    <row r="271" spans="1:4" x14ac:dyDescent="0.3">
      <c r="A271">
        <v>5</v>
      </c>
      <c r="B271">
        <v>23</v>
      </c>
      <c r="C271" t="s">
        <v>7</v>
      </c>
      <c r="D271">
        <v>3.49</v>
      </c>
    </row>
    <row r="272" spans="1:4" x14ac:dyDescent="0.3">
      <c r="A272">
        <v>5</v>
      </c>
      <c r="B272">
        <v>23</v>
      </c>
      <c r="C272" t="s">
        <v>9</v>
      </c>
      <c r="D272">
        <v>1.31</v>
      </c>
    </row>
    <row r="273" spans="1:4" x14ac:dyDescent="0.3">
      <c r="A273">
        <v>5</v>
      </c>
      <c r="B273">
        <v>23</v>
      </c>
      <c r="C273" t="s">
        <v>13</v>
      </c>
      <c r="D273">
        <v>12.14</v>
      </c>
    </row>
    <row r="274" spans="1:4" x14ac:dyDescent="0.3">
      <c r="A274">
        <v>5</v>
      </c>
      <c r="B274">
        <v>23</v>
      </c>
      <c r="C274" t="s">
        <v>58</v>
      </c>
      <c r="D274">
        <v>161.01</v>
      </c>
    </row>
    <row r="275" spans="1:4" x14ac:dyDescent="0.3">
      <c r="A275">
        <v>5</v>
      </c>
      <c r="B275">
        <v>23</v>
      </c>
      <c r="C275" t="s">
        <v>30</v>
      </c>
      <c r="D275">
        <v>7.0000000000000007E-2</v>
      </c>
    </row>
    <row r="276" spans="1:4" x14ac:dyDescent="0.3">
      <c r="A276">
        <v>5</v>
      </c>
      <c r="B276">
        <v>23</v>
      </c>
      <c r="C276" t="s">
        <v>37</v>
      </c>
      <c r="D276">
        <v>29.51</v>
      </c>
    </row>
    <row r="277" spans="1:4" x14ac:dyDescent="0.3">
      <c r="A277">
        <v>5</v>
      </c>
      <c r="B277">
        <v>23</v>
      </c>
      <c r="C277" t="s">
        <v>41</v>
      </c>
      <c r="D277">
        <v>1.34</v>
      </c>
    </row>
    <row r="278" spans="1:4" x14ac:dyDescent="0.3">
      <c r="A278">
        <v>5</v>
      </c>
      <c r="B278">
        <v>23</v>
      </c>
      <c r="C278" t="s">
        <v>43</v>
      </c>
      <c r="D278">
        <v>15.3</v>
      </c>
    </row>
    <row r="279" spans="1:4" x14ac:dyDescent="0.3">
      <c r="A279">
        <v>5</v>
      </c>
      <c r="B279">
        <v>23</v>
      </c>
      <c r="C279" t="s">
        <v>51</v>
      </c>
      <c r="D279">
        <v>14.92</v>
      </c>
    </row>
    <row r="280" spans="1:4" x14ac:dyDescent="0.3">
      <c r="A280">
        <v>5</v>
      </c>
      <c r="B280">
        <v>23</v>
      </c>
      <c r="C280" t="s">
        <v>53</v>
      </c>
      <c r="D280">
        <f>65.57+68.24</f>
        <v>133.81</v>
      </c>
    </row>
    <row r="281" spans="1:4" x14ac:dyDescent="0.3">
      <c r="A281">
        <v>6</v>
      </c>
      <c r="B281">
        <v>1</v>
      </c>
      <c r="C281" t="s">
        <v>10</v>
      </c>
      <c r="D281">
        <v>0.82</v>
      </c>
    </row>
    <row r="282" spans="1:4" x14ac:dyDescent="0.3">
      <c r="A282">
        <v>6</v>
      </c>
      <c r="B282">
        <v>1</v>
      </c>
      <c r="C282" t="s">
        <v>13</v>
      </c>
      <c r="D282">
        <v>11.86</v>
      </c>
    </row>
    <row r="283" spans="1:4" x14ac:dyDescent="0.3">
      <c r="A283">
        <v>6</v>
      </c>
      <c r="B283">
        <v>1</v>
      </c>
      <c r="C283" t="s">
        <v>14</v>
      </c>
      <c r="D283">
        <v>0.27</v>
      </c>
    </row>
    <row r="284" spans="1:4" x14ac:dyDescent="0.3">
      <c r="A284">
        <v>6</v>
      </c>
      <c r="B284">
        <v>1</v>
      </c>
      <c r="C284" t="s">
        <v>21</v>
      </c>
      <c r="D284">
        <v>4.95</v>
      </c>
    </row>
    <row r="285" spans="1:4" x14ac:dyDescent="0.3">
      <c r="A285">
        <v>6</v>
      </c>
      <c r="B285">
        <v>1</v>
      </c>
      <c r="C285" t="s">
        <v>58</v>
      </c>
      <c r="D285">
        <v>306.58999999999997</v>
      </c>
    </row>
    <row r="286" spans="1:4" x14ac:dyDescent="0.3">
      <c r="A286">
        <v>6</v>
      </c>
      <c r="B286">
        <v>1</v>
      </c>
      <c r="C286" t="s">
        <v>25</v>
      </c>
      <c r="D286">
        <v>1.29</v>
      </c>
    </row>
    <row r="287" spans="1:4" x14ac:dyDescent="0.3">
      <c r="A287">
        <v>6</v>
      </c>
      <c r="B287">
        <v>1</v>
      </c>
      <c r="C287" t="s">
        <v>29</v>
      </c>
      <c r="D287">
        <v>85.800000000000011</v>
      </c>
    </row>
    <row r="288" spans="1:4" x14ac:dyDescent="0.3">
      <c r="A288">
        <v>6</v>
      </c>
      <c r="B288">
        <v>1</v>
      </c>
      <c r="C288" t="s">
        <v>30</v>
      </c>
      <c r="D288">
        <v>56.45</v>
      </c>
    </row>
    <row r="289" spans="1:4" x14ac:dyDescent="0.3">
      <c r="A289">
        <v>6</v>
      </c>
      <c r="B289">
        <v>1</v>
      </c>
      <c r="C289" t="s">
        <v>40</v>
      </c>
      <c r="D289">
        <v>1.1599999999999999</v>
      </c>
    </row>
    <row r="290" spans="1:4" x14ac:dyDescent="0.3">
      <c r="A290">
        <v>6</v>
      </c>
      <c r="B290">
        <v>1</v>
      </c>
      <c r="C290" t="s">
        <v>41</v>
      </c>
      <c r="D290">
        <v>236.27999999999997</v>
      </c>
    </row>
    <row r="291" spans="1:4" x14ac:dyDescent="0.3">
      <c r="A291">
        <v>6</v>
      </c>
      <c r="B291">
        <v>1</v>
      </c>
      <c r="C291" t="s">
        <v>43</v>
      </c>
      <c r="D291">
        <v>19.600000000000001</v>
      </c>
    </row>
    <row r="292" spans="1:4" x14ac:dyDescent="0.3">
      <c r="A292">
        <v>6</v>
      </c>
      <c r="B292">
        <v>1</v>
      </c>
      <c r="C292" t="s">
        <v>44</v>
      </c>
      <c r="D292">
        <v>21.57</v>
      </c>
    </row>
    <row r="293" spans="1:4" x14ac:dyDescent="0.3">
      <c r="A293">
        <v>6</v>
      </c>
      <c r="B293">
        <v>1</v>
      </c>
      <c r="C293" t="s">
        <v>45</v>
      </c>
      <c r="D293">
        <v>6.16</v>
      </c>
    </row>
    <row r="294" spans="1:4" x14ac:dyDescent="0.3">
      <c r="A294">
        <v>6</v>
      </c>
      <c r="B294">
        <v>1</v>
      </c>
      <c r="C294" t="s">
        <v>53</v>
      </c>
      <c r="D294">
        <v>0.09</v>
      </c>
    </row>
    <row r="295" spans="1:4" x14ac:dyDescent="0.3">
      <c r="A295">
        <v>6</v>
      </c>
      <c r="B295">
        <v>4</v>
      </c>
      <c r="C295" t="s">
        <v>13</v>
      </c>
      <c r="D295">
        <v>5.79</v>
      </c>
    </row>
    <row r="296" spans="1:4" x14ac:dyDescent="0.3">
      <c r="A296">
        <v>6</v>
      </c>
      <c r="B296">
        <v>4</v>
      </c>
      <c r="C296" t="s">
        <v>21</v>
      </c>
      <c r="D296">
        <v>3.79</v>
      </c>
    </row>
    <row r="297" spans="1:4" x14ac:dyDescent="0.3">
      <c r="A297">
        <v>6</v>
      </c>
      <c r="B297">
        <v>4</v>
      </c>
      <c r="C297" t="s">
        <v>58</v>
      </c>
      <c r="D297">
        <v>308.39</v>
      </c>
    </row>
    <row r="298" spans="1:4" x14ac:dyDescent="0.3">
      <c r="A298">
        <v>6</v>
      </c>
      <c r="B298">
        <v>4</v>
      </c>
      <c r="C298" t="s">
        <v>29</v>
      </c>
      <c r="D298">
        <v>12.32</v>
      </c>
    </row>
    <row r="299" spans="1:4" x14ac:dyDescent="0.3">
      <c r="A299">
        <v>6</v>
      </c>
      <c r="B299">
        <v>4</v>
      </c>
      <c r="C299" t="s">
        <v>31</v>
      </c>
      <c r="D299">
        <v>59.88</v>
      </c>
    </row>
    <row r="300" spans="1:4" x14ac:dyDescent="0.3">
      <c r="A300">
        <v>6</v>
      </c>
      <c r="B300">
        <v>4</v>
      </c>
      <c r="C300" t="s">
        <v>37</v>
      </c>
      <c r="D300">
        <f>0.6*169.86</f>
        <v>101.91600000000001</v>
      </c>
    </row>
    <row r="301" spans="1:4" x14ac:dyDescent="0.3">
      <c r="A301">
        <v>6</v>
      </c>
      <c r="B301">
        <v>4</v>
      </c>
      <c r="C301" t="s">
        <v>40</v>
      </c>
      <c r="D301">
        <v>6.28</v>
      </c>
    </row>
    <row r="302" spans="1:4" x14ac:dyDescent="0.3">
      <c r="A302">
        <v>6</v>
      </c>
      <c r="B302">
        <v>4</v>
      </c>
      <c r="C302" t="s">
        <v>41</v>
      </c>
      <c r="D302">
        <v>473.15000000000003</v>
      </c>
    </row>
    <row r="303" spans="1:4" x14ac:dyDescent="0.3">
      <c r="A303">
        <v>6</v>
      </c>
      <c r="B303">
        <v>4</v>
      </c>
      <c r="C303" t="s">
        <v>43</v>
      </c>
      <c r="D303">
        <v>7.91</v>
      </c>
    </row>
    <row r="304" spans="1:4" x14ac:dyDescent="0.3">
      <c r="A304">
        <v>6</v>
      </c>
      <c r="B304">
        <v>4</v>
      </c>
      <c r="C304" t="s">
        <v>45</v>
      </c>
      <c r="D304">
        <v>112.714</v>
      </c>
    </row>
    <row r="305" spans="1:4" x14ac:dyDescent="0.3">
      <c r="A305">
        <v>6</v>
      </c>
      <c r="B305">
        <v>8</v>
      </c>
      <c r="C305" t="s">
        <v>10</v>
      </c>
      <c r="D305">
        <v>0.52</v>
      </c>
    </row>
    <row r="306" spans="1:4" x14ac:dyDescent="0.3">
      <c r="A306">
        <v>6</v>
      </c>
      <c r="B306">
        <v>8</v>
      </c>
      <c r="C306" t="s">
        <v>13</v>
      </c>
      <c r="D306">
        <v>0.03</v>
      </c>
    </row>
    <row r="307" spans="1:4" x14ac:dyDescent="0.3">
      <c r="A307">
        <v>6</v>
      </c>
      <c r="B307">
        <v>8</v>
      </c>
      <c r="C307" t="s">
        <v>14</v>
      </c>
      <c r="D307">
        <v>1.1399999999999999</v>
      </c>
    </row>
    <row r="308" spans="1:4" x14ac:dyDescent="0.3">
      <c r="A308">
        <v>6</v>
      </c>
      <c r="B308">
        <v>8</v>
      </c>
      <c r="C308" t="s">
        <v>17</v>
      </c>
      <c r="D308">
        <v>0.32</v>
      </c>
    </row>
    <row r="309" spans="1:4" x14ac:dyDescent="0.3">
      <c r="A309">
        <v>6</v>
      </c>
      <c r="B309">
        <v>8</v>
      </c>
      <c r="C309" t="s">
        <v>21</v>
      </c>
      <c r="D309">
        <v>10.16</v>
      </c>
    </row>
    <row r="310" spans="1:4" x14ac:dyDescent="0.3">
      <c r="A310">
        <v>6</v>
      </c>
      <c r="B310">
        <v>8</v>
      </c>
      <c r="C310" t="s">
        <v>58</v>
      </c>
      <c r="D310">
        <v>276.23</v>
      </c>
    </row>
    <row r="311" spans="1:4" x14ac:dyDescent="0.3">
      <c r="A311">
        <v>6</v>
      </c>
      <c r="B311">
        <v>8</v>
      </c>
      <c r="C311" t="s">
        <v>25</v>
      </c>
      <c r="D311">
        <v>0.57000000000000006</v>
      </c>
    </row>
    <row r="312" spans="1:4" x14ac:dyDescent="0.3">
      <c r="A312">
        <v>6</v>
      </c>
      <c r="B312">
        <v>8</v>
      </c>
      <c r="C312" t="s">
        <v>30</v>
      </c>
      <c r="D312">
        <v>10.82</v>
      </c>
    </row>
    <row r="313" spans="1:4" x14ac:dyDescent="0.3">
      <c r="A313">
        <v>6</v>
      </c>
      <c r="B313">
        <v>8</v>
      </c>
      <c r="C313" t="s">
        <v>37</v>
      </c>
      <c r="D313">
        <v>161.85</v>
      </c>
    </row>
    <row r="314" spans="1:4" x14ac:dyDescent="0.3">
      <c r="A314">
        <v>6</v>
      </c>
      <c r="B314">
        <v>8</v>
      </c>
      <c r="C314" t="s">
        <v>38</v>
      </c>
      <c r="D314">
        <v>0.71</v>
      </c>
    </row>
    <row r="315" spans="1:4" x14ac:dyDescent="0.3">
      <c r="A315">
        <v>6</v>
      </c>
      <c r="B315">
        <v>8</v>
      </c>
      <c r="C315" t="s">
        <v>40</v>
      </c>
      <c r="D315">
        <v>1.22</v>
      </c>
    </row>
    <row r="316" spans="1:4" x14ac:dyDescent="0.3">
      <c r="A316">
        <v>6</v>
      </c>
      <c r="B316">
        <v>8</v>
      </c>
      <c r="C316" t="s">
        <v>41</v>
      </c>
      <c r="D316">
        <f>231.41+67.72</f>
        <v>299.13</v>
      </c>
    </row>
    <row r="317" spans="1:4" x14ac:dyDescent="0.3">
      <c r="A317">
        <v>6</v>
      </c>
      <c r="B317">
        <v>8</v>
      </c>
      <c r="C317" t="s">
        <v>43</v>
      </c>
      <c r="D317">
        <v>1.18</v>
      </c>
    </row>
    <row r="318" spans="1:4" x14ac:dyDescent="0.3">
      <c r="A318">
        <v>6</v>
      </c>
      <c r="B318">
        <v>8</v>
      </c>
      <c r="C318" t="s">
        <v>44</v>
      </c>
      <c r="D318">
        <v>6.68</v>
      </c>
    </row>
    <row r="319" spans="1:4" x14ac:dyDescent="0.3">
      <c r="A319">
        <v>6</v>
      </c>
      <c r="B319">
        <v>8</v>
      </c>
      <c r="C319" t="s">
        <v>45</v>
      </c>
      <c r="D319">
        <v>13.05</v>
      </c>
    </row>
    <row r="320" spans="1:4" x14ac:dyDescent="0.3">
      <c r="A320">
        <v>6</v>
      </c>
      <c r="B320">
        <v>8</v>
      </c>
      <c r="C320" t="s">
        <v>48</v>
      </c>
      <c r="D320">
        <v>29.52</v>
      </c>
    </row>
    <row r="321" spans="1:4" x14ac:dyDescent="0.3">
      <c r="A321">
        <v>6</v>
      </c>
      <c r="B321">
        <v>8</v>
      </c>
      <c r="C321" t="s">
        <v>53</v>
      </c>
      <c r="D321">
        <v>0.02</v>
      </c>
    </row>
    <row r="322" spans="1:4" x14ac:dyDescent="0.3">
      <c r="A322">
        <v>6</v>
      </c>
      <c r="B322">
        <v>15</v>
      </c>
      <c r="C322" t="s">
        <v>7</v>
      </c>
      <c r="D322">
        <v>3.5</v>
      </c>
    </row>
    <row r="323" spans="1:4" x14ac:dyDescent="0.3">
      <c r="A323">
        <v>6</v>
      </c>
      <c r="B323">
        <v>15</v>
      </c>
      <c r="C323" t="s">
        <v>8</v>
      </c>
      <c r="D323">
        <f>293.02+185.68</f>
        <v>478.7</v>
      </c>
    </row>
    <row r="324" spans="1:4" x14ac:dyDescent="0.3">
      <c r="A324">
        <v>6</v>
      </c>
      <c r="B324">
        <v>15</v>
      </c>
      <c r="C324" t="s">
        <v>10</v>
      </c>
      <c r="D324">
        <v>34.76</v>
      </c>
    </row>
    <row r="325" spans="1:4" x14ac:dyDescent="0.3">
      <c r="A325">
        <v>6</v>
      </c>
      <c r="B325">
        <v>15</v>
      </c>
      <c r="C325" t="s">
        <v>58</v>
      </c>
      <c r="D325">
        <f>217.85+244.2</f>
        <v>462.04999999999995</v>
      </c>
    </row>
    <row r="326" spans="1:4" x14ac:dyDescent="0.3">
      <c r="A326">
        <v>6</v>
      </c>
      <c r="B326">
        <v>15</v>
      </c>
      <c r="C326" t="s">
        <v>41</v>
      </c>
      <c r="D326">
        <v>19.239999999999998</v>
      </c>
    </row>
    <row r="327" spans="1:4" x14ac:dyDescent="0.3">
      <c r="A327">
        <v>6</v>
      </c>
      <c r="B327">
        <v>15</v>
      </c>
      <c r="C327" t="s">
        <v>44</v>
      </c>
      <c r="D327">
        <v>28.88</v>
      </c>
    </row>
    <row r="328" spans="1:4" x14ac:dyDescent="0.3">
      <c r="A328">
        <v>6</v>
      </c>
      <c r="B328">
        <v>15</v>
      </c>
      <c r="C328" t="s">
        <v>53</v>
      </c>
      <c r="D328">
        <v>3.27</v>
      </c>
    </row>
    <row r="329" spans="1:4" x14ac:dyDescent="0.3">
      <c r="A329">
        <v>6</v>
      </c>
      <c r="B329">
        <v>24</v>
      </c>
      <c r="C329" t="s">
        <v>8</v>
      </c>
      <c r="D329">
        <v>297.45999999999998</v>
      </c>
    </row>
    <row r="330" spans="1:4" x14ac:dyDescent="0.3">
      <c r="A330">
        <v>6</v>
      </c>
      <c r="B330">
        <v>24</v>
      </c>
      <c r="C330" t="s">
        <v>10</v>
      </c>
      <c r="D330">
        <v>18.27</v>
      </c>
    </row>
    <row r="331" spans="1:4" x14ac:dyDescent="0.3">
      <c r="A331">
        <v>6</v>
      </c>
      <c r="B331">
        <v>24</v>
      </c>
      <c r="C331" t="s">
        <v>21</v>
      </c>
      <c r="D331">
        <v>6.64</v>
      </c>
    </row>
    <row r="332" spans="1:4" x14ac:dyDescent="0.3">
      <c r="A332">
        <v>6</v>
      </c>
      <c r="B332">
        <v>24</v>
      </c>
      <c r="C332" t="s">
        <v>58</v>
      </c>
      <c r="D332">
        <v>444.65999999999997</v>
      </c>
    </row>
    <row r="333" spans="1:4" x14ac:dyDescent="0.3">
      <c r="A333">
        <v>6</v>
      </c>
      <c r="B333">
        <v>24</v>
      </c>
      <c r="C333" t="s">
        <v>29</v>
      </c>
      <c r="D333">
        <v>52.91</v>
      </c>
    </row>
    <row r="334" spans="1:4" x14ac:dyDescent="0.3">
      <c r="A334">
        <v>6</v>
      </c>
      <c r="B334">
        <v>24</v>
      </c>
      <c r="C334" t="s">
        <v>40</v>
      </c>
      <c r="D334">
        <v>7.67</v>
      </c>
    </row>
    <row r="335" spans="1:4" x14ac:dyDescent="0.3">
      <c r="A335">
        <v>6</v>
      </c>
      <c r="B335">
        <v>24</v>
      </c>
      <c r="C335" t="s">
        <v>41</v>
      </c>
      <c r="D335">
        <f>237.71+78.34</f>
        <v>316.05</v>
      </c>
    </row>
    <row r="336" spans="1:4" x14ac:dyDescent="0.3">
      <c r="A336">
        <v>6</v>
      </c>
      <c r="B336">
        <v>24</v>
      </c>
      <c r="C336" t="s">
        <v>43</v>
      </c>
      <c r="D336">
        <v>5.9</v>
      </c>
    </row>
    <row r="337" spans="1:4" x14ac:dyDescent="0.3">
      <c r="A337">
        <v>6</v>
      </c>
      <c r="B337">
        <v>24</v>
      </c>
      <c r="C337" t="s">
        <v>44</v>
      </c>
      <c r="D337">
        <v>44.37</v>
      </c>
    </row>
    <row r="338" spans="1:4" x14ac:dyDescent="0.3">
      <c r="A338">
        <v>6</v>
      </c>
      <c r="B338">
        <v>24</v>
      </c>
      <c r="C338" t="s">
        <v>45</v>
      </c>
      <c r="D338">
        <v>9.6</v>
      </c>
    </row>
    <row r="339" spans="1:4" x14ac:dyDescent="0.3">
      <c r="A339">
        <v>6</v>
      </c>
      <c r="B339">
        <v>24</v>
      </c>
      <c r="C339" t="s">
        <v>46</v>
      </c>
      <c r="D339">
        <v>6.44</v>
      </c>
    </row>
    <row r="340" spans="1:4" x14ac:dyDescent="0.3">
      <c r="A340">
        <v>6</v>
      </c>
      <c r="B340">
        <v>24</v>
      </c>
      <c r="C340" t="s">
        <v>48</v>
      </c>
      <c r="D340">
        <v>9.8800000000000008</v>
      </c>
    </row>
    <row r="341" spans="1:4" x14ac:dyDescent="0.3">
      <c r="A341">
        <v>6</v>
      </c>
      <c r="B341">
        <v>24</v>
      </c>
      <c r="C341" t="s">
        <v>53</v>
      </c>
      <c r="D341">
        <v>13.78</v>
      </c>
    </row>
    <row r="342" spans="1:4" x14ac:dyDescent="0.3">
      <c r="A342">
        <v>7</v>
      </c>
      <c r="B342">
        <v>1</v>
      </c>
      <c r="C342" t="s">
        <v>1</v>
      </c>
      <c r="D342">
        <f>58.98</f>
        <v>58.98</v>
      </c>
    </row>
    <row r="343" spans="1:4" x14ac:dyDescent="0.3">
      <c r="A343">
        <v>7</v>
      </c>
      <c r="B343">
        <v>1</v>
      </c>
      <c r="C343" t="s">
        <v>5</v>
      </c>
      <c r="D343">
        <v>0.03</v>
      </c>
    </row>
    <row r="344" spans="1:4" x14ac:dyDescent="0.3">
      <c r="A344">
        <v>7</v>
      </c>
      <c r="B344">
        <v>1</v>
      </c>
      <c r="C344" t="s">
        <v>13</v>
      </c>
      <c r="D344">
        <v>100.78</v>
      </c>
    </row>
    <row r="345" spans="1:4" x14ac:dyDescent="0.3">
      <c r="A345">
        <v>7</v>
      </c>
      <c r="B345">
        <v>1</v>
      </c>
      <c r="C345" t="s">
        <v>19</v>
      </c>
      <c r="D345">
        <v>21.35</v>
      </c>
    </row>
    <row r="346" spans="1:4" x14ac:dyDescent="0.3">
      <c r="A346">
        <v>7</v>
      </c>
      <c r="B346">
        <v>1</v>
      </c>
      <c r="C346" t="s">
        <v>58</v>
      </c>
      <c r="D346">
        <v>47.98</v>
      </c>
    </row>
    <row r="347" spans="1:4" x14ac:dyDescent="0.3">
      <c r="A347">
        <v>7</v>
      </c>
      <c r="B347">
        <v>1</v>
      </c>
      <c r="C347" t="s">
        <v>37</v>
      </c>
      <c r="D347">
        <f>58.98</f>
        <v>58.98</v>
      </c>
    </row>
    <row r="348" spans="1:4" x14ac:dyDescent="0.3">
      <c r="A348">
        <v>7</v>
      </c>
      <c r="B348">
        <v>1</v>
      </c>
      <c r="C348" t="s">
        <v>41</v>
      </c>
      <c r="D348">
        <v>2.0099999999999998</v>
      </c>
    </row>
    <row r="349" spans="1:4" x14ac:dyDescent="0.3">
      <c r="A349">
        <v>7</v>
      </c>
      <c r="B349">
        <v>1</v>
      </c>
      <c r="C349" t="s">
        <v>43</v>
      </c>
      <c r="D349">
        <v>18.939999999999998</v>
      </c>
    </row>
    <row r="350" spans="1:4" x14ac:dyDescent="0.3">
      <c r="A350">
        <v>7</v>
      </c>
      <c r="B350">
        <v>1</v>
      </c>
      <c r="C350" t="s">
        <v>52</v>
      </c>
      <c r="D350">
        <v>1.98</v>
      </c>
    </row>
    <row r="351" spans="1:4" x14ac:dyDescent="0.3">
      <c r="A351">
        <v>7</v>
      </c>
      <c r="B351">
        <v>1</v>
      </c>
      <c r="C351" t="s">
        <v>53</v>
      </c>
      <c r="D351">
        <v>0.3</v>
      </c>
    </row>
    <row r="352" spans="1:4" x14ac:dyDescent="0.3">
      <c r="A352">
        <v>7</v>
      </c>
      <c r="B352">
        <v>9</v>
      </c>
      <c r="C352" t="s">
        <v>1</v>
      </c>
      <c r="D352">
        <f>0.25*217.09</f>
        <v>54.272500000000001</v>
      </c>
    </row>
    <row r="353" spans="1:4" x14ac:dyDescent="0.3">
      <c r="A353">
        <v>7</v>
      </c>
      <c r="B353">
        <v>9</v>
      </c>
      <c r="C353" t="s">
        <v>13</v>
      </c>
      <c r="D353">
        <v>2.35</v>
      </c>
    </row>
    <row r="354" spans="1:4" x14ac:dyDescent="0.3">
      <c r="A354">
        <v>7</v>
      </c>
      <c r="B354">
        <v>9</v>
      </c>
      <c r="C354" t="s">
        <v>19</v>
      </c>
      <c r="D354">
        <v>32.65</v>
      </c>
    </row>
    <row r="355" spans="1:4" x14ac:dyDescent="0.3">
      <c r="A355">
        <v>7</v>
      </c>
      <c r="B355">
        <v>9</v>
      </c>
      <c r="C355" t="s">
        <v>58</v>
      </c>
      <c r="D355">
        <v>54.29</v>
      </c>
    </row>
    <row r="356" spans="1:4" x14ac:dyDescent="0.3">
      <c r="A356">
        <v>7</v>
      </c>
      <c r="B356">
        <v>9</v>
      </c>
      <c r="C356" t="s">
        <v>30</v>
      </c>
      <c r="D356">
        <v>0.22</v>
      </c>
    </row>
    <row r="357" spans="1:4" x14ac:dyDescent="0.3">
      <c r="A357">
        <v>7</v>
      </c>
      <c r="B357">
        <v>9</v>
      </c>
      <c r="C357" t="s">
        <v>32</v>
      </c>
      <c r="D357">
        <v>0.24</v>
      </c>
    </row>
    <row r="358" spans="1:4" x14ac:dyDescent="0.3">
      <c r="A358">
        <v>7</v>
      </c>
      <c r="B358">
        <v>9</v>
      </c>
      <c r="C358" t="s">
        <v>34</v>
      </c>
      <c r="D358">
        <v>162.8175</v>
      </c>
    </row>
    <row r="359" spans="1:4" x14ac:dyDescent="0.3">
      <c r="A359">
        <v>7</v>
      </c>
      <c r="B359">
        <v>9</v>
      </c>
      <c r="C359" t="s">
        <v>35</v>
      </c>
      <c r="D359">
        <v>1.96</v>
      </c>
    </row>
    <row r="360" spans="1:4" x14ac:dyDescent="0.3">
      <c r="A360">
        <v>7</v>
      </c>
      <c r="B360">
        <v>9</v>
      </c>
      <c r="C360" t="s">
        <v>41</v>
      </c>
      <c r="D360">
        <v>2.56</v>
      </c>
    </row>
    <row r="361" spans="1:4" x14ac:dyDescent="0.3">
      <c r="A361">
        <v>7</v>
      </c>
      <c r="B361">
        <v>9</v>
      </c>
      <c r="C361" t="s">
        <v>43</v>
      </c>
      <c r="D361">
        <v>6.88</v>
      </c>
    </row>
    <row r="362" spans="1:4" x14ac:dyDescent="0.3">
      <c r="A362">
        <v>7</v>
      </c>
      <c r="B362">
        <v>9</v>
      </c>
      <c r="C362" t="s">
        <v>44</v>
      </c>
      <c r="D362">
        <v>14.42</v>
      </c>
    </row>
    <row r="363" spans="1:4" x14ac:dyDescent="0.3">
      <c r="A363">
        <v>7</v>
      </c>
      <c r="B363">
        <v>9</v>
      </c>
      <c r="C363" t="s">
        <v>45</v>
      </c>
      <c r="D363">
        <v>10.199999999999999</v>
      </c>
    </row>
    <row r="364" spans="1:4" x14ac:dyDescent="0.3">
      <c r="A364">
        <v>7</v>
      </c>
      <c r="B364">
        <v>9</v>
      </c>
      <c r="C364" t="s">
        <v>46</v>
      </c>
      <c r="D364">
        <v>0.09</v>
      </c>
    </row>
    <row r="365" spans="1:4" x14ac:dyDescent="0.3">
      <c r="A365">
        <v>7</v>
      </c>
      <c r="B365">
        <v>9</v>
      </c>
      <c r="C365" t="s">
        <v>48</v>
      </c>
      <c r="D365">
        <v>5.03</v>
      </c>
    </row>
    <row r="366" spans="1:4" x14ac:dyDescent="0.3">
      <c r="A366">
        <v>7</v>
      </c>
      <c r="B366">
        <v>9</v>
      </c>
      <c r="C366" t="s">
        <v>52</v>
      </c>
      <c r="D366">
        <v>9.52</v>
      </c>
    </row>
    <row r="367" spans="1:4" x14ac:dyDescent="0.3">
      <c r="A367">
        <v>7</v>
      </c>
      <c r="B367">
        <v>9</v>
      </c>
      <c r="C367" t="s">
        <v>53</v>
      </c>
      <c r="D367">
        <v>4.1100000000000003</v>
      </c>
    </row>
    <row r="368" spans="1:4" x14ac:dyDescent="0.3">
      <c r="A368">
        <v>7</v>
      </c>
      <c r="B368">
        <v>11</v>
      </c>
      <c r="C368" t="s">
        <v>2</v>
      </c>
      <c r="D368">
        <v>5.93</v>
      </c>
    </row>
    <row r="369" spans="1:4" x14ac:dyDescent="0.3">
      <c r="A369">
        <v>7</v>
      </c>
      <c r="B369">
        <v>11</v>
      </c>
      <c r="C369" t="s">
        <v>5</v>
      </c>
      <c r="D369">
        <v>0.19</v>
      </c>
    </row>
    <row r="370" spans="1:4" x14ac:dyDescent="0.3">
      <c r="A370">
        <v>7</v>
      </c>
      <c r="B370">
        <v>11</v>
      </c>
      <c r="C370" t="s">
        <v>7</v>
      </c>
      <c r="D370">
        <v>0.26</v>
      </c>
    </row>
    <row r="371" spans="1:4" x14ac:dyDescent="0.3">
      <c r="A371">
        <v>7</v>
      </c>
      <c r="B371">
        <v>11</v>
      </c>
      <c r="C371" t="s">
        <v>9</v>
      </c>
      <c r="D371">
        <v>0.01</v>
      </c>
    </row>
    <row r="372" spans="1:4" x14ac:dyDescent="0.3">
      <c r="A372">
        <v>7</v>
      </c>
      <c r="B372">
        <v>11</v>
      </c>
      <c r="C372" t="s">
        <v>13</v>
      </c>
      <c r="D372">
        <v>9.4499999999999993</v>
      </c>
    </row>
    <row r="373" spans="1:4" x14ac:dyDescent="0.3">
      <c r="A373">
        <v>7</v>
      </c>
      <c r="B373">
        <v>11</v>
      </c>
      <c r="C373" t="s">
        <v>19</v>
      </c>
      <c r="D373">
        <v>9.34</v>
      </c>
    </row>
    <row r="374" spans="1:4" x14ac:dyDescent="0.3">
      <c r="A374">
        <v>7</v>
      </c>
      <c r="B374">
        <v>11</v>
      </c>
      <c r="C374" t="s">
        <v>58</v>
      </c>
      <c r="D374">
        <v>48.35</v>
      </c>
    </row>
    <row r="375" spans="1:4" x14ac:dyDescent="0.3">
      <c r="A375">
        <v>7</v>
      </c>
      <c r="B375">
        <v>11</v>
      </c>
      <c r="C375" t="s">
        <v>33</v>
      </c>
      <c r="D375">
        <v>121.48</v>
      </c>
    </row>
    <row r="376" spans="1:4" x14ac:dyDescent="0.3">
      <c r="A376">
        <v>7</v>
      </c>
      <c r="B376">
        <v>11</v>
      </c>
      <c r="C376" t="s">
        <v>34</v>
      </c>
      <c r="D376">
        <v>16.149999999999999</v>
      </c>
    </row>
    <row r="377" spans="1:4" x14ac:dyDescent="0.3">
      <c r="A377">
        <v>7</v>
      </c>
      <c r="B377">
        <v>11</v>
      </c>
      <c r="C377" t="s">
        <v>35</v>
      </c>
      <c r="D377">
        <v>18.47</v>
      </c>
    </row>
    <row r="378" spans="1:4" x14ac:dyDescent="0.3">
      <c r="A378">
        <v>7</v>
      </c>
      <c r="B378">
        <v>11</v>
      </c>
      <c r="C378" t="s">
        <v>36</v>
      </c>
      <c r="D378">
        <v>8.0500000000000007</v>
      </c>
    </row>
    <row r="379" spans="1:4" x14ac:dyDescent="0.3">
      <c r="A379">
        <v>7</v>
      </c>
      <c r="B379">
        <v>11</v>
      </c>
      <c r="C379" t="s">
        <v>59</v>
      </c>
      <c r="D379">
        <v>5.8</v>
      </c>
    </row>
    <row r="380" spans="1:4" x14ac:dyDescent="0.3">
      <c r="A380">
        <v>7</v>
      </c>
      <c r="B380">
        <v>11</v>
      </c>
      <c r="C380" t="s">
        <v>41</v>
      </c>
      <c r="D380">
        <v>4.05</v>
      </c>
    </row>
    <row r="381" spans="1:4" x14ac:dyDescent="0.3">
      <c r="A381">
        <v>7</v>
      </c>
      <c r="B381">
        <v>11</v>
      </c>
      <c r="C381" t="s">
        <v>43</v>
      </c>
      <c r="D381">
        <v>90.8</v>
      </c>
    </row>
    <row r="382" spans="1:4" x14ac:dyDescent="0.3">
      <c r="A382">
        <v>7</v>
      </c>
      <c r="B382">
        <v>11</v>
      </c>
      <c r="C382" t="s">
        <v>44</v>
      </c>
      <c r="D382">
        <f>0.86+2.94</f>
        <v>3.8</v>
      </c>
    </row>
    <row r="383" spans="1:4" x14ac:dyDescent="0.3">
      <c r="A383">
        <v>7</v>
      </c>
      <c r="B383">
        <v>11</v>
      </c>
      <c r="C383" t="s">
        <v>45</v>
      </c>
      <c r="D383">
        <v>2.78</v>
      </c>
    </row>
    <row r="384" spans="1:4" x14ac:dyDescent="0.3">
      <c r="A384">
        <v>7</v>
      </c>
      <c r="B384">
        <v>11</v>
      </c>
      <c r="C384" t="s">
        <v>52</v>
      </c>
      <c r="D384">
        <v>2.09</v>
      </c>
    </row>
    <row r="385" spans="1:4" x14ac:dyDescent="0.3">
      <c r="A385">
        <v>7</v>
      </c>
      <c r="B385">
        <v>11</v>
      </c>
      <c r="C385" t="s">
        <v>53</v>
      </c>
      <c r="D385">
        <v>3.32</v>
      </c>
    </row>
    <row r="386" spans="1:4" x14ac:dyDescent="0.3">
      <c r="A386">
        <v>7</v>
      </c>
      <c r="B386">
        <v>13</v>
      </c>
      <c r="C386" t="s">
        <v>1</v>
      </c>
      <c r="D386">
        <v>58.46</v>
      </c>
    </row>
    <row r="387" spans="1:4" x14ac:dyDescent="0.3">
      <c r="A387">
        <v>7</v>
      </c>
      <c r="B387">
        <v>13</v>
      </c>
      <c r="C387" t="s">
        <v>5</v>
      </c>
      <c r="D387">
        <v>0.34</v>
      </c>
    </row>
    <row r="388" spans="1:4" x14ac:dyDescent="0.3">
      <c r="A388">
        <v>7</v>
      </c>
      <c r="B388">
        <v>13</v>
      </c>
      <c r="C388" t="s">
        <v>12</v>
      </c>
      <c r="D388">
        <v>1.05</v>
      </c>
    </row>
    <row r="389" spans="1:4" x14ac:dyDescent="0.3">
      <c r="A389">
        <v>7</v>
      </c>
      <c r="B389">
        <v>13</v>
      </c>
      <c r="C389" t="s">
        <v>13</v>
      </c>
      <c r="D389">
        <v>17.97</v>
      </c>
    </row>
    <row r="390" spans="1:4" x14ac:dyDescent="0.3">
      <c r="A390">
        <v>7</v>
      </c>
      <c r="B390">
        <v>13</v>
      </c>
      <c r="C390" t="s">
        <v>19</v>
      </c>
      <c r="D390">
        <v>11.97</v>
      </c>
    </row>
    <row r="391" spans="1:4" x14ac:dyDescent="0.3">
      <c r="A391">
        <v>7</v>
      </c>
      <c r="B391">
        <v>13</v>
      </c>
      <c r="C391" t="s">
        <v>58</v>
      </c>
      <c r="D391">
        <v>37.749999999999993</v>
      </c>
    </row>
    <row r="392" spans="1:4" x14ac:dyDescent="0.3">
      <c r="A392">
        <v>7</v>
      </c>
      <c r="B392">
        <v>13</v>
      </c>
      <c r="C392" t="s">
        <v>35</v>
      </c>
      <c r="D392">
        <v>11.22</v>
      </c>
    </row>
    <row r="393" spans="1:4" x14ac:dyDescent="0.3">
      <c r="A393">
        <v>7</v>
      </c>
      <c r="B393">
        <v>13</v>
      </c>
      <c r="C393" t="s">
        <v>43</v>
      </c>
      <c r="D393">
        <v>30.73</v>
      </c>
    </row>
    <row r="394" spans="1:4" x14ac:dyDescent="0.3">
      <c r="A394">
        <v>7</v>
      </c>
      <c r="B394">
        <v>13</v>
      </c>
      <c r="C394" t="s">
        <v>44</v>
      </c>
      <c r="D394">
        <v>24.43</v>
      </c>
    </row>
    <row r="395" spans="1:4" x14ac:dyDescent="0.3">
      <c r="A395">
        <v>7</v>
      </c>
      <c r="B395">
        <v>13</v>
      </c>
      <c r="C395" t="s">
        <v>45</v>
      </c>
      <c r="D395">
        <v>3.72</v>
      </c>
    </row>
    <row r="396" spans="1:4" x14ac:dyDescent="0.3">
      <c r="A396">
        <v>7</v>
      </c>
      <c r="B396">
        <v>13</v>
      </c>
      <c r="C396" t="s">
        <v>46</v>
      </c>
      <c r="D396">
        <v>0.28999999999999998</v>
      </c>
    </row>
    <row r="397" spans="1:4" x14ac:dyDescent="0.3">
      <c r="A397">
        <v>7</v>
      </c>
      <c r="B397">
        <v>13</v>
      </c>
      <c r="C397" t="s">
        <v>48</v>
      </c>
      <c r="D397">
        <v>2.4500000000000002</v>
      </c>
    </row>
    <row r="398" spans="1:4" x14ac:dyDescent="0.3">
      <c r="A398">
        <v>7</v>
      </c>
      <c r="B398">
        <v>13</v>
      </c>
      <c r="C398" t="s">
        <v>53</v>
      </c>
      <c r="D398">
        <v>7.71</v>
      </c>
    </row>
    <row r="399" spans="1:4" x14ac:dyDescent="0.3">
      <c r="A399">
        <v>7</v>
      </c>
      <c r="B399">
        <v>17</v>
      </c>
      <c r="C399" t="s">
        <v>1</v>
      </c>
      <c r="D399">
        <v>54.32</v>
      </c>
    </row>
    <row r="400" spans="1:4" x14ac:dyDescent="0.3">
      <c r="A400">
        <v>7</v>
      </c>
      <c r="B400">
        <v>17</v>
      </c>
      <c r="C400" t="s">
        <v>13</v>
      </c>
      <c r="D400">
        <v>15.58</v>
      </c>
    </row>
    <row r="401" spans="1:4" x14ac:dyDescent="0.3">
      <c r="A401">
        <v>7</v>
      </c>
      <c r="B401">
        <v>17</v>
      </c>
      <c r="C401" t="s">
        <v>19</v>
      </c>
      <c r="D401">
        <v>22.12</v>
      </c>
    </row>
    <row r="402" spans="1:4" x14ac:dyDescent="0.3">
      <c r="A402">
        <v>7</v>
      </c>
      <c r="B402">
        <v>17</v>
      </c>
      <c r="C402" t="s">
        <v>58</v>
      </c>
      <c r="D402">
        <v>122.04999999999998</v>
      </c>
    </row>
    <row r="403" spans="1:4" x14ac:dyDescent="0.3">
      <c r="A403">
        <v>7</v>
      </c>
      <c r="B403">
        <v>17</v>
      </c>
      <c r="C403" t="s">
        <v>33</v>
      </c>
      <c r="D403">
        <v>15.33</v>
      </c>
    </row>
    <row r="404" spans="1:4" x14ac:dyDescent="0.3">
      <c r="A404">
        <v>7</v>
      </c>
      <c r="B404">
        <v>17</v>
      </c>
      <c r="C404" t="s">
        <v>35</v>
      </c>
      <c r="D404">
        <v>11.95</v>
      </c>
    </row>
    <row r="405" spans="1:4" x14ac:dyDescent="0.3">
      <c r="A405">
        <v>7</v>
      </c>
      <c r="B405">
        <v>17</v>
      </c>
      <c r="C405" t="s">
        <v>37</v>
      </c>
      <c r="D405">
        <f>0.5*108.64</f>
        <v>54.32</v>
      </c>
    </row>
    <row r="406" spans="1:4" x14ac:dyDescent="0.3">
      <c r="A406">
        <v>7</v>
      </c>
      <c r="B406">
        <v>17</v>
      </c>
      <c r="C406" t="s">
        <v>59</v>
      </c>
      <c r="D406">
        <v>1.59</v>
      </c>
    </row>
    <row r="407" spans="1:4" x14ac:dyDescent="0.3">
      <c r="A407">
        <v>7</v>
      </c>
      <c r="B407">
        <v>17</v>
      </c>
      <c r="C407" t="s">
        <v>44</v>
      </c>
      <c r="D407">
        <v>18.98</v>
      </c>
    </row>
    <row r="408" spans="1:4" x14ac:dyDescent="0.3">
      <c r="A408">
        <v>7</v>
      </c>
      <c r="B408">
        <v>17</v>
      </c>
      <c r="C408" t="s">
        <v>46</v>
      </c>
      <c r="D408">
        <v>1.32</v>
      </c>
    </row>
    <row r="409" spans="1:4" x14ac:dyDescent="0.3">
      <c r="A409">
        <v>7</v>
      </c>
      <c r="B409">
        <v>17</v>
      </c>
      <c r="C409" t="s">
        <v>52</v>
      </c>
      <c r="D409">
        <v>1.98</v>
      </c>
    </row>
    <row r="410" spans="1:4" x14ac:dyDescent="0.3">
      <c r="A410">
        <v>7</v>
      </c>
      <c r="B410">
        <v>17</v>
      </c>
      <c r="C410" t="s">
        <v>53</v>
      </c>
      <c r="D410">
        <v>2.34</v>
      </c>
    </row>
    <row r="411" spans="1:4" x14ac:dyDescent="0.3">
      <c r="A411">
        <v>8</v>
      </c>
      <c r="B411">
        <v>7</v>
      </c>
      <c r="C411" t="s">
        <v>13</v>
      </c>
      <c r="D411">
        <v>1.1299999999999999</v>
      </c>
    </row>
    <row r="412" spans="1:4" x14ac:dyDescent="0.3">
      <c r="A412">
        <v>8</v>
      </c>
      <c r="B412">
        <v>7</v>
      </c>
      <c r="C412" t="s">
        <v>22</v>
      </c>
      <c r="D412">
        <v>0.53</v>
      </c>
    </row>
    <row r="413" spans="1:4" x14ac:dyDescent="0.3">
      <c r="A413">
        <v>8</v>
      </c>
      <c r="B413">
        <v>7</v>
      </c>
      <c r="C413" t="s">
        <v>58</v>
      </c>
      <c r="D413">
        <v>103.28999999999999</v>
      </c>
    </row>
    <row r="414" spans="1:4" x14ac:dyDescent="0.3">
      <c r="A414">
        <v>8</v>
      </c>
      <c r="B414">
        <v>7</v>
      </c>
      <c r="C414" t="s">
        <v>29</v>
      </c>
      <c r="D414">
        <v>193.14</v>
      </c>
    </row>
    <row r="415" spans="1:4" x14ac:dyDescent="0.3">
      <c r="A415">
        <v>8</v>
      </c>
      <c r="B415">
        <v>7</v>
      </c>
      <c r="C415" t="s">
        <v>31</v>
      </c>
      <c r="D415">
        <v>35.47</v>
      </c>
    </row>
    <row r="416" spans="1:4" x14ac:dyDescent="0.3">
      <c r="A416">
        <v>8</v>
      </c>
      <c r="B416">
        <v>7</v>
      </c>
      <c r="C416" t="s">
        <v>37</v>
      </c>
      <c r="D416">
        <v>62.26</v>
      </c>
    </row>
    <row r="417" spans="1:4" x14ac:dyDescent="0.3">
      <c r="A417">
        <v>8</v>
      </c>
      <c r="B417">
        <v>7</v>
      </c>
      <c r="C417" t="s">
        <v>43</v>
      </c>
      <c r="D417">
        <v>3.98</v>
      </c>
    </row>
    <row r="418" spans="1:4" x14ac:dyDescent="0.3">
      <c r="A418">
        <v>8</v>
      </c>
      <c r="B418">
        <v>7</v>
      </c>
      <c r="C418" t="s">
        <v>53</v>
      </c>
      <c r="D418">
        <v>114.87</v>
      </c>
    </row>
    <row r="419" spans="1:4" x14ac:dyDescent="0.3">
      <c r="A419">
        <v>8</v>
      </c>
      <c r="B419">
        <v>10</v>
      </c>
      <c r="C419" t="s">
        <v>24</v>
      </c>
      <c r="D419">
        <v>1.21</v>
      </c>
    </row>
    <row r="420" spans="1:4" x14ac:dyDescent="0.3">
      <c r="A420">
        <v>8</v>
      </c>
      <c r="B420">
        <v>10</v>
      </c>
      <c r="C420" t="s">
        <v>58</v>
      </c>
      <c r="D420">
        <v>199.60999999999999</v>
      </c>
    </row>
    <row r="421" spans="1:4" x14ac:dyDescent="0.3">
      <c r="A421">
        <v>8</v>
      </c>
      <c r="B421">
        <v>10</v>
      </c>
      <c r="C421" t="s">
        <v>25</v>
      </c>
      <c r="D421">
        <v>0.13</v>
      </c>
    </row>
    <row r="422" spans="1:4" x14ac:dyDescent="0.3">
      <c r="A422">
        <v>8</v>
      </c>
      <c r="B422">
        <v>10</v>
      </c>
      <c r="C422" t="s">
        <v>29</v>
      </c>
      <c r="D422">
        <v>130.63</v>
      </c>
    </row>
    <row r="423" spans="1:4" x14ac:dyDescent="0.3">
      <c r="A423">
        <v>8</v>
      </c>
      <c r="B423">
        <v>10</v>
      </c>
      <c r="C423" t="s">
        <v>30</v>
      </c>
      <c r="D423">
        <v>1.62</v>
      </c>
    </row>
    <row r="424" spans="1:4" x14ac:dyDescent="0.3">
      <c r="A424">
        <v>8</v>
      </c>
      <c r="B424">
        <v>10</v>
      </c>
      <c r="C424" t="s">
        <v>37</v>
      </c>
      <c r="D424">
        <v>124.92999999999998</v>
      </c>
    </row>
    <row r="425" spans="1:4" x14ac:dyDescent="0.3">
      <c r="A425">
        <v>8</v>
      </c>
      <c r="B425">
        <v>10</v>
      </c>
      <c r="C425" t="s">
        <v>38</v>
      </c>
      <c r="D425">
        <v>0.28000000000000003</v>
      </c>
    </row>
    <row r="426" spans="1:4" x14ac:dyDescent="0.3">
      <c r="A426">
        <v>8</v>
      </c>
      <c r="B426">
        <v>10</v>
      </c>
      <c r="C426" t="s">
        <v>43</v>
      </c>
      <c r="D426">
        <v>1.44</v>
      </c>
    </row>
    <row r="427" spans="1:4" x14ac:dyDescent="0.3">
      <c r="A427">
        <v>8</v>
      </c>
      <c r="B427">
        <v>10</v>
      </c>
      <c r="C427" t="s">
        <v>43</v>
      </c>
      <c r="D427">
        <v>1.3</v>
      </c>
    </row>
    <row r="428" spans="1:4" x14ac:dyDescent="0.3">
      <c r="A428">
        <v>8</v>
      </c>
      <c r="B428">
        <v>10</v>
      </c>
      <c r="C428" t="s">
        <v>53</v>
      </c>
      <c r="D428">
        <v>144.19999999999999</v>
      </c>
    </row>
    <row r="429" spans="1:4" x14ac:dyDescent="0.3">
      <c r="A429">
        <v>8</v>
      </c>
      <c r="B429">
        <v>13</v>
      </c>
      <c r="C429" t="s">
        <v>0</v>
      </c>
      <c r="D429">
        <v>1.25</v>
      </c>
    </row>
    <row r="430" spans="1:4" x14ac:dyDescent="0.3">
      <c r="A430">
        <v>8</v>
      </c>
      <c r="B430">
        <v>13</v>
      </c>
      <c r="C430" t="s">
        <v>13</v>
      </c>
      <c r="D430">
        <v>0.04</v>
      </c>
    </row>
    <row r="431" spans="1:4" x14ac:dyDescent="0.3">
      <c r="A431">
        <v>8</v>
      </c>
      <c r="B431">
        <v>13</v>
      </c>
      <c r="C431" t="s">
        <v>17</v>
      </c>
      <c r="D431">
        <v>4.97</v>
      </c>
    </row>
    <row r="432" spans="1:4" x14ac:dyDescent="0.3">
      <c r="A432">
        <v>8</v>
      </c>
      <c r="B432">
        <v>13</v>
      </c>
      <c r="C432" t="s">
        <v>24</v>
      </c>
      <c r="D432">
        <v>7.49</v>
      </c>
    </row>
    <row r="433" spans="1:4" x14ac:dyDescent="0.3">
      <c r="A433">
        <v>8</v>
      </c>
      <c r="B433">
        <v>13</v>
      </c>
      <c r="C433" t="s">
        <v>58</v>
      </c>
      <c r="D433">
        <v>162.81</v>
      </c>
    </row>
    <row r="434" spans="1:4" x14ac:dyDescent="0.3">
      <c r="A434">
        <v>8</v>
      </c>
      <c r="B434">
        <v>13</v>
      </c>
      <c r="C434" t="s">
        <v>29</v>
      </c>
      <c r="D434">
        <v>135.26</v>
      </c>
    </row>
    <row r="435" spans="1:4" x14ac:dyDescent="0.3">
      <c r="A435">
        <v>8</v>
      </c>
      <c r="B435">
        <v>13</v>
      </c>
      <c r="C435" t="s">
        <v>31</v>
      </c>
      <c r="D435">
        <v>2.15</v>
      </c>
    </row>
    <row r="436" spans="1:4" x14ac:dyDescent="0.3">
      <c r="A436">
        <v>8</v>
      </c>
      <c r="B436">
        <v>13</v>
      </c>
      <c r="C436" t="s">
        <v>37</v>
      </c>
      <c r="D436">
        <v>119.26999999999998</v>
      </c>
    </row>
    <row r="437" spans="1:4" x14ac:dyDescent="0.3">
      <c r="A437">
        <v>8</v>
      </c>
      <c r="B437">
        <v>13</v>
      </c>
      <c r="C437" t="s">
        <v>43</v>
      </c>
      <c r="D437">
        <v>0.32</v>
      </c>
    </row>
    <row r="438" spans="1:4" x14ac:dyDescent="0.3">
      <c r="A438">
        <v>8</v>
      </c>
      <c r="B438">
        <v>13</v>
      </c>
      <c r="C438" t="s">
        <v>43</v>
      </c>
      <c r="D438">
        <v>5.01</v>
      </c>
    </row>
    <row r="439" spans="1:4" x14ac:dyDescent="0.3">
      <c r="A439">
        <v>8</v>
      </c>
      <c r="B439">
        <v>13</v>
      </c>
      <c r="C439" t="s">
        <v>53</v>
      </c>
      <c r="D439">
        <v>51.13</v>
      </c>
    </row>
    <row r="440" spans="1:4" x14ac:dyDescent="0.3">
      <c r="A440">
        <v>8</v>
      </c>
      <c r="B440">
        <v>19</v>
      </c>
      <c r="C440" t="s">
        <v>13</v>
      </c>
      <c r="D440">
        <v>8.85</v>
      </c>
    </row>
    <row r="441" spans="1:4" x14ac:dyDescent="0.3">
      <c r="A441">
        <v>8</v>
      </c>
      <c r="B441">
        <v>19</v>
      </c>
      <c r="C441" t="s">
        <v>58</v>
      </c>
      <c r="D441">
        <v>151.07999999999998</v>
      </c>
    </row>
    <row r="442" spans="1:4" x14ac:dyDescent="0.3">
      <c r="A442">
        <v>8</v>
      </c>
      <c r="B442">
        <v>19</v>
      </c>
      <c r="C442" t="s">
        <v>29</v>
      </c>
      <c r="D442">
        <v>99.15</v>
      </c>
    </row>
    <row r="443" spans="1:4" x14ac:dyDescent="0.3">
      <c r="A443">
        <v>8</v>
      </c>
      <c r="B443">
        <v>19</v>
      </c>
      <c r="C443" t="s">
        <v>31</v>
      </c>
      <c r="D443">
        <v>11.61</v>
      </c>
    </row>
    <row r="444" spans="1:4" x14ac:dyDescent="0.3">
      <c r="A444">
        <v>8</v>
      </c>
      <c r="B444">
        <v>19</v>
      </c>
      <c r="C444" t="s">
        <v>37</v>
      </c>
      <c r="D444">
        <v>65.95</v>
      </c>
    </row>
    <row r="445" spans="1:4" x14ac:dyDescent="0.3">
      <c r="A445">
        <v>8</v>
      </c>
      <c r="B445">
        <v>19</v>
      </c>
      <c r="C445" t="s">
        <v>53</v>
      </c>
      <c r="D445">
        <v>114</v>
      </c>
    </row>
    <row r="446" spans="1:4" x14ac:dyDescent="0.3">
      <c r="A446">
        <v>8</v>
      </c>
      <c r="B446">
        <v>25</v>
      </c>
      <c r="C446" t="s">
        <v>58</v>
      </c>
      <c r="D446">
        <v>78.199999999999989</v>
      </c>
    </row>
    <row r="447" spans="1:4" x14ac:dyDescent="0.3">
      <c r="A447">
        <v>8</v>
      </c>
      <c r="B447">
        <v>25</v>
      </c>
      <c r="C447" t="s">
        <v>29</v>
      </c>
      <c r="D447">
        <v>5.07</v>
      </c>
    </row>
    <row r="448" spans="1:4" x14ac:dyDescent="0.3">
      <c r="A448">
        <v>8</v>
      </c>
      <c r="B448">
        <v>25</v>
      </c>
      <c r="C448" t="s">
        <v>37</v>
      </c>
      <c r="D448">
        <v>240.53999999999996</v>
      </c>
    </row>
    <row r="449" spans="1:4" x14ac:dyDescent="0.3">
      <c r="A449">
        <v>8</v>
      </c>
      <c r="B449">
        <v>25</v>
      </c>
      <c r="C449" t="s">
        <v>43</v>
      </c>
      <c r="D449">
        <v>5.52</v>
      </c>
    </row>
    <row r="450" spans="1:4" x14ac:dyDescent="0.3">
      <c r="A450">
        <v>8</v>
      </c>
      <c r="B450">
        <v>25</v>
      </c>
      <c r="C450" t="s">
        <v>53</v>
      </c>
      <c r="D450">
        <v>101.03</v>
      </c>
    </row>
    <row r="451" spans="1:4" x14ac:dyDescent="0.3">
      <c r="A451">
        <v>9</v>
      </c>
      <c r="B451">
        <v>3</v>
      </c>
      <c r="C451" t="s">
        <v>58</v>
      </c>
      <c r="D451">
        <v>198.34</v>
      </c>
    </row>
    <row r="452" spans="1:4" x14ac:dyDescent="0.3">
      <c r="A452">
        <v>9</v>
      </c>
      <c r="B452">
        <v>3</v>
      </c>
      <c r="C452" t="s">
        <v>41</v>
      </c>
      <c r="D452">
        <v>61.54</v>
      </c>
    </row>
    <row r="453" spans="1:4" x14ac:dyDescent="0.3">
      <c r="A453">
        <v>9</v>
      </c>
      <c r="B453">
        <v>3</v>
      </c>
      <c r="C453" t="s">
        <v>43</v>
      </c>
      <c r="D453">
        <v>6.67</v>
      </c>
    </row>
    <row r="454" spans="1:4" x14ac:dyDescent="0.3">
      <c r="A454">
        <v>9</v>
      </c>
      <c r="B454">
        <v>3</v>
      </c>
      <c r="C454" t="s">
        <v>53</v>
      </c>
      <c r="D454">
        <v>128.19</v>
      </c>
    </row>
    <row r="455" spans="1:4" x14ac:dyDescent="0.3">
      <c r="A455">
        <v>9</v>
      </c>
      <c r="B455">
        <v>10</v>
      </c>
      <c r="C455" t="s">
        <v>58</v>
      </c>
      <c r="D455">
        <v>103.79</v>
      </c>
    </row>
    <row r="456" spans="1:4" x14ac:dyDescent="0.3">
      <c r="A456">
        <v>9</v>
      </c>
      <c r="B456">
        <v>10</v>
      </c>
      <c r="C456" t="s">
        <v>31</v>
      </c>
      <c r="D456">
        <v>11.58</v>
      </c>
    </row>
    <row r="457" spans="1:4" x14ac:dyDescent="0.3">
      <c r="A457">
        <v>9</v>
      </c>
      <c r="B457">
        <v>10</v>
      </c>
      <c r="C457" t="s">
        <v>41</v>
      </c>
      <c r="D457">
        <v>118.52</v>
      </c>
    </row>
    <row r="458" spans="1:4" x14ac:dyDescent="0.3">
      <c r="A458">
        <v>9</v>
      </c>
      <c r="B458">
        <v>10</v>
      </c>
      <c r="C458" t="s">
        <v>43</v>
      </c>
      <c r="D458">
        <v>5.85</v>
      </c>
    </row>
    <row r="459" spans="1:4" x14ac:dyDescent="0.3">
      <c r="A459">
        <v>9</v>
      </c>
      <c r="B459">
        <v>10</v>
      </c>
      <c r="C459" t="s">
        <v>51</v>
      </c>
      <c r="D459">
        <v>11.46</v>
      </c>
    </row>
    <row r="460" spans="1:4" x14ac:dyDescent="0.3">
      <c r="A460">
        <v>9</v>
      </c>
      <c r="B460">
        <v>10</v>
      </c>
      <c r="C460" t="s">
        <v>53</v>
      </c>
      <c r="D460">
        <f>301.07+53.35</f>
        <v>354.42</v>
      </c>
    </row>
    <row r="461" spans="1:4" x14ac:dyDescent="0.3">
      <c r="A461">
        <v>9</v>
      </c>
      <c r="B461">
        <v>11</v>
      </c>
      <c r="C461" t="s">
        <v>6</v>
      </c>
      <c r="D461">
        <v>6.83</v>
      </c>
    </row>
    <row r="462" spans="1:4" x14ac:dyDescent="0.3">
      <c r="A462">
        <v>9</v>
      </c>
      <c r="B462">
        <v>11</v>
      </c>
      <c r="C462" t="s">
        <v>9</v>
      </c>
      <c r="D462">
        <v>0.65</v>
      </c>
    </row>
    <row r="463" spans="1:4" x14ac:dyDescent="0.3">
      <c r="A463">
        <v>9</v>
      </c>
      <c r="B463">
        <v>11</v>
      </c>
      <c r="C463" t="s">
        <v>13</v>
      </c>
      <c r="D463">
        <v>4.4400000000000004</v>
      </c>
    </row>
    <row r="464" spans="1:4" x14ac:dyDescent="0.3">
      <c r="A464">
        <v>9</v>
      </c>
      <c r="B464">
        <v>11</v>
      </c>
      <c r="C464" t="s">
        <v>19</v>
      </c>
      <c r="D464">
        <v>8.0299999999999994</v>
      </c>
    </row>
    <row r="465" spans="1:4" x14ac:dyDescent="0.3">
      <c r="A465">
        <v>9</v>
      </c>
      <c r="B465">
        <v>11</v>
      </c>
      <c r="C465" t="s">
        <v>58</v>
      </c>
      <c r="D465">
        <v>156.97</v>
      </c>
    </row>
    <row r="466" spans="1:4" x14ac:dyDescent="0.3">
      <c r="A466">
        <v>9</v>
      </c>
      <c r="B466">
        <v>11</v>
      </c>
      <c r="C466" t="s">
        <v>26</v>
      </c>
      <c r="D466">
        <v>17.3</v>
      </c>
    </row>
    <row r="467" spans="1:4" x14ac:dyDescent="0.3">
      <c r="A467">
        <v>9</v>
      </c>
      <c r="B467">
        <v>11</v>
      </c>
      <c r="C467" t="s">
        <v>31</v>
      </c>
      <c r="D467">
        <v>32.24</v>
      </c>
    </row>
    <row r="468" spans="1:4" x14ac:dyDescent="0.3">
      <c r="A468">
        <v>9</v>
      </c>
      <c r="B468">
        <v>11</v>
      </c>
      <c r="C468" t="s">
        <v>59</v>
      </c>
      <c r="D468">
        <v>4.4800000000000004</v>
      </c>
    </row>
    <row r="469" spans="1:4" x14ac:dyDescent="0.3">
      <c r="A469">
        <v>9</v>
      </c>
      <c r="B469">
        <v>11</v>
      </c>
      <c r="C469" t="s">
        <v>41</v>
      </c>
      <c r="D469">
        <f>32.45+42.48</f>
        <v>74.930000000000007</v>
      </c>
    </row>
    <row r="470" spans="1:4" x14ac:dyDescent="0.3">
      <c r="A470">
        <v>9</v>
      </c>
      <c r="B470">
        <v>11</v>
      </c>
      <c r="C470" t="s">
        <v>42</v>
      </c>
      <c r="D470">
        <v>56.269999999999996</v>
      </c>
    </row>
    <row r="471" spans="1:4" x14ac:dyDescent="0.3">
      <c r="A471">
        <v>9</v>
      </c>
      <c r="B471">
        <v>11</v>
      </c>
      <c r="C471" t="s">
        <v>45</v>
      </c>
      <c r="D471">
        <v>2.13</v>
      </c>
    </row>
    <row r="472" spans="1:4" x14ac:dyDescent="0.3">
      <c r="A472">
        <v>9</v>
      </c>
      <c r="B472">
        <v>11</v>
      </c>
      <c r="C472" t="s">
        <v>53</v>
      </c>
      <c r="D472">
        <v>3.89</v>
      </c>
    </row>
    <row r="473" spans="1:4" x14ac:dyDescent="0.3">
      <c r="A473">
        <v>9</v>
      </c>
      <c r="B473">
        <v>13</v>
      </c>
      <c r="C473" t="s">
        <v>6</v>
      </c>
      <c r="D473">
        <v>7.07</v>
      </c>
    </row>
    <row r="474" spans="1:4" x14ac:dyDescent="0.3">
      <c r="A474">
        <v>9</v>
      </c>
      <c r="B474">
        <v>13</v>
      </c>
      <c r="C474" t="s">
        <v>13</v>
      </c>
      <c r="D474">
        <v>6.4</v>
      </c>
    </row>
    <row r="475" spans="1:4" x14ac:dyDescent="0.3">
      <c r="A475">
        <v>9</v>
      </c>
      <c r="B475">
        <v>13</v>
      </c>
      <c r="C475" t="s">
        <v>19</v>
      </c>
      <c r="D475">
        <v>5.22</v>
      </c>
    </row>
    <row r="476" spans="1:4" x14ac:dyDescent="0.3">
      <c r="A476">
        <v>9</v>
      </c>
      <c r="B476">
        <v>13</v>
      </c>
      <c r="C476" t="s">
        <v>58</v>
      </c>
      <c r="D476">
        <v>65.06</v>
      </c>
    </row>
    <row r="477" spans="1:4" x14ac:dyDescent="0.3">
      <c r="A477">
        <v>9</v>
      </c>
      <c r="B477">
        <v>13</v>
      </c>
      <c r="C477" t="s">
        <v>29</v>
      </c>
      <c r="D477">
        <v>8.49</v>
      </c>
    </row>
    <row r="478" spans="1:4" x14ac:dyDescent="0.3">
      <c r="A478">
        <v>9</v>
      </c>
      <c r="B478">
        <v>13</v>
      </c>
      <c r="C478" t="s">
        <v>31</v>
      </c>
      <c r="D478">
        <v>5.83</v>
      </c>
    </row>
    <row r="479" spans="1:4" x14ac:dyDescent="0.3">
      <c r="A479">
        <v>9</v>
      </c>
      <c r="B479">
        <v>13</v>
      </c>
      <c r="C479" t="s">
        <v>36</v>
      </c>
      <c r="D479">
        <v>2.75</v>
      </c>
    </row>
    <row r="480" spans="1:4" x14ac:dyDescent="0.3">
      <c r="A480">
        <v>9</v>
      </c>
      <c r="B480">
        <v>13</v>
      </c>
      <c r="C480" t="s">
        <v>37</v>
      </c>
      <c r="D480">
        <v>19.36</v>
      </c>
    </row>
    <row r="481" spans="1:4" x14ac:dyDescent="0.3">
      <c r="A481">
        <v>9</v>
      </c>
      <c r="B481">
        <v>13</v>
      </c>
      <c r="C481" t="s">
        <v>59</v>
      </c>
      <c r="D481">
        <v>2.71</v>
      </c>
    </row>
    <row r="482" spans="1:4" x14ac:dyDescent="0.3">
      <c r="A482">
        <v>9</v>
      </c>
      <c r="B482">
        <v>13</v>
      </c>
      <c r="C482" t="s">
        <v>41</v>
      </c>
      <c r="D482">
        <f>14.91+28.16</f>
        <v>43.07</v>
      </c>
    </row>
    <row r="483" spans="1:4" x14ac:dyDescent="0.3">
      <c r="A483">
        <v>9</v>
      </c>
      <c r="B483">
        <v>13</v>
      </c>
      <c r="C483" t="s">
        <v>42</v>
      </c>
      <c r="D483">
        <v>7.18</v>
      </c>
    </row>
    <row r="484" spans="1:4" x14ac:dyDescent="0.3">
      <c r="A484">
        <v>9</v>
      </c>
      <c r="B484">
        <v>13</v>
      </c>
      <c r="C484" t="s">
        <v>43</v>
      </c>
      <c r="D484">
        <v>17.809999999999999</v>
      </c>
    </row>
    <row r="485" spans="1:4" x14ac:dyDescent="0.3">
      <c r="A485">
        <v>9</v>
      </c>
      <c r="B485">
        <v>13</v>
      </c>
      <c r="C485" t="s">
        <v>53</v>
      </c>
      <c r="D485">
        <v>23.93</v>
      </c>
    </row>
    <row r="486" spans="1:4" x14ac:dyDescent="0.3">
      <c r="A486">
        <v>9</v>
      </c>
      <c r="B486">
        <v>22</v>
      </c>
      <c r="C486" t="s">
        <v>0</v>
      </c>
      <c r="D486">
        <v>9.52</v>
      </c>
    </row>
    <row r="487" spans="1:4" x14ac:dyDescent="0.3">
      <c r="A487">
        <v>9</v>
      </c>
      <c r="B487">
        <v>22</v>
      </c>
      <c r="C487" t="s">
        <v>6</v>
      </c>
      <c r="D487">
        <v>6.34</v>
      </c>
    </row>
    <row r="488" spans="1:4" x14ac:dyDescent="0.3">
      <c r="A488">
        <v>9</v>
      </c>
      <c r="B488">
        <v>22</v>
      </c>
      <c r="C488" t="s">
        <v>11</v>
      </c>
      <c r="D488">
        <v>1.89</v>
      </c>
    </row>
    <row r="489" spans="1:4" x14ac:dyDescent="0.3">
      <c r="A489">
        <v>9</v>
      </c>
      <c r="B489">
        <v>22</v>
      </c>
      <c r="C489" t="s">
        <v>13</v>
      </c>
      <c r="D489">
        <v>5.73</v>
      </c>
    </row>
    <row r="490" spans="1:4" x14ac:dyDescent="0.3">
      <c r="A490">
        <v>9</v>
      </c>
      <c r="B490">
        <v>22</v>
      </c>
      <c r="C490" t="s">
        <v>19</v>
      </c>
      <c r="D490">
        <v>11.02</v>
      </c>
    </row>
    <row r="491" spans="1:4" x14ac:dyDescent="0.3">
      <c r="A491">
        <v>9</v>
      </c>
      <c r="B491">
        <v>22</v>
      </c>
      <c r="C491" t="s">
        <v>21</v>
      </c>
      <c r="D491">
        <v>0.41</v>
      </c>
    </row>
    <row r="492" spans="1:4" x14ac:dyDescent="0.3">
      <c r="A492">
        <v>9</v>
      </c>
      <c r="B492">
        <v>22</v>
      </c>
      <c r="C492" t="s">
        <v>58</v>
      </c>
      <c r="D492">
        <v>155.28</v>
      </c>
    </row>
    <row r="493" spans="1:4" x14ac:dyDescent="0.3">
      <c r="A493">
        <v>9</v>
      </c>
      <c r="B493">
        <v>22</v>
      </c>
      <c r="C493" t="s">
        <v>26</v>
      </c>
      <c r="D493">
        <v>4.32</v>
      </c>
    </row>
    <row r="494" spans="1:4" x14ac:dyDescent="0.3">
      <c r="A494">
        <v>9</v>
      </c>
      <c r="B494">
        <v>22</v>
      </c>
      <c r="C494" t="s">
        <v>29</v>
      </c>
      <c r="D494">
        <v>0.72</v>
      </c>
    </row>
    <row r="495" spans="1:4" x14ac:dyDescent="0.3">
      <c r="A495">
        <v>9</v>
      </c>
      <c r="B495">
        <v>22</v>
      </c>
      <c r="C495" t="s">
        <v>31</v>
      </c>
      <c r="D495">
        <v>78.599999999999994</v>
      </c>
    </row>
    <row r="496" spans="1:4" x14ac:dyDescent="0.3">
      <c r="A496">
        <v>9</v>
      </c>
      <c r="B496">
        <v>22</v>
      </c>
      <c r="C496" t="s">
        <v>41</v>
      </c>
      <c r="D496">
        <f>8.39+22.09</f>
        <v>30.48</v>
      </c>
    </row>
    <row r="497" spans="1:4" x14ac:dyDescent="0.3">
      <c r="A497">
        <v>9</v>
      </c>
      <c r="B497">
        <v>22</v>
      </c>
      <c r="C497" t="s">
        <v>42</v>
      </c>
      <c r="D497">
        <v>7.98</v>
      </c>
    </row>
    <row r="498" spans="1:4" x14ac:dyDescent="0.3">
      <c r="A498">
        <v>9</v>
      </c>
      <c r="B498">
        <v>22</v>
      </c>
      <c r="C498" t="s">
        <v>43</v>
      </c>
      <c r="D498">
        <f>11.17+8.31</f>
        <v>19.48</v>
      </c>
    </row>
    <row r="499" spans="1:4" x14ac:dyDescent="0.3">
      <c r="A499">
        <v>9</v>
      </c>
      <c r="B499">
        <v>22</v>
      </c>
      <c r="C499" t="s">
        <v>45</v>
      </c>
      <c r="D499">
        <v>0.31</v>
      </c>
    </row>
    <row r="500" spans="1:4" x14ac:dyDescent="0.3">
      <c r="A500">
        <v>9</v>
      </c>
      <c r="B500">
        <v>22</v>
      </c>
      <c r="C500" t="s">
        <v>53</v>
      </c>
      <c r="D500">
        <v>3.87</v>
      </c>
    </row>
    <row r="501" spans="1:4" x14ac:dyDescent="0.3">
      <c r="A501">
        <v>10</v>
      </c>
      <c r="B501">
        <v>1</v>
      </c>
      <c r="C501" t="s">
        <v>1</v>
      </c>
      <c r="D501">
        <v>143.03</v>
      </c>
    </row>
    <row r="502" spans="1:4" x14ac:dyDescent="0.3">
      <c r="A502">
        <v>10</v>
      </c>
      <c r="B502">
        <v>1</v>
      </c>
      <c r="C502" t="s">
        <v>9</v>
      </c>
      <c r="D502">
        <v>13.27</v>
      </c>
    </row>
    <row r="503" spans="1:4" x14ac:dyDescent="0.3">
      <c r="A503">
        <v>10</v>
      </c>
      <c r="B503">
        <v>1</v>
      </c>
      <c r="C503" t="s">
        <v>10</v>
      </c>
      <c r="D503">
        <v>4.25</v>
      </c>
    </row>
    <row r="504" spans="1:4" x14ac:dyDescent="0.3">
      <c r="A504">
        <v>10</v>
      </c>
      <c r="B504">
        <v>1</v>
      </c>
      <c r="C504" t="s">
        <v>58</v>
      </c>
      <c r="D504">
        <v>128.59</v>
      </c>
    </row>
    <row r="505" spans="1:4" x14ac:dyDescent="0.3">
      <c r="A505">
        <v>10</v>
      </c>
      <c r="B505">
        <v>1</v>
      </c>
      <c r="C505" t="s">
        <v>59</v>
      </c>
      <c r="D505">
        <v>3.6499999999999986</v>
      </c>
    </row>
    <row r="506" spans="1:4" x14ac:dyDescent="0.3">
      <c r="A506">
        <v>10</v>
      </c>
      <c r="B506">
        <v>1</v>
      </c>
      <c r="C506" t="s">
        <v>41</v>
      </c>
      <c r="D506">
        <v>14.23</v>
      </c>
    </row>
    <row r="507" spans="1:4" x14ac:dyDescent="0.3">
      <c r="A507">
        <v>10</v>
      </c>
      <c r="B507">
        <v>1</v>
      </c>
      <c r="C507" t="s">
        <v>51</v>
      </c>
      <c r="D507">
        <v>0.32</v>
      </c>
    </row>
    <row r="508" spans="1:4" x14ac:dyDescent="0.3">
      <c r="A508">
        <v>10</v>
      </c>
      <c r="B508">
        <v>1</v>
      </c>
      <c r="C508" t="s">
        <v>53</v>
      </c>
      <c r="D508">
        <v>8.9</v>
      </c>
    </row>
    <row r="509" spans="1:4" x14ac:dyDescent="0.3">
      <c r="A509">
        <v>10</v>
      </c>
      <c r="B509">
        <v>3</v>
      </c>
      <c r="C509" t="s">
        <v>58</v>
      </c>
      <c r="D509">
        <v>122.64999999999998</v>
      </c>
    </row>
    <row r="510" spans="1:4" x14ac:dyDescent="0.3">
      <c r="A510">
        <v>10</v>
      </c>
      <c r="B510">
        <v>3</v>
      </c>
      <c r="C510" t="s">
        <v>33</v>
      </c>
      <c r="D510">
        <v>280.96999999999997</v>
      </c>
    </row>
    <row r="511" spans="1:4" x14ac:dyDescent="0.3">
      <c r="A511">
        <v>10</v>
      </c>
      <c r="B511">
        <v>3</v>
      </c>
      <c r="C511" t="s">
        <v>41</v>
      </c>
      <c r="D511">
        <v>137.78</v>
      </c>
    </row>
    <row r="512" spans="1:4" x14ac:dyDescent="0.3">
      <c r="A512">
        <v>10</v>
      </c>
      <c r="B512">
        <v>3</v>
      </c>
      <c r="C512" t="s">
        <v>44</v>
      </c>
      <c r="D512">
        <v>77.09</v>
      </c>
    </row>
    <row r="513" spans="1:4" x14ac:dyDescent="0.3">
      <c r="A513">
        <v>10</v>
      </c>
      <c r="B513">
        <v>3</v>
      </c>
      <c r="C513" t="s">
        <v>51</v>
      </c>
      <c r="D513">
        <v>8.2899999999999991</v>
      </c>
    </row>
    <row r="514" spans="1:4" x14ac:dyDescent="0.3">
      <c r="A514">
        <v>10</v>
      </c>
      <c r="B514">
        <v>3</v>
      </c>
      <c r="C514" t="s">
        <v>53</v>
      </c>
      <c r="D514">
        <v>13.83</v>
      </c>
    </row>
    <row r="515" spans="1:4" x14ac:dyDescent="0.3">
      <c r="A515">
        <v>10</v>
      </c>
      <c r="B515">
        <v>9</v>
      </c>
      <c r="C515" t="s">
        <v>10</v>
      </c>
      <c r="D515">
        <v>19.920000000000002</v>
      </c>
    </row>
    <row r="516" spans="1:4" x14ac:dyDescent="0.3">
      <c r="A516">
        <v>10</v>
      </c>
      <c r="B516">
        <v>9</v>
      </c>
      <c r="C516" t="s">
        <v>22</v>
      </c>
      <c r="D516">
        <v>4.7</v>
      </c>
    </row>
    <row r="517" spans="1:4" x14ac:dyDescent="0.3">
      <c r="A517">
        <v>10</v>
      </c>
      <c r="B517">
        <v>9</v>
      </c>
      <c r="C517" t="s">
        <v>58</v>
      </c>
      <c r="D517">
        <v>200.35999999999999</v>
      </c>
    </row>
    <row r="518" spans="1:4" x14ac:dyDescent="0.3">
      <c r="A518">
        <v>10</v>
      </c>
      <c r="B518">
        <v>9</v>
      </c>
      <c r="C518" t="s">
        <v>33</v>
      </c>
      <c r="D518">
        <v>409.36</v>
      </c>
    </row>
    <row r="519" spans="1:4" x14ac:dyDescent="0.3">
      <c r="A519">
        <v>10</v>
      </c>
      <c r="B519">
        <v>9</v>
      </c>
      <c r="C519" t="s">
        <v>45</v>
      </c>
      <c r="D519">
        <f>61.9+60.66</f>
        <v>122.56</v>
      </c>
    </row>
    <row r="520" spans="1:4" x14ac:dyDescent="0.3">
      <c r="A520">
        <v>10</v>
      </c>
      <c r="B520">
        <v>9</v>
      </c>
      <c r="C520" t="s">
        <v>53</v>
      </c>
      <c r="D520">
        <v>368.44</v>
      </c>
    </row>
    <row r="521" spans="1:4" x14ac:dyDescent="0.3">
      <c r="A521">
        <v>10</v>
      </c>
      <c r="B521">
        <v>13</v>
      </c>
      <c r="C521" t="s">
        <v>7</v>
      </c>
      <c r="D521">
        <v>6.55</v>
      </c>
    </row>
    <row r="522" spans="1:4" x14ac:dyDescent="0.3">
      <c r="A522">
        <v>10</v>
      </c>
      <c r="B522">
        <v>13</v>
      </c>
      <c r="C522" t="s">
        <v>10</v>
      </c>
      <c r="D522">
        <v>4.7799999999999976</v>
      </c>
    </row>
    <row r="523" spans="1:4" x14ac:dyDescent="0.3">
      <c r="A523">
        <v>10</v>
      </c>
      <c r="B523">
        <v>13</v>
      </c>
      <c r="C523" t="s">
        <v>10</v>
      </c>
      <c r="D523">
        <v>4.7</v>
      </c>
    </row>
    <row r="524" spans="1:4" x14ac:dyDescent="0.3">
      <c r="A524">
        <v>10</v>
      </c>
      <c r="B524">
        <v>13</v>
      </c>
      <c r="C524" t="s">
        <v>58</v>
      </c>
      <c r="D524">
        <v>239.78999999999996</v>
      </c>
    </row>
    <row r="525" spans="1:4" x14ac:dyDescent="0.3">
      <c r="A525">
        <v>10</v>
      </c>
      <c r="B525">
        <v>13</v>
      </c>
      <c r="C525" t="s">
        <v>33</v>
      </c>
      <c r="D525">
        <v>271.57</v>
      </c>
    </row>
    <row r="526" spans="1:4" x14ac:dyDescent="0.3">
      <c r="A526">
        <v>10</v>
      </c>
      <c r="B526">
        <v>13</v>
      </c>
      <c r="C526" t="s">
        <v>51</v>
      </c>
      <c r="D526">
        <v>15.16</v>
      </c>
    </row>
    <row r="527" spans="1:4" x14ac:dyDescent="0.3">
      <c r="A527">
        <v>10</v>
      </c>
      <c r="B527">
        <v>13</v>
      </c>
      <c r="C527" t="s">
        <v>53</v>
      </c>
      <c r="D527">
        <v>87.240000000000009</v>
      </c>
    </row>
    <row r="528" spans="1:4" x14ac:dyDescent="0.3">
      <c r="A528">
        <v>10</v>
      </c>
      <c r="B528">
        <v>23</v>
      </c>
      <c r="C528" t="s">
        <v>8</v>
      </c>
      <c r="D528">
        <f>3.86*25</f>
        <v>96.5</v>
      </c>
    </row>
    <row r="529" spans="1:4" x14ac:dyDescent="0.3">
      <c r="A529">
        <v>10</v>
      </c>
      <c r="B529">
        <v>23</v>
      </c>
      <c r="C529" t="s">
        <v>58</v>
      </c>
      <c r="D529">
        <v>158.53</v>
      </c>
    </row>
    <row r="530" spans="1:4" x14ac:dyDescent="0.3">
      <c r="A530">
        <v>10</v>
      </c>
      <c r="B530">
        <v>23</v>
      </c>
      <c r="C530" t="s">
        <v>33</v>
      </c>
      <c r="D530">
        <f>367-D531</f>
        <v>244.4</v>
      </c>
    </row>
    <row r="531" spans="1:4" x14ac:dyDescent="0.3">
      <c r="A531">
        <v>10</v>
      </c>
      <c r="B531">
        <v>23</v>
      </c>
      <c r="C531" t="s">
        <v>44</v>
      </c>
      <c r="D531">
        <v>122.6</v>
      </c>
    </row>
    <row r="532" spans="1:4" x14ac:dyDescent="0.3">
      <c r="A532">
        <v>10</v>
      </c>
      <c r="B532">
        <v>23</v>
      </c>
      <c r="C532" t="s">
        <v>44</v>
      </c>
      <c r="D532">
        <v>122.42</v>
      </c>
    </row>
    <row r="533" spans="1:4" x14ac:dyDescent="0.3">
      <c r="A533">
        <v>10</v>
      </c>
      <c r="B533">
        <v>23</v>
      </c>
      <c r="C533" t="s">
        <v>51</v>
      </c>
      <c r="D533">
        <v>79.739999999999995</v>
      </c>
    </row>
    <row r="534" spans="1:4" x14ac:dyDescent="0.3">
      <c r="A534">
        <v>10</v>
      </c>
      <c r="B534">
        <v>23</v>
      </c>
      <c r="C534" t="s">
        <v>53</v>
      </c>
      <c r="D534">
        <v>20.13</v>
      </c>
    </row>
    <row r="535" spans="1:4" x14ac:dyDescent="0.3">
      <c r="A535">
        <v>11</v>
      </c>
      <c r="B535">
        <v>7</v>
      </c>
      <c r="C535" t="s">
        <v>0</v>
      </c>
      <c r="D535">
        <v>6.81</v>
      </c>
    </row>
    <row r="536" spans="1:4" x14ac:dyDescent="0.3">
      <c r="A536">
        <v>11</v>
      </c>
      <c r="B536">
        <v>7</v>
      </c>
      <c r="C536" t="s">
        <v>1</v>
      </c>
      <c r="D536">
        <v>46.12</v>
      </c>
    </row>
    <row r="537" spans="1:4" x14ac:dyDescent="0.3">
      <c r="A537">
        <v>11</v>
      </c>
      <c r="B537">
        <v>7</v>
      </c>
      <c r="C537" t="s">
        <v>7</v>
      </c>
      <c r="D537">
        <v>4.8</v>
      </c>
    </row>
    <row r="538" spans="1:4" x14ac:dyDescent="0.3">
      <c r="A538">
        <v>11</v>
      </c>
      <c r="B538">
        <v>7</v>
      </c>
      <c r="C538" t="s">
        <v>8</v>
      </c>
      <c r="D538">
        <v>123.15</v>
      </c>
    </row>
    <row r="539" spans="1:4" x14ac:dyDescent="0.3">
      <c r="A539">
        <v>11</v>
      </c>
      <c r="B539">
        <v>7</v>
      </c>
      <c r="C539" t="s">
        <v>13</v>
      </c>
      <c r="D539">
        <v>0.01</v>
      </c>
    </row>
    <row r="540" spans="1:4" x14ac:dyDescent="0.3">
      <c r="A540">
        <v>11</v>
      </c>
      <c r="B540">
        <v>7</v>
      </c>
      <c r="C540" t="s">
        <v>22</v>
      </c>
      <c r="D540">
        <v>6.95</v>
      </c>
    </row>
    <row r="541" spans="1:4" x14ac:dyDescent="0.3">
      <c r="A541">
        <v>11</v>
      </c>
      <c r="B541">
        <v>7</v>
      </c>
      <c r="C541" t="s">
        <v>58</v>
      </c>
      <c r="D541">
        <v>198.41</v>
      </c>
    </row>
    <row r="542" spans="1:4" x14ac:dyDescent="0.3">
      <c r="A542">
        <v>11</v>
      </c>
      <c r="B542">
        <v>7</v>
      </c>
      <c r="C542" t="s">
        <v>31</v>
      </c>
      <c r="D542">
        <v>37</v>
      </c>
    </row>
    <row r="543" spans="1:4" x14ac:dyDescent="0.3">
      <c r="A543">
        <v>11</v>
      </c>
      <c r="B543">
        <v>7</v>
      </c>
      <c r="C543" t="s">
        <v>37</v>
      </c>
      <c r="D543">
        <v>9.14</v>
      </c>
    </row>
    <row r="544" spans="1:4" x14ac:dyDescent="0.3">
      <c r="A544">
        <v>11</v>
      </c>
      <c r="B544">
        <v>7</v>
      </c>
      <c r="C544" t="s">
        <v>39</v>
      </c>
      <c r="D544">
        <v>2.96</v>
      </c>
    </row>
    <row r="545" spans="1:4" x14ac:dyDescent="0.3">
      <c r="A545">
        <v>11</v>
      </c>
      <c r="B545">
        <v>7</v>
      </c>
      <c r="C545" t="s">
        <v>59</v>
      </c>
      <c r="D545">
        <v>2.97</v>
      </c>
    </row>
    <row r="546" spans="1:4" x14ac:dyDescent="0.3">
      <c r="A546">
        <v>11</v>
      </c>
      <c r="B546">
        <v>7</v>
      </c>
      <c r="C546" t="s">
        <v>41</v>
      </c>
      <c r="D546">
        <v>79.88</v>
      </c>
    </row>
    <row r="547" spans="1:4" x14ac:dyDescent="0.3">
      <c r="A547">
        <v>11</v>
      </c>
      <c r="B547">
        <v>7</v>
      </c>
      <c r="C547" t="s">
        <v>43</v>
      </c>
      <c r="D547">
        <v>25.84</v>
      </c>
    </row>
    <row r="548" spans="1:4" x14ac:dyDescent="0.3">
      <c r="A548">
        <v>11</v>
      </c>
      <c r="B548">
        <v>7</v>
      </c>
      <c r="C548" t="s">
        <v>52</v>
      </c>
      <c r="D548">
        <v>59.79</v>
      </c>
    </row>
    <row r="549" spans="1:4" x14ac:dyDescent="0.3">
      <c r="A549">
        <v>11</v>
      </c>
      <c r="B549">
        <v>7</v>
      </c>
      <c r="C549" t="s">
        <v>53</v>
      </c>
      <c r="D549">
        <v>35.28</v>
      </c>
    </row>
    <row r="550" spans="1:4" x14ac:dyDescent="0.3">
      <c r="A550">
        <v>11</v>
      </c>
      <c r="B550">
        <v>8</v>
      </c>
      <c r="C550" t="s">
        <v>1</v>
      </c>
      <c r="D550">
        <v>26.15</v>
      </c>
    </row>
    <row r="551" spans="1:4" x14ac:dyDescent="0.3">
      <c r="A551">
        <v>11</v>
      </c>
      <c r="B551">
        <v>8</v>
      </c>
      <c r="C551" t="s">
        <v>5</v>
      </c>
      <c r="D551">
        <v>1.52</v>
      </c>
    </row>
    <row r="552" spans="1:4" x14ac:dyDescent="0.3">
      <c r="A552">
        <v>11</v>
      </c>
      <c r="B552">
        <v>8</v>
      </c>
      <c r="C552" t="s">
        <v>5</v>
      </c>
      <c r="D552">
        <v>6.33</v>
      </c>
    </row>
    <row r="553" spans="1:4" x14ac:dyDescent="0.3">
      <c r="A553">
        <v>11</v>
      </c>
      <c r="B553">
        <v>8</v>
      </c>
      <c r="C553" t="s">
        <v>8</v>
      </c>
      <c r="D553">
        <f>3.86*15</f>
        <v>57.9</v>
      </c>
    </row>
    <row r="554" spans="1:4" x14ac:dyDescent="0.3">
      <c r="A554">
        <v>11</v>
      </c>
      <c r="B554">
        <v>8</v>
      </c>
      <c r="C554" t="s">
        <v>9</v>
      </c>
      <c r="D554">
        <v>3.11</v>
      </c>
    </row>
    <row r="555" spans="1:4" x14ac:dyDescent="0.3">
      <c r="A555">
        <v>11</v>
      </c>
      <c r="B555">
        <v>8</v>
      </c>
      <c r="C555" t="s">
        <v>12</v>
      </c>
      <c r="D555">
        <v>6.46</v>
      </c>
    </row>
    <row r="556" spans="1:4" x14ac:dyDescent="0.3">
      <c r="A556">
        <v>11</v>
      </c>
      <c r="B556">
        <v>8</v>
      </c>
      <c r="C556" t="s">
        <v>13</v>
      </c>
      <c r="D556">
        <f>21.72+3.11</f>
        <v>24.83</v>
      </c>
    </row>
    <row r="557" spans="1:4" x14ac:dyDescent="0.3">
      <c r="A557">
        <v>11</v>
      </c>
      <c r="B557">
        <v>8</v>
      </c>
      <c r="C557" t="s">
        <v>21</v>
      </c>
      <c r="D557">
        <v>11.61</v>
      </c>
    </row>
    <row r="558" spans="1:4" x14ac:dyDescent="0.3">
      <c r="A558">
        <v>11</v>
      </c>
      <c r="B558">
        <v>8</v>
      </c>
      <c r="C558" t="s">
        <v>22</v>
      </c>
      <c r="D558">
        <v>1.2</v>
      </c>
    </row>
    <row r="559" spans="1:4" x14ac:dyDescent="0.3">
      <c r="A559">
        <v>11</v>
      </c>
      <c r="B559">
        <v>8</v>
      </c>
      <c r="C559" t="s">
        <v>58</v>
      </c>
      <c r="D559">
        <v>188.57999999999998</v>
      </c>
    </row>
    <row r="560" spans="1:4" x14ac:dyDescent="0.3">
      <c r="A560">
        <v>11</v>
      </c>
      <c r="B560">
        <v>8</v>
      </c>
      <c r="C560" t="s">
        <v>30</v>
      </c>
      <c r="D560">
        <v>0.01</v>
      </c>
    </row>
    <row r="561" spans="1:4" x14ac:dyDescent="0.3">
      <c r="A561">
        <v>11</v>
      </c>
      <c r="B561">
        <v>8</v>
      </c>
      <c r="C561" t="s">
        <v>31</v>
      </c>
      <c r="D561">
        <v>23.76</v>
      </c>
    </row>
    <row r="562" spans="1:4" x14ac:dyDescent="0.3">
      <c r="A562">
        <v>11</v>
      </c>
      <c r="B562">
        <v>8</v>
      </c>
      <c r="C562" t="s">
        <v>34</v>
      </c>
      <c r="D562">
        <v>4.12</v>
      </c>
    </row>
    <row r="563" spans="1:4" x14ac:dyDescent="0.3">
      <c r="A563">
        <v>11</v>
      </c>
      <c r="B563">
        <v>8</v>
      </c>
      <c r="C563" t="s">
        <v>37</v>
      </c>
      <c r="D563">
        <v>21.14</v>
      </c>
    </row>
    <row r="564" spans="1:4" x14ac:dyDescent="0.3">
      <c r="A564">
        <v>11</v>
      </c>
      <c r="B564">
        <v>8</v>
      </c>
      <c r="C564" t="s">
        <v>39</v>
      </c>
      <c r="D564">
        <v>3.94</v>
      </c>
    </row>
    <row r="565" spans="1:4" x14ac:dyDescent="0.3">
      <c r="A565">
        <v>11</v>
      </c>
      <c r="B565">
        <v>8</v>
      </c>
      <c r="C565" t="s">
        <v>59</v>
      </c>
      <c r="D565">
        <f>18.59+17.75</f>
        <v>36.340000000000003</v>
      </c>
    </row>
    <row r="566" spans="1:4" x14ac:dyDescent="0.3">
      <c r="A566">
        <v>11</v>
      </c>
      <c r="B566">
        <v>8</v>
      </c>
      <c r="C566" t="s">
        <v>43</v>
      </c>
      <c r="D566">
        <v>22.05</v>
      </c>
    </row>
    <row r="567" spans="1:4" x14ac:dyDescent="0.3">
      <c r="A567">
        <v>11</v>
      </c>
      <c r="B567">
        <v>8</v>
      </c>
      <c r="C567" t="s">
        <v>51</v>
      </c>
      <c r="D567">
        <v>8.43</v>
      </c>
    </row>
    <row r="568" spans="1:4" x14ac:dyDescent="0.3">
      <c r="A568">
        <v>11</v>
      </c>
      <c r="B568">
        <v>8</v>
      </c>
      <c r="C568" t="s">
        <v>51</v>
      </c>
      <c r="D568">
        <v>0.38</v>
      </c>
    </row>
    <row r="569" spans="1:4" x14ac:dyDescent="0.3">
      <c r="A569">
        <v>11</v>
      </c>
      <c r="B569">
        <v>8</v>
      </c>
      <c r="C569" t="s">
        <v>52</v>
      </c>
      <c r="D569">
        <v>0.73</v>
      </c>
    </row>
    <row r="570" spans="1:4" x14ac:dyDescent="0.3">
      <c r="A570">
        <v>11</v>
      </c>
      <c r="B570">
        <v>8</v>
      </c>
      <c r="C570" t="s">
        <v>53</v>
      </c>
      <c r="D570">
        <v>33.25</v>
      </c>
    </row>
    <row r="571" spans="1:4" x14ac:dyDescent="0.3">
      <c r="A571">
        <v>11</v>
      </c>
      <c r="B571">
        <v>12</v>
      </c>
      <c r="C571" t="s">
        <v>1</v>
      </c>
      <c r="D571">
        <v>75.14</v>
      </c>
    </row>
    <row r="572" spans="1:4" x14ac:dyDescent="0.3">
      <c r="A572">
        <v>11</v>
      </c>
      <c r="B572">
        <v>12</v>
      </c>
      <c r="C572" t="s">
        <v>7</v>
      </c>
      <c r="D572">
        <v>0.27</v>
      </c>
    </row>
    <row r="573" spans="1:4" x14ac:dyDescent="0.3">
      <c r="A573">
        <v>11</v>
      </c>
      <c r="B573">
        <v>12</v>
      </c>
      <c r="C573" t="s">
        <v>8</v>
      </c>
      <c r="D573">
        <f>3.86*10</f>
        <v>38.6</v>
      </c>
    </row>
    <row r="574" spans="1:4" x14ac:dyDescent="0.3">
      <c r="A574">
        <v>11</v>
      </c>
      <c r="B574">
        <v>12</v>
      </c>
      <c r="C574" t="s">
        <v>9</v>
      </c>
      <c r="D574">
        <v>0.52</v>
      </c>
    </row>
    <row r="575" spans="1:4" x14ac:dyDescent="0.3">
      <c r="A575">
        <v>11</v>
      </c>
      <c r="B575">
        <v>12</v>
      </c>
      <c r="C575" t="s">
        <v>13</v>
      </c>
      <c r="D575">
        <v>10.36</v>
      </c>
    </row>
    <row r="576" spans="1:4" x14ac:dyDescent="0.3">
      <c r="A576">
        <v>11</v>
      </c>
      <c r="B576">
        <v>12</v>
      </c>
      <c r="C576" t="s">
        <v>22</v>
      </c>
      <c r="D576">
        <v>1.63</v>
      </c>
    </row>
    <row r="577" spans="1:4" x14ac:dyDescent="0.3">
      <c r="A577">
        <v>11</v>
      </c>
      <c r="B577">
        <v>12</v>
      </c>
      <c r="C577" t="s">
        <v>58</v>
      </c>
      <c r="D577">
        <v>153.98999999999998</v>
      </c>
    </row>
    <row r="578" spans="1:4" x14ac:dyDescent="0.3">
      <c r="A578">
        <v>11</v>
      </c>
      <c r="B578">
        <v>12</v>
      </c>
      <c r="C578" t="s">
        <v>31</v>
      </c>
      <c r="D578">
        <v>3.21</v>
      </c>
    </row>
    <row r="579" spans="1:4" x14ac:dyDescent="0.3">
      <c r="A579">
        <v>11</v>
      </c>
      <c r="B579">
        <v>12</v>
      </c>
      <c r="C579" t="s">
        <v>34</v>
      </c>
      <c r="D579">
        <v>6.12</v>
      </c>
    </row>
    <row r="580" spans="1:4" x14ac:dyDescent="0.3">
      <c r="A580">
        <v>11</v>
      </c>
      <c r="B580">
        <v>12</v>
      </c>
      <c r="C580" t="s">
        <v>37</v>
      </c>
      <c r="D580">
        <v>14.75</v>
      </c>
    </row>
    <row r="581" spans="1:4" x14ac:dyDescent="0.3">
      <c r="A581">
        <v>11</v>
      </c>
      <c r="B581">
        <v>12</v>
      </c>
      <c r="C581" t="s">
        <v>43</v>
      </c>
      <c r="D581">
        <v>15.78</v>
      </c>
    </row>
    <row r="582" spans="1:4" x14ac:dyDescent="0.3">
      <c r="A582">
        <v>11</v>
      </c>
      <c r="B582">
        <v>12</v>
      </c>
      <c r="C582" t="s">
        <v>51</v>
      </c>
      <c r="D582">
        <v>7.73</v>
      </c>
    </row>
    <row r="583" spans="1:4" x14ac:dyDescent="0.3">
      <c r="A583">
        <v>11</v>
      </c>
      <c r="B583">
        <v>12</v>
      </c>
      <c r="C583" t="s">
        <v>53</v>
      </c>
      <c r="D583">
        <v>25.47</v>
      </c>
    </row>
    <row r="584" spans="1:4" x14ac:dyDescent="0.3">
      <c r="A584">
        <v>11</v>
      </c>
      <c r="B584">
        <v>14</v>
      </c>
      <c r="C584" t="s">
        <v>0</v>
      </c>
      <c r="D584">
        <v>0.21</v>
      </c>
    </row>
    <row r="585" spans="1:4" x14ac:dyDescent="0.3">
      <c r="A585">
        <v>11</v>
      </c>
      <c r="B585">
        <v>14</v>
      </c>
      <c r="C585" t="s">
        <v>1</v>
      </c>
      <c r="D585">
        <v>9.4499999999999993</v>
      </c>
    </row>
    <row r="586" spans="1:4" x14ac:dyDescent="0.3">
      <c r="A586">
        <v>11</v>
      </c>
      <c r="B586">
        <v>14</v>
      </c>
      <c r="C586" t="s">
        <v>5</v>
      </c>
      <c r="D586">
        <v>6.01</v>
      </c>
    </row>
    <row r="587" spans="1:4" x14ac:dyDescent="0.3">
      <c r="A587">
        <v>11</v>
      </c>
      <c r="B587">
        <v>14</v>
      </c>
      <c r="C587" t="s">
        <v>8</v>
      </c>
      <c r="D587">
        <v>89.45</v>
      </c>
    </row>
    <row r="588" spans="1:4" x14ac:dyDescent="0.3">
      <c r="A588">
        <v>11</v>
      </c>
      <c r="B588">
        <v>14</v>
      </c>
      <c r="C588" t="s">
        <v>13</v>
      </c>
      <c r="D588">
        <v>4.34</v>
      </c>
    </row>
    <row r="589" spans="1:4" x14ac:dyDescent="0.3">
      <c r="A589">
        <v>11</v>
      </c>
      <c r="B589">
        <v>14</v>
      </c>
      <c r="C589" t="s">
        <v>22</v>
      </c>
      <c r="D589">
        <v>0.35</v>
      </c>
    </row>
    <row r="590" spans="1:4" x14ac:dyDescent="0.3">
      <c r="A590">
        <v>11</v>
      </c>
      <c r="B590">
        <v>14</v>
      </c>
      <c r="C590" t="s">
        <v>24</v>
      </c>
      <c r="D590">
        <v>13.58</v>
      </c>
    </row>
    <row r="591" spans="1:4" x14ac:dyDescent="0.3">
      <c r="A591">
        <v>11</v>
      </c>
      <c r="B591">
        <v>14</v>
      </c>
      <c r="C591" t="s">
        <v>58</v>
      </c>
      <c r="D591">
        <v>113.69</v>
      </c>
    </row>
    <row r="592" spans="1:4" x14ac:dyDescent="0.3">
      <c r="A592">
        <v>11</v>
      </c>
      <c r="B592">
        <v>14</v>
      </c>
      <c r="C592" t="s">
        <v>30</v>
      </c>
      <c r="D592">
        <v>0.13</v>
      </c>
    </row>
    <row r="593" spans="1:4" x14ac:dyDescent="0.3">
      <c r="A593">
        <v>11</v>
      </c>
      <c r="B593">
        <v>14</v>
      </c>
      <c r="C593" t="s">
        <v>31</v>
      </c>
      <c r="D593">
        <v>11.79</v>
      </c>
    </row>
    <row r="594" spans="1:4" x14ac:dyDescent="0.3">
      <c r="A594">
        <v>11</v>
      </c>
      <c r="B594">
        <v>14</v>
      </c>
      <c r="C594" t="s">
        <v>37</v>
      </c>
      <c r="D594">
        <v>76.25</v>
      </c>
    </row>
    <row r="595" spans="1:4" x14ac:dyDescent="0.3">
      <c r="A595">
        <v>11</v>
      </c>
      <c r="B595">
        <v>14</v>
      </c>
      <c r="C595" t="s">
        <v>59</v>
      </c>
      <c r="D595">
        <v>2.99</v>
      </c>
    </row>
    <row r="596" spans="1:4" x14ac:dyDescent="0.3">
      <c r="A596">
        <v>11</v>
      </c>
      <c r="B596">
        <v>14</v>
      </c>
      <c r="C596" t="s">
        <v>43</v>
      </c>
      <c r="D596">
        <v>25.53</v>
      </c>
    </row>
    <row r="597" spans="1:4" x14ac:dyDescent="0.3">
      <c r="A597">
        <v>11</v>
      </c>
      <c r="B597">
        <v>14</v>
      </c>
      <c r="C597" t="s">
        <v>51</v>
      </c>
      <c r="D597">
        <v>6.82</v>
      </c>
    </row>
    <row r="598" spans="1:4" x14ac:dyDescent="0.3">
      <c r="A598">
        <v>11</v>
      </c>
      <c r="B598">
        <v>14</v>
      </c>
      <c r="C598" t="s">
        <v>52</v>
      </c>
      <c r="D598">
        <v>0.17</v>
      </c>
    </row>
    <row r="599" spans="1:4" x14ac:dyDescent="0.3">
      <c r="A599">
        <v>11</v>
      </c>
      <c r="B599">
        <v>14</v>
      </c>
      <c r="C599" t="s">
        <v>53</v>
      </c>
      <c r="D599">
        <v>47.81</v>
      </c>
    </row>
    <row r="600" spans="1:4" x14ac:dyDescent="0.3">
      <c r="A600">
        <v>11</v>
      </c>
      <c r="B600">
        <v>22</v>
      </c>
      <c r="C600" t="s">
        <v>7</v>
      </c>
      <c r="D600">
        <v>22.81</v>
      </c>
    </row>
    <row r="601" spans="1:4" x14ac:dyDescent="0.3">
      <c r="A601">
        <v>11</v>
      </c>
      <c r="B601">
        <v>22</v>
      </c>
      <c r="C601" t="s">
        <v>8</v>
      </c>
      <c r="D601">
        <v>224.64</v>
      </c>
    </row>
    <row r="602" spans="1:4" x14ac:dyDescent="0.3">
      <c r="A602">
        <v>11</v>
      </c>
      <c r="B602">
        <v>22</v>
      </c>
      <c r="C602" t="s">
        <v>58</v>
      </c>
      <c r="D602">
        <v>217.64</v>
      </c>
    </row>
    <row r="603" spans="1:4" x14ac:dyDescent="0.3">
      <c r="A603">
        <v>11</v>
      </c>
      <c r="B603">
        <v>22</v>
      </c>
      <c r="C603" t="s">
        <v>37</v>
      </c>
      <c r="D603">
        <v>22.14</v>
      </c>
    </row>
    <row r="604" spans="1:4" x14ac:dyDescent="0.3">
      <c r="A604">
        <v>11</v>
      </c>
      <c r="B604">
        <v>22</v>
      </c>
      <c r="C604" t="s">
        <v>43</v>
      </c>
      <c r="D604">
        <v>18.309999999999999</v>
      </c>
    </row>
    <row r="605" spans="1:4" x14ac:dyDescent="0.3">
      <c r="A605">
        <v>11</v>
      </c>
      <c r="B605">
        <v>22</v>
      </c>
      <c r="C605" t="s">
        <v>53</v>
      </c>
      <c r="D605">
        <v>82.81</v>
      </c>
    </row>
    <row r="606" spans="1:4" x14ac:dyDescent="0.3">
      <c r="A606">
        <v>12</v>
      </c>
      <c r="B606">
        <v>2</v>
      </c>
      <c r="C606" t="s">
        <v>8</v>
      </c>
      <c r="D606">
        <v>6.03</v>
      </c>
    </row>
    <row r="607" spans="1:4" x14ac:dyDescent="0.3">
      <c r="A607">
        <v>12</v>
      </c>
      <c r="B607">
        <v>2</v>
      </c>
      <c r="C607" t="s">
        <v>9</v>
      </c>
      <c r="D607">
        <v>0.75</v>
      </c>
    </row>
    <row r="608" spans="1:4" x14ac:dyDescent="0.3">
      <c r="A608">
        <v>12</v>
      </c>
      <c r="B608">
        <v>2</v>
      </c>
      <c r="C608" t="s">
        <v>10</v>
      </c>
      <c r="D608">
        <v>14.57</v>
      </c>
    </row>
    <row r="609" spans="1:4" x14ac:dyDescent="0.3">
      <c r="A609">
        <v>12</v>
      </c>
      <c r="B609">
        <v>2</v>
      </c>
      <c r="C609" t="s">
        <v>58</v>
      </c>
      <c r="D609">
        <v>231.43</v>
      </c>
    </row>
    <row r="610" spans="1:4" x14ac:dyDescent="0.3">
      <c r="A610">
        <v>12</v>
      </c>
      <c r="B610">
        <v>2</v>
      </c>
      <c r="C610" t="s">
        <v>25</v>
      </c>
      <c r="D610">
        <v>0.88</v>
      </c>
    </row>
    <row r="611" spans="1:4" x14ac:dyDescent="0.3">
      <c r="A611">
        <v>12</v>
      </c>
      <c r="B611">
        <v>2</v>
      </c>
      <c r="C611" t="s">
        <v>37</v>
      </c>
      <c r="D611">
        <v>261.07</v>
      </c>
    </row>
    <row r="612" spans="1:4" x14ac:dyDescent="0.3">
      <c r="A612">
        <v>12</v>
      </c>
      <c r="B612">
        <v>2</v>
      </c>
      <c r="C612" t="s">
        <v>51</v>
      </c>
      <c r="D612">
        <v>19.46</v>
      </c>
    </row>
    <row r="613" spans="1:4" x14ac:dyDescent="0.3">
      <c r="A613">
        <v>12</v>
      </c>
      <c r="B613">
        <v>2</v>
      </c>
      <c r="C613" t="s">
        <v>53</v>
      </c>
      <c r="D613">
        <v>5.85</v>
      </c>
    </row>
    <row r="614" spans="1:4" x14ac:dyDescent="0.3">
      <c r="A614">
        <v>12</v>
      </c>
      <c r="B614">
        <v>4</v>
      </c>
      <c r="C614" t="s">
        <v>8</v>
      </c>
      <c r="D614">
        <v>22.96</v>
      </c>
    </row>
    <row r="615" spans="1:4" x14ac:dyDescent="0.3">
      <c r="A615">
        <v>12</v>
      </c>
      <c r="B615">
        <v>4</v>
      </c>
      <c r="C615" t="s">
        <v>10</v>
      </c>
      <c r="D615">
        <v>1.62</v>
      </c>
    </row>
    <row r="616" spans="1:4" x14ac:dyDescent="0.3">
      <c r="A616">
        <v>12</v>
      </c>
      <c r="B616">
        <v>4</v>
      </c>
      <c r="C616" t="s">
        <v>58</v>
      </c>
      <c r="D616">
        <v>247.44</v>
      </c>
    </row>
    <row r="617" spans="1:4" x14ac:dyDescent="0.3">
      <c r="A617">
        <v>12</v>
      </c>
      <c r="B617">
        <v>4</v>
      </c>
      <c r="C617" t="s">
        <v>25</v>
      </c>
      <c r="D617">
        <v>0.72</v>
      </c>
    </row>
    <row r="618" spans="1:4" x14ac:dyDescent="0.3">
      <c r="A618">
        <v>12</v>
      </c>
      <c r="B618">
        <v>4</v>
      </c>
      <c r="C618" t="s">
        <v>37</v>
      </c>
      <c r="D618">
        <v>365.84999999999997</v>
      </c>
    </row>
    <row r="619" spans="1:4" x14ac:dyDescent="0.3">
      <c r="A619">
        <v>12</v>
      </c>
      <c r="B619">
        <v>4</v>
      </c>
      <c r="C619" t="s">
        <v>51</v>
      </c>
      <c r="D619">
        <v>24.259999999999998</v>
      </c>
    </row>
    <row r="620" spans="1:4" x14ac:dyDescent="0.3">
      <c r="A620">
        <v>12</v>
      </c>
      <c r="B620">
        <v>4</v>
      </c>
      <c r="C620" t="s">
        <v>53</v>
      </c>
      <c r="D620">
        <v>27.96</v>
      </c>
    </row>
    <row r="621" spans="1:4" x14ac:dyDescent="0.3">
      <c r="A621">
        <v>12</v>
      </c>
      <c r="B621">
        <v>13</v>
      </c>
      <c r="C621" t="s">
        <v>8</v>
      </c>
      <c r="D621">
        <v>7.11</v>
      </c>
    </row>
    <row r="622" spans="1:4" x14ac:dyDescent="0.3">
      <c r="A622">
        <v>12</v>
      </c>
      <c r="B622">
        <v>13</v>
      </c>
      <c r="C622" t="s">
        <v>58</v>
      </c>
      <c r="D622">
        <v>213.94</v>
      </c>
    </row>
    <row r="623" spans="1:4" x14ac:dyDescent="0.3">
      <c r="A623">
        <v>12</v>
      </c>
      <c r="B623">
        <v>13</v>
      </c>
      <c r="C623" t="s">
        <v>25</v>
      </c>
      <c r="D623">
        <v>0.74</v>
      </c>
    </row>
    <row r="624" spans="1:4" x14ac:dyDescent="0.3">
      <c r="A624">
        <v>12</v>
      </c>
      <c r="B624">
        <v>13</v>
      </c>
      <c r="C624" t="s">
        <v>37</v>
      </c>
      <c r="D624">
        <v>391.98</v>
      </c>
    </row>
    <row r="625" spans="1:4" x14ac:dyDescent="0.3">
      <c r="A625">
        <v>12</v>
      </c>
      <c r="B625">
        <v>13</v>
      </c>
      <c r="C625" t="s">
        <v>51</v>
      </c>
      <c r="D625">
        <v>30.16</v>
      </c>
    </row>
    <row r="626" spans="1:4" x14ac:dyDescent="0.3">
      <c r="A626">
        <v>12</v>
      </c>
      <c r="B626">
        <v>13</v>
      </c>
      <c r="C626" t="s">
        <v>53</v>
      </c>
      <c r="D626">
        <v>117.12</v>
      </c>
    </row>
    <row r="627" spans="1:4" x14ac:dyDescent="0.3">
      <c r="A627">
        <v>12</v>
      </c>
      <c r="B627">
        <v>19</v>
      </c>
      <c r="C627" t="s">
        <v>8</v>
      </c>
      <c r="D627">
        <v>161.97</v>
      </c>
    </row>
    <row r="628" spans="1:4" x14ac:dyDescent="0.3">
      <c r="A628">
        <v>12</v>
      </c>
      <c r="B628">
        <v>19</v>
      </c>
      <c r="C628" t="s">
        <v>58</v>
      </c>
      <c r="D628">
        <v>152.42999999999998</v>
      </c>
    </row>
    <row r="629" spans="1:4" x14ac:dyDescent="0.3">
      <c r="A629">
        <v>12</v>
      </c>
      <c r="B629">
        <v>19</v>
      </c>
      <c r="C629" t="s">
        <v>25</v>
      </c>
      <c r="D629">
        <v>0.02</v>
      </c>
    </row>
    <row r="630" spans="1:4" x14ac:dyDescent="0.3">
      <c r="A630">
        <v>12</v>
      </c>
      <c r="B630">
        <v>19</v>
      </c>
      <c r="C630" t="s">
        <v>37</v>
      </c>
      <c r="D630">
        <v>246.39</v>
      </c>
    </row>
    <row r="631" spans="1:4" x14ac:dyDescent="0.3">
      <c r="A631">
        <v>12</v>
      </c>
      <c r="B631">
        <v>19</v>
      </c>
      <c r="C631" t="s">
        <v>53</v>
      </c>
      <c r="D631">
        <v>27.24</v>
      </c>
    </row>
    <row r="632" spans="1:4" x14ac:dyDescent="0.3">
      <c r="A632">
        <v>12</v>
      </c>
      <c r="B632">
        <v>25</v>
      </c>
      <c r="C632" t="s">
        <v>8</v>
      </c>
      <c r="D632">
        <v>60.089999999999996</v>
      </c>
    </row>
    <row r="633" spans="1:4" x14ac:dyDescent="0.3">
      <c r="A633">
        <v>12</v>
      </c>
      <c r="B633">
        <v>25</v>
      </c>
      <c r="C633" t="s">
        <v>10</v>
      </c>
      <c r="D633">
        <v>5.58</v>
      </c>
    </row>
    <row r="634" spans="1:4" x14ac:dyDescent="0.3">
      <c r="A634">
        <v>12</v>
      </c>
      <c r="B634">
        <v>25</v>
      </c>
      <c r="C634" t="s">
        <v>58</v>
      </c>
      <c r="D634">
        <v>126.22999999999999</v>
      </c>
    </row>
    <row r="635" spans="1:4" x14ac:dyDescent="0.3">
      <c r="A635">
        <v>12</v>
      </c>
      <c r="B635">
        <v>25</v>
      </c>
      <c r="C635" t="s">
        <v>25</v>
      </c>
      <c r="D635">
        <v>1.91</v>
      </c>
    </row>
    <row r="636" spans="1:4" x14ac:dyDescent="0.3">
      <c r="A636">
        <v>12</v>
      </c>
      <c r="B636">
        <v>25</v>
      </c>
      <c r="C636" t="s">
        <v>37</v>
      </c>
      <c r="D636">
        <v>222.07</v>
      </c>
    </row>
    <row r="637" spans="1:4" x14ac:dyDescent="0.3">
      <c r="A637">
        <v>12</v>
      </c>
      <c r="B637">
        <v>25</v>
      </c>
      <c r="C637" t="s">
        <v>53</v>
      </c>
      <c r="D637">
        <v>175.48999999999998</v>
      </c>
    </row>
    <row r="638" spans="1:4" x14ac:dyDescent="0.3">
      <c r="A638">
        <v>13</v>
      </c>
      <c r="B638">
        <v>2</v>
      </c>
      <c r="C638" t="s">
        <v>8</v>
      </c>
      <c r="D638">
        <v>34.99</v>
      </c>
    </row>
    <row r="639" spans="1:4" x14ac:dyDescent="0.3">
      <c r="A639">
        <v>13</v>
      </c>
      <c r="B639">
        <v>2</v>
      </c>
      <c r="C639" t="s">
        <v>58</v>
      </c>
      <c r="D639">
        <v>266.34999999999997</v>
      </c>
    </row>
    <row r="640" spans="1:4" x14ac:dyDescent="0.3">
      <c r="A640">
        <v>13</v>
      </c>
      <c r="B640">
        <v>2</v>
      </c>
      <c r="C640" t="s">
        <v>37</v>
      </c>
      <c r="D640">
        <v>176.67999999999998</v>
      </c>
    </row>
    <row r="641" spans="1:4" x14ac:dyDescent="0.3">
      <c r="A641">
        <v>13</v>
      </c>
      <c r="B641">
        <v>2</v>
      </c>
      <c r="C641" t="s">
        <v>43</v>
      </c>
      <c r="D641">
        <v>23.03</v>
      </c>
    </row>
    <row r="642" spans="1:4" x14ac:dyDescent="0.3">
      <c r="A642">
        <v>13</v>
      </c>
      <c r="B642">
        <v>2</v>
      </c>
      <c r="C642" t="s">
        <v>51</v>
      </c>
      <c r="D642">
        <v>0.08</v>
      </c>
    </row>
    <row r="643" spans="1:4" x14ac:dyDescent="0.3">
      <c r="A643">
        <v>13</v>
      </c>
      <c r="B643">
        <v>2</v>
      </c>
      <c r="C643" t="s">
        <v>53</v>
      </c>
      <c r="D643">
        <v>333.78999999999996</v>
      </c>
    </row>
    <row r="644" spans="1:4" x14ac:dyDescent="0.3">
      <c r="A644">
        <v>13</v>
      </c>
      <c r="B644">
        <v>3</v>
      </c>
      <c r="C644" t="s">
        <v>8</v>
      </c>
      <c r="D644">
        <v>72.72</v>
      </c>
    </row>
    <row r="645" spans="1:4" x14ac:dyDescent="0.3">
      <c r="A645">
        <v>13</v>
      </c>
      <c r="B645">
        <v>3</v>
      </c>
      <c r="C645" t="s">
        <v>18</v>
      </c>
      <c r="D645">
        <v>4.26</v>
      </c>
    </row>
    <row r="646" spans="1:4" x14ac:dyDescent="0.3">
      <c r="A646">
        <v>13</v>
      </c>
      <c r="B646">
        <v>3</v>
      </c>
      <c r="C646" t="s">
        <v>58</v>
      </c>
      <c r="D646">
        <v>246.86</v>
      </c>
    </row>
    <row r="647" spans="1:4" x14ac:dyDescent="0.3">
      <c r="A647">
        <v>13</v>
      </c>
      <c r="B647">
        <v>3</v>
      </c>
      <c r="C647" t="s">
        <v>25</v>
      </c>
      <c r="D647">
        <v>3.19</v>
      </c>
    </row>
    <row r="648" spans="1:4" x14ac:dyDescent="0.3">
      <c r="A648">
        <v>13</v>
      </c>
      <c r="B648">
        <v>3</v>
      </c>
      <c r="C648" t="s">
        <v>34</v>
      </c>
      <c r="D648">
        <v>22.53</v>
      </c>
    </row>
    <row r="649" spans="1:4" x14ac:dyDescent="0.3">
      <c r="A649">
        <v>13</v>
      </c>
      <c r="B649">
        <v>3</v>
      </c>
      <c r="C649" t="s">
        <v>37</v>
      </c>
      <c r="D649">
        <v>62.41</v>
      </c>
    </row>
    <row r="650" spans="1:4" x14ac:dyDescent="0.3">
      <c r="A650">
        <v>13</v>
      </c>
      <c r="B650">
        <v>3</v>
      </c>
      <c r="C650" t="s">
        <v>51</v>
      </c>
      <c r="D650">
        <v>3.59</v>
      </c>
    </row>
    <row r="651" spans="1:4" x14ac:dyDescent="0.3">
      <c r="A651">
        <v>13</v>
      </c>
      <c r="B651">
        <v>3</v>
      </c>
      <c r="C651" t="s">
        <v>53</v>
      </c>
      <c r="D651">
        <v>217.60999999999999</v>
      </c>
    </row>
    <row r="652" spans="1:4" x14ac:dyDescent="0.3">
      <c r="A652">
        <v>13</v>
      </c>
      <c r="B652">
        <v>7</v>
      </c>
      <c r="C652" t="s">
        <v>58</v>
      </c>
      <c r="D652">
        <v>195.89999999999998</v>
      </c>
    </row>
    <row r="653" spans="1:4" x14ac:dyDescent="0.3">
      <c r="A653">
        <v>13</v>
      </c>
      <c r="B653">
        <v>7</v>
      </c>
      <c r="C653" t="s">
        <v>30</v>
      </c>
      <c r="D653">
        <v>0.04</v>
      </c>
    </row>
    <row r="654" spans="1:4" x14ac:dyDescent="0.3">
      <c r="A654">
        <v>13</v>
      </c>
      <c r="B654">
        <v>7</v>
      </c>
      <c r="C654" t="s">
        <v>37</v>
      </c>
      <c r="D654">
        <v>75.959999999999994</v>
      </c>
    </row>
    <row r="655" spans="1:4" x14ac:dyDescent="0.3">
      <c r="A655">
        <v>13</v>
      </c>
      <c r="B655">
        <v>7</v>
      </c>
      <c r="C655" t="s">
        <v>51</v>
      </c>
      <c r="D655">
        <v>12.92</v>
      </c>
    </row>
    <row r="656" spans="1:4" x14ac:dyDescent="0.3">
      <c r="A656">
        <v>13</v>
      </c>
      <c r="B656">
        <v>7</v>
      </c>
      <c r="C656" t="s">
        <v>53</v>
      </c>
      <c r="D656">
        <v>301.94</v>
      </c>
    </row>
    <row r="657" spans="1:4" x14ac:dyDescent="0.3">
      <c r="A657">
        <v>13</v>
      </c>
      <c r="B657">
        <v>19</v>
      </c>
      <c r="C657" t="s">
        <v>8</v>
      </c>
      <c r="D657">
        <v>68.22</v>
      </c>
    </row>
    <row r="658" spans="1:4" x14ac:dyDescent="0.3">
      <c r="A658">
        <v>13</v>
      </c>
      <c r="B658">
        <v>19</v>
      </c>
      <c r="C658" t="s">
        <v>58</v>
      </c>
      <c r="D658">
        <v>129.22999999999999</v>
      </c>
    </row>
    <row r="659" spans="1:4" x14ac:dyDescent="0.3">
      <c r="A659">
        <v>13</v>
      </c>
      <c r="B659">
        <v>19</v>
      </c>
      <c r="C659" t="s">
        <v>28</v>
      </c>
      <c r="D659">
        <v>1.06</v>
      </c>
    </row>
    <row r="660" spans="1:4" x14ac:dyDescent="0.3">
      <c r="A660">
        <v>13</v>
      </c>
      <c r="B660">
        <v>19</v>
      </c>
      <c r="C660" t="s">
        <v>37</v>
      </c>
      <c r="D660">
        <v>364.37</v>
      </c>
    </row>
    <row r="661" spans="1:4" x14ac:dyDescent="0.3">
      <c r="A661">
        <v>13</v>
      </c>
      <c r="B661">
        <v>19</v>
      </c>
      <c r="C661" t="s">
        <v>40</v>
      </c>
      <c r="D661">
        <v>0.06</v>
      </c>
    </row>
    <row r="662" spans="1:4" x14ac:dyDescent="0.3">
      <c r="A662">
        <v>13</v>
      </c>
      <c r="B662">
        <v>19</v>
      </c>
      <c r="C662" t="s">
        <v>51</v>
      </c>
      <c r="D662">
        <v>0.18</v>
      </c>
    </row>
    <row r="663" spans="1:4" x14ac:dyDescent="0.3">
      <c r="A663">
        <v>13</v>
      </c>
      <c r="B663">
        <v>19</v>
      </c>
      <c r="C663" t="s">
        <v>53</v>
      </c>
      <c r="D663">
        <v>164.37</v>
      </c>
    </row>
    <row r="664" spans="1:4" x14ac:dyDescent="0.3">
      <c r="A664">
        <v>13</v>
      </c>
      <c r="B664">
        <v>23</v>
      </c>
      <c r="C664" t="s">
        <v>8</v>
      </c>
      <c r="D664">
        <v>15.68</v>
      </c>
    </row>
    <row r="665" spans="1:4" x14ac:dyDescent="0.3">
      <c r="A665">
        <v>13</v>
      </c>
      <c r="B665">
        <v>23</v>
      </c>
      <c r="C665" t="s">
        <v>58</v>
      </c>
      <c r="D665">
        <v>254.18</v>
      </c>
    </row>
    <row r="666" spans="1:4" x14ac:dyDescent="0.3">
      <c r="A666">
        <v>13</v>
      </c>
      <c r="B666">
        <v>23</v>
      </c>
      <c r="C666" t="s">
        <v>37</v>
      </c>
      <c r="D666">
        <v>5.65</v>
      </c>
    </row>
    <row r="667" spans="1:4" x14ac:dyDescent="0.3">
      <c r="A667">
        <v>13</v>
      </c>
      <c r="B667">
        <v>23</v>
      </c>
      <c r="C667" t="s">
        <v>51</v>
      </c>
      <c r="D667">
        <v>0.35</v>
      </c>
    </row>
    <row r="668" spans="1:4" x14ac:dyDescent="0.3">
      <c r="A668">
        <v>13</v>
      </c>
      <c r="B668">
        <v>23</v>
      </c>
      <c r="C668" t="s">
        <v>53</v>
      </c>
      <c r="D668">
        <v>505.75</v>
      </c>
    </row>
    <row r="669" spans="1:4" x14ac:dyDescent="0.3">
      <c r="A669">
        <v>14</v>
      </c>
      <c r="B669">
        <v>3</v>
      </c>
      <c r="C669" t="s">
        <v>7</v>
      </c>
      <c r="D669">
        <v>1.33</v>
      </c>
    </row>
    <row r="670" spans="1:4" x14ac:dyDescent="0.3">
      <c r="A670">
        <v>14</v>
      </c>
      <c r="B670">
        <v>3</v>
      </c>
      <c r="C670" t="s">
        <v>8</v>
      </c>
      <c r="D670">
        <v>308.8</v>
      </c>
    </row>
    <row r="671" spans="1:4" x14ac:dyDescent="0.3">
      <c r="A671">
        <v>14</v>
      </c>
      <c r="B671">
        <v>3</v>
      </c>
      <c r="C671" t="s">
        <v>10</v>
      </c>
      <c r="D671">
        <v>79.740000000000009</v>
      </c>
    </row>
    <row r="672" spans="1:4" x14ac:dyDescent="0.3">
      <c r="A672">
        <v>14</v>
      </c>
      <c r="B672">
        <v>3</v>
      </c>
      <c r="C672" t="s">
        <v>58</v>
      </c>
      <c r="D672">
        <v>223.21999999999997</v>
      </c>
    </row>
    <row r="673" spans="1:4" x14ac:dyDescent="0.3">
      <c r="A673">
        <v>14</v>
      </c>
      <c r="B673">
        <v>3</v>
      </c>
      <c r="C673" t="s">
        <v>25</v>
      </c>
      <c r="D673">
        <v>1.6</v>
      </c>
    </row>
    <row r="674" spans="1:4" x14ac:dyDescent="0.3">
      <c r="A674">
        <v>14</v>
      </c>
      <c r="B674">
        <v>3</v>
      </c>
      <c r="C674" t="s">
        <v>27</v>
      </c>
      <c r="D674">
        <v>9.0399999999999991</v>
      </c>
    </row>
    <row r="675" spans="1:4" x14ac:dyDescent="0.3">
      <c r="A675">
        <v>14</v>
      </c>
      <c r="B675">
        <v>3</v>
      </c>
      <c r="C675" t="s">
        <v>37</v>
      </c>
      <c r="D675">
        <v>28.12</v>
      </c>
    </row>
    <row r="676" spans="1:4" x14ac:dyDescent="0.3">
      <c r="A676">
        <v>14</v>
      </c>
      <c r="B676">
        <v>3</v>
      </c>
      <c r="C676" t="s">
        <v>51</v>
      </c>
      <c r="D676">
        <v>6.509999999999998</v>
      </c>
    </row>
    <row r="677" spans="1:4" x14ac:dyDescent="0.3">
      <c r="A677">
        <v>14</v>
      </c>
      <c r="B677">
        <v>3</v>
      </c>
      <c r="C677" t="s">
        <v>53</v>
      </c>
      <c r="D677">
        <v>41.29</v>
      </c>
    </row>
    <row r="678" spans="1:4" x14ac:dyDescent="0.3">
      <c r="A678">
        <v>14</v>
      </c>
      <c r="B678">
        <v>9</v>
      </c>
      <c r="C678" t="s">
        <v>10</v>
      </c>
      <c r="D678">
        <v>22.24</v>
      </c>
    </row>
    <row r="679" spans="1:4" x14ac:dyDescent="0.3">
      <c r="A679">
        <v>14</v>
      </c>
      <c r="B679">
        <v>9</v>
      </c>
      <c r="C679" t="s">
        <v>58</v>
      </c>
      <c r="D679">
        <v>474.52</v>
      </c>
    </row>
    <row r="680" spans="1:4" x14ac:dyDescent="0.3">
      <c r="A680">
        <v>14</v>
      </c>
      <c r="B680">
        <v>9</v>
      </c>
      <c r="C680" t="s">
        <v>33</v>
      </c>
      <c r="D680">
        <v>322.82</v>
      </c>
    </row>
    <row r="681" spans="1:4" x14ac:dyDescent="0.3">
      <c r="A681">
        <v>14</v>
      </c>
      <c r="B681">
        <v>9</v>
      </c>
      <c r="C681" t="s">
        <v>51</v>
      </c>
      <c r="D681">
        <v>1.29</v>
      </c>
    </row>
    <row r="682" spans="1:4" x14ac:dyDescent="0.3">
      <c r="A682">
        <v>14</v>
      </c>
      <c r="B682">
        <v>9</v>
      </c>
      <c r="C682" t="s">
        <v>53</v>
      </c>
      <c r="D682">
        <v>199.1</v>
      </c>
    </row>
    <row r="683" spans="1:4" x14ac:dyDescent="0.3">
      <c r="A683">
        <v>14</v>
      </c>
      <c r="B683">
        <v>10</v>
      </c>
      <c r="C683" t="s">
        <v>8</v>
      </c>
      <c r="D683">
        <f>398.15-D684</f>
        <v>345.04999999999995</v>
      </c>
    </row>
    <row r="684" spans="1:4" x14ac:dyDescent="0.3">
      <c r="A684">
        <v>14</v>
      </c>
      <c r="B684">
        <v>10</v>
      </c>
      <c r="C684" t="s">
        <v>10</v>
      </c>
      <c r="D684">
        <v>53.1</v>
      </c>
    </row>
    <row r="685" spans="1:4" x14ac:dyDescent="0.3">
      <c r="A685">
        <v>14</v>
      </c>
      <c r="B685">
        <v>10</v>
      </c>
      <c r="C685" t="s">
        <v>58</v>
      </c>
      <c r="D685">
        <v>227.76</v>
      </c>
    </row>
    <row r="686" spans="1:4" x14ac:dyDescent="0.3">
      <c r="A686">
        <v>14</v>
      </c>
      <c r="B686">
        <v>10</v>
      </c>
      <c r="C686" t="s">
        <v>33</v>
      </c>
      <c r="D686">
        <f>140.46</f>
        <v>140.46</v>
      </c>
    </row>
    <row r="687" spans="1:4" x14ac:dyDescent="0.3">
      <c r="A687">
        <v>14</v>
      </c>
      <c r="B687">
        <v>10</v>
      </c>
      <c r="C687" t="s">
        <v>51</v>
      </c>
      <c r="D687">
        <v>3.25</v>
      </c>
    </row>
    <row r="688" spans="1:4" x14ac:dyDescent="0.3">
      <c r="A688">
        <v>14</v>
      </c>
      <c r="B688">
        <v>10</v>
      </c>
      <c r="C688" t="s">
        <v>53</v>
      </c>
      <c r="D688">
        <v>265.27</v>
      </c>
    </row>
    <row r="689" spans="1:4" x14ac:dyDescent="0.3">
      <c r="A689">
        <v>14</v>
      </c>
      <c r="B689">
        <v>14</v>
      </c>
      <c r="C689" t="s">
        <v>8</v>
      </c>
      <c r="D689">
        <v>231.6</v>
      </c>
    </row>
    <row r="690" spans="1:4" x14ac:dyDescent="0.3">
      <c r="A690">
        <v>14</v>
      </c>
      <c r="B690">
        <v>14</v>
      </c>
      <c r="C690" t="s">
        <v>10</v>
      </c>
      <c r="D690">
        <v>42.37</v>
      </c>
    </row>
    <row r="691" spans="1:4" x14ac:dyDescent="0.3">
      <c r="A691">
        <v>14</v>
      </c>
      <c r="B691">
        <v>14</v>
      </c>
      <c r="C691" t="s">
        <v>58</v>
      </c>
      <c r="D691">
        <v>146.72</v>
      </c>
    </row>
    <row r="692" spans="1:4" x14ac:dyDescent="0.3">
      <c r="A692">
        <v>14</v>
      </c>
      <c r="B692">
        <v>14</v>
      </c>
      <c r="C692" t="s">
        <v>37</v>
      </c>
      <c r="D692">
        <f>419.68-D691</f>
        <v>272.96000000000004</v>
      </c>
    </row>
    <row r="693" spans="1:4" x14ac:dyDescent="0.3">
      <c r="A693">
        <v>14</v>
      </c>
      <c r="B693">
        <v>14</v>
      </c>
      <c r="C693" t="s">
        <v>51</v>
      </c>
      <c r="D693">
        <f>6.11+3.39</f>
        <v>9.5</v>
      </c>
    </row>
    <row r="694" spans="1:4" x14ac:dyDescent="0.3">
      <c r="A694">
        <v>14</v>
      </c>
      <c r="B694">
        <v>14</v>
      </c>
      <c r="C694" t="s">
        <v>53</v>
      </c>
      <c r="D694">
        <v>4.2300000000000004</v>
      </c>
    </row>
    <row r="695" spans="1:4" x14ac:dyDescent="0.3">
      <c r="A695">
        <v>14</v>
      </c>
      <c r="B695">
        <v>23</v>
      </c>
      <c r="C695" t="s">
        <v>7</v>
      </c>
      <c r="D695">
        <v>1.07</v>
      </c>
    </row>
    <row r="696" spans="1:4" x14ac:dyDescent="0.3">
      <c r="A696">
        <v>14</v>
      </c>
      <c r="B696">
        <v>23</v>
      </c>
      <c r="C696" t="s">
        <v>8</v>
      </c>
      <c r="D696">
        <v>250.14</v>
      </c>
    </row>
    <row r="697" spans="1:4" x14ac:dyDescent="0.3">
      <c r="A697">
        <v>14</v>
      </c>
      <c r="B697">
        <v>23</v>
      </c>
      <c r="C697" t="s">
        <v>10</v>
      </c>
      <c r="D697">
        <v>21.29</v>
      </c>
    </row>
    <row r="698" spans="1:4" x14ac:dyDescent="0.3">
      <c r="A698">
        <v>14</v>
      </c>
      <c r="B698">
        <v>23</v>
      </c>
      <c r="C698" t="s">
        <v>58</v>
      </c>
      <c r="D698">
        <v>186.29999999999998</v>
      </c>
    </row>
    <row r="699" spans="1:4" x14ac:dyDescent="0.3">
      <c r="A699">
        <v>14</v>
      </c>
      <c r="B699">
        <v>23</v>
      </c>
      <c r="C699" t="s">
        <v>37</v>
      </c>
      <c r="D699">
        <v>120.47</v>
      </c>
    </row>
    <row r="700" spans="1:4" x14ac:dyDescent="0.3">
      <c r="A700">
        <v>14</v>
      </c>
      <c r="B700">
        <v>23</v>
      </c>
      <c r="C700" t="s">
        <v>51</v>
      </c>
      <c r="D700">
        <v>21.78</v>
      </c>
    </row>
    <row r="701" spans="1:4" x14ac:dyDescent="0.3">
      <c r="A701">
        <v>14</v>
      </c>
      <c r="B701">
        <v>23</v>
      </c>
      <c r="C701" t="s">
        <v>53</v>
      </c>
      <c r="D701">
        <v>55.32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Site information</vt:lpstr>
      <vt:lpstr>Plant species codes</vt:lpstr>
      <vt:lpstr>Relative abundance</vt:lpstr>
      <vt:lpstr>Traits</vt:lpstr>
      <vt:lpstr>Biomass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Stuart Livingstone</dc:creator>
  <cp:lastModifiedBy>Stu</cp:lastModifiedBy>
  <dcterms:created xsi:type="dcterms:W3CDTF">2017-03-28T00:04:22Z</dcterms:created>
  <dcterms:modified xsi:type="dcterms:W3CDTF">2020-06-26T14:21:38Z</dcterms:modified>
</cp:coreProperties>
</file>