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/Library/Mobile Documents/com~apple~CloudDocs/K-R manuscript/Final submission Feb 2020/Submission/"/>
    </mc:Choice>
  </mc:AlternateContent>
  <xr:revisionPtr revIDLastSave="0" documentId="8_{D4DF3771-0200-9948-A934-6A32C1FBB458}" xr6:coauthVersionLast="45" xr6:coauthVersionMax="45" xr10:uidLastSave="{00000000-0000-0000-0000-000000000000}"/>
  <bookViews>
    <workbookView xWindow="3200" yWindow="460" windowWidth="27640" windowHeight="15720" xr2:uid="{2277AE87-43BB-B449-935D-D520FAD3B5E6}"/>
  </bookViews>
  <sheets>
    <sheet name="DSCP-Gal4 Killer Summary" sheetId="1" r:id="rId1"/>
    <sheet name="DSCP-Gal4 Raw Counts" sheetId="5" r:id="rId2"/>
    <sheet name="Hsp70-Gal4 Killer Summary" sheetId="2" r:id="rId3"/>
    <sheet name="Hsp70-Gal4 Raw Counts" sheetId="6" r:id="rId4"/>
    <sheet name="Hsp70-Gal4-Hid Killer" sheetId="3" r:id="rId5"/>
    <sheet name="Hsp70-Gal4 Hid Raw Counts" sheetId="7" r:id="rId6"/>
    <sheet name="UAS-Gal80 Recue" sheetId="4" r:id="rId7"/>
    <sheet name="Gal80 Rescue Raw Count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8" l="1"/>
  <c r="L6" i="8" s="1"/>
  <c r="K5" i="8"/>
  <c r="L5" i="8" s="1"/>
  <c r="K4" i="8"/>
  <c r="L4" i="8" s="1"/>
  <c r="K3" i="8"/>
  <c r="L3" i="8" s="1"/>
  <c r="K2" i="8"/>
  <c r="L2" i="8" s="1"/>
  <c r="E6" i="8"/>
  <c r="F6" i="8" s="1"/>
  <c r="E5" i="8"/>
  <c r="F5" i="8" s="1"/>
  <c r="E4" i="8"/>
  <c r="F4" i="8" s="1"/>
  <c r="E3" i="8"/>
  <c r="F3" i="8" s="1"/>
  <c r="E2" i="8"/>
  <c r="F2" i="8" s="1"/>
  <c r="E31" i="8"/>
  <c r="F31" i="8" s="1"/>
  <c r="K31" i="8"/>
  <c r="L31" i="8" s="1"/>
  <c r="G31" i="8"/>
  <c r="H31" i="8" s="1"/>
  <c r="I31" i="8" s="1"/>
  <c r="E30" i="8"/>
  <c r="F30" i="8" s="1"/>
  <c r="J30" i="8"/>
  <c r="K30" i="8" s="1"/>
  <c r="L30" i="8" s="1"/>
  <c r="H30" i="8"/>
  <c r="I30" i="8" s="1"/>
  <c r="E29" i="8"/>
  <c r="F29" i="8" s="1"/>
  <c r="J29" i="8"/>
  <c r="K29" i="8" s="1"/>
  <c r="L29" i="8" s="1"/>
  <c r="G29" i="8"/>
  <c r="D28" i="8"/>
  <c r="E28" i="8" s="1"/>
  <c r="F28" i="8" s="1"/>
  <c r="J28" i="8"/>
  <c r="K28" i="8" s="1"/>
  <c r="L28" i="8" s="1"/>
  <c r="G28" i="8"/>
  <c r="H28" i="8" s="1"/>
  <c r="I28" i="8" s="1"/>
  <c r="E27" i="8"/>
  <c r="F27" i="8" s="1"/>
  <c r="K27" i="8"/>
  <c r="L27" i="8" s="1"/>
  <c r="H27" i="8"/>
  <c r="I27" i="8" s="1"/>
  <c r="E26" i="8"/>
  <c r="F26" i="8" s="1"/>
  <c r="K26" i="8"/>
  <c r="L26" i="8" s="1"/>
  <c r="H26" i="8"/>
  <c r="I26" i="8" s="1"/>
  <c r="E25" i="8"/>
  <c r="F25" i="8" s="1"/>
  <c r="K25" i="8"/>
  <c r="L25" i="8" s="1"/>
  <c r="H25" i="8"/>
  <c r="I25" i="8" s="1"/>
  <c r="E24" i="8"/>
  <c r="F24" i="8" s="1"/>
  <c r="K24" i="8"/>
  <c r="L24" i="8" s="1"/>
  <c r="H24" i="8"/>
  <c r="I24" i="8" s="1"/>
  <c r="E23" i="8"/>
  <c r="F23" i="8" s="1"/>
  <c r="K23" i="8"/>
  <c r="L23" i="8" s="1"/>
  <c r="H23" i="8"/>
  <c r="I23" i="8" s="1"/>
  <c r="E22" i="8"/>
  <c r="F22" i="8" s="1"/>
  <c r="K22" i="8"/>
  <c r="L22" i="8" s="1"/>
  <c r="H22" i="8"/>
  <c r="I22" i="8" s="1"/>
  <c r="E21" i="8"/>
  <c r="F21" i="8" s="1"/>
  <c r="K21" i="8"/>
  <c r="L21" i="8" s="1"/>
  <c r="H21" i="8"/>
  <c r="I21" i="8" s="1"/>
  <c r="E20" i="8"/>
  <c r="F20" i="8" s="1"/>
  <c r="K20" i="8"/>
  <c r="L20" i="8" s="1"/>
  <c r="H20" i="8"/>
  <c r="I20" i="8" s="1"/>
  <c r="E19" i="8"/>
  <c r="F19" i="8" s="1"/>
  <c r="K19" i="8"/>
  <c r="L19" i="8" s="1"/>
  <c r="H19" i="8"/>
  <c r="I19" i="8" s="1"/>
  <c r="E18" i="8"/>
  <c r="F18" i="8" s="1"/>
  <c r="K18" i="8"/>
  <c r="L18" i="8" s="1"/>
  <c r="H18" i="8"/>
  <c r="I18" i="8" s="1"/>
  <c r="E17" i="8"/>
  <c r="F17" i="8" s="1"/>
  <c r="K17" i="8"/>
  <c r="L17" i="8" s="1"/>
  <c r="H17" i="8"/>
  <c r="I17" i="8" s="1"/>
  <c r="E16" i="8"/>
  <c r="F16" i="8" s="1"/>
  <c r="K16" i="8"/>
  <c r="L16" i="8" s="1"/>
  <c r="H16" i="8"/>
  <c r="I16" i="8" s="1"/>
  <c r="E15" i="8"/>
  <c r="F15" i="8" s="1"/>
  <c r="K15" i="8"/>
  <c r="L15" i="8" s="1"/>
  <c r="H15" i="8"/>
  <c r="I15" i="8" s="1"/>
  <c r="E14" i="8"/>
  <c r="F14" i="8" s="1"/>
  <c r="K14" i="8"/>
  <c r="L14" i="8" s="1"/>
  <c r="H14" i="8"/>
  <c r="I14" i="8" s="1"/>
  <c r="E13" i="8"/>
  <c r="F13" i="8" s="1"/>
  <c r="K13" i="8"/>
  <c r="L13" i="8" s="1"/>
  <c r="H13" i="8"/>
  <c r="I13" i="8" s="1"/>
  <c r="E12" i="8"/>
  <c r="F12" i="8" s="1"/>
  <c r="K12" i="8"/>
  <c r="L12" i="8" s="1"/>
  <c r="H12" i="8"/>
  <c r="I12" i="8" s="1"/>
  <c r="E11" i="8"/>
  <c r="F11" i="8" s="1"/>
  <c r="K11" i="8"/>
  <c r="L11" i="8" s="1"/>
  <c r="H11" i="8"/>
  <c r="I11" i="8" s="1"/>
  <c r="E10" i="8"/>
  <c r="F10" i="8" s="1"/>
  <c r="K10" i="8"/>
  <c r="L10" i="8" s="1"/>
  <c r="H10" i="8"/>
  <c r="I10" i="8" s="1"/>
  <c r="E9" i="8"/>
  <c r="F9" i="8" s="1"/>
  <c r="K9" i="8"/>
  <c r="L9" i="8" s="1"/>
  <c r="H9" i="8"/>
  <c r="I9" i="8" s="1"/>
  <c r="E8" i="8"/>
  <c r="F8" i="8" s="1"/>
  <c r="K8" i="8"/>
  <c r="L8" i="8" s="1"/>
  <c r="H8" i="8"/>
  <c r="I8" i="8" s="1"/>
  <c r="E7" i="8"/>
  <c r="F7" i="8" s="1"/>
  <c r="K7" i="8"/>
  <c r="L7" i="8" s="1"/>
  <c r="H7" i="8"/>
  <c r="I7" i="8" s="1"/>
  <c r="Q32" i="7"/>
  <c r="R32" i="7" s="1"/>
  <c r="N32" i="7"/>
  <c r="O32" i="7" s="1"/>
  <c r="K32" i="7"/>
  <c r="L32" i="7" s="1"/>
  <c r="H32" i="7"/>
  <c r="I32" i="7" s="1"/>
  <c r="E32" i="7"/>
  <c r="F32" i="7" s="1"/>
  <c r="Q31" i="7"/>
  <c r="R31" i="7" s="1"/>
  <c r="N31" i="7"/>
  <c r="O31" i="7" s="1"/>
  <c r="K31" i="7"/>
  <c r="L31" i="7" s="1"/>
  <c r="H31" i="7"/>
  <c r="I31" i="7" s="1"/>
  <c r="F31" i="7"/>
  <c r="E31" i="7"/>
  <c r="Q30" i="7"/>
  <c r="R30" i="7" s="1"/>
  <c r="N30" i="7"/>
  <c r="O30" i="7" s="1"/>
  <c r="K30" i="7"/>
  <c r="L30" i="7" s="1"/>
  <c r="I30" i="7"/>
  <c r="H30" i="7"/>
  <c r="E30" i="7"/>
  <c r="F30" i="7" s="1"/>
  <c r="Q29" i="7"/>
  <c r="R29" i="7" s="1"/>
  <c r="N29" i="7"/>
  <c r="O29" i="7" s="1"/>
  <c r="L29" i="7"/>
  <c r="K29" i="7"/>
  <c r="H29" i="7"/>
  <c r="I29" i="7" s="1"/>
  <c r="E29" i="7"/>
  <c r="F29" i="7" s="1"/>
  <c r="Q28" i="7"/>
  <c r="R28" i="7" s="1"/>
  <c r="O28" i="7"/>
  <c r="N28" i="7"/>
  <c r="K28" i="7"/>
  <c r="L28" i="7" s="1"/>
  <c r="H28" i="7"/>
  <c r="I28" i="7" s="1"/>
  <c r="E28" i="7"/>
  <c r="F28" i="7" s="1"/>
  <c r="K57" i="7"/>
  <c r="L57" i="7" s="1"/>
  <c r="H57" i="7"/>
  <c r="I57" i="7" s="1"/>
  <c r="E57" i="7"/>
  <c r="F57" i="7" s="1"/>
  <c r="Q57" i="7"/>
  <c r="R57" i="7" s="1"/>
  <c r="N57" i="7"/>
  <c r="O57" i="7" s="1"/>
  <c r="K56" i="7"/>
  <c r="L56" i="7" s="1"/>
  <c r="H56" i="7"/>
  <c r="I56" i="7" s="1"/>
  <c r="E56" i="7"/>
  <c r="F56" i="7" s="1"/>
  <c r="Q56" i="7"/>
  <c r="R56" i="7" s="1"/>
  <c r="N56" i="7"/>
  <c r="O56" i="7" s="1"/>
  <c r="K55" i="7"/>
  <c r="L55" i="7" s="1"/>
  <c r="H55" i="7"/>
  <c r="I55" i="7" s="1"/>
  <c r="E55" i="7"/>
  <c r="F55" i="7" s="1"/>
  <c r="Q55" i="7"/>
  <c r="R55" i="7" s="1"/>
  <c r="N55" i="7"/>
  <c r="O55" i="7" s="1"/>
  <c r="K54" i="7"/>
  <c r="L54" i="7" s="1"/>
  <c r="H54" i="7"/>
  <c r="I54" i="7" s="1"/>
  <c r="E54" i="7"/>
  <c r="F54" i="7" s="1"/>
  <c r="Q54" i="7"/>
  <c r="R54" i="7" s="1"/>
  <c r="N54" i="7"/>
  <c r="O54" i="7" s="1"/>
  <c r="K53" i="7"/>
  <c r="L53" i="7" s="1"/>
  <c r="H53" i="7"/>
  <c r="I53" i="7" s="1"/>
  <c r="E53" i="7"/>
  <c r="F53" i="7" s="1"/>
  <c r="Q53" i="7"/>
  <c r="R53" i="7" s="1"/>
  <c r="N53" i="7"/>
  <c r="O53" i="7" s="1"/>
  <c r="K52" i="7"/>
  <c r="L52" i="7" s="1"/>
  <c r="H52" i="7"/>
  <c r="I52" i="7" s="1"/>
  <c r="E52" i="7"/>
  <c r="F52" i="7" s="1"/>
  <c r="Q52" i="7"/>
  <c r="R52" i="7" s="1"/>
  <c r="N52" i="7"/>
  <c r="O52" i="7" s="1"/>
  <c r="K51" i="7"/>
  <c r="L51" i="7" s="1"/>
  <c r="H51" i="7"/>
  <c r="I51" i="7" s="1"/>
  <c r="E51" i="7"/>
  <c r="F51" i="7" s="1"/>
  <c r="Q51" i="7"/>
  <c r="R51" i="7" s="1"/>
  <c r="N51" i="7"/>
  <c r="O51" i="7" s="1"/>
  <c r="K50" i="7"/>
  <c r="L50" i="7" s="1"/>
  <c r="H50" i="7"/>
  <c r="I50" i="7" s="1"/>
  <c r="E50" i="7"/>
  <c r="F50" i="7" s="1"/>
  <c r="Q50" i="7"/>
  <c r="R50" i="7" s="1"/>
  <c r="N50" i="7"/>
  <c r="O50" i="7" s="1"/>
  <c r="K49" i="7"/>
  <c r="L49" i="7" s="1"/>
  <c r="H49" i="7"/>
  <c r="I49" i="7" s="1"/>
  <c r="E49" i="7"/>
  <c r="F49" i="7" s="1"/>
  <c r="Q49" i="7"/>
  <c r="R49" i="7" s="1"/>
  <c r="N49" i="7"/>
  <c r="O49" i="7" s="1"/>
  <c r="K48" i="7"/>
  <c r="L48" i="7" s="1"/>
  <c r="H48" i="7"/>
  <c r="I48" i="7" s="1"/>
  <c r="E48" i="7"/>
  <c r="F48" i="7" s="1"/>
  <c r="Q48" i="7"/>
  <c r="R48" i="7" s="1"/>
  <c r="N48" i="7"/>
  <c r="O48" i="7" s="1"/>
  <c r="K47" i="7"/>
  <c r="L47" i="7" s="1"/>
  <c r="H47" i="7"/>
  <c r="I47" i="7" s="1"/>
  <c r="E47" i="7"/>
  <c r="F47" i="7" s="1"/>
  <c r="Q47" i="7"/>
  <c r="R47" i="7" s="1"/>
  <c r="N47" i="7"/>
  <c r="O47" i="7" s="1"/>
  <c r="K46" i="7"/>
  <c r="L46" i="7" s="1"/>
  <c r="H46" i="7"/>
  <c r="I46" i="7" s="1"/>
  <c r="E46" i="7"/>
  <c r="F46" i="7" s="1"/>
  <c r="Q46" i="7"/>
  <c r="R46" i="7" s="1"/>
  <c r="N46" i="7"/>
  <c r="O46" i="7" s="1"/>
  <c r="K45" i="7"/>
  <c r="L45" i="7" s="1"/>
  <c r="H45" i="7"/>
  <c r="I45" i="7" s="1"/>
  <c r="E45" i="7"/>
  <c r="F45" i="7" s="1"/>
  <c r="Q45" i="7"/>
  <c r="R45" i="7" s="1"/>
  <c r="N45" i="7"/>
  <c r="O45" i="7" s="1"/>
  <c r="K44" i="7"/>
  <c r="L44" i="7" s="1"/>
  <c r="H44" i="7"/>
  <c r="I44" i="7" s="1"/>
  <c r="E44" i="7"/>
  <c r="F44" i="7" s="1"/>
  <c r="Q44" i="7"/>
  <c r="R44" i="7" s="1"/>
  <c r="N44" i="7"/>
  <c r="O44" i="7" s="1"/>
  <c r="K43" i="7"/>
  <c r="L43" i="7" s="1"/>
  <c r="H43" i="7"/>
  <c r="I43" i="7" s="1"/>
  <c r="E43" i="7"/>
  <c r="F43" i="7" s="1"/>
  <c r="Q43" i="7"/>
  <c r="R43" i="7" s="1"/>
  <c r="N43" i="7"/>
  <c r="O43" i="7" s="1"/>
  <c r="K42" i="7"/>
  <c r="L42" i="7" s="1"/>
  <c r="H42" i="7"/>
  <c r="I42" i="7" s="1"/>
  <c r="E42" i="7"/>
  <c r="F42" i="7" s="1"/>
  <c r="Q42" i="7"/>
  <c r="R42" i="7" s="1"/>
  <c r="N42" i="7"/>
  <c r="O42" i="7" s="1"/>
  <c r="K41" i="7"/>
  <c r="L41" i="7" s="1"/>
  <c r="H41" i="7"/>
  <c r="I41" i="7" s="1"/>
  <c r="E41" i="7"/>
  <c r="F41" i="7" s="1"/>
  <c r="Q41" i="7"/>
  <c r="R41" i="7" s="1"/>
  <c r="N41" i="7"/>
  <c r="O41" i="7" s="1"/>
  <c r="K40" i="7"/>
  <c r="L40" i="7" s="1"/>
  <c r="H40" i="7"/>
  <c r="I40" i="7" s="1"/>
  <c r="E40" i="7"/>
  <c r="F40" i="7" s="1"/>
  <c r="Q40" i="7"/>
  <c r="R40" i="7" s="1"/>
  <c r="N40" i="7"/>
  <c r="O40" i="7" s="1"/>
  <c r="K39" i="7"/>
  <c r="L39" i="7" s="1"/>
  <c r="H39" i="7"/>
  <c r="I39" i="7" s="1"/>
  <c r="E39" i="7"/>
  <c r="F39" i="7" s="1"/>
  <c r="Q39" i="7"/>
  <c r="R39" i="7" s="1"/>
  <c r="N39" i="7"/>
  <c r="O39" i="7" s="1"/>
  <c r="K38" i="7"/>
  <c r="L38" i="7" s="1"/>
  <c r="H38" i="7"/>
  <c r="I38" i="7" s="1"/>
  <c r="E38" i="7"/>
  <c r="F38" i="7" s="1"/>
  <c r="Q38" i="7"/>
  <c r="R38" i="7" s="1"/>
  <c r="N38" i="7"/>
  <c r="O38" i="7" s="1"/>
  <c r="K37" i="7"/>
  <c r="L37" i="7" s="1"/>
  <c r="H37" i="7"/>
  <c r="I37" i="7" s="1"/>
  <c r="E37" i="7"/>
  <c r="F37" i="7" s="1"/>
  <c r="Q37" i="7"/>
  <c r="R37" i="7" s="1"/>
  <c r="N37" i="7"/>
  <c r="O37" i="7" s="1"/>
  <c r="K36" i="7"/>
  <c r="L36" i="7" s="1"/>
  <c r="H36" i="7"/>
  <c r="I36" i="7" s="1"/>
  <c r="E36" i="7"/>
  <c r="F36" i="7" s="1"/>
  <c r="Q36" i="7"/>
  <c r="R36" i="7" s="1"/>
  <c r="N36" i="7"/>
  <c r="O36" i="7" s="1"/>
  <c r="K35" i="7"/>
  <c r="L35" i="7" s="1"/>
  <c r="H35" i="7"/>
  <c r="I35" i="7" s="1"/>
  <c r="E35" i="7"/>
  <c r="F35" i="7" s="1"/>
  <c r="Q35" i="7"/>
  <c r="R35" i="7" s="1"/>
  <c r="N35" i="7"/>
  <c r="O35" i="7" s="1"/>
  <c r="K34" i="7"/>
  <c r="L34" i="7" s="1"/>
  <c r="H34" i="7"/>
  <c r="I34" i="7" s="1"/>
  <c r="E34" i="7"/>
  <c r="F34" i="7" s="1"/>
  <c r="Q34" i="7"/>
  <c r="R34" i="7" s="1"/>
  <c r="N34" i="7"/>
  <c r="O34" i="7" s="1"/>
  <c r="K33" i="7"/>
  <c r="L33" i="7" s="1"/>
  <c r="H33" i="7"/>
  <c r="I33" i="7" s="1"/>
  <c r="E33" i="7"/>
  <c r="F33" i="7" s="1"/>
  <c r="Q33" i="7"/>
  <c r="R33" i="7" s="1"/>
  <c r="N33" i="7"/>
  <c r="O33" i="7" s="1"/>
  <c r="P27" i="7"/>
  <c r="M27" i="7"/>
  <c r="C27" i="7"/>
  <c r="Q27" i="7" s="1"/>
  <c r="R27" i="7" s="1"/>
  <c r="K26" i="7"/>
  <c r="L26" i="7" s="1"/>
  <c r="H26" i="7"/>
  <c r="I26" i="7" s="1"/>
  <c r="E26" i="7"/>
  <c r="F26" i="7" s="1"/>
  <c r="Q26" i="7"/>
  <c r="R26" i="7" s="1"/>
  <c r="N26" i="7"/>
  <c r="O26" i="7" s="1"/>
  <c r="K25" i="7"/>
  <c r="L25" i="7" s="1"/>
  <c r="H25" i="7"/>
  <c r="I25" i="7" s="1"/>
  <c r="E25" i="7"/>
  <c r="F25" i="7" s="1"/>
  <c r="Q25" i="7"/>
  <c r="R25" i="7" s="1"/>
  <c r="N25" i="7"/>
  <c r="O25" i="7" s="1"/>
  <c r="C24" i="7"/>
  <c r="E24" i="7" s="1"/>
  <c r="F24" i="7" s="1"/>
  <c r="K23" i="7"/>
  <c r="L23" i="7" s="1"/>
  <c r="H23" i="7"/>
  <c r="I23" i="7" s="1"/>
  <c r="E23" i="7"/>
  <c r="F23" i="7" s="1"/>
  <c r="Q23" i="7"/>
  <c r="R23" i="7" s="1"/>
  <c r="N23" i="7"/>
  <c r="O23" i="7" s="1"/>
  <c r="K22" i="7"/>
  <c r="L22" i="7" s="1"/>
  <c r="H22" i="7"/>
  <c r="I22" i="7" s="1"/>
  <c r="E22" i="7"/>
  <c r="F22" i="7" s="1"/>
  <c r="Q22" i="7"/>
  <c r="R22" i="7" s="1"/>
  <c r="N22" i="7"/>
  <c r="O22" i="7" s="1"/>
  <c r="K21" i="7"/>
  <c r="L21" i="7" s="1"/>
  <c r="H21" i="7"/>
  <c r="I21" i="7" s="1"/>
  <c r="E21" i="7"/>
  <c r="F21" i="7" s="1"/>
  <c r="Q21" i="7"/>
  <c r="R21" i="7" s="1"/>
  <c r="N21" i="7"/>
  <c r="O21" i="7" s="1"/>
  <c r="K20" i="7"/>
  <c r="L20" i="7" s="1"/>
  <c r="H20" i="7"/>
  <c r="I20" i="7" s="1"/>
  <c r="E20" i="7"/>
  <c r="F20" i="7" s="1"/>
  <c r="Q20" i="7"/>
  <c r="R20" i="7" s="1"/>
  <c r="N20" i="7"/>
  <c r="O20" i="7" s="1"/>
  <c r="K19" i="7"/>
  <c r="L19" i="7" s="1"/>
  <c r="H19" i="7"/>
  <c r="I19" i="7" s="1"/>
  <c r="E19" i="7"/>
  <c r="F19" i="7" s="1"/>
  <c r="Q19" i="7"/>
  <c r="R19" i="7" s="1"/>
  <c r="N19" i="7"/>
  <c r="O19" i="7" s="1"/>
  <c r="K18" i="7"/>
  <c r="L18" i="7" s="1"/>
  <c r="H18" i="7"/>
  <c r="I18" i="7" s="1"/>
  <c r="E18" i="7"/>
  <c r="F18" i="7" s="1"/>
  <c r="Q18" i="7"/>
  <c r="R18" i="7" s="1"/>
  <c r="N18" i="7"/>
  <c r="O18" i="7" s="1"/>
  <c r="K17" i="7"/>
  <c r="L17" i="7" s="1"/>
  <c r="H17" i="7"/>
  <c r="I17" i="7" s="1"/>
  <c r="E17" i="7"/>
  <c r="F17" i="7" s="1"/>
  <c r="Q17" i="7"/>
  <c r="R17" i="7" s="1"/>
  <c r="N17" i="7"/>
  <c r="O17" i="7" s="1"/>
  <c r="K16" i="7"/>
  <c r="L16" i="7" s="1"/>
  <c r="H16" i="7"/>
  <c r="I16" i="7" s="1"/>
  <c r="E16" i="7"/>
  <c r="F16" i="7" s="1"/>
  <c r="Q16" i="7"/>
  <c r="R16" i="7" s="1"/>
  <c r="N16" i="7"/>
  <c r="O16" i="7" s="1"/>
  <c r="K15" i="7"/>
  <c r="L15" i="7" s="1"/>
  <c r="H15" i="7"/>
  <c r="I15" i="7" s="1"/>
  <c r="E15" i="7"/>
  <c r="F15" i="7" s="1"/>
  <c r="Q15" i="7"/>
  <c r="R15" i="7" s="1"/>
  <c r="N15" i="7"/>
  <c r="O15" i="7" s="1"/>
  <c r="K14" i="7"/>
  <c r="L14" i="7" s="1"/>
  <c r="H14" i="7"/>
  <c r="I14" i="7" s="1"/>
  <c r="E14" i="7"/>
  <c r="F14" i="7" s="1"/>
  <c r="Q14" i="7"/>
  <c r="R14" i="7" s="1"/>
  <c r="N14" i="7"/>
  <c r="O14" i="7" s="1"/>
  <c r="K13" i="7"/>
  <c r="L13" i="7" s="1"/>
  <c r="H13" i="7"/>
  <c r="I13" i="7" s="1"/>
  <c r="E13" i="7"/>
  <c r="F13" i="7" s="1"/>
  <c r="Q13" i="7"/>
  <c r="R13" i="7" s="1"/>
  <c r="N13" i="7"/>
  <c r="O13" i="7" s="1"/>
  <c r="K12" i="7"/>
  <c r="L12" i="7" s="1"/>
  <c r="H12" i="7"/>
  <c r="I12" i="7" s="1"/>
  <c r="E12" i="7"/>
  <c r="F12" i="7" s="1"/>
  <c r="Q12" i="7"/>
  <c r="R12" i="7" s="1"/>
  <c r="N12" i="7"/>
  <c r="O12" i="7" s="1"/>
  <c r="K11" i="7"/>
  <c r="L11" i="7" s="1"/>
  <c r="H11" i="7"/>
  <c r="I11" i="7" s="1"/>
  <c r="E11" i="7"/>
  <c r="F11" i="7" s="1"/>
  <c r="Q11" i="7"/>
  <c r="R11" i="7" s="1"/>
  <c r="N11" i="7"/>
  <c r="O11" i="7" s="1"/>
  <c r="K10" i="7"/>
  <c r="L10" i="7" s="1"/>
  <c r="H10" i="7"/>
  <c r="I10" i="7" s="1"/>
  <c r="E10" i="7"/>
  <c r="F10" i="7" s="1"/>
  <c r="Q10" i="7"/>
  <c r="R10" i="7" s="1"/>
  <c r="N10" i="7"/>
  <c r="O10" i="7" s="1"/>
  <c r="K9" i="7"/>
  <c r="L9" i="7" s="1"/>
  <c r="H9" i="7"/>
  <c r="I9" i="7" s="1"/>
  <c r="E9" i="7"/>
  <c r="F9" i="7" s="1"/>
  <c r="Q9" i="7"/>
  <c r="R9" i="7" s="1"/>
  <c r="N9" i="7"/>
  <c r="O9" i="7" s="1"/>
  <c r="K8" i="7"/>
  <c r="L8" i="7" s="1"/>
  <c r="H8" i="7"/>
  <c r="I8" i="7" s="1"/>
  <c r="E8" i="7"/>
  <c r="F8" i="7" s="1"/>
  <c r="Q8" i="7"/>
  <c r="R8" i="7" s="1"/>
  <c r="N8" i="7"/>
  <c r="O8" i="7" s="1"/>
  <c r="K7" i="7"/>
  <c r="L7" i="7" s="1"/>
  <c r="H7" i="7"/>
  <c r="I7" i="7" s="1"/>
  <c r="E7" i="7"/>
  <c r="F7" i="7" s="1"/>
  <c r="Q7" i="7"/>
  <c r="R7" i="7" s="1"/>
  <c r="N7" i="7"/>
  <c r="O7" i="7" s="1"/>
  <c r="K6" i="7"/>
  <c r="L6" i="7" s="1"/>
  <c r="H6" i="7"/>
  <c r="I6" i="7" s="1"/>
  <c r="E6" i="7"/>
  <c r="F6" i="7" s="1"/>
  <c r="Q6" i="7"/>
  <c r="R6" i="7" s="1"/>
  <c r="N6" i="7"/>
  <c r="O6" i="7" s="1"/>
  <c r="K5" i="7"/>
  <c r="L5" i="7" s="1"/>
  <c r="H5" i="7"/>
  <c r="I5" i="7" s="1"/>
  <c r="E5" i="7"/>
  <c r="F5" i="7" s="1"/>
  <c r="Q5" i="7"/>
  <c r="R5" i="7" s="1"/>
  <c r="N5" i="7"/>
  <c r="O5" i="7" s="1"/>
  <c r="K4" i="7"/>
  <c r="L4" i="7" s="1"/>
  <c r="H4" i="7"/>
  <c r="I4" i="7" s="1"/>
  <c r="E4" i="7"/>
  <c r="F4" i="7" s="1"/>
  <c r="Q4" i="7"/>
  <c r="R4" i="7" s="1"/>
  <c r="N4" i="7"/>
  <c r="O4" i="7" s="1"/>
  <c r="K3" i="7"/>
  <c r="L3" i="7" s="1"/>
  <c r="H3" i="7"/>
  <c r="I3" i="7" s="1"/>
  <c r="E3" i="7"/>
  <c r="F3" i="7" s="1"/>
  <c r="Q3" i="7"/>
  <c r="R3" i="7" s="1"/>
  <c r="N3" i="7"/>
  <c r="O3" i="7" s="1"/>
  <c r="N2" i="7"/>
  <c r="O2" i="7" s="1"/>
  <c r="H29" i="8" l="1"/>
  <c r="I29" i="8" s="1"/>
  <c r="E27" i="7"/>
  <c r="F27" i="7" s="1"/>
  <c r="H27" i="7"/>
  <c r="I27" i="7" s="1"/>
  <c r="K27" i="7"/>
  <c r="L27" i="7" s="1"/>
  <c r="N27" i="7"/>
  <c r="O27" i="7" s="1"/>
  <c r="H24" i="7"/>
  <c r="I24" i="7" s="1"/>
  <c r="N24" i="7"/>
  <c r="O24" i="7" s="1"/>
  <c r="K24" i="7"/>
  <c r="L24" i="7" s="1"/>
  <c r="Q24" i="7"/>
  <c r="R24" i="7" s="1"/>
  <c r="Q32" i="6" l="1"/>
  <c r="R32" i="6" s="1"/>
  <c r="N32" i="6"/>
  <c r="O32" i="6" s="1"/>
  <c r="Q31" i="6"/>
  <c r="R31" i="6" s="1"/>
  <c r="N31" i="6"/>
  <c r="O31" i="6" s="1"/>
  <c r="Q30" i="6"/>
  <c r="R30" i="6" s="1"/>
  <c r="N30" i="6"/>
  <c r="O30" i="6" s="1"/>
  <c r="Q29" i="6"/>
  <c r="R29" i="6" s="1"/>
  <c r="N29" i="6"/>
  <c r="O29" i="6" s="1"/>
  <c r="Q28" i="6"/>
  <c r="R28" i="6" s="1"/>
  <c r="N28" i="6"/>
  <c r="O28" i="6" s="1"/>
  <c r="K32" i="6"/>
  <c r="L32" i="6" s="1"/>
  <c r="K31" i="6"/>
  <c r="L31" i="6" s="1"/>
  <c r="K30" i="6"/>
  <c r="L30" i="6" s="1"/>
  <c r="K29" i="6"/>
  <c r="L29" i="6" s="1"/>
  <c r="K28" i="6"/>
  <c r="L28" i="6" s="1"/>
  <c r="H32" i="6"/>
  <c r="I32" i="6" s="1"/>
  <c r="H31" i="6"/>
  <c r="I31" i="6" s="1"/>
  <c r="H30" i="6"/>
  <c r="I30" i="6" s="1"/>
  <c r="H29" i="6"/>
  <c r="I29" i="6" s="1"/>
  <c r="H28" i="6"/>
  <c r="I28" i="6" s="1"/>
  <c r="E32" i="6"/>
  <c r="F32" i="6" s="1"/>
  <c r="E31" i="6"/>
  <c r="F31" i="6" s="1"/>
  <c r="E30" i="6"/>
  <c r="F30" i="6" s="1"/>
  <c r="E29" i="6"/>
  <c r="F29" i="6" s="1"/>
  <c r="E28" i="6"/>
  <c r="F28" i="6" s="1"/>
  <c r="P57" i="6"/>
  <c r="M57" i="6"/>
  <c r="C57" i="6"/>
  <c r="K57" i="6" s="1"/>
  <c r="L57" i="6" s="1"/>
  <c r="C56" i="6"/>
  <c r="H56" i="6" s="1"/>
  <c r="I56" i="6" s="1"/>
  <c r="C55" i="6"/>
  <c r="K55" i="6" s="1"/>
  <c r="L55" i="6" s="1"/>
  <c r="C54" i="6"/>
  <c r="E54" i="6" s="1"/>
  <c r="F54" i="6" s="1"/>
  <c r="C53" i="6"/>
  <c r="H53" i="6" s="1"/>
  <c r="I53" i="6" s="1"/>
  <c r="K52" i="6"/>
  <c r="L52" i="6" s="1"/>
  <c r="H52" i="6"/>
  <c r="I52" i="6" s="1"/>
  <c r="E52" i="6"/>
  <c r="F52" i="6" s="1"/>
  <c r="Q52" i="6"/>
  <c r="R52" i="6" s="1"/>
  <c r="N52" i="6"/>
  <c r="O52" i="6" s="1"/>
  <c r="K51" i="6"/>
  <c r="L51" i="6" s="1"/>
  <c r="H51" i="6"/>
  <c r="I51" i="6" s="1"/>
  <c r="E51" i="6"/>
  <c r="F51" i="6" s="1"/>
  <c r="Q51" i="6"/>
  <c r="R51" i="6" s="1"/>
  <c r="N51" i="6"/>
  <c r="O51" i="6" s="1"/>
  <c r="K50" i="6"/>
  <c r="L50" i="6" s="1"/>
  <c r="H50" i="6"/>
  <c r="I50" i="6" s="1"/>
  <c r="E50" i="6"/>
  <c r="F50" i="6" s="1"/>
  <c r="Q50" i="6"/>
  <c r="R50" i="6" s="1"/>
  <c r="N50" i="6"/>
  <c r="O50" i="6" s="1"/>
  <c r="K49" i="6"/>
  <c r="L49" i="6" s="1"/>
  <c r="H49" i="6"/>
  <c r="I49" i="6" s="1"/>
  <c r="E49" i="6"/>
  <c r="F49" i="6" s="1"/>
  <c r="Q49" i="6"/>
  <c r="R49" i="6" s="1"/>
  <c r="N49" i="6"/>
  <c r="O49" i="6" s="1"/>
  <c r="K48" i="6"/>
  <c r="L48" i="6" s="1"/>
  <c r="H48" i="6"/>
  <c r="I48" i="6" s="1"/>
  <c r="E48" i="6"/>
  <c r="F48" i="6" s="1"/>
  <c r="Q48" i="6"/>
  <c r="R48" i="6" s="1"/>
  <c r="N48" i="6"/>
  <c r="O48" i="6" s="1"/>
  <c r="K47" i="6"/>
  <c r="L47" i="6" s="1"/>
  <c r="H47" i="6"/>
  <c r="I47" i="6" s="1"/>
  <c r="E47" i="6"/>
  <c r="F47" i="6" s="1"/>
  <c r="Q47" i="6"/>
  <c r="R47" i="6" s="1"/>
  <c r="N47" i="6"/>
  <c r="O47" i="6" s="1"/>
  <c r="K46" i="6"/>
  <c r="L46" i="6" s="1"/>
  <c r="H46" i="6"/>
  <c r="I46" i="6" s="1"/>
  <c r="E46" i="6"/>
  <c r="F46" i="6" s="1"/>
  <c r="Q46" i="6"/>
  <c r="R46" i="6" s="1"/>
  <c r="N46" i="6"/>
  <c r="O46" i="6" s="1"/>
  <c r="K45" i="6"/>
  <c r="L45" i="6" s="1"/>
  <c r="H45" i="6"/>
  <c r="I45" i="6" s="1"/>
  <c r="E45" i="6"/>
  <c r="F45" i="6" s="1"/>
  <c r="Q45" i="6"/>
  <c r="R45" i="6" s="1"/>
  <c r="N45" i="6"/>
  <c r="O45" i="6" s="1"/>
  <c r="K44" i="6"/>
  <c r="L44" i="6" s="1"/>
  <c r="H44" i="6"/>
  <c r="I44" i="6" s="1"/>
  <c r="E44" i="6"/>
  <c r="F44" i="6" s="1"/>
  <c r="Q44" i="6"/>
  <c r="R44" i="6" s="1"/>
  <c r="N44" i="6"/>
  <c r="O44" i="6" s="1"/>
  <c r="K43" i="6"/>
  <c r="L43" i="6" s="1"/>
  <c r="H43" i="6"/>
  <c r="I43" i="6" s="1"/>
  <c r="E43" i="6"/>
  <c r="F43" i="6" s="1"/>
  <c r="Q43" i="6"/>
  <c r="R43" i="6" s="1"/>
  <c r="N43" i="6"/>
  <c r="O43" i="6" s="1"/>
  <c r="K42" i="6"/>
  <c r="L42" i="6" s="1"/>
  <c r="H42" i="6"/>
  <c r="I42" i="6" s="1"/>
  <c r="E42" i="6"/>
  <c r="F42" i="6" s="1"/>
  <c r="Q42" i="6"/>
  <c r="R42" i="6" s="1"/>
  <c r="N42" i="6"/>
  <c r="O42" i="6" s="1"/>
  <c r="K41" i="6"/>
  <c r="L41" i="6" s="1"/>
  <c r="H41" i="6"/>
  <c r="I41" i="6" s="1"/>
  <c r="E41" i="6"/>
  <c r="F41" i="6" s="1"/>
  <c r="Q41" i="6"/>
  <c r="R41" i="6" s="1"/>
  <c r="N41" i="6"/>
  <c r="O41" i="6" s="1"/>
  <c r="K40" i="6"/>
  <c r="L40" i="6" s="1"/>
  <c r="H40" i="6"/>
  <c r="I40" i="6" s="1"/>
  <c r="E40" i="6"/>
  <c r="F40" i="6" s="1"/>
  <c r="Q40" i="6"/>
  <c r="R40" i="6" s="1"/>
  <c r="N40" i="6"/>
  <c r="O40" i="6" s="1"/>
  <c r="K39" i="6"/>
  <c r="L39" i="6" s="1"/>
  <c r="H39" i="6"/>
  <c r="I39" i="6" s="1"/>
  <c r="E39" i="6"/>
  <c r="F39" i="6" s="1"/>
  <c r="Q39" i="6"/>
  <c r="R39" i="6" s="1"/>
  <c r="N39" i="6"/>
  <c r="O39" i="6" s="1"/>
  <c r="K38" i="6"/>
  <c r="L38" i="6" s="1"/>
  <c r="H38" i="6"/>
  <c r="I38" i="6" s="1"/>
  <c r="E38" i="6"/>
  <c r="F38" i="6" s="1"/>
  <c r="Q38" i="6"/>
  <c r="R38" i="6" s="1"/>
  <c r="N38" i="6"/>
  <c r="O38" i="6" s="1"/>
  <c r="K37" i="6"/>
  <c r="L37" i="6" s="1"/>
  <c r="H37" i="6"/>
  <c r="I37" i="6" s="1"/>
  <c r="E37" i="6"/>
  <c r="F37" i="6" s="1"/>
  <c r="Q37" i="6"/>
  <c r="R37" i="6" s="1"/>
  <c r="N37" i="6"/>
  <c r="O37" i="6" s="1"/>
  <c r="K36" i="6"/>
  <c r="L36" i="6" s="1"/>
  <c r="H36" i="6"/>
  <c r="I36" i="6" s="1"/>
  <c r="E36" i="6"/>
  <c r="F36" i="6" s="1"/>
  <c r="Q36" i="6"/>
  <c r="R36" i="6" s="1"/>
  <c r="N36" i="6"/>
  <c r="O36" i="6" s="1"/>
  <c r="K35" i="6"/>
  <c r="L35" i="6" s="1"/>
  <c r="H35" i="6"/>
  <c r="I35" i="6" s="1"/>
  <c r="E35" i="6"/>
  <c r="F35" i="6" s="1"/>
  <c r="Q35" i="6"/>
  <c r="R35" i="6" s="1"/>
  <c r="N35" i="6"/>
  <c r="O35" i="6" s="1"/>
  <c r="K34" i="6"/>
  <c r="L34" i="6" s="1"/>
  <c r="H34" i="6"/>
  <c r="I34" i="6" s="1"/>
  <c r="E34" i="6"/>
  <c r="F34" i="6" s="1"/>
  <c r="Q34" i="6"/>
  <c r="R34" i="6" s="1"/>
  <c r="N34" i="6"/>
  <c r="O34" i="6" s="1"/>
  <c r="K33" i="6"/>
  <c r="L33" i="6" s="1"/>
  <c r="H33" i="6"/>
  <c r="I33" i="6" s="1"/>
  <c r="E33" i="6"/>
  <c r="F33" i="6" s="1"/>
  <c r="Q33" i="6"/>
  <c r="R33" i="6" s="1"/>
  <c r="N33" i="6"/>
  <c r="O33" i="6" s="1"/>
  <c r="P27" i="6"/>
  <c r="M27" i="6"/>
  <c r="C27" i="6"/>
  <c r="K27" i="6" s="1"/>
  <c r="L27" i="6" s="1"/>
  <c r="K26" i="6"/>
  <c r="L26" i="6" s="1"/>
  <c r="H26" i="6"/>
  <c r="I26" i="6" s="1"/>
  <c r="E26" i="6"/>
  <c r="F26" i="6" s="1"/>
  <c r="Q26" i="6"/>
  <c r="R26" i="6" s="1"/>
  <c r="N26" i="6"/>
  <c r="O26" i="6" s="1"/>
  <c r="K25" i="6"/>
  <c r="L25" i="6" s="1"/>
  <c r="H25" i="6"/>
  <c r="I25" i="6" s="1"/>
  <c r="E25" i="6"/>
  <c r="F25" i="6" s="1"/>
  <c r="Q25" i="6"/>
  <c r="R25" i="6" s="1"/>
  <c r="N25" i="6"/>
  <c r="O25" i="6" s="1"/>
  <c r="C24" i="6"/>
  <c r="Q24" i="6" s="1"/>
  <c r="R24" i="6" s="1"/>
  <c r="K23" i="6"/>
  <c r="L23" i="6" s="1"/>
  <c r="H23" i="6"/>
  <c r="I23" i="6" s="1"/>
  <c r="E23" i="6"/>
  <c r="F23" i="6" s="1"/>
  <c r="Q23" i="6"/>
  <c r="R23" i="6" s="1"/>
  <c r="N23" i="6"/>
  <c r="O23" i="6" s="1"/>
  <c r="K22" i="6"/>
  <c r="L22" i="6" s="1"/>
  <c r="H22" i="6"/>
  <c r="I22" i="6" s="1"/>
  <c r="E22" i="6"/>
  <c r="F22" i="6" s="1"/>
  <c r="Q22" i="6"/>
  <c r="R22" i="6" s="1"/>
  <c r="N22" i="6"/>
  <c r="O22" i="6" s="1"/>
  <c r="K21" i="6"/>
  <c r="L21" i="6" s="1"/>
  <c r="H21" i="6"/>
  <c r="I21" i="6" s="1"/>
  <c r="E21" i="6"/>
  <c r="F21" i="6" s="1"/>
  <c r="Q21" i="6"/>
  <c r="R21" i="6" s="1"/>
  <c r="N21" i="6"/>
  <c r="O21" i="6" s="1"/>
  <c r="K20" i="6"/>
  <c r="L20" i="6" s="1"/>
  <c r="H20" i="6"/>
  <c r="I20" i="6" s="1"/>
  <c r="E20" i="6"/>
  <c r="F20" i="6" s="1"/>
  <c r="Q20" i="6"/>
  <c r="R20" i="6" s="1"/>
  <c r="N20" i="6"/>
  <c r="O20" i="6" s="1"/>
  <c r="K19" i="6"/>
  <c r="L19" i="6" s="1"/>
  <c r="H19" i="6"/>
  <c r="I19" i="6" s="1"/>
  <c r="E19" i="6"/>
  <c r="F19" i="6" s="1"/>
  <c r="Q19" i="6"/>
  <c r="R19" i="6" s="1"/>
  <c r="N19" i="6"/>
  <c r="O19" i="6" s="1"/>
  <c r="K18" i="6"/>
  <c r="L18" i="6" s="1"/>
  <c r="H18" i="6"/>
  <c r="I18" i="6" s="1"/>
  <c r="E18" i="6"/>
  <c r="F18" i="6" s="1"/>
  <c r="Q18" i="6"/>
  <c r="R18" i="6" s="1"/>
  <c r="N18" i="6"/>
  <c r="O18" i="6" s="1"/>
  <c r="K17" i="6"/>
  <c r="L17" i="6" s="1"/>
  <c r="H17" i="6"/>
  <c r="I17" i="6" s="1"/>
  <c r="E17" i="6"/>
  <c r="F17" i="6" s="1"/>
  <c r="Q17" i="6"/>
  <c r="R17" i="6" s="1"/>
  <c r="N17" i="6"/>
  <c r="O17" i="6" s="1"/>
  <c r="K16" i="6"/>
  <c r="L16" i="6" s="1"/>
  <c r="H16" i="6"/>
  <c r="I16" i="6" s="1"/>
  <c r="E16" i="6"/>
  <c r="F16" i="6" s="1"/>
  <c r="Q16" i="6"/>
  <c r="R16" i="6" s="1"/>
  <c r="N16" i="6"/>
  <c r="O16" i="6" s="1"/>
  <c r="K15" i="6"/>
  <c r="L15" i="6" s="1"/>
  <c r="H15" i="6"/>
  <c r="I15" i="6" s="1"/>
  <c r="E15" i="6"/>
  <c r="F15" i="6" s="1"/>
  <c r="Q15" i="6"/>
  <c r="R15" i="6" s="1"/>
  <c r="N15" i="6"/>
  <c r="O15" i="6" s="1"/>
  <c r="K14" i="6"/>
  <c r="L14" i="6" s="1"/>
  <c r="H14" i="6"/>
  <c r="I14" i="6" s="1"/>
  <c r="E14" i="6"/>
  <c r="F14" i="6" s="1"/>
  <c r="Q14" i="6"/>
  <c r="R14" i="6" s="1"/>
  <c r="N14" i="6"/>
  <c r="O14" i="6" s="1"/>
  <c r="K13" i="6"/>
  <c r="L13" i="6" s="1"/>
  <c r="H13" i="6"/>
  <c r="I13" i="6" s="1"/>
  <c r="E13" i="6"/>
  <c r="F13" i="6" s="1"/>
  <c r="Q13" i="6"/>
  <c r="R13" i="6" s="1"/>
  <c r="N13" i="6"/>
  <c r="O13" i="6" s="1"/>
  <c r="K12" i="6"/>
  <c r="L12" i="6" s="1"/>
  <c r="H12" i="6"/>
  <c r="I12" i="6" s="1"/>
  <c r="E12" i="6"/>
  <c r="F12" i="6" s="1"/>
  <c r="Q12" i="6"/>
  <c r="R12" i="6" s="1"/>
  <c r="N12" i="6"/>
  <c r="O12" i="6" s="1"/>
  <c r="K11" i="6"/>
  <c r="L11" i="6" s="1"/>
  <c r="H11" i="6"/>
  <c r="I11" i="6" s="1"/>
  <c r="E11" i="6"/>
  <c r="F11" i="6" s="1"/>
  <c r="Q11" i="6"/>
  <c r="R11" i="6" s="1"/>
  <c r="N11" i="6"/>
  <c r="O11" i="6" s="1"/>
  <c r="K10" i="6"/>
  <c r="L10" i="6" s="1"/>
  <c r="H10" i="6"/>
  <c r="I10" i="6" s="1"/>
  <c r="E10" i="6"/>
  <c r="F10" i="6" s="1"/>
  <c r="Q10" i="6"/>
  <c r="R10" i="6" s="1"/>
  <c r="N10" i="6"/>
  <c r="O10" i="6" s="1"/>
  <c r="K9" i="6"/>
  <c r="L9" i="6" s="1"/>
  <c r="H9" i="6"/>
  <c r="I9" i="6" s="1"/>
  <c r="E9" i="6"/>
  <c r="F9" i="6" s="1"/>
  <c r="Q9" i="6"/>
  <c r="R9" i="6" s="1"/>
  <c r="N9" i="6"/>
  <c r="O9" i="6" s="1"/>
  <c r="K8" i="6"/>
  <c r="L8" i="6" s="1"/>
  <c r="H8" i="6"/>
  <c r="I8" i="6" s="1"/>
  <c r="E8" i="6"/>
  <c r="F8" i="6" s="1"/>
  <c r="Q8" i="6"/>
  <c r="R8" i="6" s="1"/>
  <c r="N8" i="6"/>
  <c r="O8" i="6" s="1"/>
  <c r="K7" i="6"/>
  <c r="L7" i="6" s="1"/>
  <c r="H7" i="6"/>
  <c r="I7" i="6" s="1"/>
  <c r="E7" i="6"/>
  <c r="F7" i="6" s="1"/>
  <c r="Q7" i="6"/>
  <c r="R7" i="6" s="1"/>
  <c r="N7" i="6"/>
  <c r="O7" i="6" s="1"/>
  <c r="K6" i="6"/>
  <c r="L6" i="6" s="1"/>
  <c r="H6" i="6"/>
  <c r="I6" i="6" s="1"/>
  <c r="E6" i="6"/>
  <c r="F6" i="6" s="1"/>
  <c r="Q6" i="6"/>
  <c r="R6" i="6" s="1"/>
  <c r="N6" i="6"/>
  <c r="O6" i="6" s="1"/>
  <c r="K5" i="6"/>
  <c r="L5" i="6" s="1"/>
  <c r="H5" i="6"/>
  <c r="I5" i="6" s="1"/>
  <c r="E5" i="6"/>
  <c r="F5" i="6" s="1"/>
  <c r="Q5" i="6"/>
  <c r="R5" i="6" s="1"/>
  <c r="N5" i="6"/>
  <c r="O5" i="6" s="1"/>
  <c r="K4" i="6"/>
  <c r="L4" i="6" s="1"/>
  <c r="H4" i="6"/>
  <c r="I4" i="6" s="1"/>
  <c r="E4" i="6"/>
  <c r="F4" i="6" s="1"/>
  <c r="Q4" i="6"/>
  <c r="R4" i="6" s="1"/>
  <c r="N4" i="6"/>
  <c r="O4" i="6" s="1"/>
  <c r="K3" i="6"/>
  <c r="L3" i="6" s="1"/>
  <c r="H3" i="6"/>
  <c r="I3" i="6" s="1"/>
  <c r="E3" i="6"/>
  <c r="F3" i="6" s="1"/>
  <c r="Q3" i="6"/>
  <c r="R3" i="6" s="1"/>
  <c r="N3" i="6"/>
  <c r="O3" i="6" s="1"/>
  <c r="N2" i="6"/>
  <c r="O2" i="6" s="1"/>
  <c r="W46" i="5"/>
  <c r="X46" i="5" s="1"/>
  <c r="T46" i="5"/>
  <c r="U46" i="5" s="1"/>
  <c r="Q46" i="5"/>
  <c r="R46" i="5" s="1"/>
  <c r="N46" i="5"/>
  <c r="O46" i="5" s="1"/>
  <c r="K46" i="5"/>
  <c r="L46" i="5" s="1"/>
  <c r="H46" i="5"/>
  <c r="I46" i="5" s="1"/>
  <c r="E46" i="5"/>
  <c r="F46" i="5" s="1"/>
  <c r="W45" i="5"/>
  <c r="X45" i="5" s="1"/>
  <c r="T45" i="5"/>
  <c r="U45" i="5" s="1"/>
  <c r="Q45" i="5"/>
  <c r="R45" i="5" s="1"/>
  <c r="N45" i="5"/>
  <c r="O45" i="5" s="1"/>
  <c r="K45" i="5"/>
  <c r="L45" i="5" s="1"/>
  <c r="H45" i="5"/>
  <c r="I45" i="5" s="1"/>
  <c r="E45" i="5"/>
  <c r="F45" i="5" s="1"/>
  <c r="W44" i="5"/>
  <c r="X44" i="5" s="1"/>
  <c r="T44" i="5"/>
  <c r="U44" i="5" s="1"/>
  <c r="Q44" i="5"/>
  <c r="R44" i="5" s="1"/>
  <c r="N44" i="5"/>
  <c r="O44" i="5" s="1"/>
  <c r="K44" i="5"/>
  <c r="L44" i="5" s="1"/>
  <c r="H44" i="5"/>
  <c r="I44" i="5" s="1"/>
  <c r="E44" i="5"/>
  <c r="F44" i="5" s="1"/>
  <c r="W43" i="5"/>
  <c r="X43" i="5" s="1"/>
  <c r="T43" i="5"/>
  <c r="U43" i="5" s="1"/>
  <c r="Q43" i="5"/>
  <c r="R43" i="5" s="1"/>
  <c r="O43" i="5"/>
  <c r="N43" i="5"/>
  <c r="K43" i="5"/>
  <c r="L43" i="5" s="1"/>
  <c r="H43" i="5"/>
  <c r="I43" i="5" s="1"/>
  <c r="E43" i="5"/>
  <c r="F43" i="5" s="1"/>
  <c r="W42" i="5"/>
  <c r="X42" i="5" s="1"/>
  <c r="T42" i="5"/>
  <c r="U42" i="5" s="1"/>
  <c r="Q42" i="5"/>
  <c r="R42" i="5" s="1"/>
  <c r="N42" i="5"/>
  <c r="O42" i="5" s="1"/>
  <c r="K42" i="5"/>
  <c r="L42" i="5" s="1"/>
  <c r="H42" i="5"/>
  <c r="I42" i="5" s="1"/>
  <c r="E42" i="5"/>
  <c r="F42" i="5" s="1"/>
  <c r="W41" i="5"/>
  <c r="X41" i="5" s="1"/>
  <c r="T41" i="5"/>
  <c r="U41" i="5" s="1"/>
  <c r="Q41" i="5"/>
  <c r="R41" i="5" s="1"/>
  <c r="N41" i="5"/>
  <c r="O41" i="5" s="1"/>
  <c r="K41" i="5"/>
  <c r="L41" i="5" s="1"/>
  <c r="H41" i="5"/>
  <c r="I41" i="5" s="1"/>
  <c r="E41" i="5"/>
  <c r="F41" i="5" s="1"/>
  <c r="W40" i="5"/>
  <c r="X40" i="5" s="1"/>
  <c r="T40" i="5"/>
  <c r="U40" i="5" s="1"/>
  <c r="Q40" i="5"/>
  <c r="R40" i="5" s="1"/>
  <c r="N40" i="5"/>
  <c r="O40" i="5" s="1"/>
  <c r="K40" i="5"/>
  <c r="L40" i="5" s="1"/>
  <c r="H40" i="5"/>
  <c r="I40" i="5" s="1"/>
  <c r="E40" i="5"/>
  <c r="F40" i="5" s="1"/>
  <c r="W39" i="5"/>
  <c r="X39" i="5" s="1"/>
  <c r="T39" i="5"/>
  <c r="U39" i="5" s="1"/>
  <c r="Q39" i="5"/>
  <c r="R39" i="5" s="1"/>
  <c r="O39" i="5"/>
  <c r="N39" i="5"/>
  <c r="K39" i="5"/>
  <c r="L39" i="5" s="1"/>
  <c r="H39" i="5"/>
  <c r="I39" i="5" s="1"/>
  <c r="E39" i="5"/>
  <c r="F39" i="5" s="1"/>
  <c r="W38" i="5"/>
  <c r="X38" i="5" s="1"/>
  <c r="T38" i="5"/>
  <c r="U38" i="5" s="1"/>
  <c r="Q38" i="5"/>
  <c r="R38" i="5" s="1"/>
  <c r="N38" i="5"/>
  <c r="O38" i="5" s="1"/>
  <c r="K38" i="5"/>
  <c r="L38" i="5" s="1"/>
  <c r="H38" i="5"/>
  <c r="I38" i="5" s="1"/>
  <c r="E38" i="5"/>
  <c r="F38" i="5" s="1"/>
  <c r="W37" i="5"/>
  <c r="X37" i="5" s="1"/>
  <c r="T37" i="5"/>
  <c r="U37" i="5" s="1"/>
  <c r="Q37" i="5"/>
  <c r="R37" i="5" s="1"/>
  <c r="N37" i="5"/>
  <c r="O37" i="5" s="1"/>
  <c r="K37" i="5"/>
  <c r="L37" i="5" s="1"/>
  <c r="H37" i="5"/>
  <c r="I37" i="5" s="1"/>
  <c r="E37" i="5"/>
  <c r="F37" i="5" s="1"/>
  <c r="W36" i="5"/>
  <c r="X36" i="5" s="1"/>
  <c r="T36" i="5"/>
  <c r="U36" i="5" s="1"/>
  <c r="Q36" i="5"/>
  <c r="R36" i="5" s="1"/>
  <c r="N36" i="5"/>
  <c r="O36" i="5" s="1"/>
  <c r="K36" i="5"/>
  <c r="L36" i="5" s="1"/>
  <c r="H36" i="5"/>
  <c r="I36" i="5" s="1"/>
  <c r="E36" i="5"/>
  <c r="F36" i="5" s="1"/>
  <c r="W35" i="5"/>
  <c r="X35" i="5" s="1"/>
  <c r="T35" i="5"/>
  <c r="U35" i="5" s="1"/>
  <c r="Q35" i="5"/>
  <c r="R35" i="5" s="1"/>
  <c r="N35" i="5"/>
  <c r="O35" i="5" s="1"/>
  <c r="K35" i="5"/>
  <c r="L35" i="5" s="1"/>
  <c r="H35" i="5"/>
  <c r="I35" i="5" s="1"/>
  <c r="E35" i="5"/>
  <c r="F35" i="5" s="1"/>
  <c r="W34" i="5"/>
  <c r="X34" i="5" s="1"/>
  <c r="T34" i="5"/>
  <c r="U34" i="5" s="1"/>
  <c r="Q34" i="5"/>
  <c r="R34" i="5" s="1"/>
  <c r="N34" i="5"/>
  <c r="O34" i="5" s="1"/>
  <c r="L34" i="5"/>
  <c r="K34" i="5"/>
  <c r="H34" i="5"/>
  <c r="I34" i="5" s="1"/>
  <c r="E34" i="5"/>
  <c r="F34" i="5" s="1"/>
  <c r="W33" i="5"/>
  <c r="X33" i="5" s="1"/>
  <c r="T33" i="5"/>
  <c r="U33" i="5" s="1"/>
  <c r="Q33" i="5"/>
  <c r="R33" i="5" s="1"/>
  <c r="N33" i="5"/>
  <c r="O33" i="5" s="1"/>
  <c r="K33" i="5"/>
  <c r="L33" i="5" s="1"/>
  <c r="H33" i="5"/>
  <c r="I33" i="5" s="1"/>
  <c r="E33" i="5"/>
  <c r="F33" i="5" s="1"/>
  <c r="W32" i="5"/>
  <c r="X32" i="5" s="1"/>
  <c r="T32" i="5"/>
  <c r="U32" i="5" s="1"/>
  <c r="Q32" i="5"/>
  <c r="R32" i="5" s="1"/>
  <c r="N32" i="5"/>
  <c r="O32" i="5" s="1"/>
  <c r="K32" i="5"/>
  <c r="L32" i="5" s="1"/>
  <c r="H32" i="5"/>
  <c r="I32" i="5" s="1"/>
  <c r="E32" i="5"/>
  <c r="F32" i="5" s="1"/>
  <c r="W31" i="5"/>
  <c r="X31" i="5" s="1"/>
  <c r="T31" i="5"/>
  <c r="U31" i="5" s="1"/>
  <c r="Q31" i="5"/>
  <c r="R31" i="5" s="1"/>
  <c r="N31" i="5"/>
  <c r="O31" i="5" s="1"/>
  <c r="K31" i="5"/>
  <c r="L31" i="5" s="1"/>
  <c r="H31" i="5"/>
  <c r="I31" i="5" s="1"/>
  <c r="E31" i="5"/>
  <c r="F31" i="5" s="1"/>
  <c r="W30" i="5"/>
  <c r="X30" i="5" s="1"/>
  <c r="T30" i="5"/>
  <c r="U30" i="5" s="1"/>
  <c r="Q30" i="5"/>
  <c r="R30" i="5" s="1"/>
  <c r="N30" i="5"/>
  <c r="O30" i="5" s="1"/>
  <c r="K30" i="5"/>
  <c r="L30" i="5" s="1"/>
  <c r="H30" i="5"/>
  <c r="I30" i="5" s="1"/>
  <c r="E30" i="5"/>
  <c r="F30" i="5" s="1"/>
  <c r="W29" i="5"/>
  <c r="X29" i="5" s="1"/>
  <c r="U29" i="5"/>
  <c r="T29" i="5"/>
  <c r="Q29" i="5"/>
  <c r="R29" i="5" s="1"/>
  <c r="N29" i="5"/>
  <c r="O29" i="5" s="1"/>
  <c r="K29" i="5"/>
  <c r="L29" i="5" s="1"/>
  <c r="I29" i="5"/>
  <c r="H29" i="5"/>
  <c r="E29" i="5"/>
  <c r="F29" i="5" s="1"/>
  <c r="W28" i="5"/>
  <c r="X28" i="5" s="1"/>
  <c r="T28" i="5"/>
  <c r="U28" i="5" s="1"/>
  <c r="Q28" i="5"/>
  <c r="R28" i="5" s="1"/>
  <c r="N28" i="5"/>
  <c r="O28" i="5" s="1"/>
  <c r="K28" i="5"/>
  <c r="L28" i="5" s="1"/>
  <c r="H28" i="5"/>
  <c r="I28" i="5" s="1"/>
  <c r="E28" i="5"/>
  <c r="F28" i="5" s="1"/>
  <c r="W27" i="5"/>
  <c r="X27" i="5" s="1"/>
  <c r="T27" i="5"/>
  <c r="U27" i="5" s="1"/>
  <c r="Q27" i="5"/>
  <c r="R27" i="5" s="1"/>
  <c r="N27" i="5"/>
  <c r="O27" i="5" s="1"/>
  <c r="K27" i="5"/>
  <c r="L27" i="5" s="1"/>
  <c r="H27" i="5"/>
  <c r="I27" i="5" s="1"/>
  <c r="E27" i="5"/>
  <c r="F27" i="5" s="1"/>
  <c r="W26" i="5"/>
  <c r="X26" i="5" s="1"/>
  <c r="T26" i="5"/>
  <c r="U26" i="5" s="1"/>
  <c r="Q26" i="5"/>
  <c r="R26" i="5" s="1"/>
  <c r="N26" i="5"/>
  <c r="O26" i="5" s="1"/>
  <c r="K26" i="5"/>
  <c r="L26" i="5" s="1"/>
  <c r="H26" i="5"/>
  <c r="I26" i="5" s="1"/>
  <c r="E26" i="5"/>
  <c r="F26" i="5" s="1"/>
  <c r="W25" i="5"/>
  <c r="X25" i="5" s="1"/>
  <c r="T25" i="5"/>
  <c r="U25" i="5" s="1"/>
  <c r="Q25" i="5"/>
  <c r="R25" i="5" s="1"/>
  <c r="N25" i="5"/>
  <c r="O25" i="5" s="1"/>
  <c r="K25" i="5"/>
  <c r="L25" i="5" s="1"/>
  <c r="H25" i="5"/>
  <c r="I25" i="5" s="1"/>
  <c r="E25" i="5"/>
  <c r="F25" i="5" s="1"/>
  <c r="W24" i="5"/>
  <c r="X24" i="5" s="1"/>
  <c r="T24" i="5"/>
  <c r="U24" i="5" s="1"/>
  <c r="Q24" i="5"/>
  <c r="R24" i="5" s="1"/>
  <c r="N24" i="5"/>
  <c r="O24" i="5" s="1"/>
  <c r="K24" i="5"/>
  <c r="L24" i="5" s="1"/>
  <c r="H24" i="5"/>
  <c r="I24" i="5" s="1"/>
  <c r="E24" i="5"/>
  <c r="F24" i="5" s="1"/>
  <c r="W23" i="5"/>
  <c r="X23" i="5" s="1"/>
  <c r="T23" i="5"/>
  <c r="U23" i="5" s="1"/>
  <c r="Q23" i="5"/>
  <c r="R23" i="5" s="1"/>
  <c r="N23" i="5"/>
  <c r="O23" i="5" s="1"/>
  <c r="K23" i="5"/>
  <c r="L23" i="5" s="1"/>
  <c r="H23" i="5"/>
  <c r="I23" i="5" s="1"/>
  <c r="E23" i="5"/>
  <c r="F23" i="5" s="1"/>
  <c r="W22" i="5"/>
  <c r="X22" i="5" s="1"/>
  <c r="T22" i="5"/>
  <c r="U22" i="5" s="1"/>
  <c r="Q22" i="5"/>
  <c r="R22" i="5" s="1"/>
  <c r="N22" i="5"/>
  <c r="O22" i="5" s="1"/>
  <c r="K22" i="5"/>
  <c r="L22" i="5" s="1"/>
  <c r="H22" i="5"/>
  <c r="I22" i="5" s="1"/>
  <c r="E22" i="5"/>
  <c r="F22" i="5" s="1"/>
  <c r="W21" i="5"/>
  <c r="X21" i="5" s="1"/>
  <c r="T21" i="5"/>
  <c r="U21" i="5" s="1"/>
  <c r="Q21" i="5"/>
  <c r="R21" i="5" s="1"/>
  <c r="N21" i="5"/>
  <c r="O21" i="5" s="1"/>
  <c r="K21" i="5"/>
  <c r="L21" i="5" s="1"/>
  <c r="I21" i="5"/>
  <c r="H21" i="5"/>
  <c r="E21" i="5"/>
  <c r="F21" i="5" s="1"/>
  <c r="W20" i="5"/>
  <c r="X20" i="5" s="1"/>
  <c r="T20" i="5"/>
  <c r="U20" i="5" s="1"/>
  <c r="Q20" i="5"/>
  <c r="R20" i="5" s="1"/>
  <c r="N20" i="5"/>
  <c r="O20" i="5" s="1"/>
  <c r="K20" i="5"/>
  <c r="L20" i="5" s="1"/>
  <c r="H20" i="5"/>
  <c r="I20" i="5" s="1"/>
  <c r="E20" i="5"/>
  <c r="F20" i="5" s="1"/>
  <c r="W19" i="5"/>
  <c r="X19" i="5" s="1"/>
  <c r="T19" i="5"/>
  <c r="U19" i="5" s="1"/>
  <c r="Q19" i="5"/>
  <c r="R19" i="5" s="1"/>
  <c r="N19" i="5"/>
  <c r="O19" i="5" s="1"/>
  <c r="K19" i="5"/>
  <c r="L19" i="5" s="1"/>
  <c r="H19" i="5"/>
  <c r="I19" i="5" s="1"/>
  <c r="E19" i="5"/>
  <c r="F19" i="5" s="1"/>
  <c r="W18" i="5"/>
  <c r="X18" i="5" s="1"/>
  <c r="T18" i="5"/>
  <c r="U18" i="5" s="1"/>
  <c r="Q18" i="5"/>
  <c r="R18" i="5" s="1"/>
  <c r="N18" i="5"/>
  <c r="O18" i="5" s="1"/>
  <c r="K18" i="5"/>
  <c r="L18" i="5" s="1"/>
  <c r="H18" i="5"/>
  <c r="I18" i="5" s="1"/>
  <c r="E18" i="5"/>
  <c r="F18" i="5" s="1"/>
  <c r="W17" i="5"/>
  <c r="X17" i="5" s="1"/>
  <c r="T17" i="5"/>
  <c r="U17" i="5" s="1"/>
  <c r="Q17" i="5"/>
  <c r="R17" i="5" s="1"/>
  <c r="N17" i="5"/>
  <c r="O17" i="5" s="1"/>
  <c r="K17" i="5"/>
  <c r="L17" i="5" s="1"/>
  <c r="H17" i="5"/>
  <c r="I17" i="5" s="1"/>
  <c r="E17" i="5"/>
  <c r="F17" i="5" s="1"/>
  <c r="W16" i="5"/>
  <c r="X16" i="5" s="1"/>
  <c r="T16" i="5"/>
  <c r="U16" i="5" s="1"/>
  <c r="R16" i="5"/>
  <c r="Q16" i="5"/>
  <c r="N16" i="5"/>
  <c r="O16" i="5" s="1"/>
  <c r="K16" i="5"/>
  <c r="L16" i="5" s="1"/>
  <c r="H16" i="5"/>
  <c r="I16" i="5" s="1"/>
  <c r="F16" i="5"/>
  <c r="E16" i="5"/>
  <c r="W15" i="5"/>
  <c r="X15" i="5" s="1"/>
  <c r="T15" i="5"/>
  <c r="U15" i="5" s="1"/>
  <c r="Q15" i="5"/>
  <c r="R15" i="5" s="1"/>
  <c r="N15" i="5"/>
  <c r="O15" i="5" s="1"/>
  <c r="K15" i="5"/>
  <c r="L15" i="5" s="1"/>
  <c r="H15" i="5"/>
  <c r="I15" i="5" s="1"/>
  <c r="E15" i="5"/>
  <c r="F15" i="5" s="1"/>
  <c r="W14" i="5"/>
  <c r="X14" i="5" s="1"/>
  <c r="T14" i="5"/>
  <c r="U14" i="5" s="1"/>
  <c r="Q14" i="5"/>
  <c r="R14" i="5" s="1"/>
  <c r="N14" i="5"/>
  <c r="O14" i="5" s="1"/>
  <c r="K14" i="5"/>
  <c r="L14" i="5" s="1"/>
  <c r="H14" i="5"/>
  <c r="I14" i="5" s="1"/>
  <c r="E14" i="5"/>
  <c r="F14" i="5" s="1"/>
  <c r="W13" i="5"/>
  <c r="X13" i="5" s="1"/>
  <c r="T13" i="5"/>
  <c r="U13" i="5" s="1"/>
  <c r="Q13" i="5"/>
  <c r="R13" i="5" s="1"/>
  <c r="N13" i="5"/>
  <c r="O13" i="5" s="1"/>
  <c r="K13" i="5"/>
  <c r="L13" i="5" s="1"/>
  <c r="H13" i="5"/>
  <c r="I13" i="5" s="1"/>
  <c r="E13" i="5"/>
  <c r="F13" i="5" s="1"/>
  <c r="W12" i="5"/>
  <c r="X12" i="5" s="1"/>
  <c r="T12" i="5"/>
  <c r="U12" i="5" s="1"/>
  <c r="Q12" i="5"/>
  <c r="R12" i="5" s="1"/>
  <c r="N12" i="5"/>
  <c r="O12" i="5" s="1"/>
  <c r="K12" i="5"/>
  <c r="L12" i="5" s="1"/>
  <c r="H12" i="5"/>
  <c r="I12" i="5" s="1"/>
  <c r="E12" i="5"/>
  <c r="F12" i="5" s="1"/>
  <c r="W11" i="5"/>
  <c r="X11" i="5" s="1"/>
  <c r="T11" i="5"/>
  <c r="U11" i="5" s="1"/>
  <c r="Q11" i="5"/>
  <c r="R11" i="5" s="1"/>
  <c r="O11" i="5"/>
  <c r="N11" i="5"/>
  <c r="K11" i="5"/>
  <c r="L11" i="5" s="1"/>
  <c r="H11" i="5"/>
  <c r="I11" i="5" s="1"/>
  <c r="E11" i="5"/>
  <c r="F11" i="5" s="1"/>
  <c r="W10" i="5"/>
  <c r="X10" i="5" s="1"/>
  <c r="T10" i="5"/>
  <c r="U10" i="5" s="1"/>
  <c r="Q10" i="5"/>
  <c r="R10" i="5" s="1"/>
  <c r="N10" i="5"/>
  <c r="O10" i="5" s="1"/>
  <c r="K10" i="5"/>
  <c r="L10" i="5" s="1"/>
  <c r="H10" i="5"/>
  <c r="I10" i="5" s="1"/>
  <c r="E10" i="5"/>
  <c r="F10" i="5" s="1"/>
  <c r="W9" i="5"/>
  <c r="X9" i="5" s="1"/>
  <c r="T9" i="5"/>
  <c r="U9" i="5" s="1"/>
  <c r="Q9" i="5"/>
  <c r="R9" i="5" s="1"/>
  <c r="N9" i="5"/>
  <c r="O9" i="5" s="1"/>
  <c r="K9" i="5"/>
  <c r="L9" i="5" s="1"/>
  <c r="H9" i="5"/>
  <c r="I9" i="5" s="1"/>
  <c r="E9" i="5"/>
  <c r="F9" i="5" s="1"/>
  <c r="W8" i="5"/>
  <c r="X8" i="5" s="1"/>
  <c r="T8" i="5"/>
  <c r="U8" i="5" s="1"/>
  <c r="Q8" i="5"/>
  <c r="R8" i="5" s="1"/>
  <c r="N8" i="5"/>
  <c r="O8" i="5" s="1"/>
  <c r="K8" i="5"/>
  <c r="L8" i="5" s="1"/>
  <c r="H8" i="5"/>
  <c r="I8" i="5" s="1"/>
  <c r="E8" i="5"/>
  <c r="F8" i="5" s="1"/>
  <c r="W7" i="5"/>
  <c r="X7" i="5" s="1"/>
  <c r="T7" i="5"/>
  <c r="U7" i="5" s="1"/>
  <c r="Q7" i="5"/>
  <c r="R7" i="5" s="1"/>
  <c r="N7" i="5"/>
  <c r="O7" i="5" s="1"/>
  <c r="K7" i="5"/>
  <c r="L7" i="5" s="1"/>
  <c r="H7" i="5"/>
  <c r="I7" i="5" s="1"/>
  <c r="E7" i="5"/>
  <c r="F7" i="5" s="1"/>
  <c r="X6" i="5"/>
  <c r="W6" i="5"/>
  <c r="T6" i="5"/>
  <c r="U6" i="5" s="1"/>
  <c r="Q6" i="5"/>
  <c r="R6" i="5" s="1"/>
  <c r="N6" i="5"/>
  <c r="O6" i="5" s="1"/>
  <c r="K6" i="5"/>
  <c r="L6" i="5" s="1"/>
  <c r="H6" i="5"/>
  <c r="I6" i="5" s="1"/>
  <c r="E6" i="5"/>
  <c r="F6" i="5" s="1"/>
  <c r="W5" i="5"/>
  <c r="X5" i="5" s="1"/>
  <c r="T5" i="5"/>
  <c r="U5" i="5" s="1"/>
  <c r="Q5" i="5"/>
  <c r="R5" i="5" s="1"/>
  <c r="N5" i="5"/>
  <c r="O5" i="5" s="1"/>
  <c r="K5" i="5"/>
  <c r="L5" i="5" s="1"/>
  <c r="H5" i="5"/>
  <c r="I5" i="5" s="1"/>
  <c r="E5" i="5"/>
  <c r="F5" i="5" s="1"/>
  <c r="W4" i="5"/>
  <c r="X4" i="5" s="1"/>
  <c r="T4" i="5"/>
  <c r="U4" i="5" s="1"/>
  <c r="Q4" i="5"/>
  <c r="R4" i="5" s="1"/>
  <c r="N4" i="5"/>
  <c r="O4" i="5" s="1"/>
  <c r="K4" i="5"/>
  <c r="L4" i="5" s="1"/>
  <c r="H4" i="5"/>
  <c r="I4" i="5" s="1"/>
  <c r="E4" i="5"/>
  <c r="F4" i="5" s="1"/>
  <c r="W3" i="5"/>
  <c r="X3" i="5" s="1"/>
  <c r="T3" i="5"/>
  <c r="U3" i="5" s="1"/>
  <c r="Q3" i="5"/>
  <c r="R3" i="5" s="1"/>
  <c r="N3" i="5"/>
  <c r="O3" i="5" s="1"/>
  <c r="K3" i="5"/>
  <c r="L3" i="5" s="1"/>
  <c r="H3" i="5"/>
  <c r="I3" i="5" s="1"/>
  <c r="E3" i="5"/>
  <c r="F3" i="5" s="1"/>
  <c r="X2" i="5"/>
  <c r="W2" i="5"/>
  <c r="T2" i="5"/>
  <c r="U2" i="5" s="1"/>
  <c r="Q2" i="5"/>
  <c r="R2" i="5" s="1"/>
  <c r="N2" i="5"/>
  <c r="O2" i="5" s="1"/>
  <c r="L2" i="5"/>
  <c r="K2" i="5"/>
  <c r="H2" i="5"/>
  <c r="I2" i="5" s="1"/>
  <c r="E2" i="5"/>
  <c r="F2" i="5" s="1"/>
  <c r="K24" i="6" l="1"/>
  <c r="L24" i="6" s="1"/>
  <c r="E53" i="6"/>
  <c r="F53" i="6" s="1"/>
  <c r="E24" i="6"/>
  <c r="F24" i="6" s="1"/>
  <c r="Q57" i="6"/>
  <c r="R57" i="6" s="1"/>
  <c r="H24" i="6"/>
  <c r="I24" i="6" s="1"/>
  <c r="N27" i="6"/>
  <c r="O27" i="6" s="1"/>
  <c r="E27" i="6"/>
  <c r="F27" i="6" s="1"/>
  <c r="N57" i="6"/>
  <c r="O57" i="6" s="1"/>
  <c r="K53" i="6"/>
  <c r="L53" i="6" s="1"/>
  <c r="Q27" i="6"/>
  <c r="R27" i="6" s="1"/>
  <c r="Q54" i="6"/>
  <c r="R54" i="6" s="1"/>
  <c r="E57" i="6"/>
  <c r="F57" i="6" s="1"/>
  <c r="N53" i="6"/>
  <c r="O53" i="6" s="1"/>
  <c r="H57" i="6"/>
  <c r="I57" i="6" s="1"/>
  <c r="N24" i="6"/>
  <c r="O24" i="6" s="1"/>
  <c r="Q53" i="6"/>
  <c r="R53" i="6" s="1"/>
  <c r="E56" i="6"/>
  <c r="F56" i="6" s="1"/>
  <c r="Q55" i="6"/>
  <c r="R55" i="6" s="1"/>
  <c r="H54" i="6"/>
  <c r="I54" i="6" s="1"/>
  <c r="N56" i="6"/>
  <c r="O56" i="6" s="1"/>
  <c r="K56" i="6"/>
  <c r="L56" i="6" s="1"/>
  <c r="E55" i="6"/>
  <c r="F55" i="6" s="1"/>
  <c r="H27" i="6"/>
  <c r="I27" i="6" s="1"/>
  <c r="N54" i="6"/>
  <c r="O54" i="6" s="1"/>
  <c r="K54" i="6"/>
  <c r="L54" i="6" s="1"/>
  <c r="Q56" i="6"/>
  <c r="R56" i="6" s="1"/>
  <c r="H55" i="6"/>
  <c r="I55" i="6" s="1"/>
  <c r="N55" i="6"/>
  <c r="O55" i="6" s="1"/>
</calcChain>
</file>

<file path=xl/sharedStrings.xml><?xml version="1.0" encoding="utf-8"?>
<sst xmlns="http://schemas.openxmlformats.org/spreadsheetml/2006/main" count="125" uniqueCount="55">
  <si>
    <t>Gen. 1</t>
  </si>
  <si>
    <t>Gen. 2</t>
  </si>
  <si>
    <t>Gen. 3</t>
  </si>
  <si>
    <t>Gen. 4</t>
  </si>
  <si>
    <t>Gen. 5</t>
  </si>
  <si>
    <t>Gen. 6</t>
  </si>
  <si>
    <t>Gen. 7</t>
  </si>
  <si>
    <t>Gen. 8</t>
  </si>
  <si>
    <t>Gen. 9</t>
  </si>
  <si>
    <t>Wildtype</t>
  </si>
  <si>
    <t>KkRr (Double Heterozygote)</t>
  </si>
  <si>
    <t>KKRR (Double Homozygote)</t>
  </si>
  <si>
    <t>KKRr</t>
  </si>
  <si>
    <t>KkRR</t>
  </si>
  <si>
    <t>kkRr</t>
  </si>
  <si>
    <t>kkRR</t>
  </si>
  <si>
    <t>Total # Flies:</t>
  </si>
  <si>
    <t>Wt (%)</t>
  </si>
  <si>
    <t>Het Gal80 (%)</t>
  </si>
  <si>
    <t>DSCP-Gal4</t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</si>
  <si>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 xml:space="preserve">Rr </t>
    </r>
    <r>
      <rPr>
        <sz val="12"/>
        <rFont val="Calibri (Body)"/>
      </rPr>
      <t>(Double Het)</t>
    </r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</si>
  <si>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  <r>
      <rPr>
        <sz val="12"/>
        <color rgb="FFFF0000"/>
        <rFont val="Calibri (Body)"/>
      </rPr>
      <t xml:space="preserve"> </t>
    </r>
    <r>
      <rPr>
        <sz val="12"/>
        <rFont val="Calibri (Body)"/>
      </rPr>
      <t>(Double Het)</t>
    </r>
    <r>
      <rPr>
        <sz val="12"/>
        <color rgb="FF008000"/>
        <rFont val="Calibri (Body)"/>
      </rPr>
      <t xml:space="preserve"> </t>
    </r>
    <r>
      <rPr>
        <sz val="12"/>
        <rFont val="Calibri (Body)"/>
      </rPr>
      <t>%</t>
    </r>
  </si>
  <si>
    <r>
      <rPr>
        <sz val="12"/>
        <color rgb="FF008000"/>
        <rFont val="Calibri (Body)"/>
      </rPr>
      <t xml:space="preserve">Rr </t>
    </r>
    <r>
      <rPr>
        <sz val="12"/>
        <color theme="1"/>
        <rFont val="Calibri (Body)"/>
      </rPr>
      <t>Het. Gal80</t>
    </r>
  </si>
  <si>
    <t>Line: DSCP-Gal4</t>
  </si>
  <si>
    <t>Gen.Replicate:</t>
  </si>
  <si>
    <t>Gen.Replicate</t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</si>
  <si>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</si>
  <si>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  <r>
      <rPr>
        <sz val="12"/>
        <color theme="1"/>
        <rFont val="Calibri (Body)"/>
      </rPr>
      <t xml:space="preserve"> </t>
    </r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</si>
  <si>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  <r>
      <rPr>
        <sz val="12"/>
        <color theme="1"/>
        <rFont val="Calibri (Body)"/>
      </rPr>
      <t xml:space="preserve"> </t>
    </r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</si>
  <si>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 xml:space="preserve">RR </t>
    </r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</si>
  <si>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  <r>
      <rPr>
        <sz val="12"/>
        <color theme="1"/>
        <rFont val="Calibri (Body)"/>
      </rPr>
      <t xml:space="preserve"> %</t>
    </r>
  </si>
  <si>
    <r>
      <rPr>
        <sz val="12"/>
        <color rgb="FF008000"/>
        <rFont val="Calibri (Body)"/>
      </rPr>
      <t xml:space="preserve">RR </t>
    </r>
    <r>
      <rPr>
        <sz val="12"/>
        <color theme="1"/>
        <rFont val="Calibri (Body)"/>
      </rPr>
      <t>Gal80</t>
    </r>
  </si>
  <si>
    <r>
      <rPr>
        <sz val="12"/>
        <color theme="9" tint="-0.499984740745262"/>
        <rFont val="Calibri (Body)"/>
      </rPr>
      <t>RR</t>
    </r>
    <r>
      <rPr>
        <sz val="12"/>
        <color theme="1"/>
        <rFont val="Calibri (Body)"/>
      </rPr>
      <t xml:space="preserve"> Gal80 (%)</t>
    </r>
  </si>
  <si>
    <t>UAS-Gal4-Hid</t>
  </si>
  <si>
    <t>Line: Hsp70-Gal4</t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</si>
  <si>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  <r>
      <rPr>
        <sz val="12"/>
        <color theme="1"/>
        <rFont val="Calibri (Body)"/>
      </rPr>
      <t xml:space="preserve"> to add to bottle</t>
    </r>
  </si>
  <si>
    <t>Wt to add to bottle</t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</si>
  <si>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  <r>
      <rPr>
        <sz val="12"/>
        <rFont val="Calibri (Body)"/>
      </rPr>
      <t xml:space="preserve"> (Double Het) to add to bottle</t>
    </r>
  </si>
  <si>
    <r>
      <rPr>
        <sz val="12"/>
        <color rgb="FF008000"/>
        <rFont val="Calibri (Body)"/>
      </rPr>
      <t xml:space="preserve">Rr </t>
    </r>
    <r>
      <rPr>
        <sz val="12"/>
        <color theme="1"/>
        <rFont val="Calibri (Body)"/>
      </rPr>
      <t>Het. Gal80 to add to bottle</t>
    </r>
  </si>
  <si>
    <r>
      <rPr>
        <sz val="12"/>
        <color theme="9" tint="-0.499984740745262"/>
        <rFont val="Calibri (Body)"/>
      </rPr>
      <t>RR</t>
    </r>
    <r>
      <rPr>
        <sz val="12"/>
        <color theme="1"/>
        <rFont val="Calibri (Body)"/>
      </rPr>
      <t xml:space="preserve"> Gal80 to Add to bottle</t>
    </r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</si>
  <si>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  <r>
      <rPr>
        <sz val="12"/>
        <rFont val="Calibri (Body)"/>
      </rPr>
      <t xml:space="preserve"> to add to bottle</t>
    </r>
  </si>
  <si>
    <r>
      <t>KK</t>
    </r>
    <r>
      <rPr>
        <sz val="12"/>
        <color rgb="FF008000"/>
        <rFont val="Calibri (Body)"/>
      </rPr>
      <t>Rr</t>
    </r>
    <r>
      <rPr>
        <sz val="12"/>
        <color rgb="FF000000"/>
        <rFont val="Calibri (Body)"/>
      </rPr>
      <t xml:space="preserve"> to add to bottle</t>
    </r>
  </si>
  <si>
    <r>
      <rPr>
        <sz val="12"/>
        <color theme="9" tint="-0.499984740745262"/>
        <rFont val="Calibri (Body)"/>
      </rPr>
      <t>RR</t>
    </r>
    <r>
      <rPr>
        <sz val="12"/>
        <color theme="1"/>
        <rFont val="Calibri (Body)"/>
      </rPr>
      <t xml:space="preserve"> Gal80 to add to bottle</t>
    </r>
  </si>
  <si>
    <t>Hsp70-Gal4</t>
  </si>
  <si>
    <t>Hsp70-Gal4-Hid</t>
  </si>
  <si>
    <t>Line: Hsp70-Gal4-Hid</t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</si>
  <si>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>Rr</t>
    </r>
    <r>
      <rPr>
        <sz val="12"/>
        <rFont val="Calibri (Body)"/>
      </rPr>
      <t xml:space="preserve"> to add to bottle</t>
    </r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</si>
  <si>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 xml:space="preserve">Rr </t>
    </r>
  </si>
  <si>
    <r>
      <rPr>
        <sz val="12"/>
        <color rgb="FFFF0000"/>
        <rFont val="Calibri (Body)"/>
      </rPr>
      <t>Kk</t>
    </r>
    <r>
      <rPr>
        <sz val="12"/>
        <color rgb="FF008000"/>
        <rFont val="Calibri (Body)"/>
      </rPr>
      <t xml:space="preserve">Rr </t>
    </r>
    <r>
      <rPr>
        <sz val="12"/>
        <rFont val="Calibri (Body)"/>
      </rPr>
      <t>%</t>
    </r>
  </si>
  <si>
    <r>
      <rPr>
        <sz val="12"/>
        <color rgb="FF008000"/>
        <rFont val="Calibri (Body)"/>
      </rPr>
      <t xml:space="preserve">Rr </t>
    </r>
    <r>
      <rPr>
        <sz val="12"/>
        <color theme="1"/>
        <rFont val="Calibri (Body)"/>
      </rPr>
      <t>Het. Gal80 (%)</t>
    </r>
  </si>
  <si>
    <r>
      <rPr>
        <sz val="12"/>
        <color rgb="FF008000"/>
        <rFont val="Calibri (Body)"/>
      </rPr>
      <t xml:space="preserve">Rr </t>
    </r>
    <r>
      <rPr>
        <sz val="12"/>
        <color theme="1"/>
        <rFont val="Calibri (Body)"/>
      </rPr>
      <t>Gal80 to add to bottle</t>
    </r>
  </si>
  <si>
    <r>
      <rPr>
        <sz val="12"/>
        <color rgb="FF00B050"/>
        <rFont val="Calibri (Body)"/>
      </rPr>
      <t>RR</t>
    </r>
    <r>
      <rPr>
        <sz val="12"/>
        <color theme="1"/>
        <rFont val="Calibri (Body)"/>
      </rPr>
      <t xml:space="preserve"> Gal80 (%)</t>
    </r>
  </si>
  <si>
    <r>
      <rPr>
        <sz val="12"/>
        <color rgb="FF00B050"/>
        <rFont val="Calibri (Body)"/>
      </rPr>
      <t>RR</t>
    </r>
    <r>
      <rPr>
        <sz val="12"/>
        <color theme="1"/>
        <rFont val="Calibri (Body)"/>
      </rPr>
      <t xml:space="preserve"> Gal80 to Add to bottle</t>
    </r>
  </si>
  <si>
    <t>UAS-Gal80</t>
  </si>
  <si>
    <t>Line: UAS-Gal80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</si>
</sst>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 (Body)"/>
    </font>
    <font>
      <sz val="12"/>
      <color rgb="FF008000"/>
      <name val="Calibri (Body)"/>
    </font>
    <font>
      <sz val="12"/>
      <name val="Calibri (Body)"/>
    </font>
    <font>
      <sz val="12"/>
      <color rgb="FF000000"/>
      <name val="Calibri (Body)"/>
    </font>
    <font>
      <sz val="12"/>
      <color theme="0"/>
      <name val="Calibri (Body)"/>
    </font>
    <font>
      <sz val="12"/>
      <color theme="9" tint="-0.499984740745262"/>
      <name val="Calibri (Body)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0" fontId="0" fillId="0" borderId="3" xfId="0" applyNumberFormat="1" applyBorder="1" applyAlignment="1">
      <alignment horizontal="left"/>
    </xf>
    <xf numFmtId="10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0" xfId="0" applyNumberFormat="1"/>
    <xf numFmtId="10" fontId="0" fillId="0" borderId="0" xfId="0" applyNumberFormat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0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0" fontId="7" fillId="0" borderId="1" xfId="0" applyNumberFormat="1" applyFont="1" applyBorder="1" applyAlignment="1">
      <alignment horizontal="left"/>
    </xf>
    <xf numFmtId="0" fontId="7" fillId="0" borderId="0" xfId="0" applyFont="1"/>
    <xf numFmtId="0" fontId="7" fillId="0" borderId="3" xfId="0" applyFont="1" applyBorder="1" applyAlignment="1">
      <alignment horizontal="left"/>
    </xf>
    <xf numFmtId="10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0" fontId="7" fillId="0" borderId="3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0" fontId="7" fillId="0" borderId="5" xfId="0" applyNumberFormat="1" applyFont="1" applyBorder="1" applyAlignment="1">
      <alignment horizontal="left"/>
    </xf>
    <xf numFmtId="10" fontId="7" fillId="0" borderId="6" xfId="0" applyNumberFormat="1" applyFont="1" applyBorder="1" applyAlignment="1">
      <alignment horizontal="left"/>
    </xf>
    <xf numFmtId="10" fontId="7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0" fontId="7" fillId="0" borderId="8" xfId="0" applyNumberFormat="1" applyFont="1" applyBorder="1" applyAlignment="1">
      <alignment horizontal="left"/>
    </xf>
    <xf numFmtId="10" fontId="7" fillId="0" borderId="9" xfId="0" applyNumberFormat="1" applyFont="1" applyBorder="1" applyAlignment="1">
      <alignment horizontal="left"/>
    </xf>
    <xf numFmtId="10" fontId="7" fillId="0" borderId="0" xfId="0" applyNumberFormat="1" applyFont="1" applyAlignment="1">
      <alignment horizontal="left"/>
    </xf>
    <xf numFmtId="0" fontId="12" fillId="0" borderId="0" xfId="0" applyFont="1"/>
    <xf numFmtId="10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/>
    </xf>
    <xf numFmtId="2" fontId="7" fillId="0" borderId="4" xfId="0" applyNumberFormat="1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0" fillId="0" borderId="0" xfId="0" applyFill="1"/>
    <xf numFmtId="2" fontId="0" fillId="0" borderId="0" xfId="0" applyNumberFormat="1" applyFill="1"/>
    <xf numFmtId="2" fontId="7" fillId="0" borderId="1" xfId="0" applyNumberFormat="1" applyFont="1" applyFill="1" applyBorder="1" applyAlignment="1">
      <alignment horizontal="left"/>
    </xf>
    <xf numFmtId="2" fontId="7" fillId="0" borderId="3" xfId="0" applyNumberFormat="1" applyFont="1" applyFill="1" applyBorder="1" applyAlignment="1">
      <alignment horizontal="left"/>
    </xf>
    <xf numFmtId="2" fontId="7" fillId="0" borderId="5" xfId="0" applyNumberFormat="1" applyFont="1" applyFill="1" applyBorder="1" applyAlignment="1">
      <alignment horizontal="left"/>
    </xf>
    <xf numFmtId="2" fontId="7" fillId="0" borderId="7" xfId="0" applyNumberFormat="1" applyFont="1" applyFill="1" applyBorder="1" applyAlignment="1">
      <alignment horizontal="left"/>
    </xf>
    <xf numFmtId="16" fontId="6" fillId="0" borderId="0" xfId="0" applyNumberFormat="1" applyFont="1" applyFill="1"/>
    <xf numFmtId="0" fontId="6" fillId="0" borderId="0" xfId="0" applyFont="1" applyFill="1"/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0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0" fontId="15" fillId="0" borderId="1" xfId="0" applyNumberFormat="1" applyFont="1" applyBorder="1" applyAlignment="1">
      <alignment horizontal="left"/>
    </xf>
    <xf numFmtId="10" fontId="15" fillId="0" borderId="2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10" fontId="7" fillId="0" borderId="11" xfId="0" applyNumberFormat="1" applyFont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10" fontId="15" fillId="0" borderId="7" xfId="0" applyNumberFormat="1" applyFont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10" fontId="0" fillId="0" borderId="7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2" fontId="15" fillId="0" borderId="7" xfId="0" applyNumberFormat="1" applyFont="1" applyFill="1" applyBorder="1" applyAlignment="1">
      <alignment horizontal="left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left"/>
    </xf>
    <xf numFmtId="2" fontId="0" fillId="0" borderId="3" xfId="0" applyNumberFormat="1" applyFill="1" applyBorder="1" applyAlignment="1">
      <alignment horizontal="left"/>
    </xf>
    <xf numFmtId="2" fontId="0" fillId="0" borderId="7" xfId="0" applyNumberFormat="1" applyFill="1" applyBorder="1" applyAlignment="1">
      <alignment horizontal="left"/>
    </xf>
    <xf numFmtId="2" fontId="0" fillId="0" borderId="7" xfId="0" applyNumberFormat="1" applyFill="1" applyBorder="1"/>
    <xf numFmtId="2" fontId="7" fillId="0" borderId="3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0" fontId="7" fillId="0" borderId="0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0" fontId="0" fillId="0" borderId="3" xfId="0" applyNumberFormat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3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2" fontId="0" fillId="0" borderId="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2" fontId="6" fillId="0" borderId="7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6DD1-F5F8-894D-A49D-162F6FEA1571}">
  <dimension ref="A1:AJ11"/>
  <sheetViews>
    <sheetView tabSelected="1" workbookViewId="0">
      <selection activeCell="F17" sqref="F17"/>
    </sheetView>
  </sheetViews>
  <sheetFormatPr baseColWidth="10" defaultRowHeight="16"/>
  <cols>
    <col min="1" max="1" width="13" customWidth="1"/>
  </cols>
  <sheetData>
    <row r="1" spans="1:36">
      <c r="A1" s="140" t="s">
        <v>19</v>
      </c>
      <c r="B1" s="142" t="s">
        <v>9</v>
      </c>
      <c r="C1" s="142"/>
      <c r="D1" s="142"/>
      <c r="E1" s="142"/>
      <c r="F1" s="142"/>
      <c r="G1" s="142" t="s">
        <v>10</v>
      </c>
      <c r="H1" s="142"/>
      <c r="I1" s="142"/>
      <c r="J1" s="142"/>
      <c r="K1" s="142"/>
      <c r="L1" s="142" t="s">
        <v>11</v>
      </c>
      <c r="M1" s="142"/>
      <c r="N1" s="142"/>
      <c r="O1" s="142"/>
      <c r="P1" s="142"/>
      <c r="Q1" s="142" t="s">
        <v>12</v>
      </c>
      <c r="R1" s="142"/>
      <c r="S1" s="142"/>
      <c r="T1" s="142"/>
      <c r="U1" s="142"/>
      <c r="V1" s="142" t="s">
        <v>13</v>
      </c>
      <c r="W1" s="142"/>
      <c r="X1" s="142"/>
      <c r="Y1" s="142"/>
      <c r="Z1" s="142"/>
      <c r="AA1" s="142" t="s">
        <v>14</v>
      </c>
      <c r="AB1" s="142"/>
      <c r="AC1" s="142"/>
      <c r="AD1" s="142"/>
      <c r="AE1" s="142"/>
      <c r="AF1" s="142" t="s">
        <v>15</v>
      </c>
      <c r="AG1" s="142"/>
      <c r="AH1" s="142"/>
      <c r="AI1" s="142"/>
      <c r="AJ1" s="142"/>
    </row>
    <row r="2" spans="1:36">
      <c r="A2" s="141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1</v>
      </c>
      <c r="M2" s="5">
        <v>2</v>
      </c>
      <c r="N2" s="5">
        <v>3</v>
      </c>
      <c r="O2" s="5">
        <v>4</v>
      </c>
      <c r="P2" s="5">
        <v>5</v>
      </c>
      <c r="Q2" s="5">
        <v>1</v>
      </c>
      <c r="R2" s="5">
        <v>2</v>
      </c>
      <c r="S2" s="5">
        <v>3</v>
      </c>
      <c r="T2" s="5">
        <v>4</v>
      </c>
      <c r="U2" s="5">
        <v>5</v>
      </c>
      <c r="V2" s="5">
        <v>1</v>
      </c>
      <c r="W2" s="5">
        <v>2</v>
      </c>
      <c r="X2" s="5">
        <v>3</v>
      </c>
      <c r="Y2" s="5">
        <v>4</v>
      </c>
      <c r="Z2" s="5">
        <v>5</v>
      </c>
      <c r="AA2" s="5">
        <v>1</v>
      </c>
      <c r="AB2" s="5">
        <v>2</v>
      </c>
      <c r="AC2" s="5">
        <v>3</v>
      </c>
      <c r="AD2" s="5">
        <v>4</v>
      </c>
      <c r="AE2" s="5">
        <v>5</v>
      </c>
      <c r="AF2" s="5">
        <v>1</v>
      </c>
      <c r="AG2" s="5">
        <v>2</v>
      </c>
      <c r="AH2" s="5">
        <v>3</v>
      </c>
      <c r="AI2" s="5">
        <v>4</v>
      </c>
      <c r="AJ2" s="5">
        <v>5</v>
      </c>
    </row>
    <row r="3" spans="1:36">
      <c r="A3" s="2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100</v>
      </c>
      <c r="M3" s="2">
        <v>100</v>
      </c>
      <c r="N3" s="2">
        <v>100</v>
      </c>
      <c r="O3" s="2">
        <v>100</v>
      </c>
      <c r="P3" s="2">
        <v>100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</row>
    <row r="4" spans="1:36">
      <c r="A4" s="2" t="s">
        <v>1</v>
      </c>
      <c r="B4" s="2">
        <v>32</v>
      </c>
      <c r="C4" s="2">
        <v>12</v>
      </c>
      <c r="D4" s="2">
        <v>24</v>
      </c>
      <c r="E4" s="2">
        <v>3</v>
      </c>
      <c r="F4" s="2">
        <v>10</v>
      </c>
      <c r="G4" s="2">
        <v>56</v>
      </c>
      <c r="H4" s="2">
        <v>47</v>
      </c>
      <c r="I4" s="2">
        <v>67</v>
      </c>
      <c r="J4" s="2">
        <v>59</v>
      </c>
      <c r="K4" s="2">
        <v>58</v>
      </c>
      <c r="L4" s="2">
        <v>62</v>
      </c>
      <c r="M4" s="2">
        <v>91</v>
      </c>
      <c r="N4" s="2">
        <v>59</v>
      </c>
      <c r="O4" s="2">
        <v>88</v>
      </c>
      <c r="P4" s="2">
        <v>82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</row>
    <row r="5" spans="1:36">
      <c r="A5" s="2" t="s">
        <v>2</v>
      </c>
      <c r="B5" s="2">
        <v>11</v>
      </c>
      <c r="C5" s="2">
        <v>3</v>
      </c>
      <c r="D5" s="2">
        <v>12</v>
      </c>
      <c r="E5" s="2">
        <v>4</v>
      </c>
      <c r="F5" s="2">
        <v>2</v>
      </c>
      <c r="G5" s="2">
        <v>45</v>
      </c>
      <c r="H5" s="2">
        <v>35</v>
      </c>
      <c r="I5" s="2">
        <v>46</v>
      </c>
      <c r="J5" s="2">
        <v>50</v>
      </c>
      <c r="K5" s="2">
        <v>47</v>
      </c>
      <c r="L5" s="2">
        <v>42</v>
      </c>
      <c r="M5" s="2">
        <v>64</v>
      </c>
      <c r="N5" s="2">
        <v>27</v>
      </c>
      <c r="O5" s="2">
        <v>39</v>
      </c>
      <c r="P5" s="2">
        <v>39</v>
      </c>
      <c r="Q5" s="2">
        <v>21</v>
      </c>
      <c r="R5" s="2">
        <v>22</v>
      </c>
      <c r="S5" s="2">
        <v>22</v>
      </c>
      <c r="T5" s="2">
        <v>29</v>
      </c>
      <c r="U5" s="2">
        <v>37</v>
      </c>
      <c r="V5" s="2">
        <v>20</v>
      </c>
      <c r="W5" s="2">
        <v>22</v>
      </c>
      <c r="X5" s="2">
        <v>27</v>
      </c>
      <c r="Y5" s="2">
        <v>18</v>
      </c>
      <c r="Z5" s="2">
        <v>19</v>
      </c>
      <c r="AA5" s="2">
        <v>8</v>
      </c>
      <c r="AB5" s="2">
        <v>3</v>
      </c>
      <c r="AC5" s="2">
        <v>13</v>
      </c>
      <c r="AD5" s="2">
        <v>6</v>
      </c>
      <c r="AE5" s="2">
        <v>5</v>
      </c>
      <c r="AF5" s="2">
        <v>2</v>
      </c>
      <c r="AG5" s="2">
        <v>1</v>
      </c>
      <c r="AH5" s="2">
        <v>2</v>
      </c>
      <c r="AI5" s="2">
        <v>3</v>
      </c>
      <c r="AJ5" s="2">
        <v>1</v>
      </c>
    </row>
    <row r="6" spans="1:36">
      <c r="A6" s="2" t="s">
        <v>3</v>
      </c>
      <c r="B6" s="2">
        <v>6</v>
      </c>
      <c r="C6" s="2">
        <v>1</v>
      </c>
      <c r="D6" s="2">
        <v>6</v>
      </c>
      <c r="E6" s="2">
        <v>2</v>
      </c>
      <c r="F6" s="2">
        <v>1</v>
      </c>
      <c r="G6" s="2">
        <v>39</v>
      </c>
      <c r="H6" s="2">
        <v>30</v>
      </c>
      <c r="I6" s="2">
        <v>42</v>
      </c>
      <c r="J6" s="2">
        <v>48</v>
      </c>
      <c r="K6" s="2">
        <v>40</v>
      </c>
      <c r="L6" s="2">
        <v>38</v>
      </c>
      <c r="M6" s="2">
        <v>46</v>
      </c>
      <c r="N6" s="2">
        <v>27</v>
      </c>
      <c r="O6" s="2">
        <v>29</v>
      </c>
      <c r="P6" s="2">
        <v>36</v>
      </c>
      <c r="Q6" s="2">
        <v>23</v>
      </c>
      <c r="R6" s="2">
        <v>20</v>
      </c>
      <c r="S6" s="2">
        <v>19</v>
      </c>
      <c r="T6" s="2">
        <v>21</v>
      </c>
      <c r="U6" s="2">
        <v>26</v>
      </c>
      <c r="V6" s="2">
        <v>22</v>
      </c>
      <c r="W6" s="2">
        <v>32</v>
      </c>
      <c r="X6" s="2">
        <v>32</v>
      </c>
      <c r="Y6" s="2">
        <v>31</v>
      </c>
      <c r="Z6" s="2">
        <v>28</v>
      </c>
      <c r="AA6" s="2">
        <v>16</v>
      </c>
      <c r="AB6" s="2">
        <v>10</v>
      </c>
      <c r="AC6" s="2">
        <v>17</v>
      </c>
      <c r="AD6" s="2">
        <v>10</v>
      </c>
      <c r="AE6" s="2">
        <v>10</v>
      </c>
      <c r="AF6" s="2">
        <v>6</v>
      </c>
      <c r="AG6" s="2">
        <v>11</v>
      </c>
      <c r="AH6" s="2">
        <v>9</v>
      </c>
      <c r="AI6" s="2">
        <v>10</v>
      </c>
      <c r="AJ6" s="2">
        <v>9</v>
      </c>
    </row>
    <row r="7" spans="1:36">
      <c r="A7" s="2" t="s">
        <v>4</v>
      </c>
      <c r="B7" s="2">
        <v>5</v>
      </c>
      <c r="C7" s="2">
        <v>1</v>
      </c>
      <c r="D7" s="2">
        <v>2</v>
      </c>
      <c r="E7" s="2">
        <v>2</v>
      </c>
      <c r="F7" s="2">
        <v>1</v>
      </c>
      <c r="G7" s="2">
        <v>42</v>
      </c>
      <c r="H7" s="2">
        <v>40</v>
      </c>
      <c r="I7" s="2">
        <v>48</v>
      </c>
      <c r="J7" s="2">
        <v>36</v>
      </c>
      <c r="K7" s="2">
        <v>34</v>
      </c>
      <c r="L7" s="2">
        <v>26</v>
      </c>
      <c r="M7" s="2">
        <v>22</v>
      </c>
      <c r="N7" s="2">
        <v>26</v>
      </c>
      <c r="O7" s="2">
        <v>24</v>
      </c>
      <c r="P7" s="2">
        <v>26</v>
      </c>
      <c r="Q7" s="2">
        <v>18</v>
      </c>
      <c r="R7" s="2">
        <v>18</v>
      </c>
      <c r="S7" s="2">
        <v>8</v>
      </c>
      <c r="T7" s="2">
        <v>18</v>
      </c>
      <c r="U7" s="2">
        <v>22</v>
      </c>
      <c r="V7" s="2">
        <v>36</v>
      </c>
      <c r="W7" s="2">
        <v>48</v>
      </c>
      <c r="X7" s="2">
        <v>42</v>
      </c>
      <c r="Y7" s="2">
        <v>38</v>
      </c>
      <c r="Z7" s="2">
        <v>40</v>
      </c>
      <c r="AA7" s="2">
        <v>12</v>
      </c>
      <c r="AB7" s="2">
        <v>12</v>
      </c>
      <c r="AC7" s="2">
        <v>8</v>
      </c>
      <c r="AD7" s="2">
        <v>14</v>
      </c>
      <c r="AE7" s="2">
        <v>10</v>
      </c>
      <c r="AF7" s="2">
        <v>10</v>
      </c>
      <c r="AG7" s="2">
        <v>12</v>
      </c>
      <c r="AH7" s="2">
        <v>16</v>
      </c>
      <c r="AI7" s="2">
        <v>18</v>
      </c>
      <c r="AJ7" s="2">
        <v>16</v>
      </c>
    </row>
    <row r="8" spans="1:36">
      <c r="A8" s="2" t="s">
        <v>5</v>
      </c>
      <c r="B8" s="2">
        <v>2</v>
      </c>
      <c r="C8" s="2">
        <v>4</v>
      </c>
      <c r="D8" s="2">
        <v>2</v>
      </c>
      <c r="E8" s="2">
        <v>1</v>
      </c>
      <c r="F8" s="2">
        <v>2</v>
      </c>
      <c r="G8" s="2">
        <v>40</v>
      </c>
      <c r="H8" s="2">
        <v>31</v>
      </c>
      <c r="I8" s="2">
        <v>48</v>
      </c>
      <c r="J8" s="2">
        <v>42</v>
      </c>
      <c r="K8" s="2">
        <v>39</v>
      </c>
      <c r="L8" s="2">
        <v>16</v>
      </c>
      <c r="M8" s="2">
        <v>22</v>
      </c>
      <c r="N8" s="2">
        <v>12</v>
      </c>
      <c r="O8" s="2">
        <v>9</v>
      </c>
      <c r="P8" s="2">
        <v>10</v>
      </c>
      <c r="Q8" s="2">
        <v>11</v>
      </c>
      <c r="R8" s="2">
        <v>15</v>
      </c>
      <c r="S8" s="2">
        <v>12</v>
      </c>
      <c r="T8" s="2">
        <v>15</v>
      </c>
      <c r="U8" s="2">
        <v>18</v>
      </c>
      <c r="V8" s="2">
        <v>40</v>
      </c>
      <c r="W8" s="2">
        <v>39</v>
      </c>
      <c r="X8" s="2">
        <v>43</v>
      </c>
      <c r="Y8" s="2">
        <v>43</v>
      </c>
      <c r="Z8" s="2">
        <v>41</v>
      </c>
      <c r="AA8" s="2">
        <v>20</v>
      </c>
      <c r="AB8" s="2">
        <v>11</v>
      </c>
      <c r="AC8" s="2">
        <v>17</v>
      </c>
      <c r="AD8" s="2">
        <v>23</v>
      </c>
      <c r="AE8" s="2">
        <v>16</v>
      </c>
      <c r="AF8" s="2">
        <v>20</v>
      </c>
      <c r="AG8" s="2">
        <v>30</v>
      </c>
      <c r="AH8" s="2">
        <v>16</v>
      </c>
      <c r="AI8" s="2">
        <v>17</v>
      </c>
      <c r="AJ8" s="2">
        <v>24</v>
      </c>
    </row>
    <row r="9" spans="1:36">
      <c r="A9" s="2" t="s">
        <v>6</v>
      </c>
      <c r="B9" s="2">
        <v>4</v>
      </c>
      <c r="C9" s="2">
        <v>2</v>
      </c>
      <c r="D9" s="2">
        <v>3</v>
      </c>
      <c r="E9" s="2">
        <v>1</v>
      </c>
      <c r="F9" s="2">
        <v>2</v>
      </c>
      <c r="G9" s="2">
        <v>32</v>
      </c>
      <c r="H9" s="2">
        <v>23</v>
      </c>
      <c r="I9" s="2">
        <v>42</v>
      </c>
      <c r="J9" s="2">
        <v>42</v>
      </c>
      <c r="K9" s="2">
        <v>28</v>
      </c>
      <c r="L9" s="2">
        <v>12</v>
      </c>
      <c r="M9" s="2">
        <v>29</v>
      </c>
      <c r="N9" s="2">
        <v>11</v>
      </c>
      <c r="O9" s="2">
        <v>8</v>
      </c>
      <c r="P9" s="2">
        <v>13</v>
      </c>
      <c r="Q9" s="2">
        <v>12</v>
      </c>
      <c r="R9" s="2">
        <v>6</v>
      </c>
      <c r="S9" s="2">
        <v>6</v>
      </c>
      <c r="T9" s="2">
        <v>8</v>
      </c>
      <c r="U9" s="2">
        <v>10</v>
      </c>
      <c r="V9" s="2">
        <v>50</v>
      </c>
      <c r="W9" s="2">
        <v>45</v>
      </c>
      <c r="X9" s="2">
        <v>42</v>
      </c>
      <c r="Y9" s="2">
        <v>40</v>
      </c>
      <c r="Z9" s="2">
        <v>52</v>
      </c>
      <c r="AA9" s="2">
        <v>18</v>
      </c>
      <c r="AB9" s="2">
        <v>14</v>
      </c>
      <c r="AC9" s="2">
        <v>22</v>
      </c>
      <c r="AD9" s="2">
        <v>18</v>
      </c>
      <c r="AE9" s="2">
        <v>16</v>
      </c>
      <c r="AF9" s="2">
        <v>22</v>
      </c>
      <c r="AG9" s="2">
        <v>32</v>
      </c>
      <c r="AH9" s="2">
        <v>24</v>
      </c>
      <c r="AI9" s="2">
        <v>32</v>
      </c>
      <c r="AJ9" s="2">
        <v>30</v>
      </c>
    </row>
    <row r="10" spans="1:36">
      <c r="A10" s="2" t="s">
        <v>7</v>
      </c>
      <c r="B10" s="2">
        <v>2</v>
      </c>
      <c r="C10" s="2">
        <v>2</v>
      </c>
      <c r="D10" s="2">
        <v>6</v>
      </c>
      <c r="E10" s="2">
        <v>1</v>
      </c>
      <c r="F10" s="2">
        <v>0</v>
      </c>
      <c r="G10" s="2">
        <v>42</v>
      </c>
      <c r="H10" s="2">
        <v>16</v>
      </c>
      <c r="I10" s="2">
        <v>28</v>
      </c>
      <c r="J10" s="2">
        <v>40</v>
      </c>
      <c r="K10" s="2">
        <v>26</v>
      </c>
      <c r="L10" s="2">
        <v>6</v>
      </c>
      <c r="M10" s="2">
        <v>14</v>
      </c>
      <c r="N10" s="2">
        <v>14</v>
      </c>
      <c r="O10" s="2">
        <v>6</v>
      </c>
      <c r="P10" s="2">
        <v>8</v>
      </c>
      <c r="Q10" s="2">
        <v>6</v>
      </c>
      <c r="R10" s="2">
        <v>4</v>
      </c>
      <c r="S10" s="2">
        <v>8</v>
      </c>
      <c r="T10" s="2">
        <v>8</v>
      </c>
      <c r="U10" s="2">
        <v>6</v>
      </c>
      <c r="V10" s="2">
        <v>38</v>
      </c>
      <c r="W10" s="2">
        <v>60</v>
      </c>
      <c r="X10" s="2">
        <v>46</v>
      </c>
      <c r="Y10" s="2">
        <v>46</v>
      </c>
      <c r="Z10" s="2">
        <v>50</v>
      </c>
      <c r="AA10" s="2">
        <v>20</v>
      </c>
      <c r="AB10" s="2">
        <v>19</v>
      </c>
      <c r="AC10" s="2">
        <v>20</v>
      </c>
      <c r="AD10" s="2">
        <v>16</v>
      </c>
      <c r="AE10" s="2">
        <v>14</v>
      </c>
      <c r="AF10" s="2">
        <v>35</v>
      </c>
      <c r="AG10" s="2">
        <v>35</v>
      </c>
      <c r="AH10" s="2">
        <v>28</v>
      </c>
      <c r="AI10" s="2">
        <v>33</v>
      </c>
      <c r="AJ10" s="2">
        <v>45</v>
      </c>
    </row>
    <row r="11" spans="1:36">
      <c r="A11" s="2" t="s">
        <v>8</v>
      </c>
      <c r="B11" s="2">
        <v>4</v>
      </c>
      <c r="C11" s="2">
        <v>8</v>
      </c>
      <c r="D11" s="2">
        <v>1</v>
      </c>
      <c r="E11" s="2">
        <v>3</v>
      </c>
      <c r="F11" s="2">
        <v>1</v>
      </c>
      <c r="G11" s="2">
        <v>18</v>
      </c>
      <c r="H11" s="2">
        <v>27</v>
      </c>
      <c r="I11" s="2">
        <v>23</v>
      </c>
      <c r="J11" s="2">
        <v>29</v>
      </c>
      <c r="K11" s="2">
        <v>18</v>
      </c>
      <c r="L11" s="2">
        <v>16</v>
      </c>
      <c r="M11" s="2">
        <v>4</v>
      </c>
      <c r="N11" s="2">
        <v>17</v>
      </c>
      <c r="O11" s="2">
        <v>12</v>
      </c>
      <c r="P11" s="2">
        <v>16</v>
      </c>
      <c r="Q11" s="2">
        <v>4</v>
      </c>
      <c r="R11" s="2">
        <v>4</v>
      </c>
      <c r="S11" s="2">
        <v>2</v>
      </c>
      <c r="T11" s="2">
        <v>5</v>
      </c>
      <c r="U11" s="2">
        <v>6</v>
      </c>
      <c r="V11" s="2">
        <v>51</v>
      </c>
      <c r="W11" s="2">
        <v>38</v>
      </c>
      <c r="X11" s="2">
        <v>50</v>
      </c>
      <c r="Y11" s="2">
        <v>46</v>
      </c>
      <c r="Z11" s="2">
        <v>37</v>
      </c>
      <c r="AA11" s="2">
        <v>21</v>
      </c>
      <c r="AB11" s="2">
        <v>28</v>
      </c>
      <c r="AC11" s="2">
        <v>14</v>
      </c>
      <c r="AD11" s="2">
        <v>19</v>
      </c>
      <c r="AE11" s="2">
        <v>17</v>
      </c>
      <c r="AF11" s="2">
        <v>35</v>
      </c>
      <c r="AG11" s="2">
        <v>41</v>
      </c>
      <c r="AH11" s="2">
        <v>42</v>
      </c>
      <c r="AI11" s="2">
        <v>36</v>
      </c>
      <c r="AJ11" s="2">
        <v>52</v>
      </c>
    </row>
  </sheetData>
  <mergeCells count="8">
    <mergeCell ref="A1:A2"/>
    <mergeCell ref="AF1:AJ1"/>
    <mergeCell ref="B1:F1"/>
    <mergeCell ref="G1:K1"/>
    <mergeCell ref="L1:P1"/>
    <mergeCell ref="Q1:U1"/>
    <mergeCell ref="V1:Z1"/>
    <mergeCell ref="AA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DA1B-E615-BB42-A31A-DD1C9D67A23C}">
  <dimension ref="A1:X53"/>
  <sheetViews>
    <sheetView workbookViewId="0">
      <selection activeCell="C7" sqref="C7"/>
    </sheetView>
  </sheetViews>
  <sheetFormatPr baseColWidth="10" defaultRowHeight="16"/>
  <cols>
    <col min="1" max="1" width="16.83203125" customWidth="1"/>
    <col min="2" max="2" width="16.83203125" style="55" customWidth="1"/>
    <col min="3" max="5" width="16.83203125" customWidth="1"/>
    <col min="6" max="6" width="16.83203125" style="49" customWidth="1"/>
    <col min="7" max="8" width="16.83203125" customWidth="1"/>
    <col min="9" max="9" width="16.83203125" style="49" customWidth="1"/>
    <col min="10" max="11" width="16.83203125" customWidth="1"/>
    <col min="12" max="12" width="16.83203125" style="49" customWidth="1"/>
    <col min="13" max="13" width="16.83203125" customWidth="1"/>
    <col min="14" max="14" width="16.83203125" style="18" customWidth="1"/>
    <col min="15" max="15" width="16.83203125" style="49" customWidth="1"/>
    <col min="16" max="16" width="16.83203125" customWidth="1"/>
    <col min="17" max="17" width="16.83203125" style="18" customWidth="1"/>
    <col min="18" max="18" width="16.83203125" style="49" customWidth="1"/>
    <col min="19" max="20" width="16.83203125" customWidth="1"/>
    <col min="21" max="21" width="16.83203125" style="49" customWidth="1"/>
    <col min="22" max="23" width="16.83203125" customWidth="1"/>
    <col min="24" max="24" width="16.83203125" style="49" customWidth="1"/>
  </cols>
  <sheetData>
    <row r="1" spans="1:24" s="6" customFormat="1" ht="36" thickBot="1">
      <c r="A1" s="19" t="s">
        <v>23</v>
      </c>
      <c r="B1" s="82" t="s">
        <v>25</v>
      </c>
      <c r="C1" s="109" t="s">
        <v>16</v>
      </c>
      <c r="D1" s="114" t="s">
        <v>9</v>
      </c>
      <c r="E1" s="115" t="s">
        <v>17</v>
      </c>
      <c r="F1" s="116" t="s">
        <v>36</v>
      </c>
      <c r="G1" s="117" t="s">
        <v>20</v>
      </c>
      <c r="H1" s="115" t="s">
        <v>21</v>
      </c>
      <c r="I1" s="116" t="s">
        <v>37</v>
      </c>
      <c r="J1" s="114" t="s">
        <v>26</v>
      </c>
      <c r="K1" s="118" t="s">
        <v>27</v>
      </c>
      <c r="L1" s="111" t="s">
        <v>40</v>
      </c>
      <c r="M1" s="114" t="s">
        <v>28</v>
      </c>
      <c r="N1" s="118" t="s">
        <v>28</v>
      </c>
      <c r="O1" s="119" t="s">
        <v>41</v>
      </c>
      <c r="P1" s="114" t="s">
        <v>29</v>
      </c>
      <c r="Q1" s="118" t="s">
        <v>30</v>
      </c>
      <c r="R1" s="120" t="s">
        <v>35</v>
      </c>
      <c r="S1" s="114" t="s">
        <v>22</v>
      </c>
      <c r="T1" s="118" t="s">
        <v>18</v>
      </c>
      <c r="U1" s="121" t="s">
        <v>38</v>
      </c>
      <c r="V1" s="114" t="s">
        <v>31</v>
      </c>
      <c r="W1" s="118" t="s">
        <v>32</v>
      </c>
      <c r="X1" s="120" t="s">
        <v>42</v>
      </c>
    </row>
    <row r="2" spans="1:24" ht="17" thickTop="1">
      <c r="A2" s="43"/>
      <c r="B2" s="77">
        <v>1.1000000000000001</v>
      </c>
      <c r="C2" s="78">
        <v>150</v>
      </c>
      <c r="D2" s="34">
        <v>50</v>
      </c>
      <c r="E2" s="79">
        <f t="shared" ref="E2:E46" si="0">(D2/C2)</f>
        <v>0.33333333333333331</v>
      </c>
      <c r="F2" s="80">
        <f>E2*150</f>
        <v>50</v>
      </c>
      <c r="G2" s="81">
        <v>0</v>
      </c>
      <c r="H2" s="79">
        <f t="shared" ref="H2:H46" si="1">G2/C2</f>
        <v>0</v>
      </c>
      <c r="I2" s="80">
        <f>H2*150</f>
        <v>0</v>
      </c>
      <c r="J2" s="34">
        <v>100</v>
      </c>
      <c r="K2" s="33">
        <f t="shared" ref="K2:K46" si="2">J2/C2</f>
        <v>0.66666666666666663</v>
      </c>
      <c r="L2" s="53">
        <f>K2*150</f>
        <v>100</v>
      </c>
      <c r="M2" s="34">
        <v>0</v>
      </c>
      <c r="N2" s="33">
        <f t="shared" ref="N2:N46" si="3">M2/C2</f>
        <v>0</v>
      </c>
      <c r="O2" s="53">
        <f>N2*150</f>
        <v>0</v>
      </c>
      <c r="P2" s="34">
        <v>0</v>
      </c>
      <c r="Q2" s="33">
        <f t="shared" ref="Q2:Q46" si="4">P2/C2</f>
        <v>0</v>
      </c>
      <c r="R2" s="53">
        <f>Q2*150</f>
        <v>0</v>
      </c>
      <c r="S2" s="34">
        <v>0</v>
      </c>
      <c r="T2" s="33">
        <f t="shared" ref="T2:T46" si="5">S2/C2</f>
        <v>0</v>
      </c>
      <c r="U2" s="53">
        <f>T2*150</f>
        <v>0</v>
      </c>
      <c r="V2" s="34">
        <v>0</v>
      </c>
      <c r="W2" s="33">
        <f t="shared" ref="W2:W46" si="6">V2/C2</f>
        <v>0</v>
      </c>
      <c r="X2" s="53">
        <f>W2*150</f>
        <v>0</v>
      </c>
    </row>
    <row r="3" spans="1:24">
      <c r="A3" s="25"/>
      <c r="B3" s="56">
        <v>1.2</v>
      </c>
      <c r="C3" s="21">
        <v>150</v>
      </c>
      <c r="D3" s="21">
        <v>50</v>
      </c>
      <c r="E3" s="22">
        <f t="shared" si="0"/>
        <v>0.33333333333333331</v>
      </c>
      <c r="F3" s="44">
        <f t="shared" ref="F3:F46" si="7">E3*150</f>
        <v>50</v>
      </c>
      <c r="G3" s="23">
        <v>0</v>
      </c>
      <c r="H3" s="22">
        <f t="shared" si="1"/>
        <v>0</v>
      </c>
      <c r="I3" s="44">
        <f t="shared" ref="I3:I46" si="8">H3*150</f>
        <v>0</v>
      </c>
      <c r="J3" s="21">
        <v>100</v>
      </c>
      <c r="K3" s="24">
        <f t="shared" si="2"/>
        <v>0.66666666666666663</v>
      </c>
      <c r="L3" s="50">
        <f t="shared" ref="L3:L46" si="9">K3*150</f>
        <v>100</v>
      </c>
      <c r="M3" s="21">
        <v>0</v>
      </c>
      <c r="N3" s="24">
        <f t="shared" si="3"/>
        <v>0</v>
      </c>
      <c r="O3" s="50">
        <f t="shared" ref="O3:O46" si="10">N3*150</f>
        <v>0</v>
      </c>
      <c r="P3" s="21">
        <v>0</v>
      </c>
      <c r="Q3" s="24">
        <f t="shared" si="4"/>
        <v>0</v>
      </c>
      <c r="R3" s="50">
        <f t="shared" ref="R3:R46" si="11">Q3*150</f>
        <v>0</v>
      </c>
      <c r="S3" s="21">
        <v>0</v>
      </c>
      <c r="T3" s="24">
        <f t="shared" si="5"/>
        <v>0</v>
      </c>
      <c r="U3" s="50">
        <f t="shared" ref="U3:U46" si="12">T3*150</f>
        <v>0</v>
      </c>
      <c r="V3" s="21">
        <v>0</v>
      </c>
      <c r="W3" s="24">
        <f t="shared" si="6"/>
        <v>0</v>
      </c>
      <c r="X3" s="50">
        <f t="shared" ref="X3:X46" si="13">W3*150</f>
        <v>0</v>
      </c>
    </row>
    <row r="4" spans="1:24">
      <c r="A4" s="25"/>
      <c r="B4" s="56">
        <v>1.3</v>
      </c>
      <c r="C4" s="20">
        <v>150</v>
      </c>
      <c r="D4" s="21">
        <v>50</v>
      </c>
      <c r="E4" s="22">
        <f t="shared" si="0"/>
        <v>0.33333333333333331</v>
      </c>
      <c r="F4" s="44">
        <f t="shared" si="7"/>
        <v>50</v>
      </c>
      <c r="G4" s="23">
        <v>0</v>
      </c>
      <c r="H4" s="22">
        <f t="shared" si="1"/>
        <v>0</v>
      </c>
      <c r="I4" s="44">
        <f t="shared" si="8"/>
        <v>0</v>
      </c>
      <c r="J4" s="21">
        <v>100</v>
      </c>
      <c r="K4" s="24">
        <f t="shared" si="2"/>
        <v>0.66666666666666663</v>
      </c>
      <c r="L4" s="50">
        <f t="shared" si="9"/>
        <v>100</v>
      </c>
      <c r="M4" s="21">
        <v>0</v>
      </c>
      <c r="N4" s="24">
        <f t="shared" si="3"/>
        <v>0</v>
      </c>
      <c r="O4" s="50">
        <f t="shared" si="10"/>
        <v>0</v>
      </c>
      <c r="P4" s="21">
        <v>0</v>
      </c>
      <c r="Q4" s="24">
        <f t="shared" si="4"/>
        <v>0</v>
      </c>
      <c r="R4" s="50">
        <f t="shared" si="11"/>
        <v>0</v>
      </c>
      <c r="S4" s="21">
        <v>0</v>
      </c>
      <c r="T4" s="24">
        <f t="shared" si="5"/>
        <v>0</v>
      </c>
      <c r="U4" s="50">
        <f t="shared" si="12"/>
        <v>0</v>
      </c>
      <c r="V4" s="21">
        <v>0</v>
      </c>
      <c r="W4" s="24">
        <f t="shared" si="6"/>
        <v>0</v>
      </c>
      <c r="X4" s="50">
        <f t="shared" si="13"/>
        <v>0</v>
      </c>
    </row>
    <row r="5" spans="1:24">
      <c r="A5" s="25"/>
      <c r="B5" s="56">
        <v>1.4</v>
      </c>
      <c r="C5" s="21">
        <v>150</v>
      </c>
      <c r="D5" s="21">
        <v>50</v>
      </c>
      <c r="E5" s="22">
        <f t="shared" si="0"/>
        <v>0.33333333333333331</v>
      </c>
      <c r="F5" s="44">
        <f t="shared" si="7"/>
        <v>50</v>
      </c>
      <c r="G5" s="23">
        <v>0</v>
      </c>
      <c r="H5" s="22">
        <f t="shared" si="1"/>
        <v>0</v>
      </c>
      <c r="I5" s="44">
        <f t="shared" si="8"/>
        <v>0</v>
      </c>
      <c r="J5" s="21">
        <v>100</v>
      </c>
      <c r="K5" s="24">
        <f t="shared" si="2"/>
        <v>0.66666666666666663</v>
      </c>
      <c r="L5" s="50">
        <f t="shared" si="9"/>
        <v>100</v>
      </c>
      <c r="M5" s="21">
        <v>0</v>
      </c>
      <c r="N5" s="24">
        <f t="shared" si="3"/>
        <v>0</v>
      </c>
      <c r="O5" s="50">
        <f t="shared" si="10"/>
        <v>0</v>
      </c>
      <c r="P5" s="21">
        <v>0</v>
      </c>
      <c r="Q5" s="24">
        <f t="shared" si="4"/>
        <v>0</v>
      </c>
      <c r="R5" s="50">
        <f t="shared" si="11"/>
        <v>0</v>
      </c>
      <c r="S5" s="21">
        <v>0</v>
      </c>
      <c r="T5" s="24">
        <f t="shared" si="5"/>
        <v>0</v>
      </c>
      <c r="U5" s="50">
        <f t="shared" si="12"/>
        <v>0</v>
      </c>
      <c r="V5" s="21">
        <v>0</v>
      </c>
      <c r="W5" s="24">
        <f t="shared" si="6"/>
        <v>0</v>
      </c>
      <c r="X5" s="50">
        <f t="shared" si="13"/>
        <v>0</v>
      </c>
    </row>
    <row r="6" spans="1:24" ht="17" thickBot="1">
      <c r="A6" s="25"/>
      <c r="B6" s="57">
        <v>1.5</v>
      </c>
      <c r="C6" s="26">
        <v>150</v>
      </c>
      <c r="D6" s="26">
        <v>50</v>
      </c>
      <c r="E6" s="27">
        <f t="shared" si="0"/>
        <v>0.33333333333333331</v>
      </c>
      <c r="F6" s="45">
        <f t="shared" si="7"/>
        <v>50</v>
      </c>
      <c r="G6" s="28">
        <v>0</v>
      </c>
      <c r="H6" s="27">
        <f t="shared" si="1"/>
        <v>0</v>
      </c>
      <c r="I6" s="45">
        <f t="shared" si="8"/>
        <v>0</v>
      </c>
      <c r="J6" s="26">
        <v>100</v>
      </c>
      <c r="K6" s="29">
        <f t="shared" si="2"/>
        <v>0.66666666666666663</v>
      </c>
      <c r="L6" s="51">
        <f t="shared" si="9"/>
        <v>100</v>
      </c>
      <c r="M6" s="26">
        <v>0</v>
      </c>
      <c r="N6" s="29">
        <f t="shared" si="3"/>
        <v>0</v>
      </c>
      <c r="O6" s="51">
        <f t="shared" si="10"/>
        <v>0</v>
      </c>
      <c r="P6" s="26">
        <v>0</v>
      </c>
      <c r="Q6" s="29">
        <f t="shared" si="4"/>
        <v>0</v>
      </c>
      <c r="R6" s="51">
        <f t="shared" si="11"/>
        <v>0</v>
      </c>
      <c r="S6" s="26">
        <v>0</v>
      </c>
      <c r="T6" s="29">
        <f t="shared" si="5"/>
        <v>0</v>
      </c>
      <c r="U6" s="51">
        <f t="shared" si="12"/>
        <v>0</v>
      </c>
      <c r="V6" s="26">
        <v>0</v>
      </c>
      <c r="W6" s="29">
        <f t="shared" si="6"/>
        <v>0</v>
      </c>
      <c r="X6" s="51">
        <f t="shared" si="13"/>
        <v>0</v>
      </c>
    </row>
    <row r="7" spans="1:24" ht="17" thickTop="1">
      <c r="A7" s="25"/>
      <c r="B7" s="58">
        <v>2.1</v>
      </c>
      <c r="C7" s="30">
        <v>257</v>
      </c>
      <c r="D7" s="30">
        <v>54</v>
      </c>
      <c r="E7" s="31">
        <f t="shared" si="0"/>
        <v>0.21011673151750973</v>
      </c>
      <c r="F7" s="46">
        <f t="shared" si="7"/>
        <v>31.517509727626461</v>
      </c>
      <c r="G7" s="30">
        <v>96</v>
      </c>
      <c r="H7" s="32">
        <f t="shared" si="1"/>
        <v>0.37354085603112841</v>
      </c>
      <c r="I7" s="46">
        <f t="shared" si="8"/>
        <v>56.031128404669261</v>
      </c>
      <c r="J7" s="30">
        <v>107</v>
      </c>
      <c r="K7" s="31">
        <f t="shared" si="2"/>
        <v>0.41634241245136189</v>
      </c>
      <c r="L7" s="52">
        <f t="shared" si="9"/>
        <v>62.451361867704286</v>
      </c>
      <c r="M7" s="21">
        <v>0</v>
      </c>
      <c r="N7" s="33">
        <f t="shared" si="3"/>
        <v>0</v>
      </c>
      <c r="O7" s="53">
        <f t="shared" si="10"/>
        <v>0</v>
      </c>
      <c r="P7" s="34">
        <v>0</v>
      </c>
      <c r="Q7" s="33">
        <f t="shared" si="4"/>
        <v>0</v>
      </c>
      <c r="R7" s="53">
        <f t="shared" si="11"/>
        <v>0</v>
      </c>
      <c r="S7" s="34">
        <v>0</v>
      </c>
      <c r="T7" s="33">
        <f t="shared" si="5"/>
        <v>0</v>
      </c>
      <c r="U7" s="53">
        <f t="shared" si="12"/>
        <v>0</v>
      </c>
      <c r="V7" s="34">
        <v>0</v>
      </c>
      <c r="W7" s="33">
        <f t="shared" si="6"/>
        <v>0</v>
      </c>
      <c r="X7" s="53">
        <f t="shared" si="13"/>
        <v>0</v>
      </c>
    </row>
    <row r="8" spans="1:24">
      <c r="A8" s="25"/>
      <c r="B8" s="56">
        <v>2.2000000000000002</v>
      </c>
      <c r="C8" s="21">
        <v>359</v>
      </c>
      <c r="D8" s="21">
        <v>29</v>
      </c>
      <c r="E8" s="24">
        <f t="shared" si="0"/>
        <v>8.0779944289693595E-2</v>
      </c>
      <c r="F8" s="44">
        <f t="shared" si="7"/>
        <v>12.116991643454039</v>
      </c>
      <c r="G8" s="21">
        <v>112</v>
      </c>
      <c r="H8" s="22">
        <f t="shared" si="1"/>
        <v>0.31197771587743733</v>
      </c>
      <c r="I8" s="44">
        <f t="shared" si="8"/>
        <v>46.796657381615603</v>
      </c>
      <c r="J8" s="21">
        <v>218</v>
      </c>
      <c r="K8" s="24">
        <f t="shared" si="2"/>
        <v>0.60724233983286913</v>
      </c>
      <c r="L8" s="50">
        <f t="shared" si="9"/>
        <v>91.086350974930369</v>
      </c>
      <c r="M8" s="21">
        <v>0</v>
      </c>
      <c r="N8" s="24">
        <f t="shared" si="3"/>
        <v>0</v>
      </c>
      <c r="O8" s="50">
        <f t="shared" si="10"/>
        <v>0</v>
      </c>
      <c r="P8" s="21">
        <v>0</v>
      </c>
      <c r="Q8" s="24">
        <f t="shared" si="4"/>
        <v>0</v>
      </c>
      <c r="R8" s="50">
        <f t="shared" si="11"/>
        <v>0</v>
      </c>
      <c r="S8" s="21">
        <v>0</v>
      </c>
      <c r="T8" s="24">
        <f t="shared" si="5"/>
        <v>0</v>
      </c>
      <c r="U8" s="50">
        <f t="shared" si="12"/>
        <v>0</v>
      </c>
      <c r="V8" s="21">
        <v>0</v>
      </c>
      <c r="W8" s="24">
        <f t="shared" si="6"/>
        <v>0</v>
      </c>
      <c r="X8" s="50">
        <f t="shared" si="13"/>
        <v>0</v>
      </c>
    </row>
    <row r="9" spans="1:24">
      <c r="A9" s="25"/>
      <c r="B9" s="56">
        <v>2.2999999999999998</v>
      </c>
      <c r="C9" s="21">
        <v>263</v>
      </c>
      <c r="D9" s="21">
        <v>42</v>
      </c>
      <c r="E9" s="24">
        <f t="shared" si="0"/>
        <v>0.1596958174904943</v>
      </c>
      <c r="F9" s="44">
        <f t="shared" si="7"/>
        <v>23.954372623574145</v>
      </c>
      <c r="G9" s="21">
        <v>118</v>
      </c>
      <c r="H9" s="22">
        <f t="shared" si="1"/>
        <v>0.44866920152091255</v>
      </c>
      <c r="I9" s="44">
        <f t="shared" si="8"/>
        <v>67.300380228136888</v>
      </c>
      <c r="J9" s="21">
        <v>103</v>
      </c>
      <c r="K9" s="24">
        <f t="shared" si="2"/>
        <v>0.39163498098859317</v>
      </c>
      <c r="L9" s="50">
        <f t="shared" si="9"/>
        <v>58.745247148288975</v>
      </c>
      <c r="M9" s="21">
        <v>0</v>
      </c>
      <c r="N9" s="24">
        <f t="shared" si="3"/>
        <v>0</v>
      </c>
      <c r="O9" s="50">
        <f t="shared" si="10"/>
        <v>0</v>
      </c>
      <c r="P9" s="21">
        <v>0</v>
      </c>
      <c r="Q9" s="24">
        <f t="shared" si="4"/>
        <v>0</v>
      </c>
      <c r="R9" s="50">
        <f t="shared" si="11"/>
        <v>0</v>
      </c>
      <c r="S9" s="21">
        <v>0</v>
      </c>
      <c r="T9" s="24">
        <f t="shared" si="5"/>
        <v>0</v>
      </c>
      <c r="U9" s="50">
        <f t="shared" si="12"/>
        <v>0</v>
      </c>
      <c r="V9" s="21">
        <v>0</v>
      </c>
      <c r="W9" s="24">
        <f t="shared" si="6"/>
        <v>0</v>
      </c>
      <c r="X9" s="50">
        <f t="shared" si="13"/>
        <v>0</v>
      </c>
    </row>
    <row r="10" spans="1:24">
      <c r="A10" s="25"/>
      <c r="B10" s="56">
        <v>2.4</v>
      </c>
      <c r="C10" s="21">
        <v>298</v>
      </c>
      <c r="D10" s="21">
        <v>6</v>
      </c>
      <c r="E10" s="24">
        <f t="shared" si="0"/>
        <v>2.0134228187919462E-2</v>
      </c>
      <c r="F10" s="44">
        <f t="shared" si="7"/>
        <v>3.0201342281879193</v>
      </c>
      <c r="G10" s="21">
        <v>117</v>
      </c>
      <c r="H10" s="22">
        <f t="shared" si="1"/>
        <v>0.39261744966442952</v>
      </c>
      <c r="I10" s="44">
        <f t="shared" si="8"/>
        <v>58.892617449664428</v>
      </c>
      <c r="J10" s="21">
        <v>175</v>
      </c>
      <c r="K10" s="24">
        <f t="shared" si="2"/>
        <v>0.58724832214765099</v>
      </c>
      <c r="L10" s="50">
        <f t="shared" si="9"/>
        <v>88.087248322147644</v>
      </c>
      <c r="M10" s="21">
        <v>0</v>
      </c>
      <c r="N10" s="24">
        <f t="shared" si="3"/>
        <v>0</v>
      </c>
      <c r="O10" s="50">
        <f t="shared" si="10"/>
        <v>0</v>
      </c>
      <c r="P10" s="21">
        <v>0</v>
      </c>
      <c r="Q10" s="24">
        <f t="shared" si="4"/>
        <v>0</v>
      </c>
      <c r="R10" s="50">
        <f t="shared" si="11"/>
        <v>0</v>
      </c>
      <c r="S10" s="21">
        <v>0</v>
      </c>
      <c r="T10" s="24">
        <f t="shared" si="5"/>
        <v>0</v>
      </c>
      <c r="U10" s="50">
        <f t="shared" si="12"/>
        <v>0</v>
      </c>
      <c r="V10" s="21">
        <v>0</v>
      </c>
      <c r="W10" s="24">
        <f t="shared" si="6"/>
        <v>0</v>
      </c>
      <c r="X10" s="50">
        <f t="shared" si="13"/>
        <v>0</v>
      </c>
    </row>
    <row r="11" spans="1:24" ht="17" thickBot="1">
      <c r="A11" s="25"/>
      <c r="B11" s="57">
        <v>2.5</v>
      </c>
      <c r="C11" s="26">
        <v>383</v>
      </c>
      <c r="D11" s="26">
        <v>26</v>
      </c>
      <c r="E11" s="29">
        <f t="shared" si="0"/>
        <v>6.7885117493472591E-2</v>
      </c>
      <c r="F11" s="45">
        <f t="shared" si="7"/>
        <v>10.182767624020888</v>
      </c>
      <c r="G11" s="26">
        <v>147</v>
      </c>
      <c r="H11" s="27">
        <f t="shared" si="1"/>
        <v>0.3838120104438642</v>
      </c>
      <c r="I11" s="45">
        <f t="shared" si="8"/>
        <v>57.57180156657963</v>
      </c>
      <c r="J11" s="26">
        <v>210</v>
      </c>
      <c r="K11" s="29">
        <f t="shared" si="2"/>
        <v>0.54830287206266315</v>
      </c>
      <c r="L11" s="51">
        <f t="shared" si="9"/>
        <v>82.245430809399465</v>
      </c>
      <c r="M11" s="26">
        <v>0</v>
      </c>
      <c r="N11" s="29">
        <f t="shared" si="3"/>
        <v>0</v>
      </c>
      <c r="O11" s="51">
        <f t="shared" si="10"/>
        <v>0</v>
      </c>
      <c r="P11" s="26">
        <v>0</v>
      </c>
      <c r="Q11" s="29">
        <f t="shared" si="4"/>
        <v>0</v>
      </c>
      <c r="R11" s="51">
        <f t="shared" si="11"/>
        <v>0</v>
      </c>
      <c r="S11" s="26">
        <v>0</v>
      </c>
      <c r="T11" s="29">
        <f t="shared" si="5"/>
        <v>0</v>
      </c>
      <c r="U11" s="51">
        <f t="shared" si="12"/>
        <v>0</v>
      </c>
      <c r="V11" s="26">
        <v>0</v>
      </c>
      <c r="W11" s="29">
        <f t="shared" si="6"/>
        <v>0</v>
      </c>
      <c r="X11" s="51">
        <f t="shared" si="13"/>
        <v>0</v>
      </c>
    </row>
    <row r="12" spans="1:24" ht="17" thickTop="1">
      <c r="A12" s="25"/>
      <c r="B12" s="58">
        <v>3.1</v>
      </c>
      <c r="C12" s="30">
        <v>694</v>
      </c>
      <c r="D12" s="30">
        <v>51</v>
      </c>
      <c r="E12" s="31">
        <f t="shared" si="0"/>
        <v>7.3487031700288183E-2</v>
      </c>
      <c r="F12" s="46">
        <f t="shared" si="7"/>
        <v>11.023054755043228</v>
      </c>
      <c r="G12" s="30">
        <v>209</v>
      </c>
      <c r="H12" s="32">
        <f t="shared" si="1"/>
        <v>0.30115273775216139</v>
      </c>
      <c r="I12" s="46">
        <f t="shared" si="8"/>
        <v>45.172910662824208</v>
      </c>
      <c r="J12" s="30">
        <v>195</v>
      </c>
      <c r="K12" s="31">
        <f t="shared" si="2"/>
        <v>0.28097982708933716</v>
      </c>
      <c r="L12" s="52">
        <f t="shared" si="9"/>
        <v>42.146974063400577</v>
      </c>
      <c r="M12" s="30">
        <v>98</v>
      </c>
      <c r="N12" s="33">
        <f t="shared" si="3"/>
        <v>0.14121037463976946</v>
      </c>
      <c r="O12" s="53">
        <f t="shared" si="10"/>
        <v>21.18155619596542</v>
      </c>
      <c r="P12" s="34">
        <v>94</v>
      </c>
      <c r="Q12" s="33">
        <f t="shared" si="4"/>
        <v>0.13544668587896252</v>
      </c>
      <c r="R12" s="53">
        <f t="shared" si="11"/>
        <v>20.317002881844378</v>
      </c>
      <c r="S12" s="34">
        <v>36</v>
      </c>
      <c r="T12" s="33">
        <f t="shared" si="5"/>
        <v>5.1873198847262249E-2</v>
      </c>
      <c r="U12" s="53">
        <f t="shared" si="12"/>
        <v>7.7809798270893369</v>
      </c>
      <c r="V12" s="34">
        <v>11</v>
      </c>
      <c r="W12" s="33">
        <f t="shared" si="6"/>
        <v>1.5850144092219021E-2</v>
      </c>
      <c r="X12" s="53">
        <f t="shared" si="13"/>
        <v>2.3775216138328532</v>
      </c>
    </row>
    <row r="13" spans="1:24">
      <c r="A13" s="25"/>
      <c r="B13" s="59">
        <v>3.2</v>
      </c>
      <c r="C13" s="21">
        <v>486</v>
      </c>
      <c r="D13" s="21">
        <v>9</v>
      </c>
      <c r="E13" s="24">
        <f t="shared" si="0"/>
        <v>1.8518518518518517E-2</v>
      </c>
      <c r="F13" s="44">
        <f t="shared" si="7"/>
        <v>2.7777777777777777</v>
      </c>
      <c r="G13" s="21">
        <v>114</v>
      </c>
      <c r="H13" s="22">
        <f t="shared" si="1"/>
        <v>0.23456790123456789</v>
      </c>
      <c r="I13" s="44">
        <f t="shared" si="8"/>
        <v>35.185185185185183</v>
      </c>
      <c r="J13" s="21">
        <v>208</v>
      </c>
      <c r="K13" s="24">
        <f t="shared" si="2"/>
        <v>0.4279835390946502</v>
      </c>
      <c r="L13" s="50">
        <f t="shared" si="9"/>
        <v>64.197530864197532</v>
      </c>
      <c r="M13" s="21">
        <v>70</v>
      </c>
      <c r="N13" s="24">
        <f t="shared" si="3"/>
        <v>0.1440329218106996</v>
      </c>
      <c r="O13" s="50">
        <f t="shared" si="10"/>
        <v>21.60493827160494</v>
      </c>
      <c r="P13" s="21">
        <v>70</v>
      </c>
      <c r="Q13" s="24">
        <f t="shared" si="4"/>
        <v>0.1440329218106996</v>
      </c>
      <c r="R13" s="50">
        <f t="shared" si="11"/>
        <v>21.60493827160494</v>
      </c>
      <c r="S13" s="21">
        <v>11</v>
      </c>
      <c r="T13" s="24">
        <f t="shared" si="5"/>
        <v>2.2633744855967079E-2</v>
      </c>
      <c r="U13" s="50">
        <f t="shared" si="12"/>
        <v>3.3950617283950617</v>
      </c>
      <c r="V13" s="21">
        <v>4</v>
      </c>
      <c r="W13" s="24">
        <f t="shared" si="6"/>
        <v>8.23045267489712E-3</v>
      </c>
      <c r="X13" s="50">
        <f t="shared" si="13"/>
        <v>1.2345679012345681</v>
      </c>
    </row>
    <row r="14" spans="1:24">
      <c r="A14" s="25"/>
      <c r="B14" s="59">
        <v>3.3</v>
      </c>
      <c r="C14" s="21">
        <v>358</v>
      </c>
      <c r="D14" s="21">
        <v>29</v>
      </c>
      <c r="E14" s="24">
        <f t="shared" si="0"/>
        <v>8.1005586592178769E-2</v>
      </c>
      <c r="F14" s="44">
        <f t="shared" si="7"/>
        <v>12.150837988826815</v>
      </c>
      <c r="G14" s="21">
        <v>110</v>
      </c>
      <c r="H14" s="22">
        <f t="shared" si="1"/>
        <v>0.30726256983240224</v>
      </c>
      <c r="I14" s="44">
        <f t="shared" si="8"/>
        <v>46.089385474860336</v>
      </c>
      <c r="J14" s="21">
        <v>64</v>
      </c>
      <c r="K14" s="24">
        <f t="shared" si="2"/>
        <v>0.1787709497206704</v>
      </c>
      <c r="L14" s="50">
        <f t="shared" si="9"/>
        <v>26.815642458100559</v>
      </c>
      <c r="M14" s="21">
        <v>53</v>
      </c>
      <c r="N14" s="24">
        <f t="shared" si="3"/>
        <v>0.14804469273743018</v>
      </c>
      <c r="O14" s="50">
        <f t="shared" si="10"/>
        <v>22.206703910614525</v>
      </c>
      <c r="P14" s="21">
        <v>64</v>
      </c>
      <c r="Q14" s="24">
        <f t="shared" si="4"/>
        <v>0.1787709497206704</v>
      </c>
      <c r="R14" s="50">
        <f t="shared" si="11"/>
        <v>26.815642458100559</v>
      </c>
      <c r="S14" s="21">
        <v>31</v>
      </c>
      <c r="T14" s="24">
        <f t="shared" si="5"/>
        <v>8.6592178770949726E-2</v>
      </c>
      <c r="U14" s="50">
        <f t="shared" si="12"/>
        <v>12.98882681564246</v>
      </c>
      <c r="V14" s="21">
        <v>5</v>
      </c>
      <c r="W14" s="24">
        <f t="shared" si="6"/>
        <v>1.3966480446927373E-2</v>
      </c>
      <c r="X14" s="50">
        <f t="shared" si="13"/>
        <v>2.0949720670391061</v>
      </c>
    </row>
    <row r="15" spans="1:24">
      <c r="A15" s="25"/>
      <c r="B15" s="59">
        <v>3.4</v>
      </c>
      <c r="C15" s="21">
        <v>541</v>
      </c>
      <c r="D15" s="21">
        <v>15</v>
      </c>
      <c r="E15" s="24">
        <f t="shared" si="0"/>
        <v>2.7726432532347505E-2</v>
      </c>
      <c r="F15" s="44">
        <f t="shared" si="7"/>
        <v>4.1589648798521255</v>
      </c>
      <c r="G15" s="21">
        <v>181</v>
      </c>
      <c r="H15" s="22">
        <f t="shared" si="1"/>
        <v>0.3345656192236599</v>
      </c>
      <c r="I15" s="44">
        <f t="shared" si="8"/>
        <v>50.184842883548988</v>
      </c>
      <c r="J15" s="21">
        <v>142</v>
      </c>
      <c r="K15" s="24">
        <f t="shared" si="2"/>
        <v>0.26247689463955637</v>
      </c>
      <c r="L15" s="50">
        <f t="shared" si="9"/>
        <v>39.371534195933457</v>
      </c>
      <c r="M15" s="21">
        <v>107</v>
      </c>
      <c r="N15" s="24">
        <f t="shared" si="3"/>
        <v>0.1977818853974122</v>
      </c>
      <c r="O15" s="50">
        <f t="shared" si="10"/>
        <v>29.66728280961183</v>
      </c>
      <c r="P15" s="21">
        <v>65</v>
      </c>
      <c r="Q15" s="24">
        <f t="shared" si="4"/>
        <v>0.12014787430683918</v>
      </c>
      <c r="R15" s="50">
        <f t="shared" si="11"/>
        <v>18.022181146025876</v>
      </c>
      <c r="S15" s="21">
        <v>21</v>
      </c>
      <c r="T15" s="24">
        <f t="shared" si="5"/>
        <v>3.8817005545286505E-2</v>
      </c>
      <c r="U15" s="50">
        <f t="shared" si="12"/>
        <v>5.8225508317929755</v>
      </c>
      <c r="V15" s="21">
        <v>10</v>
      </c>
      <c r="W15" s="24">
        <f t="shared" si="6"/>
        <v>1.8484288354898338E-2</v>
      </c>
      <c r="X15" s="50">
        <f t="shared" si="13"/>
        <v>2.7726432532347505</v>
      </c>
    </row>
    <row r="16" spans="1:24" ht="17" thickBot="1">
      <c r="A16" s="25"/>
      <c r="B16" s="60">
        <v>3.5</v>
      </c>
      <c r="C16" s="26">
        <v>247</v>
      </c>
      <c r="D16" s="26">
        <v>4</v>
      </c>
      <c r="E16" s="29">
        <f t="shared" si="0"/>
        <v>1.6194331983805668E-2</v>
      </c>
      <c r="F16" s="45">
        <f t="shared" si="7"/>
        <v>2.42914979757085</v>
      </c>
      <c r="G16" s="26">
        <v>77</v>
      </c>
      <c r="H16" s="27">
        <f t="shared" si="1"/>
        <v>0.31174089068825911</v>
      </c>
      <c r="I16" s="45">
        <f t="shared" si="8"/>
        <v>46.761133603238868</v>
      </c>
      <c r="J16" s="26">
        <v>64</v>
      </c>
      <c r="K16" s="29">
        <f t="shared" si="2"/>
        <v>0.25910931174089069</v>
      </c>
      <c r="L16" s="51">
        <f t="shared" si="9"/>
        <v>38.866396761133601</v>
      </c>
      <c r="M16" s="26">
        <v>61</v>
      </c>
      <c r="N16" s="29">
        <f t="shared" si="3"/>
        <v>0.24696356275303644</v>
      </c>
      <c r="O16" s="51">
        <f t="shared" si="10"/>
        <v>37.044534412955464</v>
      </c>
      <c r="P16" s="26">
        <v>31</v>
      </c>
      <c r="Q16" s="29">
        <f t="shared" si="4"/>
        <v>0.12550607287449392</v>
      </c>
      <c r="R16" s="51">
        <f t="shared" si="11"/>
        <v>18.825910931174089</v>
      </c>
      <c r="S16" s="26">
        <v>8</v>
      </c>
      <c r="T16" s="29">
        <f t="shared" si="5"/>
        <v>3.2388663967611336E-2</v>
      </c>
      <c r="U16" s="51">
        <f t="shared" si="12"/>
        <v>4.8582995951417001</v>
      </c>
      <c r="V16" s="26">
        <v>2</v>
      </c>
      <c r="W16" s="29">
        <f t="shared" si="6"/>
        <v>8.0971659919028341E-3</v>
      </c>
      <c r="X16" s="51">
        <f t="shared" si="13"/>
        <v>1.214574898785425</v>
      </c>
    </row>
    <row r="17" spans="1:24" ht="17" thickTop="1">
      <c r="A17" s="25"/>
      <c r="B17" s="61">
        <v>4.0999999999999996</v>
      </c>
      <c r="C17" s="30">
        <v>308</v>
      </c>
      <c r="D17" s="30">
        <v>13</v>
      </c>
      <c r="E17" s="31">
        <f t="shared" si="0"/>
        <v>4.2207792207792208E-2</v>
      </c>
      <c r="F17" s="46">
        <f t="shared" si="7"/>
        <v>6.3311688311688314</v>
      </c>
      <c r="G17" s="30">
        <v>80</v>
      </c>
      <c r="H17" s="32">
        <f t="shared" si="1"/>
        <v>0.25974025974025972</v>
      </c>
      <c r="I17" s="46">
        <f t="shared" si="8"/>
        <v>38.961038961038959</v>
      </c>
      <c r="J17" s="30">
        <v>78</v>
      </c>
      <c r="K17" s="31">
        <f t="shared" si="2"/>
        <v>0.25324675324675322</v>
      </c>
      <c r="L17" s="52">
        <f t="shared" si="9"/>
        <v>37.987012987012982</v>
      </c>
      <c r="M17" s="30">
        <v>48</v>
      </c>
      <c r="N17" s="33">
        <f t="shared" si="3"/>
        <v>0.15584415584415584</v>
      </c>
      <c r="O17" s="53">
        <f t="shared" si="10"/>
        <v>23.376623376623375</v>
      </c>
      <c r="P17" s="34">
        <v>45</v>
      </c>
      <c r="Q17" s="33">
        <f t="shared" si="4"/>
        <v>0.1461038961038961</v>
      </c>
      <c r="R17" s="53">
        <f t="shared" si="11"/>
        <v>21.915584415584416</v>
      </c>
      <c r="S17" s="34">
        <v>32</v>
      </c>
      <c r="T17" s="33">
        <f t="shared" si="5"/>
        <v>0.1038961038961039</v>
      </c>
      <c r="U17" s="53">
        <f t="shared" si="12"/>
        <v>15.584415584415586</v>
      </c>
      <c r="V17" s="34">
        <v>12</v>
      </c>
      <c r="W17" s="33">
        <f t="shared" si="6"/>
        <v>3.896103896103896E-2</v>
      </c>
      <c r="X17" s="53">
        <f t="shared" si="13"/>
        <v>5.8441558441558437</v>
      </c>
    </row>
    <row r="18" spans="1:24">
      <c r="A18" s="25"/>
      <c r="B18" s="59">
        <v>4.2</v>
      </c>
      <c r="C18" s="21">
        <v>259</v>
      </c>
      <c r="D18" s="21">
        <v>2</v>
      </c>
      <c r="E18" s="24">
        <f t="shared" si="0"/>
        <v>7.7220077220077222E-3</v>
      </c>
      <c r="F18" s="44">
        <f t="shared" si="7"/>
        <v>1.1583011583011584</v>
      </c>
      <c r="G18" s="21">
        <v>52</v>
      </c>
      <c r="H18" s="22">
        <f t="shared" si="1"/>
        <v>0.20077220077220076</v>
      </c>
      <c r="I18" s="44">
        <f t="shared" si="8"/>
        <v>30.115830115830114</v>
      </c>
      <c r="J18" s="21">
        <v>80</v>
      </c>
      <c r="K18" s="24">
        <f t="shared" si="2"/>
        <v>0.30888030888030887</v>
      </c>
      <c r="L18" s="50">
        <f t="shared" si="9"/>
        <v>46.332046332046332</v>
      </c>
      <c r="M18" s="21">
        <v>35</v>
      </c>
      <c r="N18" s="24">
        <f t="shared" si="3"/>
        <v>0.13513513513513514</v>
      </c>
      <c r="O18" s="50">
        <f t="shared" si="10"/>
        <v>20.27027027027027</v>
      </c>
      <c r="P18" s="21">
        <v>55</v>
      </c>
      <c r="Q18" s="24">
        <f t="shared" si="4"/>
        <v>0.21235521235521235</v>
      </c>
      <c r="R18" s="50">
        <f t="shared" si="11"/>
        <v>31.853281853281853</v>
      </c>
      <c r="S18" s="21">
        <v>16</v>
      </c>
      <c r="T18" s="24">
        <f t="shared" si="5"/>
        <v>6.1776061776061778E-2</v>
      </c>
      <c r="U18" s="50">
        <f t="shared" si="12"/>
        <v>9.2664092664092674</v>
      </c>
      <c r="V18" s="21">
        <v>19</v>
      </c>
      <c r="W18" s="24">
        <f t="shared" si="6"/>
        <v>7.3359073359073365E-2</v>
      </c>
      <c r="X18" s="50">
        <f t="shared" si="13"/>
        <v>11.003861003861005</v>
      </c>
    </row>
    <row r="19" spans="1:24">
      <c r="A19" s="25"/>
      <c r="B19" s="59">
        <v>4.3</v>
      </c>
      <c r="C19" s="35">
        <v>663</v>
      </c>
      <c r="D19" s="35">
        <v>26</v>
      </c>
      <c r="E19" s="36">
        <f t="shared" si="0"/>
        <v>3.9215686274509803E-2</v>
      </c>
      <c r="F19" s="47">
        <f t="shared" si="7"/>
        <v>5.8823529411764701</v>
      </c>
      <c r="G19" s="35">
        <v>184</v>
      </c>
      <c r="H19" s="37">
        <f t="shared" si="1"/>
        <v>0.27752639517345401</v>
      </c>
      <c r="I19" s="47">
        <f t="shared" si="8"/>
        <v>41.628959276018101</v>
      </c>
      <c r="J19" s="35">
        <v>118</v>
      </c>
      <c r="K19" s="36">
        <f t="shared" si="2"/>
        <v>0.17797888386123681</v>
      </c>
      <c r="L19" s="47">
        <f t="shared" si="9"/>
        <v>26.696832579185521</v>
      </c>
      <c r="M19" s="35">
        <v>83</v>
      </c>
      <c r="N19" s="38">
        <f t="shared" si="3"/>
        <v>0.12518853695324283</v>
      </c>
      <c r="O19" s="47">
        <f t="shared" si="10"/>
        <v>18.778280542986426</v>
      </c>
      <c r="P19" s="35">
        <v>140</v>
      </c>
      <c r="Q19" s="36">
        <f t="shared" si="4"/>
        <v>0.21116138763197587</v>
      </c>
      <c r="R19" s="47">
        <f t="shared" si="11"/>
        <v>31.674208144796381</v>
      </c>
      <c r="S19" s="35">
        <v>73</v>
      </c>
      <c r="T19" s="36">
        <f t="shared" si="5"/>
        <v>0.11010558069381599</v>
      </c>
      <c r="U19" s="47">
        <f t="shared" si="12"/>
        <v>16.515837104072396</v>
      </c>
      <c r="V19" s="35">
        <v>39</v>
      </c>
      <c r="W19" s="36">
        <f t="shared" si="6"/>
        <v>5.8823529411764705E-2</v>
      </c>
      <c r="X19" s="47">
        <f t="shared" si="13"/>
        <v>8.8235294117647065</v>
      </c>
    </row>
    <row r="20" spans="1:24">
      <c r="A20" s="25"/>
      <c r="B20" s="59">
        <v>4.4000000000000004</v>
      </c>
      <c r="C20" s="21">
        <v>406</v>
      </c>
      <c r="D20" s="21">
        <v>5</v>
      </c>
      <c r="E20" s="24">
        <f t="shared" si="0"/>
        <v>1.2315270935960592E-2</v>
      </c>
      <c r="F20" s="44">
        <f>E20*150</f>
        <v>1.8472906403940887</v>
      </c>
      <c r="G20" s="21">
        <v>130</v>
      </c>
      <c r="H20" s="22">
        <f t="shared" si="1"/>
        <v>0.32019704433497537</v>
      </c>
      <c r="I20" s="44">
        <f>H20*150</f>
        <v>48.029556650246306</v>
      </c>
      <c r="J20" s="21">
        <v>78</v>
      </c>
      <c r="K20" s="24">
        <f t="shared" si="2"/>
        <v>0.19211822660098521</v>
      </c>
      <c r="L20" s="50">
        <f>K20*150</f>
        <v>28.817733990147783</v>
      </c>
      <c r="M20" s="21">
        <v>57</v>
      </c>
      <c r="N20" s="24">
        <f t="shared" si="3"/>
        <v>0.14039408866995073</v>
      </c>
      <c r="O20" s="50">
        <f>N20*150</f>
        <v>21.059113300492609</v>
      </c>
      <c r="P20" s="21">
        <v>83</v>
      </c>
      <c r="Q20" s="24">
        <f t="shared" si="4"/>
        <v>0.20443349753694581</v>
      </c>
      <c r="R20" s="50">
        <f>Q20*150</f>
        <v>30.665024630541872</v>
      </c>
      <c r="S20" s="21">
        <v>26</v>
      </c>
      <c r="T20" s="24">
        <f t="shared" si="5"/>
        <v>6.4039408866995079E-2</v>
      </c>
      <c r="U20" s="50">
        <f>T20*150</f>
        <v>9.6059113300492616</v>
      </c>
      <c r="V20" s="21">
        <v>27</v>
      </c>
      <c r="W20" s="24">
        <f t="shared" si="6"/>
        <v>6.6502463054187194E-2</v>
      </c>
      <c r="X20" s="50">
        <f>W20*150</f>
        <v>9.9753694581280783</v>
      </c>
    </row>
    <row r="21" spans="1:24" ht="17" thickBot="1">
      <c r="A21" s="25"/>
      <c r="B21" s="60">
        <v>4.5</v>
      </c>
      <c r="C21" s="26">
        <v>327</v>
      </c>
      <c r="D21" s="26">
        <v>2</v>
      </c>
      <c r="E21" s="29">
        <f t="shared" si="0"/>
        <v>6.1162079510703364E-3</v>
      </c>
      <c r="F21" s="45">
        <f t="shared" si="7"/>
        <v>0.91743119266055051</v>
      </c>
      <c r="G21" s="26">
        <v>88</v>
      </c>
      <c r="H21" s="27">
        <f t="shared" si="1"/>
        <v>0.26911314984709478</v>
      </c>
      <c r="I21" s="45">
        <f t="shared" si="8"/>
        <v>40.366972477064216</v>
      </c>
      <c r="J21" s="26">
        <v>78</v>
      </c>
      <c r="K21" s="29">
        <f t="shared" si="2"/>
        <v>0.23853211009174313</v>
      </c>
      <c r="L21" s="51">
        <f t="shared" si="9"/>
        <v>35.779816513761467</v>
      </c>
      <c r="M21" s="26">
        <v>56</v>
      </c>
      <c r="N21" s="29">
        <f t="shared" si="3"/>
        <v>0.17125382262996941</v>
      </c>
      <c r="O21" s="51">
        <f t="shared" si="10"/>
        <v>25.688073394495412</v>
      </c>
      <c r="P21" s="26">
        <v>62</v>
      </c>
      <c r="Q21" s="29">
        <f t="shared" si="4"/>
        <v>0.18960244648318042</v>
      </c>
      <c r="R21" s="51">
        <f t="shared" si="11"/>
        <v>28.440366972477062</v>
      </c>
      <c r="S21" s="26">
        <v>21</v>
      </c>
      <c r="T21" s="29">
        <f t="shared" si="5"/>
        <v>6.4220183486238536E-2</v>
      </c>
      <c r="U21" s="51">
        <f t="shared" si="12"/>
        <v>9.6330275229357802</v>
      </c>
      <c r="V21" s="26">
        <v>20</v>
      </c>
      <c r="W21" s="29">
        <f t="shared" si="6"/>
        <v>6.1162079510703363E-2</v>
      </c>
      <c r="X21" s="51">
        <f t="shared" si="13"/>
        <v>9.1743119266055047</v>
      </c>
    </row>
    <row r="22" spans="1:24" ht="17" thickTop="1">
      <c r="A22" s="25"/>
      <c r="B22" s="61">
        <v>5.0999999999999996</v>
      </c>
      <c r="C22" s="30">
        <v>227</v>
      </c>
      <c r="D22" s="30">
        <v>8</v>
      </c>
      <c r="E22" s="31">
        <f t="shared" si="0"/>
        <v>3.5242290748898682E-2</v>
      </c>
      <c r="F22" s="46">
        <f t="shared" si="7"/>
        <v>5.286343612334802</v>
      </c>
      <c r="G22" s="30">
        <v>64</v>
      </c>
      <c r="H22" s="32">
        <f t="shared" si="1"/>
        <v>0.28193832599118945</v>
      </c>
      <c r="I22" s="46">
        <f t="shared" si="8"/>
        <v>42.290748898678416</v>
      </c>
      <c r="J22" s="30">
        <v>41</v>
      </c>
      <c r="K22" s="31">
        <f t="shared" si="2"/>
        <v>0.18061674008810572</v>
      </c>
      <c r="L22" s="52">
        <f t="shared" si="9"/>
        <v>27.092511013215859</v>
      </c>
      <c r="M22" s="30">
        <v>28</v>
      </c>
      <c r="N22" s="33">
        <f t="shared" si="3"/>
        <v>0.12334801762114538</v>
      </c>
      <c r="O22" s="53">
        <f t="shared" si="10"/>
        <v>18.502202643171806</v>
      </c>
      <c r="P22" s="34">
        <v>55</v>
      </c>
      <c r="Q22" s="33">
        <f t="shared" si="4"/>
        <v>0.24229074889867841</v>
      </c>
      <c r="R22" s="53">
        <f t="shared" si="11"/>
        <v>36.343612334801762</v>
      </c>
      <c r="S22" s="34">
        <v>17</v>
      </c>
      <c r="T22" s="33">
        <f t="shared" si="5"/>
        <v>7.4889867841409691E-2</v>
      </c>
      <c r="U22" s="53">
        <f t="shared" si="12"/>
        <v>11.233480176211454</v>
      </c>
      <c r="V22" s="34">
        <v>14</v>
      </c>
      <c r="W22" s="33">
        <f t="shared" si="6"/>
        <v>6.1674008810572688E-2</v>
      </c>
      <c r="X22" s="53">
        <f t="shared" si="13"/>
        <v>9.251101321585903</v>
      </c>
    </row>
    <row r="23" spans="1:24">
      <c r="A23" s="25"/>
      <c r="B23" s="59">
        <v>5.2</v>
      </c>
      <c r="C23" s="21">
        <v>345</v>
      </c>
      <c r="D23" s="21">
        <v>1</v>
      </c>
      <c r="E23" s="24">
        <f t="shared" si="0"/>
        <v>2.8985507246376812E-3</v>
      </c>
      <c r="F23" s="44">
        <f t="shared" si="7"/>
        <v>0.43478260869565216</v>
      </c>
      <c r="G23" s="21">
        <v>90</v>
      </c>
      <c r="H23" s="22">
        <f t="shared" si="1"/>
        <v>0.2608695652173913</v>
      </c>
      <c r="I23" s="44">
        <f t="shared" si="8"/>
        <v>39.130434782608695</v>
      </c>
      <c r="J23" s="21">
        <v>51</v>
      </c>
      <c r="K23" s="24">
        <f t="shared" si="2"/>
        <v>0.14782608695652175</v>
      </c>
      <c r="L23" s="50">
        <f t="shared" si="9"/>
        <v>22.173913043478262</v>
      </c>
      <c r="M23" s="21">
        <v>40</v>
      </c>
      <c r="N23" s="24">
        <f t="shared" si="3"/>
        <v>0.11594202898550725</v>
      </c>
      <c r="O23" s="50">
        <f t="shared" si="10"/>
        <v>17.391304347826086</v>
      </c>
      <c r="P23" s="21">
        <v>109</v>
      </c>
      <c r="Q23" s="24">
        <f t="shared" si="4"/>
        <v>0.31594202898550727</v>
      </c>
      <c r="R23" s="50">
        <f t="shared" si="11"/>
        <v>47.391304347826093</v>
      </c>
      <c r="S23" s="21">
        <v>28</v>
      </c>
      <c r="T23" s="24">
        <f t="shared" si="5"/>
        <v>8.1159420289855067E-2</v>
      </c>
      <c r="U23" s="50">
        <f t="shared" si="12"/>
        <v>12.17391304347826</v>
      </c>
      <c r="V23" s="21">
        <v>26</v>
      </c>
      <c r="W23" s="24">
        <f t="shared" si="6"/>
        <v>7.5362318840579715E-2</v>
      </c>
      <c r="X23" s="50">
        <f t="shared" si="13"/>
        <v>11.304347826086957</v>
      </c>
    </row>
    <row r="24" spans="1:24">
      <c r="A24" s="25"/>
      <c r="B24" s="59">
        <v>5.3</v>
      </c>
      <c r="C24" s="21">
        <v>213</v>
      </c>
      <c r="D24" s="21">
        <v>3</v>
      </c>
      <c r="E24" s="24">
        <f t="shared" si="0"/>
        <v>1.4084507042253521E-2</v>
      </c>
      <c r="F24" s="44">
        <f t="shared" si="7"/>
        <v>2.112676056338028</v>
      </c>
      <c r="G24" s="21">
        <v>68</v>
      </c>
      <c r="H24" s="22">
        <f t="shared" si="1"/>
        <v>0.31924882629107981</v>
      </c>
      <c r="I24" s="44">
        <f t="shared" si="8"/>
        <v>47.887323943661968</v>
      </c>
      <c r="J24" s="21">
        <v>38</v>
      </c>
      <c r="K24" s="24">
        <f t="shared" si="2"/>
        <v>0.17840375586854459</v>
      </c>
      <c r="L24" s="50">
        <f t="shared" si="9"/>
        <v>26.760563380281688</v>
      </c>
      <c r="M24" s="21">
        <v>10</v>
      </c>
      <c r="N24" s="24">
        <f t="shared" si="3"/>
        <v>4.6948356807511735E-2</v>
      </c>
      <c r="O24" s="50">
        <f t="shared" si="10"/>
        <v>7.0422535211267601</v>
      </c>
      <c r="P24" s="21">
        <v>60</v>
      </c>
      <c r="Q24" s="24">
        <f t="shared" si="4"/>
        <v>0.28169014084507044</v>
      </c>
      <c r="R24" s="50">
        <f t="shared" si="11"/>
        <v>42.253521126760567</v>
      </c>
      <c r="S24" s="21">
        <v>12</v>
      </c>
      <c r="T24" s="24">
        <f t="shared" si="5"/>
        <v>5.6338028169014086E-2</v>
      </c>
      <c r="U24" s="50">
        <f t="shared" si="12"/>
        <v>8.4507042253521121</v>
      </c>
      <c r="V24" s="21">
        <v>22</v>
      </c>
      <c r="W24" s="24">
        <f t="shared" si="6"/>
        <v>0.10328638497652583</v>
      </c>
      <c r="X24" s="50">
        <f t="shared" si="13"/>
        <v>15.492957746478874</v>
      </c>
    </row>
    <row r="25" spans="1:24">
      <c r="A25" s="25"/>
      <c r="B25" s="59">
        <v>5.4</v>
      </c>
      <c r="C25" s="21">
        <v>272</v>
      </c>
      <c r="D25" s="21">
        <v>5</v>
      </c>
      <c r="E25" s="24">
        <f t="shared" si="0"/>
        <v>1.8382352941176471E-2</v>
      </c>
      <c r="F25" s="44">
        <f t="shared" si="7"/>
        <v>2.7573529411764706</v>
      </c>
      <c r="G25" s="21">
        <v>64</v>
      </c>
      <c r="H25" s="22">
        <f t="shared" si="1"/>
        <v>0.23529411764705882</v>
      </c>
      <c r="I25" s="44">
        <f t="shared" si="8"/>
        <v>35.294117647058826</v>
      </c>
      <c r="J25" s="21">
        <v>42</v>
      </c>
      <c r="K25" s="24">
        <f t="shared" si="2"/>
        <v>0.15441176470588236</v>
      </c>
      <c r="L25" s="50">
        <f t="shared" si="9"/>
        <v>23.161764705882355</v>
      </c>
      <c r="M25" s="21">
        <v>33</v>
      </c>
      <c r="N25" s="24">
        <f t="shared" si="3"/>
        <v>0.12132352941176471</v>
      </c>
      <c r="O25" s="50">
        <f t="shared" si="10"/>
        <v>18.198529411764707</v>
      </c>
      <c r="P25" s="21">
        <v>68</v>
      </c>
      <c r="Q25" s="24">
        <f t="shared" si="4"/>
        <v>0.25</v>
      </c>
      <c r="R25" s="50">
        <f t="shared" si="11"/>
        <v>37.5</v>
      </c>
      <c r="S25" s="21">
        <v>26</v>
      </c>
      <c r="T25" s="24">
        <f t="shared" si="5"/>
        <v>9.5588235294117641E-2</v>
      </c>
      <c r="U25" s="50">
        <f t="shared" si="12"/>
        <v>14.338235294117647</v>
      </c>
      <c r="V25" s="21">
        <v>34</v>
      </c>
      <c r="W25" s="24">
        <f t="shared" si="6"/>
        <v>0.125</v>
      </c>
      <c r="X25" s="50">
        <f t="shared" si="13"/>
        <v>18.75</v>
      </c>
    </row>
    <row r="26" spans="1:24" ht="17" thickBot="1">
      <c r="A26" s="25"/>
      <c r="B26" s="60">
        <v>5.5</v>
      </c>
      <c r="C26" s="26">
        <v>274</v>
      </c>
      <c r="D26" s="26">
        <v>2</v>
      </c>
      <c r="E26" s="29">
        <f t="shared" si="0"/>
        <v>7.2992700729927005E-3</v>
      </c>
      <c r="F26" s="51">
        <f t="shared" si="7"/>
        <v>1.0948905109489051</v>
      </c>
      <c r="G26" s="26">
        <v>62</v>
      </c>
      <c r="H26" s="27">
        <f t="shared" si="1"/>
        <v>0.22627737226277372</v>
      </c>
      <c r="I26" s="45">
        <f t="shared" si="8"/>
        <v>33.941605839416056</v>
      </c>
      <c r="J26" s="26">
        <v>49</v>
      </c>
      <c r="K26" s="29">
        <f t="shared" si="2"/>
        <v>0.17883211678832117</v>
      </c>
      <c r="L26" s="51">
        <f t="shared" si="9"/>
        <v>26.824817518248175</v>
      </c>
      <c r="M26" s="26">
        <v>41</v>
      </c>
      <c r="N26" s="29">
        <f t="shared" si="3"/>
        <v>0.14963503649635038</v>
      </c>
      <c r="O26" s="51">
        <f t="shared" si="10"/>
        <v>22.445255474452555</v>
      </c>
      <c r="P26" s="26">
        <v>74</v>
      </c>
      <c r="Q26" s="29">
        <f t="shared" si="4"/>
        <v>0.27007299270072993</v>
      </c>
      <c r="R26" s="51">
        <f t="shared" si="11"/>
        <v>40.510948905109487</v>
      </c>
      <c r="S26" s="26">
        <v>17</v>
      </c>
      <c r="T26" s="29">
        <f t="shared" si="5"/>
        <v>6.2043795620437957E-2</v>
      </c>
      <c r="U26" s="51">
        <f t="shared" si="12"/>
        <v>9.3065693430656928</v>
      </c>
      <c r="V26" s="26">
        <v>29</v>
      </c>
      <c r="W26" s="29">
        <f t="shared" si="6"/>
        <v>0.10583941605839416</v>
      </c>
      <c r="X26" s="51">
        <f t="shared" si="13"/>
        <v>15.875912408759124</v>
      </c>
    </row>
    <row r="27" spans="1:24" ht="17" thickTop="1">
      <c r="A27" s="25"/>
      <c r="B27" s="62">
        <v>6.1</v>
      </c>
      <c r="C27" s="34">
        <v>246</v>
      </c>
      <c r="D27" s="34">
        <v>3</v>
      </c>
      <c r="E27" s="33">
        <f t="shared" si="0"/>
        <v>1.2195121951219513E-2</v>
      </c>
      <c r="F27" s="53">
        <f t="shared" si="7"/>
        <v>1.8292682926829269</v>
      </c>
      <c r="G27" s="34">
        <v>66</v>
      </c>
      <c r="H27" s="79">
        <f t="shared" si="1"/>
        <v>0.26829268292682928</v>
      </c>
      <c r="I27" s="80">
        <f t="shared" si="8"/>
        <v>40.243902439024396</v>
      </c>
      <c r="J27" s="34">
        <v>26</v>
      </c>
      <c r="K27" s="33">
        <f t="shared" si="2"/>
        <v>0.10569105691056911</v>
      </c>
      <c r="L27" s="53">
        <f t="shared" si="9"/>
        <v>15.853658536585368</v>
      </c>
      <c r="M27" s="34">
        <v>18</v>
      </c>
      <c r="N27" s="33">
        <f t="shared" si="3"/>
        <v>7.3170731707317069E-2</v>
      </c>
      <c r="O27" s="53">
        <f t="shared" si="10"/>
        <v>10.97560975609756</v>
      </c>
      <c r="P27" s="34">
        <v>65</v>
      </c>
      <c r="Q27" s="33">
        <f t="shared" si="4"/>
        <v>0.26422764227642276</v>
      </c>
      <c r="R27" s="53">
        <f t="shared" si="11"/>
        <v>39.634146341463413</v>
      </c>
      <c r="S27" s="34">
        <v>34</v>
      </c>
      <c r="T27" s="33">
        <f t="shared" si="5"/>
        <v>0.13821138211382114</v>
      </c>
      <c r="U27" s="53">
        <f t="shared" si="12"/>
        <v>20.73170731707317</v>
      </c>
      <c r="V27" s="34">
        <v>34</v>
      </c>
      <c r="W27" s="33">
        <f t="shared" si="6"/>
        <v>0.13821138211382114</v>
      </c>
      <c r="X27" s="53">
        <f t="shared" si="13"/>
        <v>20.73170731707317</v>
      </c>
    </row>
    <row r="28" spans="1:24">
      <c r="A28" s="39"/>
      <c r="B28" s="59">
        <v>6.2</v>
      </c>
      <c r="C28" s="21">
        <v>112</v>
      </c>
      <c r="D28" s="21">
        <v>3</v>
      </c>
      <c r="E28" s="24">
        <f t="shared" si="0"/>
        <v>2.6785714285714284E-2</v>
      </c>
      <c r="F28" s="50">
        <f t="shared" si="7"/>
        <v>4.0178571428571423</v>
      </c>
      <c r="G28" s="21">
        <v>23</v>
      </c>
      <c r="H28" s="22">
        <f t="shared" si="1"/>
        <v>0.20535714285714285</v>
      </c>
      <c r="I28" s="44">
        <f t="shared" si="8"/>
        <v>30.803571428571427</v>
      </c>
      <c r="J28" s="21">
        <v>16</v>
      </c>
      <c r="K28" s="24">
        <f t="shared" si="2"/>
        <v>0.14285714285714285</v>
      </c>
      <c r="L28" s="50">
        <f t="shared" si="9"/>
        <v>21.428571428571427</v>
      </c>
      <c r="M28" s="21">
        <v>11</v>
      </c>
      <c r="N28" s="24">
        <f t="shared" si="3"/>
        <v>9.8214285714285712E-2</v>
      </c>
      <c r="O28" s="50">
        <f t="shared" si="10"/>
        <v>14.732142857142858</v>
      </c>
      <c r="P28" s="21">
        <v>29</v>
      </c>
      <c r="Q28" s="24">
        <f t="shared" si="4"/>
        <v>0.25892857142857145</v>
      </c>
      <c r="R28" s="50">
        <f t="shared" si="11"/>
        <v>38.839285714285715</v>
      </c>
      <c r="S28" s="21">
        <v>8</v>
      </c>
      <c r="T28" s="24">
        <f t="shared" si="5"/>
        <v>7.1428571428571425E-2</v>
      </c>
      <c r="U28" s="50">
        <f t="shared" si="12"/>
        <v>10.714285714285714</v>
      </c>
      <c r="V28" s="21">
        <v>22</v>
      </c>
      <c r="W28" s="24">
        <f t="shared" si="6"/>
        <v>0.19642857142857142</v>
      </c>
      <c r="X28" s="50">
        <f t="shared" si="13"/>
        <v>29.464285714285715</v>
      </c>
    </row>
    <row r="29" spans="1:24">
      <c r="A29" s="25"/>
      <c r="B29" s="59">
        <v>6.3</v>
      </c>
      <c r="C29" s="21">
        <v>251</v>
      </c>
      <c r="D29" s="21">
        <v>4</v>
      </c>
      <c r="E29" s="24">
        <f t="shared" si="0"/>
        <v>1.5936254980079681E-2</v>
      </c>
      <c r="F29" s="50">
        <f t="shared" si="7"/>
        <v>2.3904382470119523</v>
      </c>
      <c r="G29" s="21">
        <v>80</v>
      </c>
      <c r="H29" s="22">
        <f t="shared" si="1"/>
        <v>0.31872509960159362</v>
      </c>
      <c r="I29" s="44">
        <f t="shared" si="8"/>
        <v>47.808764940239044</v>
      </c>
      <c r="J29" s="21">
        <v>20</v>
      </c>
      <c r="K29" s="24">
        <f t="shared" si="2"/>
        <v>7.9681274900398405E-2</v>
      </c>
      <c r="L29" s="50">
        <f t="shared" si="9"/>
        <v>11.952191235059761</v>
      </c>
      <c r="M29" s="21">
        <v>20</v>
      </c>
      <c r="N29" s="24">
        <f t="shared" si="3"/>
        <v>7.9681274900398405E-2</v>
      </c>
      <c r="O29" s="50">
        <f t="shared" si="10"/>
        <v>11.952191235059761</v>
      </c>
      <c r="P29" s="21">
        <v>72</v>
      </c>
      <c r="Q29" s="24">
        <f t="shared" si="4"/>
        <v>0.28685258964143429</v>
      </c>
      <c r="R29" s="50">
        <f t="shared" si="11"/>
        <v>43.027888446215144</v>
      </c>
      <c r="S29" s="21">
        <v>28</v>
      </c>
      <c r="T29" s="24">
        <f t="shared" si="5"/>
        <v>0.11155378486055777</v>
      </c>
      <c r="U29" s="50">
        <f t="shared" si="12"/>
        <v>16.733067729083665</v>
      </c>
      <c r="V29" s="21">
        <v>27</v>
      </c>
      <c r="W29" s="24">
        <f t="shared" si="6"/>
        <v>0.10756972111553785</v>
      </c>
      <c r="X29" s="50">
        <f t="shared" si="13"/>
        <v>16.135458167330679</v>
      </c>
    </row>
    <row r="30" spans="1:24">
      <c r="A30" s="25"/>
      <c r="B30" s="59">
        <v>6.4</v>
      </c>
      <c r="C30" s="21">
        <v>245</v>
      </c>
      <c r="D30" s="21">
        <v>1</v>
      </c>
      <c r="E30" s="24">
        <f t="shared" si="0"/>
        <v>4.0816326530612249E-3</v>
      </c>
      <c r="F30" s="50">
        <f t="shared" si="7"/>
        <v>0.61224489795918369</v>
      </c>
      <c r="G30" s="21">
        <v>69</v>
      </c>
      <c r="H30" s="22">
        <f t="shared" si="1"/>
        <v>0.28163265306122448</v>
      </c>
      <c r="I30" s="44">
        <f t="shared" si="8"/>
        <v>42.244897959183675</v>
      </c>
      <c r="J30" s="21">
        <v>15</v>
      </c>
      <c r="K30" s="24">
        <f t="shared" si="2"/>
        <v>6.1224489795918366E-2</v>
      </c>
      <c r="L30" s="50">
        <f t="shared" si="9"/>
        <v>9.1836734693877542</v>
      </c>
      <c r="M30" s="21">
        <v>25</v>
      </c>
      <c r="N30" s="24">
        <f t="shared" si="3"/>
        <v>0.10204081632653061</v>
      </c>
      <c r="O30" s="50">
        <f t="shared" si="10"/>
        <v>15.306122448979592</v>
      </c>
      <c r="P30" s="21">
        <v>71</v>
      </c>
      <c r="Q30" s="24">
        <f t="shared" si="4"/>
        <v>0.28979591836734692</v>
      </c>
      <c r="R30" s="50">
        <f t="shared" si="11"/>
        <v>43.469387755102041</v>
      </c>
      <c r="S30" s="21">
        <v>37</v>
      </c>
      <c r="T30" s="24">
        <f t="shared" si="5"/>
        <v>0.15102040816326531</v>
      </c>
      <c r="U30" s="50">
        <f t="shared" si="12"/>
        <v>22.653061224489797</v>
      </c>
      <c r="V30" s="21">
        <v>28</v>
      </c>
      <c r="W30" s="24">
        <f t="shared" si="6"/>
        <v>0.11428571428571428</v>
      </c>
      <c r="X30" s="50">
        <f t="shared" si="13"/>
        <v>17.142857142857142</v>
      </c>
    </row>
    <row r="31" spans="1:24" ht="17" thickBot="1">
      <c r="A31" s="25"/>
      <c r="B31" s="60">
        <v>6.5</v>
      </c>
      <c r="C31" s="26">
        <v>246</v>
      </c>
      <c r="D31" s="26">
        <v>4</v>
      </c>
      <c r="E31" s="29">
        <f t="shared" si="0"/>
        <v>1.6260162601626018E-2</v>
      </c>
      <c r="F31" s="51">
        <f t="shared" si="7"/>
        <v>2.4390243902439028</v>
      </c>
      <c r="G31" s="26">
        <v>64</v>
      </c>
      <c r="H31" s="27">
        <f t="shared" si="1"/>
        <v>0.26016260162601629</v>
      </c>
      <c r="I31" s="45">
        <f t="shared" si="8"/>
        <v>39.024390243902445</v>
      </c>
      <c r="J31" s="26">
        <v>17</v>
      </c>
      <c r="K31" s="29">
        <f t="shared" si="2"/>
        <v>6.910569105691057E-2</v>
      </c>
      <c r="L31" s="51">
        <f t="shared" si="9"/>
        <v>10.365853658536585</v>
      </c>
      <c r="M31" s="26">
        <v>29</v>
      </c>
      <c r="N31" s="29">
        <f t="shared" si="3"/>
        <v>0.11788617886178862</v>
      </c>
      <c r="O31" s="51">
        <f t="shared" si="10"/>
        <v>17.682926829268293</v>
      </c>
      <c r="P31" s="26">
        <v>68</v>
      </c>
      <c r="Q31" s="29">
        <f t="shared" si="4"/>
        <v>0.27642276422764228</v>
      </c>
      <c r="R31" s="51">
        <f t="shared" si="11"/>
        <v>41.463414634146339</v>
      </c>
      <c r="S31" s="26">
        <v>25</v>
      </c>
      <c r="T31" s="29">
        <f t="shared" si="5"/>
        <v>0.1016260162601626</v>
      </c>
      <c r="U31" s="51">
        <f t="shared" si="12"/>
        <v>15.24390243902439</v>
      </c>
      <c r="V31" s="26">
        <v>39</v>
      </c>
      <c r="W31" s="29">
        <f t="shared" si="6"/>
        <v>0.15853658536585366</v>
      </c>
      <c r="X31" s="51">
        <f t="shared" si="13"/>
        <v>23.780487804878049</v>
      </c>
    </row>
    <row r="32" spans="1:24" s="15" customFormat="1" ht="17" thickTop="1">
      <c r="A32" s="41"/>
      <c r="B32" s="62">
        <v>7.1</v>
      </c>
      <c r="C32" s="34">
        <v>311</v>
      </c>
      <c r="D32" s="34">
        <v>9</v>
      </c>
      <c r="E32" s="33">
        <f t="shared" si="0"/>
        <v>2.8938906752411574E-2</v>
      </c>
      <c r="F32" s="53">
        <f t="shared" si="7"/>
        <v>4.340836012861736</v>
      </c>
      <c r="G32" s="34">
        <v>67</v>
      </c>
      <c r="H32" s="33">
        <f t="shared" si="1"/>
        <v>0.21543408360128619</v>
      </c>
      <c r="I32" s="80">
        <f t="shared" si="8"/>
        <v>32.315112540192928</v>
      </c>
      <c r="J32" s="34">
        <v>26</v>
      </c>
      <c r="K32" s="33">
        <f t="shared" si="2"/>
        <v>8.3601286173633438E-2</v>
      </c>
      <c r="L32" s="53">
        <f t="shared" si="9"/>
        <v>12.540192926045016</v>
      </c>
      <c r="M32" s="34">
        <v>25</v>
      </c>
      <c r="N32" s="33">
        <f t="shared" si="3"/>
        <v>8.0385852090032156E-2</v>
      </c>
      <c r="O32" s="53">
        <f t="shared" si="10"/>
        <v>12.057877813504824</v>
      </c>
      <c r="P32" s="34">
        <v>103</v>
      </c>
      <c r="Q32" s="33">
        <f t="shared" si="4"/>
        <v>0.3311897106109325</v>
      </c>
      <c r="R32" s="53">
        <f t="shared" si="11"/>
        <v>49.678456591639872</v>
      </c>
      <c r="S32" s="34">
        <v>37</v>
      </c>
      <c r="T32" s="33">
        <f t="shared" si="5"/>
        <v>0.11897106109324759</v>
      </c>
      <c r="U32" s="53">
        <f t="shared" si="12"/>
        <v>17.84565916398714</v>
      </c>
      <c r="V32" s="34">
        <v>44</v>
      </c>
      <c r="W32" s="33">
        <f t="shared" si="6"/>
        <v>0.14147909967845659</v>
      </c>
      <c r="X32" s="53">
        <f t="shared" si="13"/>
        <v>21.221864951768488</v>
      </c>
    </row>
    <row r="33" spans="1:24" s="15" customFormat="1">
      <c r="A33" s="41"/>
      <c r="B33" s="59">
        <v>7.2</v>
      </c>
      <c r="C33" s="21">
        <v>278</v>
      </c>
      <c r="D33" s="21">
        <v>3</v>
      </c>
      <c r="E33" s="24">
        <f t="shared" si="0"/>
        <v>1.0791366906474821E-2</v>
      </c>
      <c r="F33" s="50">
        <f t="shared" si="7"/>
        <v>1.6187050359712232</v>
      </c>
      <c r="G33" s="21">
        <v>42</v>
      </c>
      <c r="H33" s="24">
        <f t="shared" si="1"/>
        <v>0.15107913669064749</v>
      </c>
      <c r="I33" s="44">
        <f t="shared" si="8"/>
        <v>22.661870503597122</v>
      </c>
      <c r="J33" s="21">
        <v>54</v>
      </c>
      <c r="K33" s="24">
        <f t="shared" si="2"/>
        <v>0.19424460431654678</v>
      </c>
      <c r="L33" s="50">
        <f t="shared" si="9"/>
        <v>29.136690647482016</v>
      </c>
      <c r="M33" s="21">
        <v>11</v>
      </c>
      <c r="N33" s="24">
        <f t="shared" si="3"/>
        <v>3.9568345323741004E-2</v>
      </c>
      <c r="O33" s="50">
        <f t="shared" si="10"/>
        <v>5.9352517985611506</v>
      </c>
      <c r="P33" s="21">
        <v>83</v>
      </c>
      <c r="Q33" s="24">
        <f t="shared" si="4"/>
        <v>0.29856115107913667</v>
      </c>
      <c r="R33" s="50">
        <f t="shared" si="11"/>
        <v>44.7841726618705</v>
      </c>
      <c r="S33" s="21">
        <v>26</v>
      </c>
      <c r="T33" s="24">
        <f t="shared" si="5"/>
        <v>9.3525179856115109E-2</v>
      </c>
      <c r="U33" s="50">
        <f t="shared" si="12"/>
        <v>14.028776978417266</v>
      </c>
      <c r="V33" s="21">
        <v>59</v>
      </c>
      <c r="W33" s="24">
        <f t="shared" si="6"/>
        <v>0.21223021582733814</v>
      </c>
      <c r="X33" s="50">
        <f t="shared" si="13"/>
        <v>31.834532374100721</v>
      </c>
    </row>
    <row r="34" spans="1:24" s="15" customFormat="1">
      <c r="A34" s="41"/>
      <c r="B34" s="59">
        <v>7.3</v>
      </c>
      <c r="C34" s="21">
        <v>218</v>
      </c>
      <c r="D34" s="21">
        <v>5</v>
      </c>
      <c r="E34" s="24">
        <f t="shared" si="0"/>
        <v>2.2935779816513763E-2</v>
      </c>
      <c r="F34" s="50">
        <f t="shared" si="7"/>
        <v>3.4403669724770642</v>
      </c>
      <c r="G34" s="21">
        <v>61</v>
      </c>
      <c r="H34" s="24">
        <f t="shared" si="1"/>
        <v>0.27981651376146788</v>
      </c>
      <c r="I34" s="44">
        <f t="shared" si="8"/>
        <v>41.972477064220179</v>
      </c>
      <c r="J34" s="21">
        <v>16</v>
      </c>
      <c r="K34" s="24">
        <f t="shared" si="2"/>
        <v>7.3394495412844041E-2</v>
      </c>
      <c r="L34" s="50">
        <f t="shared" si="9"/>
        <v>11.009174311926607</v>
      </c>
      <c r="M34" s="21">
        <v>9</v>
      </c>
      <c r="N34" s="24">
        <f t="shared" si="3"/>
        <v>4.1284403669724773E-2</v>
      </c>
      <c r="O34" s="50">
        <f t="shared" si="10"/>
        <v>6.192660550458716</v>
      </c>
      <c r="P34" s="21">
        <v>61</v>
      </c>
      <c r="Q34" s="24">
        <f t="shared" si="4"/>
        <v>0.27981651376146788</v>
      </c>
      <c r="R34" s="50">
        <f t="shared" si="11"/>
        <v>41.972477064220179</v>
      </c>
      <c r="S34" s="21">
        <v>32</v>
      </c>
      <c r="T34" s="24">
        <f t="shared" si="5"/>
        <v>0.14678899082568808</v>
      </c>
      <c r="U34" s="50">
        <f t="shared" si="12"/>
        <v>22.018348623853214</v>
      </c>
      <c r="V34" s="21">
        <v>34</v>
      </c>
      <c r="W34" s="24">
        <f t="shared" si="6"/>
        <v>0.15596330275229359</v>
      </c>
      <c r="X34" s="50">
        <f t="shared" si="13"/>
        <v>23.394495412844037</v>
      </c>
    </row>
    <row r="35" spans="1:24" s="15" customFormat="1">
      <c r="A35" s="41"/>
      <c r="B35" s="59">
        <v>7.4</v>
      </c>
      <c r="C35" s="21">
        <v>237</v>
      </c>
      <c r="D35" s="21">
        <v>2</v>
      </c>
      <c r="E35" s="24">
        <f t="shared" si="0"/>
        <v>8.4388185654008432E-3</v>
      </c>
      <c r="F35" s="50">
        <f t="shared" si="7"/>
        <v>1.2658227848101264</v>
      </c>
      <c r="G35" s="21">
        <v>67</v>
      </c>
      <c r="H35" s="24">
        <f t="shared" si="1"/>
        <v>0.28270042194092826</v>
      </c>
      <c r="I35" s="44">
        <f t="shared" si="8"/>
        <v>42.405063291139236</v>
      </c>
      <c r="J35" s="21">
        <v>13</v>
      </c>
      <c r="K35" s="24">
        <f t="shared" si="2"/>
        <v>5.4852320675105488E-2</v>
      </c>
      <c r="L35" s="50">
        <f t="shared" si="9"/>
        <v>8.227848101265824</v>
      </c>
      <c r="M35" s="21">
        <v>14</v>
      </c>
      <c r="N35" s="24">
        <f t="shared" si="3"/>
        <v>5.9071729957805907E-2</v>
      </c>
      <c r="O35" s="50">
        <f t="shared" si="10"/>
        <v>8.8607594936708853</v>
      </c>
      <c r="P35" s="21">
        <v>62</v>
      </c>
      <c r="Q35" s="24">
        <f t="shared" si="4"/>
        <v>0.26160337552742619</v>
      </c>
      <c r="R35" s="50">
        <f t="shared" si="11"/>
        <v>39.240506329113927</v>
      </c>
      <c r="S35" s="21">
        <v>30</v>
      </c>
      <c r="T35" s="24">
        <f t="shared" si="5"/>
        <v>0.12658227848101267</v>
      </c>
      <c r="U35" s="50">
        <f t="shared" si="12"/>
        <v>18.9873417721519</v>
      </c>
      <c r="V35" s="21">
        <v>49</v>
      </c>
      <c r="W35" s="24">
        <f t="shared" si="6"/>
        <v>0.20675105485232068</v>
      </c>
      <c r="X35" s="50">
        <f t="shared" si="13"/>
        <v>31.012658227848103</v>
      </c>
    </row>
    <row r="36" spans="1:24" s="15" customFormat="1" ht="17" thickBot="1">
      <c r="A36" s="41"/>
      <c r="B36" s="60">
        <v>7.5</v>
      </c>
      <c r="C36" s="26">
        <v>245</v>
      </c>
      <c r="D36" s="26">
        <v>3</v>
      </c>
      <c r="E36" s="29">
        <f t="shared" si="0"/>
        <v>1.2244897959183673E-2</v>
      </c>
      <c r="F36" s="51">
        <f t="shared" si="7"/>
        <v>1.8367346938775508</v>
      </c>
      <c r="G36" s="26">
        <v>45</v>
      </c>
      <c r="H36" s="29">
        <f t="shared" si="1"/>
        <v>0.18367346938775511</v>
      </c>
      <c r="I36" s="45">
        <f t="shared" si="8"/>
        <v>27.551020408163268</v>
      </c>
      <c r="J36" s="26">
        <v>22</v>
      </c>
      <c r="K36" s="29">
        <f t="shared" si="2"/>
        <v>8.9795918367346933E-2</v>
      </c>
      <c r="L36" s="51">
        <f t="shared" si="9"/>
        <v>13.469387755102041</v>
      </c>
      <c r="M36" s="26">
        <v>16</v>
      </c>
      <c r="N36" s="29">
        <f t="shared" si="3"/>
        <v>6.5306122448979598E-2</v>
      </c>
      <c r="O36" s="51">
        <f t="shared" si="10"/>
        <v>9.795918367346939</v>
      </c>
      <c r="P36" s="26">
        <v>85</v>
      </c>
      <c r="Q36" s="29">
        <f t="shared" si="4"/>
        <v>0.34693877551020408</v>
      </c>
      <c r="R36" s="51">
        <f t="shared" si="11"/>
        <v>52.04081632653061</v>
      </c>
      <c r="S36" s="26">
        <v>26</v>
      </c>
      <c r="T36" s="29">
        <f t="shared" si="5"/>
        <v>0.10612244897959183</v>
      </c>
      <c r="U36" s="51">
        <f t="shared" si="12"/>
        <v>15.918367346938775</v>
      </c>
      <c r="V36" s="26">
        <v>48</v>
      </c>
      <c r="W36" s="29">
        <f t="shared" si="6"/>
        <v>0.19591836734693877</v>
      </c>
      <c r="X36" s="51">
        <f t="shared" si="13"/>
        <v>29.387755102040813</v>
      </c>
    </row>
    <row r="37" spans="1:24" s="15" customFormat="1" ht="17" thickTop="1">
      <c r="A37" s="41"/>
      <c r="B37" s="62">
        <v>8.1</v>
      </c>
      <c r="C37" s="34">
        <v>220</v>
      </c>
      <c r="D37" s="34">
        <v>3</v>
      </c>
      <c r="E37" s="33">
        <f t="shared" si="0"/>
        <v>1.3636363636363636E-2</v>
      </c>
      <c r="F37" s="53">
        <f t="shared" si="7"/>
        <v>2.0454545454545454</v>
      </c>
      <c r="G37" s="34">
        <v>62</v>
      </c>
      <c r="H37" s="33">
        <f t="shared" si="1"/>
        <v>0.2818181818181818</v>
      </c>
      <c r="I37" s="80">
        <f t="shared" si="8"/>
        <v>42.272727272727273</v>
      </c>
      <c r="J37" s="34">
        <v>10</v>
      </c>
      <c r="K37" s="33">
        <f t="shared" si="2"/>
        <v>4.5454545454545456E-2</v>
      </c>
      <c r="L37" s="53">
        <f t="shared" si="9"/>
        <v>6.8181818181818183</v>
      </c>
      <c r="M37" s="34">
        <v>8</v>
      </c>
      <c r="N37" s="33">
        <f t="shared" si="3"/>
        <v>3.6363636363636362E-2</v>
      </c>
      <c r="O37" s="53">
        <f t="shared" si="10"/>
        <v>5.4545454545454541</v>
      </c>
      <c r="P37" s="34">
        <v>56</v>
      </c>
      <c r="Q37" s="33">
        <f t="shared" si="4"/>
        <v>0.25454545454545452</v>
      </c>
      <c r="R37" s="53">
        <f t="shared" si="11"/>
        <v>38.18181818181818</v>
      </c>
      <c r="S37" s="34">
        <v>29</v>
      </c>
      <c r="T37" s="33">
        <f t="shared" si="5"/>
        <v>0.13181818181818181</v>
      </c>
      <c r="U37" s="53">
        <f t="shared" si="12"/>
        <v>19.77272727272727</v>
      </c>
      <c r="V37" s="34">
        <v>52</v>
      </c>
      <c r="W37" s="33">
        <f t="shared" si="6"/>
        <v>0.23636363636363636</v>
      </c>
      <c r="X37" s="53">
        <f t="shared" si="13"/>
        <v>35.454545454545453</v>
      </c>
    </row>
    <row r="38" spans="1:24" s="15" customFormat="1">
      <c r="A38" s="41"/>
      <c r="B38" s="59">
        <v>8.1999999999999993</v>
      </c>
      <c r="C38" s="21">
        <v>167</v>
      </c>
      <c r="D38" s="21">
        <v>3</v>
      </c>
      <c r="E38" s="24">
        <f t="shared" si="0"/>
        <v>1.7964071856287425E-2</v>
      </c>
      <c r="F38" s="50">
        <f t="shared" si="7"/>
        <v>2.6946107784431135</v>
      </c>
      <c r="G38" s="21">
        <v>18</v>
      </c>
      <c r="H38" s="24">
        <f t="shared" si="1"/>
        <v>0.10778443113772455</v>
      </c>
      <c r="I38" s="44">
        <f t="shared" si="8"/>
        <v>16.167664670658684</v>
      </c>
      <c r="J38" s="21">
        <v>16</v>
      </c>
      <c r="K38" s="24">
        <f t="shared" si="2"/>
        <v>9.580838323353294E-2</v>
      </c>
      <c r="L38" s="50">
        <f t="shared" si="9"/>
        <v>14.371257485029941</v>
      </c>
      <c r="M38" s="21">
        <v>4</v>
      </c>
      <c r="N38" s="24">
        <f t="shared" si="3"/>
        <v>2.3952095808383235E-2</v>
      </c>
      <c r="O38" s="50">
        <f t="shared" si="10"/>
        <v>3.5928143712574854</v>
      </c>
      <c r="P38" s="21">
        <v>66</v>
      </c>
      <c r="Q38" s="24">
        <f t="shared" si="4"/>
        <v>0.39520958083832336</v>
      </c>
      <c r="R38" s="50">
        <f t="shared" si="11"/>
        <v>59.281437125748504</v>
      </c>
      <c r="S38" s="21">
        <v>21</v>
      </c>
      <c r="T38" s="24">
        <f t="shared" si="5"/>
        <v>0.12574850299401197</v>
      </c>
      <c r="U38" s="50">
        <f t="shared" si="12"/>
        <v>18.862275449101794</v>
      </c>
      <c r="V38" s="21">
        <v>39</v>
      </c>
      <c r="W38" s="24">
        <f t="shared" si="6"/>
        <v>0.23353293413173654</v>
      </c>
      <c r="X38" s="50">
        <f t="shared" si="13"/>
        <v>35.029940119760482</v>
      </c>
    </row>
    <row r="39" spans="1:24" s="15" customFormat="1">
      <c r="A39" s="41"/>
      <c r="B39" s="59">
        <v>8.3000000000000007</v>
      </c>
      <c r="C39" s="21">
        <v>268</v>
      </c>
      <c r="D39" s="21">
        <v>11</v>
      </c>
      <c r="E39" s="24">
        <f t="shared" si="0"/>
        <v>4.1044776119402986E-2</v>
      </c>
      <c r="F39" s="50">
        <f t="shared" si="7"/>
        <v>6.1567164179104479</v>
      </c>
      <c r="G39" s="21">
        <v>51</v>
      </c>
      <c r="H39" s="24">
        <f t="shared" si="1"/>
        <v>0.19029850746268656</v>
      </c>
      <c r="I39" s="44">
        <f t="shared" si="8"/>
        <v>28.544776119402986</v>
      </c>
      <c r="J39" s="21">
        <v>26</v>
      </c>
      <c r="K39" s="24">
        <f t="shared" si="2"/>
        <v>9.7014925373134331E-2</v>
      </c>
      <c r="L39" s="50">
        <f t="shared" si="9"/>
        <v>14.55223880597015</v>
      </c>
      <c r="M39" s="21">
        <v>14</v>
      </c>
      <c r="N39" s="24">
        <f t="shared" si="3"/>
        <v>5.2238805970149252E-2</v>
      </c>
      <c r="O39" s="50">
        <f t="shared" si="10"/>
        <v>7.8358208955223878</v>
      </c>
      <c r="P39" s="21">
        <v>82</v>
      </c>
      <c r="Q39" s="24">
        <f t="shared" si="4"/>
        <v>0.30597014925373134</v>
      </c>
      <c r="R39" s="50">
        <f t="shared" si="11"/>
        <v>45.895522388059703</v>
      </c>
      <c r="S39" s="21">
        <v>36</v>
      </c>
      <c r="T39" s="24">
        <f t="shared" si="5"/>
        <v>0.13432835820895522</v>
      </c>
      <c r="U39" s="50">
        <f t="shared" si="12"/>
        <v>20.149253731343283</v>
      </c>
      <c r="V39" s="21">
        <v>50</v>
      </c>
      <c r="W39" s="24">
        <f t="shared" si="6"/>
        <v>0.18656716417910449</v>
      </c>
      <c r="X39" s="50">
        <f t="shared" si="13"/>
        <v>27.985074626865675</v>
      </c>
    </row>
    <row r="40" spans="1:24" s="15" customFormat="1">
      <c r="A40" s="41"/>
      <c r="B40" s="59">
        <v>8.4</v>
      </c>
      <c r="C40" s="21">
        <v>197</v>
      </c>
      <c r="D40" s="21">
        <v>2</v>
      </c>
      <c r="E40" s="24">
        <f t="shared" si="0"/>
        <v>1.015228426395939E-2</v>
      </c>
      <c r="F40" s="50">
        <f t="shared" si="7"/>
        <v>1.5228426395939085</v>
      </c>
      <c r="G40" s="21">
        <v>53</v>
      </c>
      <c r="H40" s="24">
        <f t="shared" si="1"/>
        <v>0.26903553299492383</v>
      </c>
      <c r="I40" s="44">
        <f t="shared" si="8"/>
        <v>40.355329949238573</v>
      </c>
      <c r="J40" s="21">
        <v>7</v>
      </c>
      <c r="K40" s="24">
        <f t="shared" si="2"/>
        <v>3.553299492385787E-2</v>
      </c>
      <c r="L40" s="50">
        <f t="shared" si="9"/>
        <v>5.3299492385786804</v>
      </c>
      <c r="M40" s="21">
        <v>10</v>
      </c>
      <c r="N40" s="24">
        <f t="shared" si="3"/>
        <v>5.0761421319796954E-2</v>
      </c>
      <c r="O40" s="50">
        <f t="shared" si="10"/>
        <v>7.6142131979695433</v>
      </c>
      <c r="P40" s="21">
        <v>61</v>
      </c>
      <c r="Q40" s="24">
        <f t="shared" si="4"/>
        <v>0.30964467005076141</v>
      </c>
      <c r="R40" s="50">
        <f t="shared" si="11"/>
        <v>46.44670050761421</v>
      </c>
      <c r="S40" s="21">
        <v>21</v>
      </c>
      <c r="T40" s="24">
        <f t="shared" si="5"/>
        <v>0.1065989847715736</v>
      </c>
      <c r="U40" s="50">
        <f t="shared" si="12"/>
        <v>15.98984771573604</v>
      </c>
      <c r="V40" s="21">
        <v>43</v>
      </c>
      <c r="W40" s="24">
        <f t="shared" si="6"/>
        <v>0.21827411167512689</v>
      </c>
      <c r="X40" s="50">
        <f t="shared" si="13"/>
        <v>32.741116751269033</v>
      </c>
    </row>
    <row r="41" spans="1:24" s="15" customFormat="1" ht="17" thickBot="1">
      <c r="A41" s="41"/>
      <c r="B41" s="60">
        <v>8.5</v>
      </c>
      <c r="C41" s="26">
        <v>103</v>
      </c>
      <c r="D41" s="26">
        <v>0</v>
      </c>
      <c r="E41" s="29">
        <f t="shared" si="0"/>
        <v>0</v>
      </c>
      <c r="F41" s="51">
        <f t="shared" si="7"/>
        <v>0</v>
      </c>
      <c r="G41" s="26">
        <v>18</v>
      </c>
      <c r="H41" s="29">
        <f t="shared" si="1"/>
        <v>0.17475728155339806</v>
      </c>
      <c r="I41" s="45">
        <f t="shared" si="8"/>
        <v>26.21359223300971</v>
      </c>
      <c r="J41" s="26">
        <v>5</v>
      </c>
      <c r="K41" s="29">
        <f t="shared" si="2"/>
        <v>4.8543689320388349E-2</v>
      </c>
      <c r="L41" s="51">
        <f t="shared" si="9"/>
        <v>7.2815533980582527</v>
      </c>
      <c r="M41" s="26">
        <v>4</v>
      </c>
      <c r="N41" s="29">
        <f t="shared" si="3"/>
        <v>3.8834951456310676E-2</v>
      </c>
      <c r="O41" s="51">
        <f t="shared" si="10"/>
        <v>5.8252427184466011</v>
      </c>
      <c r="P41" s="26">
        <v>35</v>
      </c>
      <c r="Q41" s="29">
        <f t="shared" si="4"/>
        <v>0.33980582524271846</v>
      </c>
      <c r="R41" s="51">
        <f t="shared" si="11"/>
        <v>50.970873786407772</v>
      </c>
      <c r="S41" s="26">
        <v>9</v>
      </c>
      <c r="T41" s="29">
        <f t="shared" si="5"/>
        <v>8.7378640776699032E-2</v>
      </c>
      <c r="U41" s="51">
        <f t="shared" si="12"/>
        <v>13.106796116504855</v>
      </c>
      <c r="V41" s="26">
        <v>31</v>
      </c>
      <c r="W41" s="29">
        <f t="shared" si="6"/>
        <v>0.30097087378640774</v>
      </c>
      <c r="X41" s="51">
        <f t="shared" si="13"/>
        <v>45.145631067961162</v>
      </c>
    </row>
    <row r="42" spans="1:24" s="15" customFormat="1" ht="17" thickTop="1">
      <c r="A42" s="41"/>
      <c r="B42" s="62">
        <v>9.1</v>
      </c>
      <c r="C42" s="34">
        <v>204</v>
      </c>
      <c r="D42" s="34">
        <v>6</v>
      </c>
      <c r="E42" s="33">
        <f t="shared" si="0"/>
        <v>2.9411764705882353E-2</v>
      </c>
      <c r="F42" s="53">
        <f t="shared" si="7"/>
        <v>4.4117647058823533</v>
      </c>
      <c r="G42" s="34">
        <v>25</v>
      </c>
      <c r="H42" s="33">
        <f t="shared" si="1"/>
        <v>0.12254901960784313</v>
      </c>
      <c r="I42" s="80">
        <f t="shared" si="8"/>
        <v>18.382352941176471</v>
      </c>
      <c r="J42" s="34">
        <v>22</v>
      </c>
      <c r="K42" s="33">
        <f t="shared" si="2"/>
        <v>0.10784313725490197</v>
      </c>
      <c r="L42" s="53">
        <f t="shared" si="9"/>
        <v>16.176470588235293</v>
      </c>
      <c r="M42" s="34">
        <v>5</v>
      </c>
      <c r="N42" s="33">
        <f t="shared" si="3"/>
        <v>2.4509803921568627E-2</v>
      </c>
      <c r="O42" s="53">
        <f t="shared" si="10"/>
        <v>3.6764705882352939</v>
      </c>
      <c r="P42" s="34">
        <v>69</v>
      </c>
      <c r="Q42" s="33">
        <f t="shared" si="4"/>
        <v>0.33823529411764708</v>
      </c>
      <c r="R42" s="53">
        <f t="shared" si="11"/>
        <v>50.735294117647065</v>
      </c>
      <c r="S42" s="34">
        <v>29</v>
      </c>
      <c r="T42" s="36">
        <f t="shared" si="5"/>
        <v>0.14215686274509803</v>
      </c>
      <c r="U42" s="53">
        <f t="shared" si="12"/>
        <v>21.323529411764707</v>
      </c>
      <c r="V42" s="34">
        <v>48</v>
      </c>
      <c r="W42" s="36">
        <f t="shared" si="6"/>
        <v>0.23529411764705882</v>
      </c>
      <c r="X42" s="53">
        <f t="shared" si="13"/>
        <v>35.294117647058826</v>
      </c>
    </row>
    <row r="43" spans="1:24" s="15" customFormat="1">
      <c r="A43" s="41"/>
      <c r="B43" s="59">
        <v>9.1999999999999993</v>
      </c>
      <c r="C43" s="21">
        <v>257</v>
      </c>
      <c r="D43" s="21">
        <v>14</v>
      </c>
      <c r="E43" s="24">
        <f t="shared" si="0"/>
        <v>5.4474708171206226E-2</v>
      </c>
      <c r="F43" s="50">
        <f t="shared" si="7"/>
        <v>8.1712062256809332</v>
      </c>
      <c r="G43" s="21">
        <v>47</v>
      </c>
      <c r="H43" s="24">
        <f t="shared" si="1"/>
        <v>0.1828793774319066</v>
      </c>
      <c r="I43" s="44">
        <f t="shared" si="8"/>
        <v>27.431906614785991</v>
      </c>
      <c r="J43" s="21">
        <v>7</v>
      </c>
      <c r="K43" s="24">
        <f t="shared" si="2"/>
        <v>2.7237354085603113E-2</v>
      </c>
      <c r="L43" s="50">
        <f t="shared" si="9"/>
        <v>4.0856031128404666</v>
      </c>
      <c r="M43" s="21">
        <v>6</v>
      </c>
      <c r="N43" s="24">
        <f t="shared" si="3"/>
        <v>2.3346303501945526E-2</v>
      </c>
      <c r="O43" s="50">
        <f t="shared" si="10"/>
        <v>3.5019455252918288</v>
      </c>
      <c r="P43" s="21">
        <v>66</v>
      </c>
      <c r="Q43" s="24">
        <f t="shared" si="4"/>
        <v>0.25680933852140075</v>
      </c>
      <c r="R43" s="50">
        <f t="shared" si="11"/>
        <v>38.521400778210115</v>
      </c>
      <c r="S43" s="21">
        <v>47</v>
      </c>
      <c r="T43" s="40">
        <f t="shared" si="5"/>
        <v>0.1828793774319066</v>
      </c>
      <c r="U43" s="50">
        <f t="shared" si="12"/>
        <v>27.431906614785991</v>
      </c>
      <c r="V43" s="21">
        <v>71</v>
      </c>
      <c r="W43" s="40">
        <f t="shared" si="6"/>
        <v>0.27626459143968873</v>
      </c>
      <c r="X43" s="50">
        <f t="shared" si="13"/>
        <v>41.439688715953309</v>
      </c>
    </row>
    <row r="44" spans="1:24" s="15" customFormat="1">
      <c r="A44" s="41"/>
      <c r="B44" s="59">
        <v>9.3000000000000007</v>
      </c>
      <c r="C44" s="21">
        <v>228</v>
      </c>
      <c r="D44" s="21">
        <v>2</v>
      </c>
      <c r="E44" s="42">
        <f t="shared" si="0"/>
        <v>8.771929824561403E-3</v>
      </c>
      <c r="F44" s="50">
        <f t="shared" si="7"/>
        <v>1.3157894736842104</v>
      </c>
      <c r="G44" s="21">
        <v>35</v>
      </c>
      <c r="H44" s="42">
        <f t="shared" si="1"/>
        <v>0.15350877192982457</v>
      </c>
      <c r="I44" s="44">
        <f t="shared" si="8"/>
        <v>23.026315789473685</v>
      </c>
      <c r="J44" s="21">
        <v>27</v>
      </c>
      <c r="K44" s="42">
        <f t="shared" si="2"/>
        <v>0.11842105263157894</v>
      </c>
      <c r="L44" s="50">
        <f t="shared" si="9"/>
        <v>17.763157894736842</v>
      </c>
      <c r="M44" s="21">
        <v>3</v>
      </c>
      <c r="N44" s="42">
        <f t="shared" si="3"/>
        <v>1.3157894736842105E-2</v>
      </c>
      <c r="O44" s="50">
        <f t="shared" si="10"/>
        <v>1.9736842105263157</v>
      </c>
      <c r="P44" s="21">
        <v>76</v>
      </c>
      <c r="Q44" s="42">
        <f t="shared" si="4"/>
        <v>0.33333333333333331</v>
      </c>
      <c r="R44" s="50">
        <f t="shared" si="11"/>
        <v>50</v>
      </c>
      <c r="S44" s="21">
        <v>22</v>
      </c>
      <c r="T44" s="40">
        <f t="shared" si="5"/>
        <v>9.6491228070175433E-2</v>
      </c>
      <c r="U44" s="50">
        <f t="shared" si="12"/>
        <v>14.473684210526315</v>
      </c>
      <c r="V44" s="21">
        <v>65</v>
      </c>
      <c r="W44" s="40">
        <f t="shared" si="6"/>
        <v>0.28508771929824561</v>
      </c>
      <c r="X44" s="50">
        <f t="shared" si="13"/>
        <v>42.763157894736842</v>
      </c>
    </row>
    <row r="45" spans="1:24" s="15" customFormat="1">
      <c r="A45" s="41"/>
      <c r="B45" s="59">
        <v>9.4</v>
      </c>
      <c r="C45" s="21">
        <v>257</v>
      </c>
      <c r="D45" s="21">
        <v>5</v>
      </c>
      <c r="E45" s="42">
        <f t="shared" si="0"/>
        <v>1.9455252918287938E-2</v>
      </c>
      <c r="F45" s="50">
        <f t="shared" si="7"/>
        <v>2.9182879377431905</v>
      </c>
      <c r="G45" s="21">
        <v>49</v>
      </c>
      <c r="H45" s="42">
        <f t="shared" si="1"/>
        <v>0.19066147859922178</v>
      </c>
      <c r="I45" s="44">
        <f t="shared" si="8"/>
        <v>28.599221789883266</v>
      </c>
      <c r="J45" s="21">
        <v>20</v>
      </c>
      <c r="K45" s="42">
        <f t="shared" si="2"/>
        <v>7.7821011673151752E-2</v>
      </c>
      <c r="L45" s="50">
        <f t="shared" si="9"/>
        <v>11.673151750972762</v>
      </c>
      <c r="M45" s="21">
        <v>9</v>
      </c>
      <c r="N45" s="42">
        <f t="shared" si="3"/>
        <v>3.5019455252918288E-2</v>
      </c>
      <c r="O45" s="50">
        <f t="shared" si="10"/>
        <v>5.2529182879377432</v>
      </c>
      <c r="P45" s="21">
        <v>79</v>
      </c>
      <c r="Q45" s="42">
        <f t="shared" si="4"/>
        <v>0.30739299610894943</v>
      </c>
      <c r="R45" s="50">
        <f t="shared" si="11"/>
        <v>46.108949416342412</v>
      </c>
      <c r="S45" s="21">
        <v>33</v>
      </c>
      <c r="T45" s="40">
        <f t="shared" si="5"/>
        <v>0.12840466926070038</v>
      </c>
      <c r="U45" s="50">
        <f t="shared" si="12"/>
        <v>19.260700389105057</v>
      </c>
      <c r="V45" s="21">
        <v>62</v>
      </c>
      <c r="W45" s="40">
        <f t="shared" si="6"/>
        <v>0.24124513618677043</v>
      </c>
      <c r="X45" s="50">
        <f t="shared" si="13"/>
        <v>36.186770428015564</v>
      </c>
    </row>
    <row r="46" spans="1:24" s="15" customFormat="1" ht="17" thickBot="1">
      <c r="A46" s="41"/>
      <c r="B46" s="60">
        <v>9.5</v>
      </c>
      <c r="C46" s="26">
        <v>184</v>
      </c>
      <c r="D46" s="26">
        <v>2</v>
      </c>
      <c r="E46" s="99">
        <f t="shared" si="0"/>
        <v>1.0869565217391304E-2</v>
      </c>
      <c r="F46" s="51">
        <f t="shared" si="7"/>
        <v>1.6304347826086956</v>
      </c>
      <c r="G46" s="26">
        <v>23</v>
      </c>
      <c r="H46" s="99">
        <f t="shared" si="1"/>
        <v>0.125</v>
      </c>
      <c r="I46" s="45">
        <f t="shared" si="8"/>
        <v>18.75</v>
      </c>
      <c r="J46" s="26">
        <v>19</v>
      </c>
      <c r="K46" s="99">
        <f t="shared" si="2"/>
        <v>0.10326086956521739</v>
      </c>
      <c r="L46" s="51">
        <f t="shared" si="9"/>
        <v>15.489130434782609</v>
      </c>
      <c r="M46" s="26">
        <v>8</v>
      </c>
      <c r="N46" s="99">
        <f t="shared" si="3"/>
        <v>4.3478260869565216E-2</v>
      </c>
      <c r="O46" s="51">
        <f t="shared" si="10"/>
        <v>6.5217391304347823</v>
      </c>
      <c r="P46" s="26">
        <v>45</v>
      </c>
      <c r="Q46" s="99">
        <f t="shared" si="4"/>
        <v>0.24456521739130435</v>
      </c>
      <c r="R46" s="51">
        <f t="shared" si="11"/>
        <v>36.684782608695656</v>
      </c>
      <c r="S46" s="26">
        <v>22</v>
      </c>
      <c r="T46" s="29">
        <f t="shared" si="5"/>
        <v>0.11956521739130435</v>
      </c>
      <c r="U46" s="51">
        <f t="shared" si="12"/>
        <v>17.934782608695652</v>
      </c>
      <c r="V46" s="26">
        <v>64</v>
      </c>
      <c r="W46" s="29">
        <f t="shared" si="6"/>
        <v>0.34782608695652173</v>
      </c>
      <c r="X46" s="51">
        <f t="shared" si="13"/>
        <v>52.173913043478258</v>
      </c>
    </row>
    <row r="47" spans="1:24" ht="17" thickTop="1">
      <c r="B47" s="54"/>
      <c r="D47" s="15"/>
      <c r="E47" s="17"/>
      <c r="F47" s="48"/>
      <c r="H47" s="17"/>
      <c r="I47" s="48"/>
      <c r="K47" s="17"/>
      <c r="L47" s="48"/>
      <c r="N47" s="17"/>
      <c r="O47" s="48"/>
      <c r="Q47" s="17"/>
      <c r="R47" s="48"/>
      <c r="T47" s="17"/>
      <c r="U47" s="48"/>
      <c r="W47" s="17"/>
      <c r="X47" s="48"/>
    </row>
    <row r="48" spans="1:24">
      <c r="B48" s="54"/>
      <c r="D48" s="15"/>
      <c r="E48" s="17"/>
      <c r="F48" s="48"/>
      <c r="H48" s="17"/>
      <c r="I48" s="48"/>
      <c r="K48" s="17"/>
      <c r="L48" s="48"/>
      <c r="N48" s="17"/>
      <c r="O48" s="48"/>
      <c r="Q48" s="17"/>
      <c r="R48" s="48"/>
      <c r="T48" s="17"/>
      <c r="U48" s="48"/>
      <c r="W48" s="17"/>
      <c r="X48" s="48"/>
    </row>
    <row r="49" spans="5:11">
      <c r="E49" s="18"/>
      <c r="H49" s="18"/>
      <c r="K49" s="18"/>
    </row>
    <row r="50" spans="5:11">
      <c r="E50" s="18"/>
      <c r="H50" s="18"/>
      <c r="K50" s="18"/>
    </row>
    <row r="51" spans="5:11">
      <c r="E51" s="18"/>
      <c r="H51" s="18"/>
      <c r="K51" s="18"/>
    </row>
    <row r="52" spans="5:11">
      <c r="E52" s="18"/>
      <c r="H52" s="18"/>
      <c r="K52" s="18"/>
    </row>
    <row r="53" spans="5:11">
      <c r="E53" s="18"/>
      <c r="H53" s="18"/>
      <c r="K53" s="18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9509-E1EA-6748-A595-74C9FCCEF3E7}">
  <dimension ref="A1:Z8"/>
  <sheetViews>
    <sheetView workbookViewId="0">
      <selection activeCell="V2" sqref="V2:Z2"/>
    </sheetView>
  </sheetViews>
  <sheetFormatPr baseColWidth="10" defaultRowHeight="16"/>
  <sheetData>
    <row r="1" spans="1:26">
      <c r="A1" s="143" t="s">
        <v>43</v>
      </c>
      <c r="B1" s="142" t="s">
        <v>9</v>
      </c>
      <c r="C1" s="142"/>
      <c r="D1" s="142"/>
      <c r="E1" s="142"/>
      <c r="F1" s="142"/>
      <c r="G1" s="142" t="s">
        <v>10</v>
      </c>
      <c r="H1" s="142"/>
      <c r="I1" s="142"/>
      <c r="J1" s="142"/>
      <c r="K1" s="142"/>
      <c r="L1" s="142" t="s">
        <v>13</v>
      </c>
      <c r="M1" s="142"/>
      <c r="N1" s="142"/>
      <c r="O1" s="142"/>
      <c r="P1" s="142"/>
      <c r="Q1" s="142" t="s">
        <v>14</v>
      </c>
      <c r="R1" s="142"/>
      <c r="S1" s="142"/>
      <c r="T1" s="142"/>
      <c r="U1" s="142"/>
      <c r="V1" s="142" t="s">
        <v>15</v>
      </c>
      <c r="W1" s="142"/>
      <c r="X1" s="142"/>
      <c r="Y1" s="142"/>
      <c r="Z1" s="142"/>
    </row>
    <row r="2" spans="1:26">
      <c r="A2" s="144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1</v>
      </c>
      <c r="M2" s="5">
        <v>2</v>
      </c>
      <c r="N2" s="5">
        <v>3</v>
      </c>
      <c r="O2" s="5">
        <v>4</v>
      </c>
      <c r="P2" s="5">
        <v>5</v>
      </c>
      <c r="Q2" s="5">
        <v>1</v>
      </c>
      <c r="R2" s="5">
        <v>2</v>
      </c>
      <c r="S2" s="5">
        <v>3</v>
      </c>
      <c r="T2" s="5">
        <v>4</v>
      </c>
      <c r="U2" s="5">
        <v>5</v>
      </c>
      <c r="V2" s="5">
        <v>1</v>
      </c>
      <c r="W2" s="5">
        <v>2</v>
      </c>
      <c r="X2" s="5">
        <v>3</v>
      </c>
      <c r="Y2" s="5">
        <v>4</v>
      </c>
      <c r="Z2" s="5">
        <v>5</v>
      </c>
    </row>
    <row r="3" spans="1:26">
      <c r="A3" s="2" t="s">
        <v>0</v>
      </c>
      <c r="B3" s="3">
        <v>50</v>
      </c>
      <c r="C3" s="3">
        <v>50</v>
      </c>
      <c r="D3" s="3">
        <v>50</v>
      </c>
      <c r="E3" s="3">
        <v>50</v>
      </c>
      <c r="F3" s="3">
        <v>50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100</v>
      </c>
      <c r="M3" s="3">
        <v>100</v>
      </c>
      <c r="N3" s="3">
        <v>100</v>
      </c>
      <c r="O3" s="3">
        <v>100</v>
      </c>
      <c r="P3" s="3">
        <v>100</v>
      </c>
      <c r="Q3" s="3"/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</row>
    <row r="4" spans="1:26">
      <c r="A4" s="2" t="s">
        <v>1</v>
      </c>
      <c r="B4" s="3">
        <v>18</v>
      </c>
      <c r="C4" s="3">
        <v>19</v>
      </c>
      <c r="D4" s="3">
        <v>30</v>
      </c>
      <c r="E4" s="3">
        <v>20</v>
      </c>
      <c r="F4" s="3">
        <v>7</v>
      </c>
      <c r="G4" s="3">
        <v>17</v>
      </c>
      <c r="H4" s="3">
        <v>18</v>
      </c>
      <c r="I4" s="3">
        <v>11</v>
      </c>
      <c r="J4" s="3">
        <v>15</v>
      </c>
      <c r="K4" s="3">
        <v>11</v>
      </c>
      <c r="L4" s="3">
        <v>41</v>
      </c>
      <c r="M4" s="3">
        <v>33</v>
      </c>
      <c r="N4" s="3">
        <v>20</v>
      </c>
      <c r="O4" s="3">
        <v>36</v>
      </c>
      <c r="P4" s="3">
        <v>43</v>
      </c>
      <c r="Q4" s="3">
        <v>40</v>
      </c>
      <c r="R4" s="3">
        <v>61</v>
      </c>
      <c r="S4" s="3">
        <v>62</v>
      </c>
      <c r="T4" s="3">
        <v>57</v>
      </c>
      <c r="U4" s="3">
        <v>54</v>
      </c>
      <c r="V4" s="3">
        <v>35</v>
      </c>
      <c r="W4" s="3">
        <v>20</v>
      </c>
      <c r="X4" s="3">
        <v>17</v>
      </c>
      <c r="Y4" s="3">
        <v>23</v>
      </c>
      <c r="Z4" s="3">
        <v>35</v>
      </c>
    </row>
    <row r="5" spans="1:26">
      <c r="A5" s="2" t="s">
        <v>2</v>
      </c>
      <c r="B5" s="3">
        <v>6</v>
      </c>
      <c r="C5" s="3">
        <v>48</v>
      </c>
      <c r="D5" s="3">
        <v>23</v>
      </c>
      <c r="E5" s="3">
        <v>9</v>
      </c>
      <c r="F5" s="3">
        <v>10</v>
      </c>
      <c r="G5" s="3">
        <v>6</v>
      </c>
      <c r="H5" s="3">
        <v>7</v>
      </c>
      <c r="I5" s="3">
        <v>2</v>
      </c>
      <c r="J5" s="3">
        <v>4</v>
      </c>
      <c r="K5" s="3">
        <v>5</v>
      </c>
      <c r="L5" s="3">
        <v>17</v>
      </c>
      <c r="M5" s="3">
        <v>9</v>
      </c>
      <c r="N5" s="3">
        <v>2</v>
      </c>
      <c r="O5" s="3">
        <v>7</v>
      </c>
      <c r="P5" s="3">
        <v>11</v>
      </c>
      <c r="Q5" s="3">
        <v>43</v>
      </c>
      <c r="R5" s="3">
        <v>66</v>
      </c>
      <c r="S5" s="3">
        <v>70</v>
      </c>
      <c r="T5" s="3">
        <v>51</v>
      </c>
      <c r="U5" s="3">
        <v>49</v>
      </c>
      <c r="V5" s="3">
        <v>79</v>
      </c>
      <c r="W5" s="3">
        <v>48</v>
      </c>
      <c r="X5" s="3">
        <v>54</v>
      </c>
      <c r="Y5" s="3">
        <v>79</v>
      </c>
      <c r="Z5" s="3">
        <v>76</v>
      </c>
    </row>
    <row r="6" spans="1:26">
      <c r="A6" s="2" t="s">
        <v>3</v>
      </c>
      <c r="B6" s="3">
        <v>6</v>
      </c>
      <c r="C6" s="3">
        <v>19</v>
      </c>
      <c r="D6" s="3">
        <v>12</v>
      </c>
      <c r="E6" s="3">
        <v>11</v>
      </c>
      <c r="F6" s="3">
        <v>6</v>
      </c>
      <c r="G6" s="3">
        <v>3</v>
      </c>
      <c r="H6" s="3">
        <v>1</v>
      </c>
      <c r="I6" s="3">
        <v>1</v>
      </c>
      <c r="J6" s="3">
        <v>3</v>
      </c>
      <c r="K6" s="3">
        <v>1</v>
      </c>
      <c r="L6" s="3">
        <v>8</v>
      </c>
      <c r="M6" s="3">
        <v>5</v>
      </c>
      <c r="N6" s="3">
        <v>0</v>
      </c>
      <c r="O6" s="3">
        <v>2</v>
      </c>
      <c r="P6" s="3">
        <v>12</v>
      </c>
      <c r="Q6" s="3">
        <v>44</v>
      </c>
      <c r="R6" s="3">
        <v>68</v>
      </c>
      <c r="S6" s="3">
        <v>79</v>
      </c>
      <c r="T6" s="3">
        <v>40</v>
      </c>
      <c r="U6" s="3">
        <v>42</v>
      </c>
      <c r="V6" s="3">
        <v>89</v>
      </c>
      <c r="W6" s="3">
        <v>57</v>
      </c>
      <c r="X6" s="3">
        <v>58</v>
      </c>
      <c r="Y6" s="3">
        <v>94</v>
      </c>
      <c r="Z6" s="3">
        <v>88</v>
      </c>
    </row>
    <row r="7" spans="1:26">
      <c r="A7" s="2" t="s">
        <v>4</v>
      </c>
      <c r="B7" s="3">
        <v>1</v>
      </c>
      <c r="C7" s="3">
        <v>12</v>
      </c>
      <c r="D7" s="3">
        <v>10</v>
      </c>
      <c r="E7" s="3">
        <v>5</v>
      </c>
      <c r="F7" s="3">
        <v>5</v>
      </c>
      <c r="G7" s="3">
        <v>1</v>
      </c>
      <c r="H7" s="3">
        <v>0</v>
      </c>
      <c r="I7" s="3">
        <v>0</v>
      </c>
      <c r="J7" s="3">
        <v>0</v>
      </c>
      <c r="K7" s="3">
        <v>2</v>
      </c>
      <c r="L7" s="3">
        <v>3</v>
      </c>
      <c r="M7" s="3">
        <v>4</v>
      </c>
      <c r="N7" s="3">
        <v>0</v>
      </c>
      <c r="O7" s="3">
        <v>1</v>
      </c>
      <c r="P7" s="3">
        <v>1</v>
      </c>
      <c r="Q7" s="3">
        <v>68</v>
      </c>
      <c r="R7" s="3">
        <v>74</v>
      </c>
      <c r="S7" s="3">
        <v>77</v>
      </c>
      <c r="T7" s="3">
        <v>58</v>
      </c>
      <c r="U7" s="3">
        <v>60</v>
      </c>
      <c r="V7" s="3">
        <v>77</v>
      </c>
      <c r="W7" s="3">
        <v>59</v>
      </c>
      <c r="X7" s="3">
        <v>63</v>
      </c>
      <c r="Y7" s="3">
        <v>86</v>
      </c>
      <c r="Z7" s="3">
        <v>82</v>
      </c>
    </row>
    <row r="8" spans="1:26">
      <c r="A8" s="2" t="s">
        <v>5</v>
      </c>
      <c r="B8" s="3">
        <v>5</v>
      </c>
      <c r="C8" s="3">
        <v>7</v>
      </c>
      <c r="D8" s="3">
        <v>7</v>
      </c>
      <c r="E8" s="3">
        <v>6</v>
      </c>
      <c r="F8" s="3">
        <v>6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61</v>
      </c>
      <c r="R8" s="3">
        <v>76</v>
      </c>
      <c r="S8" s="3">
        <v>49</v>
      </c>
      <c r="T8" s="3">
        <v>51</v>
      </c>
      <c r="U8" s="3">
        <v>45</v>
      </c>
      <c r="V8" s="3">
        <v>83</v>
      </c>
      <c r="W8" s="3">
        <v>67</v>
      </c>
      <c r="X8" s="3">
        <v>94</v>
      </c>
      <c r="Y8" s="3">
        <v>93</v>
      </c>
      <c r="Z8" s="3">
        <v>99</v>
      </c>
    </row>
  </sheetData>
  <mergeCells count="6">
    <mergeCell ref="V1:Z1"/>
    <mergeCell ref="A1:A2"/>
    <mergeCell ref="B1:F1"/>
    <mergeCell ref="G1:K1"/>
    <mergeCell ref="L1:P1"/>
    <mergeCell ref="Q1:U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7A91-55AF-A74B-B14D-E16FC2CF694C}">
  <dimension ref="A1:X58"/>
  <sheetViews>
    <sheetView zoomScale="87" zoomScaleNormal="87" zoomScalePageLayoutView="150" workbookViewId="0">
      <selection activeCell="F38" sqref="F38"/>
    </sheetView>
  </sheetViews>
  <sheetFormatPr baseColWidth="10" defaultRowHeight="16"/>
  <cols>
    <col min="1" max="1" width="18.5" customWidth="1"/>
    <col min="2" max="2" width="18.5" style="1" customWidth="1"/>
    <col min="3" max="4" width="18.5" customWidth="1"/>
    <col min="5" max="5" width="18.5" style="18" customWidth="1"/>
    <col min="6" max="6" width="18.5" style="49" customWidth="1"/>
    <col min="7" max="7" width="18.5" customWidth="1"/>
    <col min="8" max="8" width="18.5" style="18" customWidth="1"/>
    <col min="9" max="9" width="18.5" style="49" customWidth="1"/>
    <col min="10" max="10" width="18.5" customWidth="1"/>
    <col min="11" max="11" width="18.5" style="18" customWidth="1"/>
    <col min="12" max="12" width="18.5" style="49" customWidth="1"/>
    <col min="13" max="13" width="18.5" customWidth="1"/>
    <col min="14" max="14" width="18.5" style="18" customWidth="1"/>
    <col min="15" max="15" width="18.5" style="48" customWidth="1"/>
    <col min="16" max="16" width="18.5" customWidth="1"/>
    <col min="17" max="17" width="18.5" style="18" customWidth="1"/>
    <col min="18" max="18" width="18.5" style="49" customWidth="1"/>
  </cols>
  <sheetData>
    <row r="1" spans="1:18" s="113" customFormat="1" ht="35" thickBot="1">
      <c r="A1" s="106" t="s">
        <v>34</v>
      </c>
      <c r="B1" s="105" t="s">
        <v>24</v>
      </c>
      <c r="C1" s="105" t="s">
        <v>16</v>
      </c>
      <c r="D1" s="105" t="s">
        <v>9</v>
      </c>
      <c r="E1" s="107" t="s">
        <v>17</v>
      </c>
      <c r="F1" s="108" t="s">
        <v>36</v>
      </c>
      <c r="G1" s="109" t="s">
        <v>20</v>
      </c>
      <c r="H1" s="110" t="s">
        <v>21</v>
      </c>
      <c r="I1" s="111" t="s">
        <v>37</v>
      </c>
      <c r="J1" s="109" t="s">
        <v>29</v>
      </c>
      <c r="K1" s="110" t="s">
        <v>30</v>
      </c>
      <c r="L1" s="111" t="s">
        <v>35</v>
      </c>
      <c r="M1" s="109" t="s">
        <v>22</v>
      </c>
      <c r="N1" s="110" t="s">
        <v>18</v>
      </c>
      <c r="O1" s="112" t="s">
        <v>38</v>
      </c>
      <c r="P1" s="109" t="s">
        <v>31</v>
      </c>
      <c r="Q1" s="110" t="s">
        <v>32</v>
      </c>
      <c r="R1" s="111" t="s">
        <v>39</v>
      </c>
    </row>
    <row r="2" spans="1:18" ht="19" hidden="1">
      <c r="A2" s="73" t="s">
        <v>33</v>
      </c>
      <c r="B2" s="83">
        <v>1.2</v>
      </c>
      <c r="C2" s="84">
        <v>150</v>
      </c>
      <c r="D2" s="85">
        <v>50</v>
      </c>
      <c r="E2" s="86"/>
      <c r="F2" s="93"/>
      <c r="G2" s="85">
        <v>0</v>
      </c>
      <c r="H2" s="86"/>
      <c r="I2" s="93"/>
      <c r="J2" s="85">
        <v>100</v>
      </c>
      <c r="K2" s="88"/>
      <c r="L2" s="98"/>
      <c r="M2" s="85">
        <v>0</v>
      </c>
      <c r="N2" s="86">
        <f>(M2/C2)*100</f>
        <v>0</v>
      </c>
      <c r="O2" s="87">
        <f>(N2/100)*150</f>
        <v>0</v>
      </c>
      <c r="P2" s="85">
        <v>0</v>
      </c>
      <c r="Q2" s="86">
        <v>0</v>
      </c>
      <c r="R2" s="93">
        <v>0</v>
      </c>
    </row>
    <row r="3" spans="1:18" hidden="1">
      <c r="B3" s="65">
        <v>2.2000000000000002</v>
      </c>
      <c r="C3" s="4">
        <v>266</v>
      </c>
      <c r="D3" s="4">
        <v>27</v>
      </c>
      <c r="E3" s="63">
        <f t="shared" ref="E3:E27" si="0">D3/C3</f>
        <v>0.10150375939849623</v>
      </c>
      <c r="F3" s="94">
        <f t="shared" ref="F3:F57" si="1">E3*150</f>
        <v>15.225563909774435</v>
      </c>
      <c r="G3" s="4">
        <v>26</v>
      </c>
      <c r="H3" s="63">
        <f t="shared" ref="H3:H27" si="2">G3/C3</f>
        <v>9.7744360902255634E-2</v>
      </c>
      <c r="I3" s="94">
        <f t="shared" ref="I3:I57" si="3">H3*150</f>
        <v>14.661654135338345</v>
      </c>
      <c r="J3" s="4">
        <v>104</v>
      </c>
      <c r="K3" s="63">
        <f t="shared" ref="K3:K27" si="4">J3/C3</f>
        <v>0.39097744360902253</v>
      </c>
      <c r="L3" s="94">
        <f t="shared" ref="L3:L57" si="5">K3*150</f>
        <v>58.646616541353382</v>
      </c>
      <c r="M3" s="4">
        <v>57</v>
      </c>
      <c r="N3" s="63">
        <f t="shared" ref="N3:N57" si="6">M3/C3</f>
        <v>0.21428571428571427</v>
      </c>
      <c r="O3" s="74">
        <f t="shared" ref="O3:O57" si="7">N3*150</f>
        <v>32.142857142857139</v>
      </c>
      <c r="P3" s="4">
        <v>52</v>
      </c>
      <c r="Q3" s="63">
        <f t="shared" ref="Q3:Q57" si="8">P3/C3</f>
        <v>0.19548872180451127</v>
      </c>
      <c r="R3" s="94">
        <f t="shared" ref="R3:R57" si="9">Q3*150</f>
        <v>29.323308270676691</v>
      </c>
    </row>
    <row r="4" spans="1:18" hidden="1">
      <c r="B4" s="65">
        <v>2.2999999999999998</v>
      </c>
      <c r="C4" s="4">
        <v>354</v>
      </c>
      <c r="D4" s="4">
        <v>15</v>
      </c>
      <c r="E4" s="63">
        <f t="shared" si="0"/>
        <v>4.2372881355932202E-2</v>
      </c>
      <c r="F4" s="94">
        <f t="shared" si="1"/>
        <v>6.3559322033898304</v>
      </c>
      <c r="G4" s="4">
        <v>31</v>
      </c>
      <c r="H4" s="63">
        <f t="shared" si="2"/>
        <v>8.7570621468926552E-2</v>
      </c>
      <c r="I4" s="94">
        <f t="shared" si="3"/>
        <v>13.135593220338983</v>
      </c>
      <c r="J4" s="4">
        <v>149</v>
      </c>
      <c r="K4" s="63">
        <f t="shared" si="4"/>
        <v>0.42090395480225989</v>
      </c>
      <c r="L4" s="94">
        <f t="shared" si="5"/>
        <v>63.135593220338983</v>
      </c>
      <c r="M4" s="4">
        <v>84</v>
      </c>
      <c r="N4" s="63">
        <f t="shared" si="6"/>
        <v>0.23728813559322035</v>
      </c>
      <c r="O4" s="74">
        <f t="shared" si="7"/>
        <v>35.593220338983052</v>
      </c>
      <c r="P4" s="4">
        <v>75</v>
      </c>
      <c r="Q4" s="63">
        <f t="shared" si="8"/>
        <v>0.21186440677966101</v>
      </c>
      <c r="R4" s="94">
        <f t="shared" si="9"/>
        <v>31.779661016949152</v>
      </c>
    </row>
    <row r="5" spans="1:18" hidden="1">
      <c r="B5" s="65">
        <v>2.5</v>
      </c>
      <c r="C5" s="4">
        <v>320</v>
      </c>
      <c r="D5" s="4">
        <v>34</v>
      </c>
      <c r="E5" s="63">
        <f t="shared" si="0"/>
        <v>0.10625</v>
      </c>
      <c r="F5" s="94">
        <f t="shared" si="1"/>
        <v>15.9375</v>
      </c>
      <c r="G5" s="4">
        <v>28</v>
      </c>
      <c r="H5" s="63">
        <f t="shared" si="2"/>
        <v>8.7499999999999994E-2</v>
      </c>
      <c r="I5" s="94">
        <f t="shared" si="3"/>
        <v>13.125</v>
      </c>
      <c r="J5" s="4">
        <v>94</v>
      </c>
      <c r="K5" s="63">
        <f t="shared" si="4"/>
        <v>0.29375000000000001</v>
      </c>
      <c r="L5" s="94">
        <f t="shared" si="5"/>
        <v>44.0625</v>
      </c>
      <c r="M5" s="4">
        <v>94</v>
      </c>
      <c r="N5" s="63">
        <f t="shared" si="6"/>
        <v>0.29375000000000001</v>
      </c>
      <c r="O5" s="74">
        <f t="shared" si="7"/>
        <v>44.0625</v>
      </c>
      <c r="P5" s="4">
        <v>70</v>
      </c>
      <c r="Q5" s="63">
        <f t="shared" si="8"/>
        <v>0.21875</v>
      </c>
      <c r="R5" s="94">
        <f t="shared" si="9"/>
        <v>32.8125</v>
      </c>
    </row>
    <row r="6" spans="1:18" hidden="1">
      <c r="B6" s="65">
        <v>2.6</v>
      </c>
      <c r="C6" s="4">
        <v>404</v>
      </c>
      <c r="D6" s="4">
        <v>30</v>
      </c>
      <c r="E6" s="63">
        <f t="shared" si="0"/>
        <v>7.4257425742574254E-2</v>
      </c>
      <c r="F6" s="94">
        <f t="shared" si="1"/>
        <v>11.138613861386139</v>
      </c>
      <c r="G6" s="4">
        <v>33</v>
      </c>
      <c r="H6" s="63">
        <f t="shared" si="2"/>
        <v>8.1683168316831686E-2</v>
      </c>
      <c r="I6" s="94">
        <f t="shared" si="3"/>
        <v>12.252475247524753</v>
      </c>
      <c r="J6" s="4">
        <v>115</v>
      </c>
      <c r="K6" s="63">
        <f t="shared" si="4"/>
        <v>0.28465346534653463</v>
      </c>
      <c r="L6" s="94">
        <f t="shared" si="5"/>
        <v>42.698019801980195</v>
      </c>
      <c r="M6" s="4">
        <v>140</v>
      </c>
      <c r="N6" s="63">
        <f t="shared" si="6"/>
        <v>0.34653465346534651</v>
      </c>
      <c r="O6" s="74">
        <f t="shared" si="7"/>
        <v>51.980198019801975</v>
      </c>
      <c r="P6" s="4">
        <v>86</v>
      </c>
      <c r="Q6" s="63">
        <f t="shared" si="8"/>
        <v>0.21287128712871287</v>
      </c>
      <c r="R6" s="94">
        <f t="shared" si="9"/>
        <v>31.93069306930693</v>
      </c>
    </row>
    <row r="7" spans="1:18" hidden="1">
      <c r="B7" s="65">
        <v>2.7</v>
      </c>
      <c r="C7" s="4">
        <v>453</v>
      </c>
      <c r="D7" s="4">
        <v>27</v>
      </c>
      <c r="E7" s="63">
        <f t="shared" si="0"/>
        <v>5.9602649006622516E-2</v>
      </c>
      <c r="F7" s="94">
        <f t="shared" si="1"/>
        <v>8.9403973509933774</v>
      </c>
      <c r="G7" s="4">
        <v>43</v>
      </c>
      <c r="H7" s="63">
        <f t="shared" si="2"/>
        <v>9.4922737306843266E-2</v>
      </c>
      <c r="I7" s="94">
        <f t="shared" si="3"/>
        <v>14.23841059602649</v>
      </c>
      <c r="J7" s="4">
        <v>168</v>
      </c>
      <c r="K7" s="63">
        <f t="shared" si="4"/>
        <v>0.37086092715231789</v>
      </c>
      <c r="L7" s="94">
        <f t="shared" si="5"/>
        <v>55.629139072847686</v>
      </c>
      <c r="M7" s="4">
        <v>109</v>
      </c>
      <c r="N7" s="63">
        <f t="shared" si="6"/>
        <v>0.24061810154525387</v>
      </c>
      <c r="O7" s="74">
        <f t="shared" si="7"/>
        <v>36.092715231788084</v>
      </c>
      <c r="P7" s="4">
        <v>106</v>
      </c>
      <c r="Q7" s="63">
        <f t="shared" si="8"/>
        <v>0.23399558498896247</v>
      </c>
      <c r="R7" s="94">
        <f t="shared" si="9"/>
        <v>35.099337748344368</v>
      </c>
    </row>
    <row r="8" spans="1:18" hidden="1">
      <c r="B8" s="65">
        <v>3.2</v>
      </c>
      <c r="C8" s="4">
        <v>74</v>
      </c>
      <c r="D8" s="4">
        <v>1</v>
      </c>
      <c r="E8" s="63">
        <f t="shared" si="0"/>
        <v>1.3513513513513514E-2</v>
      </c>
      <c r="F8" s="94">
        <f t="shared" si="1"/>
        <v>2.0270270270270272</v>
      </c>
      <c r="G8" s="4">
        <v>9</v>
      </c>
      <c r="H8" s="63">
        <f t="shared" si="2"/>
        <v>0.12162162162162163</v>
      </c>
      <c r="I8" s="94">
        <f t="shared" si="3"/>
        <v>18.243243243243246</v>
      </c>
      <c r="J8" s="4">
        <v>14</v>
      </c>
      <c r="K8" s="63">
        <f t="shared" si="4"/>
        <v>0.1891891891891892</v>
      </c>
      <c r="L8" s="94">
        <f t="shared" si="5"/>
        <v>28.378378378378379</v>
      </c>
      <c r="M8" s="4">
        <v>24</v>
      </c>
      <c r="N8" s="63">
        <f t="shared" si="6"/>
        <v>0.32432432432432434</v>
      </c>
      <c r="O8" s="74">
        <f t="shared" si="7"/>
        <v>48.648648648648653</v>
      </c>
      <c r="P8" s="4">
        <v>26</v>
      </c>
      <c r="Q8" s="63">
        <f t="shared" si="8"/>
        <v>0.35135135135135137</v>
      </c>
      <c r="R8" s="94">
        <f t="shared" si="9"/>
        <v>52.702702702702709</v>
      </c>
    </row>
    <row r="9" spans="1:18" hidden="1">
      <c r="B9" s="65">
        <v>3.3</v>
      </c>
      <c r="C9" s="4">
        <v>341</v>
      </c>
      <c r="D9" s="4">
        <v>5</v>
      </c>
      <c r="E9" s="63">
        <f t="shared" si="0"/>
        <v>1.466275659824047E-2</v>
      </c>
      <c r="F9" s="94">
        <f t="shared" si="1"/>
        <v>2.1994134897360706</v>
      </c>
      <c r="G9" s="4">
        <v>15</v>
      </c>
      <c r="H9" s="63">
        <f t="shared" si="2"/>
        <v>4.398826979472141E-2</v>
      </c>
      <c r="I9" s="94">
        <f t="shared" si="3"/>
        <v>6.5982404692082115</v>
      </c>
      <c r="J9" s="4">
        <v>84</v>
      </c>
      <c r="K9" s="63">
        <f t="shared" si="4"/>
        <v>0.24633431085043989</v>
      </c>
      <c r="L9" s="94">
        <f t="shared" si="5"/>
        <v>36.950146627565985</v>
      </c>
      <c r="M9" s="4">
        <v>86</v>
      </c>
      <c r="N9" s="63">
        <f t="shared" si="6"/>
        <v>0.25219941348973607</v>
      </c>
      <c r="O9" s="74">
        <f t="shared" si="7"/>
        <v>37.829912023460409</v>
      </c>
      <c r="P9" s="4">
        <v>151</v>
      </c>
      <c r="Q9" s="63">
        <f t="shared" si="8"/>
        <v>0.44281524926686217</v>
      </c>
      <c r="R9" s="94">
        <f t="shared" si="9"/>
        <v>66.422287390029325</v>
      </c>
    </row>
    <row r="10" spans="1:18" hidden="1">
      <c r="B10" s="65">
        <v>3.5</v>
      </c>
      <c r="C10" s="4">
        <v>240</v>
      </c>
      <c r="D10" s="4">
        <v>9</v>
      </c>
      <c r="E10" s="63">
        <f t="shared" si="0"/>
        <v>3.7499999999999999E-2</v>
      </c>
      <c r="F10" s="94">
        <f t="shared" si="1"/>
        <v>5.625</v>
      </c>
      <c r="G10" s="4">
        <v>15</v>
      </c>
      <c r="H10" s="63">
        <f t="shared" si="2"/>
        <v>6.25E-2</v>
      </c>
      <c r="I10" s="94">
        <f t="shared" si="3"/>
        <v>9.375</v>
      </c>
      <c r="J10" s="4">
        <v>48</v>
      </c>
      <c r="K10" s="63">
        <f t="shared" si="4"/>
        <v>0.2</v>
      </c>
      <c r="L10" s="94">
        <f t="shared" si="5"/>
        <v>30</v>
      </c>
      <c r="M10" s="4">
        <v>71</v>
      </c>
      <c r="N10" s="63">
        <f t="shared" si="6"/>
        <v>0.29583333333333334</v>
      </c>
      <c r="O10" s="74">
        <f t="shared" si="7"/>
        <v>44.375</v>
      </c>
      <c r="P10" s="4">
        <v>97</v>
      </c>
      <c r="Q10" s="63">
        <f t="shared" si="8"/>
        <v>0.40416666666666667</v>
      </c>
      <c r="R10" s="94">
        <f t="shared" si="9"/>
        <v>60.625</v>
      </c>
    </row>
    <row r="11" spans="1:18" hidden="1">
      <c r="B11" s="65">
        <v>3.6</v>
      </c>
      <c r="C11" s="4">
        <v>392</v>
      </c>
      <c r="D11" s="4">
        <v>21</v>
      </c>
      <c r="E11" s="63">
        <f t="shared" si="0"/>
        <v>5.3571428571428568E-2</v>
      </c>
      <c r="F11" s="94">
        <f t="shared" si="1"/>
        <v>8.0357142857142847</v>
      </c>
      <c r="G11" s="4">
        <v>14</v>
      </c>
      <c r="H11" s="63">
        <f t="shared" si="2"/>
        <v>3.5714285714285712E-2</v>
      </c>
      <c r="I11" s="94">
        <f t="shared" si="3"/>
        <v>5.3571428571428568</v>
      </c>
      <c r="J11" s="4">
        <v>46</v>
      </c>
      <c r="K11" s="63">
        <f t="shared" si="4"/>
        <v>0.11734693877551021</v>
      </c>
      <c r="L11" s="94">
        <f t="shared" si="5"/>
        <v>17.602040816326532</v>
      </c>
      <c r="M11" s="4">
        <v>125</v>
      </c>
      <c r="N11" s="63">
        <f t="shared" si="6"/>
        <v>0.31887755102040816</v>
      </c>
      <c r="O11" s="74">
        <f t="shared" si="7"/>
        <v>47.83163265306122</v>
      </c>
      <c r="P11" s="4">
        <v>186</v>
      </c>
      <c r="Q11" s="63">
        <f t="shared" si="8"/>
        <v>0.47448979591836737</v>
      </c>
      <c r="R11" s="94">
        <f t="shared" si="9"/>
        <v>71.173469387755105</v>
      </c>
    </row>
    <row r="12" spans="1:18" hidden="1">
      <c r="B12" s="65">
        <v>3.7</v>
      </c>
      <c r="C12" s="4">
        <v>170</v>
      </c>
      <c r="D12" s="4">
        <v>3</v>
      </c>
      <c r="E12" s="63">
        <f t="shared" si="0"/>
        <v>1.7647058823529412E-2</v>
      </c>
      <c r="F12" s="94">
        <f t="shared" si="1"/>
        <v>2.6470588235294117</v>
      </c>
      <c r="G12" s="4">
        <v>16</v>
      </c>
      <c r="H12" s="63">
        <f t="shared" si="2"/>
        <v>9.4117647058823528E-2</v>
      </c>
      <c r="I12" s="94">
        <f t="shared" si="3"/>
        <v>14.117647058823529</v>
      </c>
      <c r="J12" s="4">
        <v>48</v>
      </c>
      <c r="K12" s="63">
        <f t="shared" si="4"/>
        <v>0.28235294117647058</v>
      </c>
      <c r="L12" s="94">
        <f t="shared" si="5"/>
        <v>42.352941176470587</v>
      </c>
      <c r="M12" s="4">
        <v>32</v>
      </c>
      <c r="N12" s="63">
        <f t="shared" si="6"/>
        <v>0.18823529411764706</v>
      </c>
      <c r="O12" s="74">
        <f t="shared" si="7"/>
        <v>28.235294117647058</v>
      </c>
      <c r="P12" s="4">
        <v>71</v>
      </c>
      <c r="Q12" s="63">
        <f t="shared" si="8"/>
        <v>0.41764705882352943</v>
      </c>
      <c r="R12" s="94">
        <f t="shared" si="9"/>
        <v>62.647058823529413</v>
      </c>
    </row>
    <row r="13" spans="1:18" hidden="1">
      <c r="B13" s="75">
        <v>4.2</v>
      </c>
      <c r="C13" s="4">
        <v>195</v>
      </c>
      <c r="D13" s="4">
        <v>5</v>
      </c>
      <c r="E13" s="63">
        <f t="shared" si="0"/>
        <v>2.564102564102564E-2</v>
      </c>
      <c r="F13" s="94">
        <f t="shared" si="1"/>
        <v>3.8461538461538458</v>
      </c>
      <c r="G13" s="4">
        <v>16</v>
      </c>
      <c r="H13" s="63">
        <f t="shared" si="2"/>
        <v>8.2051282051282051E-2</v>
      </c>
      <c r="I13" s="94">
        <f t="shared" si="3"/>
        <v>12.307692307692308</v>
      </c>
      <c r="J13" s="4">
        <v>33</v>
      </c>
      <c r="K13" s="63">
        <f t="shared" si="4"/>
        <v>0.16923076923076924</v>
      </c>
      <c r="L13" s="94">
        <f t="shared" si="5"/>
        <v>25.384615384615387</v>
      </c>
      <c r="M13" s="4">
        <v>63</v>
      </c>
      <c r="N13" s="63">
        <f t="shared" si="6"/>
        <v>0.32307692307692309</v>
      </c>
      <c r="O13" s="74">
        <f t="shared" si="7"/>
        <v>48.461538461538467</v>
      </c>
      <c r="P13" s="4">
        <v>78</v>
      </c>
      <c r="Q13" s="63">
        <f t="shared" si="8"/>
        <v>0.4</v>
      </c>
      <c r="R13" s="94">
        <f t="shared" si="9"/>
        <v>60</v>
      </c>
    </row>
    <row r="14" spans="1:18" hidden="1">
      <c r="B14" s="75">
        <v>4.3</v>
      </c>
      <c r="C14" s="4">
        <v>340</v>
      </c>
      <c r="D14" s="4">
        <v>2</v>
      </c>
      <c r="E14" s="63">
        <f t="shared" si="0"/>
        <v>5.8823529411764705E-3</v>
      </c>
      <c r="F14" s="94">
        <f t="shared" si="1"/>
        <v>0.88235294117647056</v>
      </c>
      <c r="G14" s="4">
        <v>11</v>
      </c>
      <c r="H14" s="63">
        <f t="shared" si="2"/>
        <v>3.2352941176470591E-2</v>
      </c>
      <c r="I14" s="94">
        <f t="shared" si="3"/>
        <v>4.8529411764705888</v>
      </c>
      <c r="J14" s="4">
        <v>52</v>
      </c>
      <c r="K14" s="63">
        <f t="shared" si="4"/>
        <v>0.15294117647058825</v>
      </c>
      <c r="L14" s="94">
        <f t="shared" si="5"/>
        <v>22.941176470588236</v>
      </c>
      <c r="M14" s="4">
        <v>72</v>
      </c>
      <c r="N14" s="63">
        <f t="shared" si="6"/>
        <v>0.21176470588235294</v>
      </c>
      <c r="O14" s="74">
        <f t="shared" si="7"/>
        <v>31.764705882352942</v>
      </c>
      <c r="P14" s="4">
        <v>203</v>
      </c>
      <c r="Q14" s="63">
        <f t="shared" si="8"/>
        <v>0.59705882352941175</v>
      </c>
      <c r="R14" s="94">
        <f t="shared" si="9"/>
        <v>89.558823529411768</v>
      </c>
    </row>
    <row r="15" spans="1:18" hidden="1">
      <c r="B15" s="75">
        <v>4.5</v>
      </c>
      <c r="C15" s="4">
        <v>489</v>
      </c>
      <c r="D15" s="4">
        <v>12</v>
      </c>
      <c r="E15" s="63">
        <f t="shared" si="0"/>
        <v>2.4539877300613498E-2</v>
      </c>
      <c r="F15" s="94">
        <f t="shared" si="1"/>
        <v>3.6809815950920246</v>
      </c>
      <c r="G15" s="4">
        <v>9</v>
      </c>
      <c r="H15" s="63">
        <f t="shared" si="2"/>
        <v>1.8404907975460124E-2</v>
      </c>
      <c r="I15" s="94">
        <f t="shared" si="3"/>
        <v>2.7607361963190185</v>
      </c>
      <c r="J15" s="4">
        <v>33</v>
      </c>
      <c r="K15" s="63">
        <f t="shared" si="4"/>
        <v>6.7484662576687116E-2</v>
      </c>
      <c r="L15" s="94">
        <f t="shared" si="5"/>
        <v>10.122699386503067</v>
      </c>
      <c r="M15" s="4">
        <v>147</v>
      </c>
      <c r="N15" s="63">
        <f t="shared" si="6"/>
        <v>0.30061349693251532</v>
      </c>
      <c r="O15" s="74">
        <f t="shared" si="7"/>
        <v>45.092024539877301</v>
      </c>
      <c r="P15" s="4">
        <v>288</v>
      </c>
      <c r="Q15" s="63">
        <f t="shared" si="8"/>
        <v>0.58895705521472397</v>
      </c>
      <c r="R15" s="94">
        <f t="shared" si="9"/>
        <v>88.343558282208591</v>
      </c>
    </row>
    <row r="16" spans="1:18" hidden="1">
      <c r="B16" s="76">
        <v>4.5999999999999996</v>
      </c>
      <c r="C16" s="4">
        <v>402</v>
      </c>
      <c r="D16" s="4">
        <v>9</v>
      </c>
      <c r="E16" s="63">
        <f t="shared" si="0"/>
        <v>2.2388059701492536E-2</v>
      </c>
      <c r="F16" s="94">
        <f t="shared" si="1"/>
        <v>3.3582089552238803</v>
      </c>
      <c r="G16" s="4">
        <v>9</v>
      </c>
      <c r="H16" s="63">
        <f t="shared" si="2"/>
        <v>2.2388059701492536E-2</v>
      </c>
      <c r="I16" s="94">
        <f t="shared" si="3"/>
        <v>3.3582089552238803</v>
      </c>
      <c r="J16" s="4">
        <v>40</v>
      </c>
      <c r="K16" s="63">
        <f t="shared" si="4"/>
        <v>9.950248756218906E-2</v>
      </c>
      <c r="L16" s="94">
        <f t="shared" si="5"/>
        <v>14.925373134328359</v>
      </c>
      <c r="M16" s="4">
        <v>139</v>
      </c>
      <c r="N16" s="63">
        <f t="shared" si="6"/>
        <v>0.34577114427860695</v>
      </c>
      <c r="O16" s="74">
        <f t="shared" si="7"/>
        <v>51.865671641791039</v>
      </c>
      <c r="P16" s="4">
        <v>205</v>
      </c>
      <c r="Q16" s="63">
        <f t="shared" si="8"/>
        <v>0.50995024875621886</v>
      </c>
      <c r="R16" s="94">
        <f t="shared" si="9"/>
        <v>76.492537313432834</v>
      </c>
    </row>
    <row r="17" spans="2:24" hidden="1">
      <c r="B17" s="76">
        <v>4.7</v>
      </c>
      <c r="C17" s="4">
        <v>176</v>
      </c>
      <c r="D17" s="4">
        <v>5</v>
      </c>
      <c r="E17" s="63">
        <f t="shared" si="0"/>
        <v>2.8409090909090908E-2</v>
      </c>
      <c r="F17" s="94">
        <f t="shared" si="1"/>
        <v>4.2613636363636358</v>
      </c>
      <c r="G17" s="4">
        <v>9</v>
      </c>
      <c r="H17" s="63">
        <f t="shared" si="2"/>
        <v>5.113636363636364E-2</v>
      </c>
      <c r="I17" s="94">
        <f t="shared" si="3"/>
        <v>7.6704545454545459</v>
      </c>
      <c r="J17" s="4">
        <v>22</v>
      </c>
      <c r="K17" s="63">
        <f t="shared" si="4"/>
        <v>0.125</v>
      </c>
      <c r="L17" s="94">
        <f t="shared" si="5"/>
        <v>18.75</v>
      </c>
      <c r="M17" s="4">
        <v>35</v>
      </c>
      <c r="N17" s="63">
        <f t="shared" si="6"/>
        <v>0.19886363636363635</v>
      </c>
      <c r="O17" s="74">
        <f t="shared" si="7"/>
        <v>29.829545454545453</v>
      </c>
      <c r="P17" s="4">
        <v>105</v>
      </c>
      <c r="Q17" s="63">
        <f t="shared" si="8"/>
        <v>0.59659090909090906</v>
      </c>
      <c r="R17" s="94">
        <f t="shared" si="9"/>
        <v>89.48863636363636</v>
      </c>
    </row>
    <row r="18" spans="2:24" hidden="1">
      <c r="B18" s="76">
        <v>5.2</v>
      </c>
      <c r="C18" s="4">
        <v>286</v>
      </c>
      <c r="D18" s="4">
        <v>16</v>
      </c>
      <c r="E18" s="63">
        <f t="shared" si="0"/>
        <v>5.5944055944055944E-2</v>
      </c>
      <c r="F18" s="94">
        <f t="shared" si="1"/>
        <v>8.3916083916083917</v>
      </c>
      <c r="G18" s="4">
        <v>13</v>
      </c>
      <c r="H18" s="63">
        <f t="shared" si="2"/>
        <v>4.5454545454545456E-2</v>
      </c>
      <c r="I18" s="94">
        <f t="shared" si="3"/>
        <v>6.8181818181818183</v>
      </c>
      <c r="J18" s="4">
        <v>31</v>
      </c>
      <c r="K18" s="63">
        <f t="shared" si="4"/>
        <v>0.10839160839160839</v>
      </c>
      <c r="L18" s="94">
        <f t="shared" si="5"/>
        <v>16.258741258741257</v>
      </c>
      <c r="M18" s="4">
        <v>106</v>
      </c>
      <c r="N18" s="63">
        <f t="shared" si="6"/>
        <v>0.37062937062937062</v>
      </c>
      <c r="O18" s="74">
        <f t="shared" si="7"/>
        <v>55.594405594405593</v>
      </c>
      <c r="P18" s="4">
        <v>120</v>
      </c>
      <c r="Q18" s="63">
        <f t="shared" si="8"/>
        <v>0.41958041958041958</v>
      </c>
      <c r="R18" s="94">
        <f t="shared" si="9"/>
        <v>62.93706293706294</v>
      </c>
    </row>
    <row r="19" spans="2:24" hidden="1">
      <c r="B19" s="76">
        <v>5.3</v>
      </c>
      <c r="C19" s="4">
        <v>332</v>
      </c>
      <c r="D19" s="4">
        <v>4</v>
      </c>
      <c r="E19" s="63">
        <f t="shared" si="0"/>
        <v>1.2048192771084338E-2</v>
      </c>
      <c r="F19" s="94">
        <f t="shared" si="1"/>
        <v>1.8072289156626506</v>
      </c>
      <c r="G19" s="4">
        <v>1</v>
      </c>
      <c r="H19" s="63">
        <f t="shared" si="2"/>
        <v>3.0120481927710845E-3</v>
      </c>
      <c r="I19" s="94">
        <f t="shared" si="3"/>
        <v>0.45180722891566266</v>
      </c>
      <c r="J19" s="4">
        <v>36</v>
      </c>
      <c r="K19" s="63">
        <f t="shared" si="4"/>
        <v>0.10843373493975904</v>
      </c>
      <c r="L19" s="94">
        <f t="shared" si="5"/>
        <v>16.265060240963855</v>
      </c>
      <c r="M19" s="4">
        <v>55</v>
      </c>
      <c r="N19" s="63">
        <f t="shared" si="6"/>
        <v>0.16566265060240964</v>
      </c>
      <c r="O19" s="74">
        <f t="shared" si="7"/>
        <v>24.849397590361448</v>
      </c>
      <c r="P19" s="4">
        <v>236</v>
      </c>
      <c r="Q19" s="63">
        <f t="shared" si="8"/>
        <v>0.71084337349397586</v>
      </c>
      <c r="R19" s="94">
        <f t="shared" si="9"/>
        <v>106.62650602409639</v>
      </c>
    </row>
    <row r="20" spans="2:24" hidden="1">
      <c r="B20" s="76">
        <v>5.5</v>
      </c>
      <c r="C20" s="4">
        <v>391</v>
      </c>
      <c r="D20" s="4">
        <v>28</v>
      </c>
      <c r="E20" s="63">
        <f t="shared" si="0"/>
        <v>7.1611253196930943E-2</v>
      </c>
      <c r="F20" s="94">
        <f t="shared" si="1"/>
        <v>10.741687979539641</v>
      </c>
      <c r="G20" s="4">
        <v>2</v>
      </c>
      <c r="H20" s="63">
        <f t="shared" si="2"/>
        <v>5.1150895140664966E-3</v>
      </c>
      <c r="I20" s="94">
        <f t="shared" si="3"/>
        <v>0.76726342710997453</v>
      </c>
      <c r="J20" s="4">
        <v>8</v>
      </c>
      <c r="K20" s="63">
        <f t="shared" si="4"/>
        <v>2.0460358056265986E-2</v>
      </c>
      <c r="L20" s="94">
        <f t="shared" si="5"/>
        <v>3.0690537084398981</v>
      </c>
      <c r="M20" s="4">
        <v>142</v>
      </c>
      <c r="N20" s="63">
        <f t="shared" si="6"/>
        <v>0.3631713554987212</v>
      </c>
      <c r="O20" s="74">
        <f t="shared" si="7"/>
        <v>54.47570332480818</v>
      </c>
      <c r="P20" s="4">
        <v>211</v>
      </c>
      <c r="Q20" s="63">
        <f t="shared" si="8"/>
        <v>0.53964194373401531</v>
      </c>
      <c r="R20" s="94">
        <f t="shared" si="9"/>
        <v>80.946291560102296</v>
      </c>
    </row>
    <row r="21" spans="2:24" hidden="1">
      <c r="B21" s="76">
        <v>5.6</v>
      </c>
      <c r="C21" s="4">
        <v>300</v>
      </c>
      <c r="D21" s="4">
        <v>22</v>
      </c>
      <c r="E21" s="63">
        <f t="shared" si="0"/>
        <v>7.3333333333333334E-2</v>
      </c>
      <c r="F21" s="94">
        <f t="shared" si="1"/>
        <v>11</v>
      </c>
      <c r="G21" s="4">
        <v>3</v>
      </c>
      <c r="H21" s="63">
        <f t="shared" si="2"/>
        <v>0.01</v>
      </c>
      <c r="I21" s="94">
        <f t="shared" si="3"/>
        <v>1.5</v>
      </c>
      <c r="J21" s="4">
        <v>22</v>
      </c>
      <c r="K21" s="63">
        <f t="shared" si="4"/>
        <v>7.3333333333333334E-2</v>
      </c>
      <c r="L21" s="94">
        <f t="shared" si="5"/>
        <v>11</v>
      </c>
      <c r="M21" s="4">
        <v>114</v>
      </c>
      <c r="N21" s="63">
        <f t="shared" si="6"/>
        <v>0.38</v>
      </c>
      <c r="O21" s="74">
        <f t="shared" si="7"/>
        <v>57</v>
      </c>
      <c r="P21" s="4">
        <v>139</v>
      </c>
      <c r="Q21" s="63">
        <f t="shared" si="8"/>
        <v>0.46333333333333332</v>
      </c>
      <c r="R21" s="94">
        <f t="shared" si="9"/>
        <v>69.5</v>
      </c>
    </row>
    <row r="22" spans="2:24" hidden="1">
      <c r="B22" s="76">
        <v>5.7</v>
      </c>
      <c r="C22" s="4">
        <v>612</v>
      </c>
      <c r="D22" s="4">
        <v>29</v>
      </c>
      <c r="E22" s="63">
        <f t="shared" si="0"/>
        <v>4.7385620915032678E-2</v>
      </c>
      <c r="F22" s="94">
        <f t="shared" si="1"/>
        <v>7.1078431372549016</v>
      </c>
      <c r="G22" s="4">
        <v>7</v>
      </c>
      <c r="H22" s="63">
        <f t="shared" si="2"/>
        <v>1.1437908496732025E-2</v>
      </c>
      <c r="I22" s="94">
        <f t="shared" si="3"/>
        <v>1.7156862745098038</v>
      </c>
      <c r="J22" s="4">
        <v>28</v>
      </c>
      <c r="K22" s="63">
        <f t="shared" si="4"/>
        <v>4.5751633986928102E-2</v>
      </c>
      <c r="L22" s="94">
        <f t="shared" si="5"/>
        <v>6.8627450980392153</v>
      </c>
      <c r="M22" s="4">
        <v>173</v>
      </c>
      <c r="N22" s="63">
        <f t="shared" si="6"/>
        <v>0.2826797385620915</v>
      </c>
      <c r="O22" s="74">
        <f t="shared" si="7"/>
        <v>42.401960784313722</v>
      </c>
      <c r="P22" s="4">
        <v>375</v>
      </c>
      <c r="Q22" s="63">
        <f t="shared" si="8"/>
        <v>0.61274509803921573</v>
      </c>
      <c r="R22" s="94">
        <f t="shared" si="9"/>
        <v>91.911764705882362</v>
      </c>
    </row>
    <row r="23" spans="2:24" hidden="1">
      <c r="B23" s="76">
        <v>6.2</v>
      </c>
      <c r="C23" s="4">
        <v>220</v>
      </c>
      <c r="D23" s="4">
        <v>12</v>
      </c>
      <c r="E23" s="63">
        <f t="shared" si="0"/>
        <v>5.4545454545454543E-2</v>
      </c>
      <c r="F23" s="94">
        <f t="shared" si="1"/>
        <v>8.1818181818181817</v>
      </c>
      <c r="G23" s="4">
        <v>9</v>
      </c>
      <c r="H23" s="63">
        <f t="shared" si="2"/>
        <v>4.0909090909090909E-2</v>
      </c>
      <c r="I23" s="94">
        <f t="shared" si="3"/>
        <v>6.1363636363636367</v>
      </c>
      <c r="J23" s="4">
        <v>15</v>
      </c>
      <c r="K23" s="63">
        <f t="shared" si="4"/>
        <v>6.8181818181818177E-2</v>
      </c>
      <c r="L23" s="94">
        <f t="shared" si="5"/>
        <v>10.227272727272727</v>
      </c>
      <c r="M23" s="4">
        <v>86</v>
      </c>
      <c r="N23" s="63">
        <f t="shared" si="6"/>
        <v>0.39090909090909093</v>
      </c>
      <c r="O23" s="74">
        <f t="shared" si="7"/>
        <v>58.63636363636364</v>
      </c>
      <c r="P23" s="4">
        <v>98</v>
      </c>
      <c r="Q23" s="63">
        <f t="shared" si="8"/>
        <v>0.44545454545454544</v>
      </c>
      <c r="R23" s="94">
        <f t="shared" si="9"/>
        <v>66.818181818181813</v>
      </c>
    </row>
    <row r="24" spans="2:24" hidden="1">
      <c r="B24" s="76">
        <v>6.3</v>
      </c>
      <c r="C24" s="4">
        <f>M24+P24+D24+G24+J24</f>
        <v>570</v>
      </c>
      <c r="D24" s="4">
        <v>8</v>
      </c>
      <c r="E24" s="63">
        <f t="shared" si="0"/>
        <v>1.4035087719298246E-2</v>
      </c>
      <c r="F24" s="94">
        <f t="shared" si="1"/>
        <v>2.1052631578947367</v>
      </c>
      <c r="G24" s="4">
        <v>5</v>
      </c>
      <c r="H24" s="63">
        <f t="shared" si="2"/>
        <v>8.771929824561403E-3</v>
      </c>
      <c r="I24" s="94">
        <f t="shared" si="3"/>
        <v>1.3157894736842104</v>
      </c>
      <c r="J24" s="4">
        <v>25</v>
      </c>
      <c r="K24" s="63">
        <f t="shared" si="4"/>
        <v>4.3859649122807015E-2</v>
      </c>
      <c r="L24" s="94">
        <f t="shared" si="5"/>
        <v>6.5789473684210522</v>
      </c>
      <c r="M24" s="4">
        <v>110</v>
      </c>
      <c r="N24" s="63">
        <f t="shared" si="6"/>
        <v>0.19298245614035087</v>
      </c>
      <c r="O24" s="74">
        <f t="shared" si="7"/>
        <v>28.94736842105263</v>
      </c>
      <c r="P24" s="4">
        <v>422</v>
      </c>
      <c r="Q24" s="63">
        <f t="shared" si="8"/>
        <v>0.74035087719298243</v>
      </c>
      <c r="R24" s="94">
        <f t="shared" si="9"/>
        <v>111.05263157894737</v>
      </c>
    </row>
    <row r="25" spans="2:24" hidden="1">
      <c r="B25" s="76">
        <v>6.5</v>
      </c>
      <c r="C25" s="4">
        <v>291</v>
      </c>
      <c r="D25" s="4">
        <v>12</v>
      </c>
      <c r="E25" s="63">
        <f t="shared" si="0"/>
        <v>4.1237113402061855E-2</v>
      </c>
      <c r="F25" s="94">
        <f t="shared" si="1"/>
        <v>6.1855670103092786</v>
      </c>
      <c r="G25" s="4">
        <v>2</v>
      </c>
      <c r="H25" s="63">
        <f t="shared" si="2"/>
        <v>6.8728522336769758E-3</v>
      </c>
      <c r="I25" s="94">
        <f t="shared" si="3"/>
        <v>1.0309278350515463</v>
      </c>
      <c r="J25" s="4">
        <v>3</v>
      </c>
      <c r="K25" s="63">
        <f t="shared" si="4"/>
        <v>1.0309278350515464E-2</v>
      </c>
      <c r="L25" s="94">
        <f t="shared" si="5"/>
        <v>1.5463917525773196</v>
      </c>
      <c r="M25" s="4">
        <v>111</v>
      </c>
      <c r="N25" s="63">
        <f t="shared" si="6"/>
        <v>0.38144329896907214</v>
      </c>
      <c r="O25" s="74">
        <f t="shared" si="7"/>
        <v>57.21649484536082</v>
      </c>
      <c r="P25" s="4">
        <v>163</v>
      </c>
      <c r="Q25" s="63">
        <f t="shared" si="8"/>
        <v>0.56013745704467355</v>
      </c>
      <c r="R25" s="94">
        <f t="shared" si="9"/>
        <v>84.020618556701038</v>
      </c>
    </row>
    <row r="26" spans="2:24" hidden="1">
      <c r="B26" s="76">
        <v>6.6</v>
      </c>
      <c r="C26" s="4">
        <v>190</v>
      </c>
      <c r="D26" s="4">
        <v>18</v>
      </c>
      <c r="E26" s="63">
        <f t="shared" si="0"/>
        <v>9.4736842105263161E-2</v>
      </c>
      <c r="F26" s="94">
        <f t="shared" si="1"/>
        <v>14.210526315789474</v>
      </c>
      <c r="G26" s="4">
        <v>1</v>
      </c>
      <c r="H26" s="63">
        <f t="shared" si="2"/>
        <v>5.263157894736842E-3</v>
      </c>
      <c r="I26" s="94">
        <f t="shared" si="3"/>
        <v>0.78947368421052633</v>
      </c>
      <c r="J26" s="4">
        <v>5</v>
      </c>
      <c r="K26" s="63">
        <f t="shared" si="4"/>
        <v>2.6315789473684209E-2</v>
      </c>
      <c r="L26" s="94">
        <f t="shared" si="5"/>
        <v>3.9473684210526314</v>
      </c>
      <c r="M26" s="4">
        <v>71</v>
      </c>
      <c r="N26" s="63">
        <f t="shared" si="6"/>
        <v>0.37368421052631579</v>
      </c>
      <c r="O26" s="74">
        <f t="shared" si="7"/>
        <v>56.05263157894737</v>
      </c>
      <c r="P26" s="4">
        <v>95</v>
      </c>
      <c r="Q26" s="63">
        <f t="shared" si="8"/>
        <v>0.5</v>
      </c>
      <c r="R26" s="94">
        <f t="shared" si="9"/>
        <v>75</v>
      </c>
    </row>
    <row r="27" spans="2:24" hidden="1">
      <c r="B27" s="76">
        <v>6.7</v>
      </c>
      <c r="C27" s="4">
        <f>41+72+71+134+13+13</f>
        <v>344</v>
      </c>
      <c r="D27" s="4">
        <v>13</v>
      </c>
      <c r="E27" s="63">
        <f t="shared" si="0"/>
        <v>3.7790697674418602E-2</v>
      </c>
      <c r="F27" s="94">
        <f t="shared" si="1"/>
        <v>5.6686046511627906</v>
      </c>
      <c r="G27" s="4">
        <v>5</v>
      </c>
      <c r="H27" s="63">
        <f t="shared" si="2"/>
        <v>1.4534883720930232E-2</v>
      </c>
      <c r="I27" s="94">
        <f t="shared" si="3"/>
        <v>2.1802325581395348</v>
      </c>
      <c r="J27" s="4">
        <v>8</v>
      </c>
      <c r="K27" s="63">
        <f t="shared" si="4"/>
        <v>2.3255813953488372E-2</v>
      </c>
      <c r="L27" s="94">
        <f t="shared" si="5"/>
        <v>3.4883720930232558</v>
      </c>
      <c r="M27" s="4">
        <f>41+72</f>
        <v>113</v>
      </c>
      <c r="N27" s="63">
        <f t="shared" si="6"/>
        <v>0.32848837209302323</v>
      </c>
      <c r="O27" s="74">
        <f t="shared" si="7"/>
        <v>49.273255813953483</v>
      </c>
      <c r="P27" s="4">
        <f>71+134</f>
        <v>205</v>
      </c>
      <c r="Q27" s="63">
        <f t="shared" si="8"/>
        <v>0.59593023255813948</v>
      </c>
      <c r="R27" s="94">
        <f t="shared" si="9"/>
        <v>89.389534883720927</v>
      </c>
    </row>
    <row r="28" spans="2:24" ht="17" thickTop="1">
      <c r="B28" s="100">
        <v>1.1000000000000001</v>
      </c>
      <c r="C28" s="78">
        <v>150</v>
      </c>
      <c r="D28" s="34">
        <v>50</v>
      </c>
      <c r="E28" s="79">
        <f t="shared" ref="E28:E32" si="10">(D28/C28)</f>
        <v>0.33333333333333331</v>
      </c>
      <c r="F28" s="80">
        <f>E28*150</f>
        <v>50</v>
      </c>
      <c r="G28" s="81">
        <v>0</v>
      </c>
      <c r="H28" s="79">
        <f t="shared" ref="H28:H32" si="11">G28/C28</f>
        <v>0</v>
      </c>
      <c r="I28" s="80">
        <f>H28*150</f>
        <v>0</v>
      </c>
      <c r="J28" s="7">
        <v>100</v>
      </c>
      <c r="K28" s="33">
        <f t="shared" ref="K28:K32" si="12">J28/C28</f>
        <v>0.66666666666666663</v>
      </c>
      <c r="L28" s="53">
        <f>K28*150</f>
        <v>100</v>
      </c>
      <c r="M28" s="34">
        <v>0</v>
      </c>
      <c r="N28" s="33">
        <f t="shared" si="6"/>
        <v>0</v>
      </c>
      <c r="O28" s="53">
        <f>N28*150</f>
        <v>0</v>
      </c>
      <c r="P28" s="34">
        <v>0</v>
      </c>
      <c r="Q28" s="33">
        <f t="shared" si="8"/>
        <v>0</v>
      </c>
      <c r="R28" s="50">
        <f>Q28*150</f>
        <v>0</v>
      </c>
      <c r="S28" s="101"/>
      <c r="T28" s="102"/>
      <c r="U28" s="103"/>
      <c r="V28" s="101"/>
      <c r="W28" s="102"/>
      <c r="X28" s="103"/>
    </row>
    <row r="29" spans="2:24">
      <c r="B29" s="100">
        <v>1.2</v>
      </c>
      <c r="C29" s="21">
        <v>150</v>
      </c>
      <c r="D29" s="21">
        <v>50</v>
      </c>
      <c r="E29" s="22">
        <f t="shared" si="10"/>
        <v>0.33333333333333331</v>
      </c>
      <c r="F29" s="44">
        <f t="shared" ref="F29:F32" si="13">E29*150</f>
        <v>50</v>
      </c>
      <c r="G29" s="23">
        <v>0</v>
      </c>
      <c r="H29" s="22">
        <f t="shared" si="11"/>
        <v>0</v>
      </c>
      <c r="I29" s="44">
        <f t="shared" ref="I29:I32" si="14">H29*150</f>
        <v>0</v>
      </c>
      <c r="J29" s="7">
        <v>100</v>
      </c>
      <c r="K29" s="24">
        <f t="shared" si="12"/>
        <v>0.66666666666666663</v>
      </c>
      <c r="L29" s="50">
        <f t="shared" ref="L29:L32" si="15">K29*150</f>
        <v>100</v>
      </c>
      <c r="M29" s="21">
        <v>0</v>
      </c>
      <c r="N29" s="24">
        <f t="shared" si="6"/>
        <v>0</v>
      </c>
      <c r="O29" s="50">
        <f t="shared" ref="O29:O32" si="16">N29*150</f>
        <v>0</v>
      </c>
      <c r="P29" s="21">
        <v>0</v>
      </c>
      <c r="Q29" s="24">
        <f t="shared" si="8"/>
        <v>0</v>
      </c>
      <c r="R29" s="50">
        <f t="shared" ref="R29:R32" si="17">Q29*150</f>
        <v>0</v>
      </c>
      <c r="S29" s="101"/>
      <c r="T29" s="102"/>
      <c r="U29" s="103"/>
      <c r="V29" s="101"/>
      <c r="W29" s="102"/>
      <c r="X29" s="103"/>
    </row>
    <row r="30" spans="2:24">
      <c r="B30" s="100">
        <v>1.3</v>
      </c>
      <c r="C30" s="20">
        <v>150</v>
      </c>
      <c r="D30" s="21">
        <v>50</v>
      </c>
      <c r="E30" s="22">
        <f t="shared" si="10"/>
        <v>0.33333333333333331</v>
      </c>
      <c r="F30" s="44">
        <f t="shared" si="13"/>
        <v>50</v>
      </c>
      <c r="G30" s="23">
        <v>0</v>
      </c>
      <c r="H30" s="22">
        <f t="shared" si="11"/>
        <v>0</v>
      </c>
      <c r="I30" s="44">
        <f t="shared" si="14"/>
        <v>0</v>
      </c>
      <c r="J30" s="7">
        <v>100</v>
      </c>
      <c r="K30" s="24">
        <f t="shared" si="12"/>
        <v>0.66666666666666663</v>
      </c>
      <c r="L30" s="50">
        <f t="shared" si="15"/>
        <v>100</v>
      </c>
      <c r="M30" s="21">
        <v>0</v>
      </c>
      <c r="N30" s="24">
        <f t="shared" si="6"/>
        <v>0</v>
      </c>
      <c r="O30" s="50">
        <f t="shared" si="16"/>
        <v>0</v>
      </c>
      <c r="P30" s="21">
        <v>0</v>
      </c>
      <c r="Q30" s="24">
        <f t="shared" si="8"/>
        <v>0</v>
      </c>
      <c r="R30" s="50">
        <f t="shared" si="17"/>
        <v>0</v>
      </c>
      <c r="S30" s="101"/>
      <c r="T30" s="102"/>
      <c r="U30" s="103"/>
      <c r="V30" s="101"/>
      <c r="W30" s="102"/>
      <c r="X30" s="103"/>
    </row>
    <row r="31" spans="2:24">
      <c r="B31" s="100">
        <v>1.4</v>
      </c>
      <c r="C31" s="21">
        <v>150</v>
      </c>
      <c r="D31" s="21">
        <v>50</v>
      </c>
      <c r="E31" s="22">
        <f t="shared" si="10"/>
        <v>0.33333333333333331</v>
      </c>
      <c r="F31" s="44">
        <f t="shared" si="13"/>
        <v>50</v>
      </c>
      <c r="G31" s="23">
        <v>0</v>
      </c>
      <c r="H31" s="22">
        <f t="shared" si="11"/>
        <v>0</v>
      </c>
      <c r="I31" s="44">
        <f t="shared" si="14"/>
        <v>0</v>
      </c>
      <c r="J31" s="7">
        <v>100</v>
      </c>
      <c r="K31" s="24">
        <f t="shared" si="12"/>
        <v>0.66666666666666663</v>
      </c>
      <c r="L31" s="50">
        <f t="shared" si="15"/>
        <v>100</v>
      </c>
      <c r="M31" s="21">
        <v>0</v>
      </c>
      <c r="N31" s="24">
        <f t="shared" si="6"/>
        <v>0</v>
      </c>
      <c r="O31" s="50">
        <f t="shared" si="16"/>
        <v>0</v>
      </c>
      <c r="P31" s="21">
        <v>0</v>
      </c>
      <c r="Q31" s="24">
        <f t="shared" si="8"/>
        <v>0</v>
      </c>
      <c r="R31" s="50">
        <f t="shared" si="17"/>
        <v>0</v>
      </c>
      <c r="S31" s="101"/>
      <c r="T31" s="102"/>
      <c r="U31" s="103"/>
      <c r="V31" s="101"/>
      <c r="W31" s="102"/>
      <c r="X31" s="103"/>
    </row>
    <row r="32" spans="2:24" ht="17" thickBot="1">
      <c r="B32" s="104">
        <v>1.5</v>
      </c>
      <c r="C32" s="26">
        <v>150</v>
      </c>
      <c r="D32" s="26">
        <v>50</v>
      </c>
      <c r="E32" s="27">
        <f t="shared" si="10"/>
        <v>0.33333333333333331</v>
      </c>
      <c r="F32" s="45">
        <f t="shared" si="13"/>
        <v>50</v>
      </c>
      <c r="G32" s="28">
        <v>0</v>
      </c>
      <c r="H32" s="27">
        <f t="shared" si="11"/>
        <v>0</v>
      </c>
      <c r="I32" s="45">
        <f t="shared" si="14"/>
        <v>0</v>
      </c>
      <c r="J32" s="9">
        <v>100</v>
      </c>
      <c r="K32" s="29">
        <f t="shared" si="12"/>
        <v>0.66666666666666663</v>
      </c>
      <c r="L32" s="51">
        <f t="shared" si="15"/>
        <v>100</v>
      </c>
      <c r="M32" s="26">
        <v>0</v>
      </c>
      <c r="N32" s="29">
        <f t="shared" si="6"/>
        <v>0</v>
      </c>
      <c r="O32" s="51">
        <f t="shared" si="16"/>
        <v>0</v>
      </c>
      <c r="P32" s="26">
        <v>0</v>
      </c>
      <c r="Q32" s="29">
        <f t="shared" si="8"/>
        <v>0</v>
      </c>
      <c r="R32" s="51">
        <f t="shared" si="17"/>
        <v>0</v>
      </c>
      <c r="S32" s="101"/>
      <c r="T32" s="102"/>
      <c r="U32" s="103"/>
      <c r="V32" s="101"/>
      <c r="W32" s="102"/>
      <c r="X32" s="103"/>
    </row>
    <row r="33" spans="1:18" ht="17" thickTop="1">
      <c r="A33" s="72"/>
      <c r="B33" s="12">
        <v>2.1</v>
      </c>
      <c r="C33" s="7">
        <v>356</v>
      </c>
      <c r="D33" s="7">
        <v>42</v>
      </c>
      <c r="E33" s="8">
        <f t="shared" ref="E33:E57" si="18">D33/C33</f>
        <v>0.11797752808988764</v>
      </c>
      <c r="F33" s="95">
        <f t="shared" si="1"/>
        <v>17.696629213483146</v>
      </c>
      <c r="G33" s="7">
        <v>40</v>
      </c>
      <c r="H33" s="8">
        <f t="shared" ref="H33:H57" si="19">G33/C33</f>
        <v>0.11235955056179775</v>
      </c>
      <c r="I33" s="95">
        <f t="shared" si="3"/>
        <v>16.853932584269664</v>
      </c>
      <c r="J33" s="12">
        <v>98</v>
      </c>
      <c r="K33" s="8">
        <f t="shared" ref="K33:K57" si="20">J33/C33</f>
        <v>0.2752808988764045</v>
      </c>
      <c r="L33" s="95">
        <f t="shared" si="5"/>
        <v>41.292134831460672</v>
      </c>
      <c r="M33" s="7">
        <v>94</v>
      </c>
      <c r="N33" s="8">
        <f t="shared" si="6"/>
        <v>0.2640449438202247</v>
      </c>
      <c r="O33" s="95">
        <f t="shared" si="7"/>
        <v>39.606741573033702</v>
      </c>
      <c r="P33" s="7">
        <v>82</v>
      </c>
      <c r="Q33" s="8">
        <f t="shared" si="8"/>
        <v>0.2303370786516854</v>
      </c>
      <c r="R33" s="95">
        <f t="shared" si="9"/>
        <v>34.550561797752813</v>
      </c>
    </row>
    <row r="34" spans="1:18">
      <c r="B34" s="7">
        <v>2.2000000000000002</v>
      </c>
      <c r="C34" s="7">
        <v>323</v>
      </c>
      <c r="D34" s="7">
        <v>40</v>
      </c>
      <c r="E34" s="8">
        <f t="shared" si="18"/>
        <v>0.1238390092879257</v>
      </c>
      <c r="F34" s="95">
        <f t="shared" si="1"/>
        <v>18.575851393188856</v>
      </c>
      <c r="G34" s="7">
        <v>38</v>
      </c>
      <c r="H34" s="8">
        <f t="shared" si="19"/>
        <v>0.11764705882352941</v>
      </c>
      <c r="I34" s="95">
        <f t="shared" si="3"/>
        <v>17.647058823529413</v>
      </c>
      <c r="J34" s="7">
        <v>70</v>
      </c>
      <c r="K34" s="8">
        <f t="shared" si="20"/>
        <v>0.21671826625386997</v>
      </c>
      <c r="L34" s="95">
        <f t="shared" si="5"/>
        <v>32.507739938080498</v>
      </c>
      <c r="M34" s="7">
        <v>132</v>
      </c>
      <c r="N34" s="8">
        <f t="shared" si="6"/>
        <v>0.4086687306501548</v>
      </c>
      <c r="O34" s="95">
        <f t="shared" si="7"/>
        <v>61.300309597523217</v>
      </c>
      <c r="P34" s="7">
        <v>43</v>
      </c>
      <c r="Q34" s="8">
        <f t="shared" si="8"/>
        <v>0.13312693498452013</v>
      </c>
      <c r="R34" s="95">
        <f t="shared" si="9"/>
        <v>19.96904024767802</v>
      </c>
    </row>
    <row r="35" spans="1:18">
      <c r="B35" s="7">
        <v>2.2999999999999998</v>
      </c>
      <c r="C35" s="7">
        <v>203</v>
      </c>
      <c r="D35" s="7">
        <v>40</v>
      </c>
      <c r="E35" s="8">
        <f t="shared" si="18"/>
        <v>0.19704433497536947</v>
      </c>
      <c r="F35" s="95">
        <f t="shared" si="1"/>
        <v>29.55665024630542</v>
      </c>
      <c r="G35" s="7">
        <v>15</v>
      </c>
      <c r="H35" s="8">
        <f t="shared" si="19"/>
        <v>7.3891625615763554E-2</v>
      </c>
      <c r="I35" s="95">
        <f t="shared" si="3"/>
        <v>11.083743842364534</v>
      </c>
      <c r="J35" s="7">
        <v>27</v>
      </c>
      <c r="K35" s="8">
        <f t="shared" si="20"/>
        <v>0.13300492610837439</v>
      </c>
      <c r="L35" s="95">
        <f t="shared" si="5"/>
        <v>19.950738916256157</v>
      </c>
      <c r="M35" s="7">
        <v>84</v>
      </c>
      <c r="N35" s="8">
        <f t="shared" si="6"/>
        <v>0.41379310344827586</v>
      </c>
      <c r="O35" s="95">
        <f t="shared" si="7"/>
        <v>62.068965517241381</v>
      </c>
      <c r="P35" s="7">
        <v>23</v>
      </c>
      <c r="Q35" s="8">
        <f t="shared" si="8"/>
        <v>0.11330049261083744</v>
      </c>
      <c r="R35" s="95">
        <f t="shared" si="9"/>
        <v>16.995073891625616</v>
      </c>
    </row>
    <row r="36" spans="1:18">
      <c r="B36" s="7">
        <v>2.4</v>
      </c>
      <c r="C36" s="7">
        <v>465</v>
      </c>
      <c r="D36" s="7">
        <v>61</v>
      </c>
      <c r="E36" s="8">
        <f t="shared" si="18"/>
        <v>0.13118279569892474</v>
      </c>
      <c r="F36" s="95">
        <f t="shared" si="1"/>
        <v>19.677419354838712</v>
      </c>
      <c r="G36" s="7">
        <v>46</v>
      </c>
      <c r="H36" s="8">
        <f t="shared" si="19"/>
        <v>9.8924731182795697E-2</v>
      </c>
      <c r="I36" s="95">
        <f t="shared" si="3"/>
        <v>14.838709677419354</v>
      </c>
      <c r="J36" s="7">
        <v>111</v>
      </c>
      <c r="K36" s="8">
        <f t="shared" si="20"/>
        <v>0.23870967741935484</v>
      </c>
      <c r="L36" s="95">
        <f t="shared" si="5"/>
        <v>35.806451612903224</v>
      </c>
      <c r="M36" s="7">
        <v>177</v>
      </c>
      <c r="N36" s="8">
        <f t="shared" si="6"/>
        <v>0.38064516129032255</v>
      </c>
      <c r="O36" s="95">
        <f t="shared" si="7"/>
        <v>57.096774193548384</v>
      </c>
      <c r="P36" s="7">
        <v>70</v>
      </c>
      <c r="Q36" s="8">
        <f t="shared" si="8"/>
        <v>0.15053763440860216</v>
      </c>
      <c r="R36" s="95">
        <f t="shared" si="9"/>
        <v>22.580645161290324</v>
      </c>
    </row>
    <row r="37" spans="1:18" ht="17" thickBot="1">
      <c r="B37" s="9">
        <v>2.5</v>
      </c>
      <c r="C37" s="9">
        <v>338</v>
      </c>
      <c r="D37" s="9">
        <v>16</v>
      </c>
      <c r="E37" s="10">
        <f t="shared" si="18"/>
        <v>4.7337278106508875E-2</v>
      </c>
      <c r="F37" s="96">
        <f t="shared" si="1"/>
        <v>7.1005917159763312</v>
      </c>
      <c r="G37" s="9">
        <v>24</v>
      </c>
      <c r="H37" s="10">
        <f t="shared" si="19"/>
        <v>7.1005917159763315E-2</v>
      </c>
      <c r="I37" s="96">
        <f t="shared" si="3"/>
        <v>10.650887573964498</v>
      </c>
      <c r="J37" s="9">
        <v>96</v>
      </c>
      <c r="K37" s="10">
        <f t="shared" si="20"/>
        <v>0.28402366863905326</v>
      </c>
      <c r="L37" s="96">
        <f t="shared" si="5"/>
        <v>42.603550295857993</v>
      </c>
      <c r="M37" s="9">
        <v>123</v>
      </c>
      <c r="N37" s="10">
        <f t="shared" si="6"/>
        <v>0.36390532544378701</v>
      </c>
      <c r="O37" s="96">
        <f t="shared" si="7"/>
        <v>54.585798816568051</v>
      </c>
      <c r="P37" s="9">
        <v>79</v>
      </c>
      <c r="Q37" s="10">
        <f t="shared" si="8"/>
        <v>0.23372781065088757</v>
      </c>
      <c r="R37" s="96">
        <f t="shared" si="9"/>
        <v>35.059171597633139</v>
      </c>
    </row>
    <row r="38" spans="1:18" ht="17" thickTop="1">
      <c r="B38" s="12">
        <v>3.1</v>
      </c>
      <c r="C38" s="12">
        <v>272</v>
      </c>
      <c r="D38" s="12">
        <v>10</v>
      </c>
      <c r="E38" s="11">
        <f t="shared" si="18"/>
        <v>3.6764705882352942E-2</v>
      </c>
      <c r="F38" s="97">
        <f t="shared" si="1"/>
        <v>5.5147058823529411</v>
      </c>
      <c r="G38" s="12">
        <v>10</v>
      </c>
      <c r="H38" s="11">
        <f t="shared" si="19"/>
        <v>3.6764705882352942E-2</v>
      </c>
      <c r="I38" s="97">
        <f t="shared" si="3"/>
        <v>5.5147058823529411</v>
      </c>
      <c r="J38" s="12">
        <v>31</v>
      </c>
      <c r="K38" s="11">
        <f t="shared" si="20"/>
        <v>0.11397058823529412</v>
      </c>
      <c r="L38" s="97">
        <f t="shared" si="5"/>
        <v>17.095588235294116</v>
      </c>
      <c r="M38" s="12">
        <v>78</v>
      </c>
      <c r="N38" s="11">
        <f t="shared" si="6"/>
        <v>0.28676470588235292</v>
      </c>
      <c r="O38" s="97">
        <f t="shared" si="7"/>
        <v>43.014705882352935</v>
      </c>
      <c r="P38" s="12">
        <v>143</v>
      </c>
      <c r="Q38" s="11">
        <f t="shared" si="8"/>
        <v>0.52573529411764708</v>
      </c>
      <c r="R38" s="97">
        <f t="shared" si="9"/>
        <v>78.860294117647058</v>
      </c>
    </row>
    <row r="39" spans="1:18">
      <c r="B39" s="7">
        <v>3.2</v>
      </c>
      <c r="C39" s="7">
        <v>195</v>
      </c>
      <c r="D39" s="7">
        <v>63</v>
      </c>
      <c r="E39" s="8">
        <f t="shared" si="18"/>
        <v>0.32307692307692309</v>
      </c>
      <c r="F39" s="95">
        <f t="shared" si="1"/>
        <v>48.461538461538467</v>
      </c>
      <c r="G39" s="7">
        <v>9</v>
      </c>
      <c r="H39" s="8">
        <f t="shared" si="19"/>
        <v>4.6153846153846156E-2</v>
      </c>
      <c r="I39" s="95">
        <f t="shared" si="3"/>
        <v>6.9230769230769234</v>
      </c>
      <c r="J39" s="7">
        <v>11</v>
      </c>
      <c r="K39" s="8">
        <f t="shared" si="20"/>
        <v>5.6410256410256411E-2</v>
      </c>
      <c r="L39" s="95">
        <f t="shared" si="5"/>
        <v>8.4615384615384617</v>
      </c>
      <c r="M39" s="7">
        <v>86</v>
      </c>
      <c r="N39" s="8">
        <f t="shared" si="6"/>
        <v>0.44102564102564101</v>
      </c>
      <c r="O39" s="95">
        <f t="shared" si="7"/>
        <v>66.153846153846146</v>
      </c>
      <c r="P39" s="7">
        <v>63</v>
      </c>
      <c r="Q39" s="8">
        <f t="shared" si="8"/>
        <v>0.32307692307692309</v>
      </c>
      <c r="R39" s="95">
        <f t="shared" si="9"/>
        <v>48.461538461538467</v>
      </c>
    </row>
    <row r="40" spans="1:18">
      <c r="B40" s="7">
        <v>3.3</v>
      </c>
      <c r="C40" s="7">
        <v>301</v>
      </c>
      <c r="D40" s="7">
        <v>46</v>
      </c>
      <c r="E40" s="8">
        <f t="shared" si="18"/>
        <v>0.15282392026578073</v>
      </c>
      <c r="F40" s="95">
        <f t="shared" si="1"/>
        <v>22.923588039867109</v>
      </c>
      <c r="G40" s="7">
        <v>3</v>
      </c>
      <c r="H40" s="8">
        <f t="shared" si="19"/>
        <v>9.9667774086378731E-3</v>
      </c>
      <c r="I40" s="95">
        <f t="shared" si="3"/>
        <v>1.4950166112956809</v>
      </c>
      <c r="J40" s="7">
        <v>3</v>
      </c>
      <c r="K40" s="8">
        <f t="shared" si="20"/>
        <v>9.9667774086378731E-3</v>
      </c>
      <c r="L40" s="95">
        <f t="shared" si="5"/>
        <v>1.4950166112956809</v>
      </c>
      <c r="M40" s="7">
        <v>140</v>
      </c>
      <c r="N40" s="8">
        <f t="shared" si="6"/>
        <v>0.46511627906976744</v>
      </c>
      <c r="O40" s="95">
        <f t="shared" si="7"/>
        <v>69.767441860465112</v>
      </c>
      <c r="P40" s="7">
        <v>109</v>
      </c>
      <c r="Q40" s="8">
        <f t="shared" si="8"/>
        <v>0.36212624584717606</v>
      </c>
      <c r="R40" s="95">
        <f t="shared" si="9"/>
        <v>54.31893687707641</v>
      </c>
    </row>
    <row r="41" spans="1:18">
      <c r="B41" s="7">
        <v>3.4</v>
      </c>
      <c r="C41" s="7">
        <v>169</v>
      </c>
      <c r="D41" s="7">
        <v>10</v>
      </c>
      <c r="E41" s="8">
        <f t="shared" si="18"/>
        <v>5.9171597633136092E-2</v>
      </c>
      <c r="F41" s="95">
        <f t="shared" si="1"/>
        <v>8.8757396449704142</v>
      </c>
      <c r="G41" s="7">
        <v>5</v>
      </c>
      <c r="H41" s="8">
        <f t="shared" si="19"/>
        <v>2.9585798816568046E-2</v>
      </c>
      <c r="I41" s="95">
        <f t="shared" si="3"/>
        <v>4.4378698224852071</v>
      </c>
      <c r="J41" s="7">
        <v>8</v>
      </c>
      <c r="K41" s="8">
        <f t="shared" si="20"/>
        <v>4.7337278106508875E-2</v>
      </c>
      <c r="L41" s="95">
        <f t="shared" si="5"/>
        <v>7.1005917159763312</v>
      </c>
      <c r="M41" s="7">
        <v>57</v>
      </c>
      <c r="N41" s="8">
        <f t="shared" si="6"/>
        <v>0.33727810650887574</v>
      </c>
      <c r="O41" s="95">
        <f t="shared" si="7"/>
        <v>50.591715976331358</v>
      </c>
      <c r="P41" s="7">
        <v>89</v>
      </c>
      <c r="Q41" s="8">
        <f t="shared" si="8"/>
        <v>0.52662721893491127</v>
      </c>
      <c r="R41" s="95">
        <f t="shared" si="9"/>
        <v>78.994082840236686</v>
      </c>
    </row>
    <row r="42" spans="1:18" ht="17" thickBot="1">
      <c r="B42" s="9">
        <v>3.5</v>
      </c>
      <c r="C42" s="9">
        <v>251</v>
      </c>
      <c r="D42" s="9">
        <v>16</v>
      </c>
      <c r="E42" s="10">
        <f t="shared" si="18"/>
        <v>6.3745019920318724E-2</v>
      </c>
      <c r="F42" s="96">
        <f t="shared" si="1"/>
        <v>9.5617529880478092</v>
      </c>
      <c r="G42" s="9">
        <v>8</v>
      </c>
      <c r="H42" s="10">
        <f t="shared" si="19"/>
        <v>3.1872509960159362E-2</v>
      </c>
      <c r="I42" s="96">
        <f t="shared" si="3"/>
        <v>4.7808764940239046</v>
      </c>
      <c r="J42" s="9">
        <v>18</v>
      </c>
      <c r="K42" s="10">
        <f t="shared" si="20"/>
        <v>7.1713147410358571E-2</v>
      </c>
      <c r="L42" s="96">
        <f t="shared" si="5"/>
        <v>10.756972111553786</v>
      </c>
      <c r="M42" s="9">
        <v>82</v>
      </c>
      <c r="N42" s="10">
        <f t="shared" si="6"/>
        <v>0.32669322709163345</v>
      </c>
      <c r="O42" s="96">
        <f t="shared" si="7"/>
        <v>49.003984063745015</v>
      </c>
      <c r="P42" s="9">
        <v>127</v>
      </c>
      <c r="Q42" s="10">
        <f t="shared" si="8"/>
        <v>0.50597609561752988</v>
      </c>
      <c r="R42" s="96">
        <f t="shared" si="9"/>
        <v>75.896414342629484</v>
      </c>
    </row>
    <row r="43" spans="1:18" ht="17" thickTop="1">
      <c r="B43" s="12">
        <v>4.0999999999999996</v>
      </c>
      <c r="C43" s="12">
        <v>96</v>
      </c>
      <c r="D43" s="12">
        <v>4</v>
      </c>
      <c r="E43" s="11">
        <f t="shared" si="18"/>
        <v>4.1666666666666664E-2</v>
      </c>
      <c r="F43" s="97">
        <f t="shared" si="1"/>
        <v>6.25</v>
      </c>
      <c r="G43" s="12">
        <v>2</v>
      </c>
      <c r="H43" s="11">
        <f t="shared" si="19"/>
        <v>2.0833333333333332E-2</v>
      </c>
      <c r="I43" s="97">
        <f t="shared" si="3"/>
        <v>3.125</v>
      </c>
      <c r="J43" s="12">
        <v>5</v>
      </c>
      <c r="K43" s="11">
        <f t="shared" si="20"/>
        <v>5.2083333333333336E-2</v>
      </c>
      <c r="L43" s="97">
        <f t="shared" si="5"/>
        <v>7.8125</v>
      </c>
      <c r="M43" s="12">
        <v>28</v>
      </c>
      <c r="N43" s="11">
        <f t="shared" si="6"/>
        <v>0.29166666666666669</v>
      </c>
      <c r="O43" s="97">
        <f t="shared" si="7"/>
        <v>43.75</v>
      </c>
      <c r="P43" s="12">
        <v>57</v>
      </c>
      <c r="Q43" s="11">
        <f t="shared" si="8"/>
        <v>0.59375</v>
      </c>
      <c r="R43" s="97">
        <f t="shared" si="9"/>
        <v>89.0625</v>
      </c>
    </row>
    <row r="44" spans="1:18">
      <c r="B44" s="7">
        <v>4.2</v>
      </c>
      <c r="C44" s="7">
        <v>299</v>
      </c>
      <c r="D44" s="7">
        <v>37</v>
      </c>
      <c r="E44" s="8">
        <f t="shared" si="18"/>
        <v>0.12374581939799331</v>
      </c>
      <c r="F44" s="95">
        <f t="shared" si="1"/>
        <v>18.561872909698998</v>
      </c>
      <c r="G44" s="7">
        <v>2</v>
      </c>
      <c r="H44" s="8">
        <f t="shared" si="19"/>
        <v>6.688963210702341E-3</v>
      </c>
      <c r="I44" s="95">
        <f t="shared" si="3"/>
        <v>1.0033444816053512</v>
      </c>
      <c r="J44" s="7">
        <v>10</v>
      </c>
      <c r="K44" s="8">
        <f t="shared" si="20"/>
        <v>3.3444816053511704E-2</v>
      </c>
      <c r="L44" s="95">
        <f t="shared" si="5"/>
        <v>5.0167224080267561</v>
      </c>
      <c r="M44" s="7">
        <v>136</v>
      </c>
      <c r="N44" s="8">
        <f t="shared" si="6"/>
        <v>0.45484949832775917</v>
      </c>
      <c r="O44" s="95">
        <f t="shared" si="7"/>
        <v>68.227424749163873</v>
      </c>
      <c r="P44" s="7">
        <v>114</v>
      </c>
      <c r="Q44" s="8">
        <f t="shared" si="8"/>
        <v>0.38127090301003347</v>
      </c>
      <c r="R44" s="95">
        <f t="shared" si="9"/>
        <v>57.190635451505017</v>
      </c>
    </row>
    <row r="45" spans="1:18">
      <c r="B45" s="7">
        <v>4.3</v>
      </c>
      <c r="C45" s="7">
        <v>306</v>
      </c>
      <c r="D45" s="7">
        <v>25</v>
      </c>
      <c r="E45" s="8">
        <f t="shared" si="18"/>
        <v>8.1699346405228759E-2</v>
      </c>
      <c r="F45" s="95">
        <f t="shared" si="1"/>
        <v>12.254901960784315</v>
      </c>
      <c r="G45" s="7">
        <v>1</v>
      </c>
      <c r="H45" s="8">
        <f t="shared" si="19"/>
        <v>3.2679738562091504E-3</v>
      </c>
      <c r="I45" s="95">
        <f t="shared" si="3"/>
        <v>0.49019607843137258</v>
      </c>
      <c r="J45" s="7">
        <v>0</v>
      </c>
      <c r="K45" s="8">
        <f t="shared" si="20"/>
        <v>0</v>
      </c>
      <c r="L45" s="95">
        <f t="shared" si="5"/>
        <v>0</v>
      </c>
      <c r="M45" s="7">
        <v>162</v>
      </c>
      <c r="N45" s="8">
        <f t="shared" si="6"/>
        <v>0.52941176470588236</v>
      </c>
      <c r="O45" s="95">
        <f t="shared" si="7"/>
        <v>79.411764705882348</v>
      </c>
      <c r="P45" s="7">
        <v>118</v>
      </c>
      <c r="Q45" s="8">
        <f t="shared" si="8"/>
        <v>0.38562091503267976</v>
      </c>
      <c r="R45" s="95">
        <f t="shared" si="9"/>
        <v>57.843137254901961</v>
      </c>
    </row>
    <row r="46" spans="1:18">
      <c r="B46" s="7">
        <v>4.4000000000000004</v>
      </c>
      <c r="C46" s="7">
        <v>465</v>
      </c>
      <c r="D46" s="7">
        <v>35</v>
      </c>
      <c r="E46" s="8">
        <f t="shared" si="18"/>
        <v>7.5268817204301078E-2</v>
      </c>
      <c r="F46" s="95">
        <f t="shared" si="1"/>
        <v>11.290322580645162</v>
      </c>
      <c r="G46" s="7">
        <v>8</v>
      </c>
      <c r="H46" s="8">
        <f t="shared" si="19"/>
        <v>1.7204301075268817E-2</v>
      </c>
      <c r="I46" s="95">
        <f t="shared" si="3"/>
        <v>2.5806451612903225</v>
      </c>
      <c r="J46" s="7">
        <v>7</v>
      </c>
      <c r="K46" s="8">
        <f t="shared" si="20"/>
        <v>1.5053763440860216E-2</v>
      </c>
      <c r="L46" s="95">
        <f t="shared" si="5"/>
        <v>2.2580645161290325</v>
      </c>
      <c r="M46" s="7">
        <v>125</v>
      </c>
      <c r="N46" s="8">
        <f t="shared" si="6"/>
        <v>0.26881720430107525</v>
      </c>
      <c r="O46" s="95">
        <f t="shared" si="7"/>
        <v>40.322580645161288</v>
      </c>
      <c r="P46" s="7">
        <v>290</v>
      </c>
      <c r="Q46" s="8">
        <f t="shared" si="8"/>
        <v>0.62365591397849462</v>
      </c>
      <c r="R46" s="95">
        <f t="shared" si="9"/>
        <v>93.548387096774192</v>
      </c>
    </row>
    <row r="47" spans="1:18" ht="17" thickBot="1">
      <c r="B47" s="9">
        <v>4.5</v>
      </c>
      <c r="C47" s="9">
        <v>219</v>
      </c>
      <c r="D47" s="9">
        <v>9</v>
      </c>
      <c r="E47" s="10">
        <f t="shared" si="18"/>
        <v>4.1095890410958902E-2</v>
      </c>
      <c r="F47" s="96">
        <f t="shared" si="1"/>
        <v>6.1643835616438354</v>
      </c>
      <c r="G47" s="9">
        <v>1</v>
      </c>
      <c r="H47" s="10">
        <f t="shared" si="19"/>
        <v>4.5662100456621002E-3</v>
      </c>
      <c r="I47" s="96">
        <f t="shared" si="3"/>
        <v>0.68493150684931503</v>
      </c>
      <c r="J47" s="9">
        <v>18</v>
      </c>
      <c r="K47" s="10">
        <f t="shared" si="20"/>
        <v>8.2191780821917804E-2</v>
      </c>
      <c r="L47" s="96">
        <f t="shared" si="5"/>
        <v>12.328767123287671</v>
      </c>
      <c r="M47" s="9">
        <v>62</v>
      </c>
      <c r="N47" s="10">
        <f t="shared" si="6"/>
        <v>0.28310502283105021</v>
      </c>
      <c r="O47" s="96">
        <f t="shared" si="7"/>
        <v>42.465753424657535</v>
      </c>
      <c r="P47" s="9">
        <v>129</v>
      </c>
      <c r="Q47" s="10">
        <f t="shared" si="8"/>
        <v>0.58904109589041098</v>
      </c>
      <c r="R47" s="96">
        <f t="shared" si="9"/>
        <v>88.356164383561648</v>
      </c>
    </row>
    <row r="48" spans="1:18" ht="17" thickTop="1">
      <c r="B48" s="12">
        <v>5.0999999999999996</v>
      </c>
      <c r="C48" s="12">
        <v>237</v>
      </c>
      <c r="D48" s="12">
        <v>2</v>
      </c>
      <c r="E48" s="11">
        <f t="shared" si="18"/>
        <v>8.4388185654008432E-3</v>
      </c>
      <c r="F48" s="97">
        <f t="shared" si="1"/>
        <v>1.2658227848101264</v>
      </c>
      <c r="G48" s="12">
        <v>1</v>
      </c>
      <c r="H48" s="11">
        <f t="shared" si="19"/>
        <v>4.2194092827004216E-3</v>
      </c>
      <c r="I48" s="97">
        <f t="shared" si="3"/>
        <v>0.63291139240506322</v>
      </c>
      <c r="J48" s="12">
        <v>5</v>
      </c>
      <c r="K48" s="11">
        <f t="shared" si="20"/>
        <v>2.1097046413502109E-2</v>
      </c>
      <c r="L48" s="97">
        <f t="shared" si="5"/>
        <v>3.1645569620253164</v>
      </c>
      <c r="M48" s="12">
        <v>107</v>
      </c>
      <c r="N48" s="11">
        <f t="shared" si="6"/>
        <v>0.45147679324894513</v>
      </c>
      <c r="O48" s="97">
        <f t="shared" si="7"/>
        <v>67.721518987341767</v>
      </c>
      <c r="P48" s="12">
        <v>122</v>
      </c>
      <c r="Q48" s="11">
        <f t="shared" si="8"/>
        <v>0.51476793248945152</v>
      </c>
      <c r="R48" s="97">
        <f t="shared" si="9"/>
        <v>77.215189873417728</v>
      </c>
    </row>
    <row r="49" spans="2:18">
      <c r="B49" s="7">
        <v>5.2</v>
      </c>
      <c r="C49" s="7">
        <v>243</v>
      </c>
      <c r="D49" s="7">
        <v>20</v>
      </c>
      <c r="E49" s="8">
        <f t="shared" si="18"/>
        <v>8.2304526748971193E-2</v>
      </c>
      <c r="F49" s="95">
        <f t="shared" si="1"/>
        <v>12.345679012345679</v>
      </c>
      <c r="G49" s="7">
        <v>0</v>
      </c>
      <c r="H49" s="8">
        <f t="shared" si="19"/>
        <v>0</v>
      </c>
      <c r="I49" s="95">
        <f t="shared" si="3"/>
        <v>0</v>
      </c>
      <c r="J49" s="7">
        <v>7</v>
      </c>
      <c r="K49" s="8">
        <f t="shared" si="20"/>
        <v>2.8806584362139918E-2</v>
      </c>
      <c r="L49" s="95">
        <f t="shared" si="5"/>
        <v>4.3209876543209882</v>
      </c>
      <c r="M49" s="7">
        <v>120</v>
      </c>
      <c r="N49" s="8">
        <f t="shared" si="6"/>
        <v>0.49382716049382713</v>
      </c>
      <c r="O49" s="95">
        <f t="shared" si="7"/>
        <v>74.074074074074076</v>
      </c>
      <c r="P49" s="7">
        <v>96</v>
      </c>
      <c r="Q49" s="8">
        <f t="shared" si="8"/>
        <v>0.39506172839506171</v>
      </c>
      <c r="R49" s="95">
        <f t="shared" si="9"/>
        <v>59.259259259259252</v>
      </c>
    </row>
    <row r="50" spans="2:18">
      <c r="B50" s="7">
        <v>5.3</v>
      </c>
      <c r="C50" s="7">
        <v>375</v>
      </c>
      <c r="D50" s="7">
        <v>25</v>
      </c>
      <c r="E50" s="8">
        <f t="shared" si="18"/>
        <v>6.6666666666666666E-2</v>
      </c>
      <c r="F50" s="95">
        <f t="shared" si="1"/>
        <v>10</v>
      </c>
      <c r="G50" s="7">
        <v>0</v>
      </c>
      <c r="H50" s="8">
        <f t="shared" si="19"/>
        <v>0</v>
      </c>
      <c r="I50" s="95">
        <f t="shared" si="3"/>
        <v>0</v>
      </c>
      <c r="J50" s="7">
        <v>0</v>
      </c>
      <c r="K50" s="8">
        <f t="shared" si="20"/>
        <v>0</v>
      </c>
      <c r="L50" s="95">
        <f t="shared" si="5"/>
        <v>0</v>
      </c>
      <c r="M50" s="7">
        <v>192</v>
      </c>
      <c r="N50" s="8">
        <f t="shared" si="6"/>
        <v>0.51200000000000001</v>
      </c>
      <c r="O50" s="95">
        <f t="shared" si="7"/>
        <v>76.8</v>
      </c>
      <c r="P50" s="7">
        <v>158</v>
      </c>
      <c r="Q50" s="8">
        <f t="shared" si="8"/>
        <v>0.42133333333333334</v>
      </c>
      <c r="R50" s="95">
        <f t="shared" si="9"/>
        <v>63.2</v>
      </c>
    </row>
    <row r="51" spans="2:18">
      <c r="B51" s="7">
        <v>5.4</v>
      </c>
      <c r="C51" s="7">
        <v>326</v>
      </c>
      <c r="D51" s="7">
        <v>11</v>
      </c>
      <c r="E51" s="8">
        <f t="shared" si="18"/>
        <v>3.3742331288343558E-2</v>
      </c>
      <c r="F51" s="95">
        <f t="shared" si="1"/>
        <v>5.0613496932515334</v>
      </c>
      <c r="G51" s="7">
        <v>0</v>
      </c>
      <c r="H51" s="8">
        <f t="shared" si="19"/>
        <v>0</v>
      </c>
      <c r="I51" s="95">
        <f t="shared" si="3"/>
        <v>0</v>
      </c>
      <c r="J51" s="7">
        <v>2</v>
      </c>
      <c r="K51" s="8">
        <f t="shared" si="20"/>
        <v>6.1349693251533744E-3</v>
      </c>
      <c r="L51" s="95">
        <f t="shared" si="5"/>
        <v>0.92024539877300615</v>
      </c>
      <c r="M51" s="7">
        <v>126</v>
      </c>
      <c r="N51" s="8">
        <f t="shared" si="6"/>
        <v>0.38650306748466257</v>
      </c>
      <c r="O51" s="95">
        <f t="shared" si="7"/>
        <v>57.975460122699388</v>
      </c>
      <c r="P51" s="7">
        <v>187</v>
      </c>
      <c r="Q51" s="8">
        <f t="shared" si="8"/>
        <v>0.57361963190184051</v>
      </c>
      <c r="R51" s="95">
        <f t="shared" si="9"/>
        <v>86.042944785276077</v>
      </c>
    </row>
    <row r="52" spans="2:18" ht="17" thickBot="1">
      <c r="B52" s="9">
        <v>5.5</v>
      </c>
      <c r="C52" s="9">
        <v>385</v>
      </c>
      <c r="D52" s="9">
        <v>13</v>
      </c>
      <c r="E52" s="10">
        <f t="shared" si="18"/>
        <v>3.3766233766233764E-2</v>
      </c>
      <c r="F52" s="96">
        <f t="shared" si="1"/>
        <v>5.0649350649350646</v>
      </c>
      <c r="G52" s="9">
        <v>4</v>
      </c>
      <c r="H52" s="10">
        <f t="shared" si="19"/>
        <v>1.038961038961039E-2</v>
      </c>
      <c r="I52" s="96">
        <f t="shared" si="3"/>
        <v>1.5584415584415585</v>
      </c>
      <c r="J52" s="9">
        <v>3</v>
      </c>
      <c r="K52" s="10">
        <f t="shared" si="20"/>
        <v>7.7922077922077922E-3</v>
      </c>
      <c r="L52" s="96">
        <f t="shared" si="5"/>
        <v>1.1688311688311688</v>
      </c>
      <c r="M52" s="9">
        <v>155</v>
      </c>
      <c r="N52" s="10">
        <f t="shared" si="6"/>
        <v>0.40259740259740262</v>
      </c>
      <c r="O52" s="96">
        <f t="shared" si="7"/>
        <v>60.389610389610397</v>
      </c>
      <c r="P52" s="9">
        <v>210</v>
      </c>
      <c r="Q52" s="10">
        <f t="shared" si="8"/>
        <v>0.54545454545454541</v>
      </c>
      <c r="R52" s="96">
        <f t="shared" si="9"/>
        <v>81.818181818181813</v>
      </c>
    </row>
    <row r="53" spans="2:18" ht="17" thickTop="1">
      <c r="B53" s="12">
        <v>6.1</v>
      </c>
      <c r="C53" s="12">
        <f>64+87+6</f>
        <v>157</v>
      </c>
      <c r="D53" s="12">
        <v>5</v>
      </c>
      <c r="E53" s="11">
        <f t="shared" si="18"/>
        <v>3.1847133757961783E-2</v>
      </c>
      <c r="F53" s="97">
        <f t="shared" si="1"/>
        <v>4.7770700636942678</v>
      </c>
      <c r="G53" s="12">
        <v>0</v>
      </c>
      <c r="H53" s="11">
        <f t="shared" si="19"/>
        <v>0</v>
      </c>
      <c r="I53" s="97">
        <f t="shared" si="3"/>
        <v>0</v>
      </c>
      <c r="J53" s="12">
        <v>1</v>
      </c>
      <c r="K53" s="11">
        <f t="shared" si="20"/>
        <v>6.369426751592357E-3</v>
      </c>
      <c r="L53" s="97">
        <f t="shared" si="5"/>
        <v>0.95541401273885351</v>
      </c>
      <c r="M53" s="12">
        <v>64</v>
      </c>
      <c r="N53" s="11">
        <f t="shared" si="6"/>
        <v>0.40764331210191085</v>
      </c>
      <c r="O53" s="97">
        <f t="shared" si="7"/>
        <v>61.146496815286625</v>
      </c>
      <c r="P53" s="12">
        <v>87</v>
      </c>
      <c r="Q53" s="11">
        <f t="shared" si="8"/>
        <v>0.55414012738853502</v>
      </c>
      <c r="R53" s="97">
        <f t="shared" si="9"/>
        <v>83.121019108280251</v>
      </c>
    </row>
    <row r="54" spans="2:18">
      <c r="B54" s="7">
        <v>6.2</v>
      </c>
      <c r="C54" s="7">
        <f>89+78+8</f>
        <v>175</v>
      </c>
      <c r="D54" s="7">
        <v>8</v>
      </c>
      <c r="E54" s="8">
        <f t="shared" si="18"/>
        <v>4.5714285714285714E-2</v>
      </c>
      <c r="F54" s="95">
        <f t="shared" si="1"/>
        <v>6.8571428571428568</v>
      </c>
      <c r="G54" s="7">
        <v>0</v>
      </c>
      <c r="H54" s="8">
        <f t="shared" si="19"/>
        <v>0</v>
      </c>
      <c r="I54" s="95">
        <f t="shared" si="3"/>
        <v>0</v>
      </c>
      <c r="J54" s="7">
        <v>0</v>
      </c>
      <c r="K54" s="8">
        <f t="shared" si="20"/>
        <v>0</v>
      </c>
      <c r="L54" s="95">
        <f t="shared" si="5"/>
        <v>0</v>
      </c>
      <c r="M54" s="7">
        <v>89</v>
      </c>
      <c r="N54" s="8">
        <f t="shared" si="6"/>
        <v>0.50857142857142856</v>
      </c>
      <c r="O54" s="95">
        <f t="shared" si="7"/>
        <v>76.285714285714278</v>
      </c>
      <c r="P54" s="7">
        <v>78</v>
      </c>
      <c r="Q54" s="8">
        <f t="shared" si="8"/>
        <v>0.44571428571428573</v>
      </c>
      <c r="R54" s="95">
        <f t="shared" si="9"/>
        <v>66.857142857142861</v>
      </c>
    </row>
    <row r="55" spans="2:18">
      <c r="B55" s="7">
        <v>6.3</v>
      </c>
      <c r="C55" s="7">
        <f>114+217+17</f>
        <v>348</v>
      </c>
      <c r="D55" s="7">
        <v>17</v>
      </c>
      <c r="E55" s="8">
        <f t="shared" si="18"/>
        <v>4.8850574712643681E-2</v>
      </c>
      <c r="F55" s="95">
        <f t="shared" si="1"/>
        <v>7.3275862068965525</v>
      </c>
      <c r="G55" s="7"/>
      <c r="H55" s="8">
        <f t="shared" si="19"/>
        <v>0</v>
      </c>
      <c r="I55" s="95">
        <f t="shared" si="3"/>
        <v>0</v>
      </c>
      <c r="J55" s="7">
        <v>0</v>
      </c>
      <c r="K55" s="8">
        <f t="shared" si="20"/>
        <v>0</v>
      </c>
      <c r="L55" s="95">
        <f t="shared" si="5"/>
        <v>0</v>
      </c>
      <c r="M55" s="7">
        <v>114</v>
      </c>
      <c r="N55" s="8">
        <f t="shared" si="6"/>
        <v>0.32758620689655171</v>
      </c>
      <c r="O55" s="95">
        <f t="shared" si="7"/>
        <v>49.137931034482754</v>
      </c>
      <c r="P55" s="7">
        <v>217</v>
      </c>
      <c r="Q55" s="8">
        <f t="shared" si="8"/>
        <v>0.62356321839080464</v>
      </c>
      <c r="R55" s="95">
        <f t="shared" si="9"/>
        <v>93.534482758620697</v>
      </c>
    </row>
    <row r="56" spans="2:18">
      <c r="B56" s="7">
        <v>6.4</v>
      </c>
      <c r="C56" s="7">
        <f>33+61+4</f>
        <v>98</v>
      </c>
      <c r="D56" s="7">
        <v>4</v>
      </c>
      <c r="E56" s="8">
        <f t="shared" si="18"/>
        <v>4.0816326530612242E-2</v>
      </c>
      <c r="F56" s="95">
        <f t="shared" si="1"/>
        <v>6.1224489795918364</v>
      </c>
      <c r="G56" s="7">
        <v>0</v>
      </c>
      <c r="H56" s="8">
        <f t="shared" si="19"/>
        <v>0</v>
      </c>
      <c r="I56" s="95">
        <f t="shared" si="3"/>
        <v>0</v>
      </c>
      <c r="J56" s="7">
        <v>0</v>
      </c>
      <c r="K56" s="8">
        <f t="shared" si="20"/>
        <v>0</v>
      </c>
      <c r="L56" s="95">
        <f t="shared" si="5"/>
        <v>0</v>
      </c>
      <c r="M56" s="7">
        <v>33</v>
      </c>
      <c r="N56" s="8">
        <f t="shared" si="6"/>
        <v>0.33673469387755101</v>
      </c>
      <c r="O56" s="95">
        <f t="shared" si="7"/>
        <v>50.510204081632651</v>
      </c>
      <c r="P56" s="7">
        <v>61</v>
      </c>
      <c r="Q56" s="8">
        <f t="shared" si="8"/>
        <v>0.62244897959183676</v>
      </c>
      <c r="R56" s="95">
        <f t="shared" si="9"/>
        <v>93.367346938775512</v>
      </c>
    </row>
    <row r="57" spans="2:18" ht="17" thickBot="1">
      <c r="B57" s="9">
        <v>6.5</v>
      </c>
      <c r="C57" s="9">
        <f>49+44+87+119+13+1</f>
        <v>313</v>
      </c>
      <c r="D57" s="9">
        <v>13</v>
      </c>
      <c r="E57" s="10">
        <f t="shared" si="18"/>
        <v>4.1533546325878593E-2</v>
      </c>
      <c r="F57" s="96">
        <f t="shared" si="1"/>
        <v>6.2300319488817886</v>
      </c>
      <c r="G57" s="9">
        <v>1</v>
      </c>
      <c r="H57" s="10">
        <f t="shared" si="19"/>
        <v>3.1948881789137379E-3</v>
      </c>
      <c r="I57" s="96">
        <f t="shared" si="3"/>
        <v>0.47923322683706071</v>
      </c>
      <c r="J57" s="9">
        <v>0</v>
      </c>
      <c r="K57" s="10">
        <f t="shared" si="20"/>
        <v>0</v>
      </c>
      <c r="L57" s="96">
        <f t="shared" si="5"/>
        <v>0</v>
      </c>
      <c r="M57" s="9">
        <f>49+44</f>
        <v>93</v>
      </c>
      <c r="N57" s="10">
        <f t="shared" si="6"/>
        <v>0.29712460063897761</v>
      </c>
      <c r="O57" s="96">
        <f t="shared" si="7"/>
        <v>44.568690095846641</v>
      </c>
      <c r="P57" s="9">
        <f>119+87</f>
        <v>206</v>
      </c>
      <c r="Q57" s="10">
        <f t="shared" si="8"/>
        <v>0.65814696485623003</v>
      </c>
      <c r="R57" s="96">
        <f t="shared" si="9"/>
        <v>98.722044728434511</v>
      </c>
    </row>
    <row r="58" spans="2:18" ht="17" thickTop="1"/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67C61-9664-EE4F-B312-CE4C52EEA731}">
  <dimension ref="A1:Z8"/>
  <sheetViews>
    <sheetView workbookViewId="0">
      <selection activeCell="N25" sqref="N25"/>
    </sheetView>
  </sheetViews>
  <sheetFormatPr baseColWidth="10" defaultRowHeight="16"/>
  <sheetData>
    <row r="1" spans="1:26">
      <c r="A1" s="145" t="s">
        <v>44</v>
      </c>
      <c r="B1" s="142" t="s">
        <v>9</v>
      </c>
      <c r="C1" s="142"/>
      <c r="D1" s="142"/>
      <c r="E1" s="142"/>
      <c r="F1" s="142"/>
      <c r="G1" s="142" t="s">
        <v>10</v>
      </c>
      <c r="H1" s="142"/>
      <c r="I1" s="142"/>
      <c r="J1" s="142"/>
      <c r="K1" s="142"/>
      <c r="L1" s="142" t="s">
        <v>13</v>
      </c>
      <c r="M1" s="142"/>
      <c r="N1" s="142"/>
      <c r="O1" s="142"/>
      <c r="P1" s="142"/>
      <c r="Q1" s="142" t="s">
        <v>14</v>
      </c>
      <c r="R1" s="142"/>
      <c r="S1" s="142"/>
      <c r="T1" s="142"/>
      <c r="U1" s="142"/>
      <c r="V1" s="142" t="s">
        <v>15</v>
      </c>
      <c r="W1" s="142"/>
      <c r="X1" s="142"/>
      <c r="Y1" s="142"/>
      <c r="Z1" s="142"/>
    </row>
    <row r="2" spans="1:26">
      <c r="A2" s="146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1</v>
      </c>
      <c r="M2" s="5">
        <v>2</v>
      </c>
      <c r="N2" s="5">
        <v>3</v>
      </c>
      <c r="O2" s="5">
        <v>4</v>
      </c>
      <c r="P2" s="5">
        <v>5</v>
      </c>
      <c r="Q2" s="5">
        <v>1</v>
      </c>
      <c r="R2" s="5">
        <v>2</v>
      </c>
      <c r="S2" s="5">
        <v>3</v>
      </c>
      <c r="T2" s="5">
        <v>4</v>
      </c>
      <c r="U2" s="5">
        <v>5</v>
      </c>
      <c r="V2" s="5">
        <v>1</v>
      </c>
      <c r="W2" s="5">
        <v>2</v>
      </c>
      <c r="X2" s="5">
        <v>3</v>
      </c>
      <c r="Y2" s="5">
        <v>4</v>
      </c>
      <c r="Z2" s="5">
        <v>5</v>
      </c>
    </row>
    <row r="3" spans="1:26">
      <c r="A3" s="2" t="s">
        <v>0</v>
      </c>
      <c r="B3" s="3">
        <v>50</v>
      </c>
      <c r="C3" s="3">
        <v>50</v>
      </c>
      <c r="D3" s="3">
        <v>50</v>
      </c>
      <c r="E3" s="3">
        <v>50</v>
      </c>
      <c r="F3" s="3">
        <v>50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100</v>
      </c>
      <c r="M3" s="3">
        <v>100</v>
      </c>
      <c r="N3" s="3">
        <v>100</v>
      </c>
      <c r="O3" s="3">
        <v>100</v>
      </c>
      <c r="P3" s="3">
        <v>100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</row>
    <row r="4" spans="1:26">
      <c r="A4" s="2" t="s">
        <v>1</v>
      </c>
      <c r="B4" s="3">
        <v>15</v>
      </c>
      <c r="C4" s="3">
        <v>6</v>
      </c>
      <c r="D4" s="3">
        <v>16</v>
      </c>
      <c r="E4" s="3">
        <v>11</v>
      </c>
      <c r="F4" s="3">
        <v>9</v>
      </c>
      <c r="G4" s="3">
        <v>15</v>
      </c>
      <c r="H4" s="3">
        <v>13</v>
      </c>
      <c r="I4" s="3">
        <v>13</v>
      </c>
      <c r="J4" s="3">
        <v>12</v>
      </c>
      <c r="K4" s="3">
        <v>14</v>
      </c>
      <c r="L4" s="3">
        <v>59</v>
      </c>
      <c r="M4" s="3">
        <v>63</v>
      </c>
      <c r="N4" s="3">
        <v>44</v>
      </c>
      <c r="O4" s="3">
        <v>43</v>
      </c>
      <c r="P4" s="3">
        <v>56</v>
      </c>
      <c r="Q4" s="3">
        <v>32</v>
      </c>
      <c r="R4" s="3">
        <v>36</v>
      </c>
      <c r="S4" s="3">
        <v>44</v>
      </c>
      <c r="T4" s="3">
        <v>52</v>
      </c>
      <c r="U4" s="3">
        <v>36</v>
      </c>
      <c r="V4" s="3">
        <v>29</v>
      </c>
      <c r="W4" s="3">
        <v>32</v>
      </c>
      <c r="X4" s="3">
        <v>33</v>
      </c>
      <c r="Y4" s="3">
        <v>32</v>
      </c>
      <c r="Z4" s="3">
        <v>35</v>
      </c>
    </row>
    <row r="5" spans="1:26">
      <c r="A5" s="2" t="s">
        <v>2</v>
      </c>
      <c r="B5" s="3">
        <v>2</v>
      </c>
      <c r="C5" s="3">
        <v>2</v>
      </c>
      <c r="D5" s="3">
        <v>6</v>
      </c>
      <c r="E5" s="3">
        <v>8</v>
      </c>
      <c r="F5" s="3">
        <v>3</v>
      </c>
      <c r="G5" s="3">
        <v>18</v>
      </c>
      <c r="H5" s="3">
        <v>7</v>
      </c>
      <c r="I5" s="3">
        <v>9</v>
      </c>
      <c r="J5" s="3">
        <v>5</v>
      </c>
      <c r="K5" s="3">
        <v>14</v>
      </c>
      <c r="L5" s="3">
        <v>28</v>
      </c>
      <c r="M5" s="3">
        <v>37</v>
      </c>
      <c r="N5" s="3">
        <v>30</v>
      </c>
      <c r="O5" s="3">
        <v>18</v>
      </c>
      <c r="P5" s="3">
        <v>42</v>
      </c>
      <c r="Q5" s="3">
        <v>48</v>
      </c>
      <c r="R5" s="3">
        <v>38</v>
      </c>
      <c r="S5" s="3">
        <v>44</v>
      </c>
      <c r="T5" s="3">
        <v>48</v>
      </c>
      <c r="U5" s="3">
        <v>28</v>
      </c>
      <c r="V5" s="3">
        <v>53</v>
      </c>
      <c r="W5" s="3">
        <v>66</v>
      </c>
      <c r="X5" s="3">
        <v>61</v>
      </c>
      <c r="Y5" s="3">
        <v>72</v>
      </c>
      <c r="Z5" s="3">
        <v>63</v>
      </c>
    </row>
    <row r="6" spans="1:26">
      <c r="A6" s="2" t="s">
        <v>3</v>
      </c>
      <c r="B6" s="3">
        <v>4</v>
      </c>
      <c r="C6" s="3">
        <v>1</v>
      </c>
      <c r="D6" s="3">
        <v>4</v>
      </c>
      <c r="E6" s="3">
        <v>3</v>
      </c>
      <c r="F6" s="3">
        <v>4</v>
      </c>
      <c r="G6" s="3">
        <v>12</v>
      </c>
      <c r="H6" s="3">
        <v>5</v>
      </c>
      <c r="I6" s="3">
        <v>3</v>
      </c>
      <c r="J6" s="3">
        <v>3</v>
      </c>
      <c r="K6" s="3">
        <v>8</v>
      </c>
      <c r="L6" s="3">
        <v>25</v>
      </c>
      <c r="M6" s="3">
        <v>23</v>
      </c>
      <c r="N6" s="3">
        <v>10</v>
      </c>
      <c r="O6" s="3">
        <v>15</v>
      </c>
      <c r="P6" s="3">
        <v>19</v>
      </c>
      <c r="Q6" s="3">
        <v>48</v>
      </c>
      <c r="R6" s="3">
        <v>32</v>
      </c>
      <c r="S6" s="3">
        <v>45</v>
      </c>
      <c r="T6" s="3">
        <v>52</v>
      </c>
      <c r="U6" s="3">
        <v>30</v>
      </c>
      <c r="V6" s="3">
        <v>60</v>
      </c>
      <c r="W6" s="3">
        <v>90</v>
      </c>
      <c r="X6" s="3">
        <v>88</v>
      </c>
      <c r="Y6" s="3">
        <v>77</v>
      </c>
      <c r="Z6" s="3">
        <v>89</v>
      </c>
    </row>
    <row r="7" spans="1:26">
      <c r="A7" s="2" t="s">
        <v>4</v>
      </c>
      <c r="B7" s="3">
        <v>8</v>
      </c>
      <c r="C7" s="3">
        <v>2</v>
      </c>
      <c r="D7" s="3">
        <v>11</v>
      </c>
      <c r="E7" s="3">
        <v>11</v>
      </c>
      <c r="F7" s="3">
        <v>7</v>
      </c>
      <c r="G7" s="3">
        <v>6</v>
      </c>
      <c r="H7" s="3">
        <v>1</v>
      </c>
      <c r="I7" s="3">
        <v>1</v>
      </c>
      <c r="J7" s="3">
        <v>2</v>
      </c>
      <c r="K7" s="3">
        <v>2</v>
      </c>
      <c r="L7" s="3">
        <v>16</v>
      </c>
      <c r="M7" s="3">
        <v>16</v>
      </c>
      <c r="N7" s="3">
        <v>3</v>
      </c>
      <c r="O7" s="3">
        <v>11</v>
      </c>
      <c r="P7" s="3">
        <v>7</v>
      </c>
      <c r="Q7" s="3">
        <v>56</v>
      </c>
      <c r="R7" s="3">
        <v>25</v>
      </c>
      <c r="S7" s="3">
        <v>54</v>
      </c>
      <c r="T7" s="3">
        <v>57</v>
      </c>
      <c r="U7" s="3">
        <v>42</v>
      </c>
      <c r="V7" s="3">
        <v>63</v>
      </c>
      <c r="W7" s="3">
        <v>107</v>
      </c>
      <c r="X7" s="3">
        <v>81</v>
      </c>
      <c r="Y7" s="3">
        <v>70</v>
      </c>
      <c r="Z7" s="3">
        <v>92</v>
      </c>
    </row>
    <row r="8" spans="1:26">
      <c r="A8" s="2" t="s">
        <v>5</v>
      </c>
      <c r="B8" s="3">
        <v>8</v>
      </c>
      <c r="C8" s="3">
        <v>2</v>
      </c>
      <c r="D8" s="3">
        <v>6</v>
      </c>
      <c r="E8" s="3">
        <v>14</v>
      </c>
      <c r="F8" s="3">
        <v>6</v>
      </c>
      <c r="G8" s="3">
        <v>6</v>
      </c>
      <c r="H8" s="3">
        <v>1</v>
      </c>
      <c r="I8" s="3">
        <v>1</v>
      </c>
      <c r="J8" s="3">
        <v>1</v>
      </c>
      <c r="K8" s="3">
        <v>2</v>
      </c>
      <c r="L8" s="3">
        <v>10</v>
      </c>
      <c r="M8" s="3">
        <v>7</v>
      </c>
      <c r="N8" s="3">
        <v>2</v>
      </c>
      <c r="O8" s="3">
        <v>4</v>
      </c>
      <c r="P8" s="3">
        <v>3</v>
      </c>
      <c r="Q8" s="3">
        <v>59</v>
      </c>
      <c r="R8" s="3">
        <v>29</v>
      </c>
      <c r="S8" s="3">
        <v>57</v>
      </c>
      <c r="T8" s="3">
        <v>56</v>
      </c>
      <c r="U8" s="3">
        <v>49</v>
      </c>
      <c r="V8" s="3">
        <v>67</v>
      </c>
      <c r="W8" s="3">
        <v>111</v>
      </c>
      <c r="X8" s="3">
        <v>84</v>
      </c>
      <c r="Y8" s="3">
        <v>75</v>
      </c>
      <c r="Z8" s="3">
        <v>89</v>
      </c>
    </row>
  </sheetData>
  <mergeCells count="6">
    <mergeCell ref="V1:Z1"/>
    <mergeCell ref="A1:A2"/>
    <mergeCell ref="B1:F1"/>
    <mergeCell ref="G1:K1"/>
    <mergeCell ref="L1:P1"/>
    <mergeCell ref="Q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F2A4-9D44-4F42-BCD2-EE8980F7886F}">
  <dimension ref="A1:X58"/>
  <sheetViews>
    <sheetView zoomScale="81" zoomScaleNormal="81" zoomScalePageLayoutView="150" workbookViewId="0">
      <selection activeCell="K28" sqref="K28:L32"/>
    </sheetView>
  </sheetViews>
  <sheetFormatPr baseColWidth="10" defaultRowHeight="16"/>
  <cols>
    <col min="1" max="1" width="16.33203125" customWidth="1"/>
    <col min="2" max="2" width="16.33203125" style="1" customWidth="1"/>
    <col min="3" max="4" width="16.33203125" customWidth="1"/>
    <col min="5" max="5" width="16.33203125" style="18" customWidth="1"/>
    <col min="6" max="7" width="16.33203125" customWidth="1"/>
    <col min="8" max="8" width="16.33203125" style="18" customWidth="1"/>
    <col min="9" max="10" width="16.33203125" customWidth="1"/>
    <col min="11" max="11" width="16.33203125" style="18" customWidth="1"/>
    <col min="12" max="13" width="16.33203125" customWidth="1"/>
    <col min="14" max="14" width="16.33203125" style="18" customWidth="1"/>
    <col min="15" max="16" width="16.33203125" customWidth="1"/>
    <col min="17" max="17" width="16.33203125" style="18" customWidth="1"/>
    <col min="18" max="18" width="16.33203125" customWidth="1"/>
  </cols>
  <sheetData>
    <row r="1" spans="1:18" ht="35" thickBot="1">
      <c r="A1" s="124" t="s">
        <v>45</v>
      </c>
      <c r="B1" s="89" t="s">
        <v>24</v>
      </c>
      <c r="C1" s="90" t="s">
        <v>16</v>
      </c>
      <c r="D1" s="105" t="s">
        <v>9</v>
      </c>
      <c r="E1" s="107" t="s">
        <v>17</v>
      </c>
      <c r="F1" s="108" t="s">
        <v>36</v>
      </c>
      <c r="G1" s="109" t="s">
        <v>47</v>
      </c>
      <c r="H1" s="110" t="s">
        <v>48</v>
      </c>
      <c r="I1" s="111" t="s">
        <v>46</v>
      </c>
      <c r="J1" s="109" t="s">
        <v>29</v>
      </c>
      <c r="K1" s="110" t="s">
        <v>30</v>
      </c>
      <c r="L1" s="111" t="s">
        <v>35</v>
      </c>
      <c r="M1" s="109" t="s">
        <v>22</v>
      </c>
      <c r="N1" s="109" t="s">
        <v>49</v>
      </c>
      <c r="O1" s="112" t="s">
        <v>50</v>
      </c>
      <c r="P1" s="109" t="s">
        <v>31</v>
      </c>
      <c r="Q1" s="110" t="s">
        <v>51</v>
      </c>
      <c r="R1" s="111" t="s">
        <v>52</v>
      </c>
    </row>
    <row r="2" spans="1:18" ht="19" hidden="1">
      <c r="A2" s="64" t="s">
        <v>33</v>
      </c>
      <c r="B2" s="83">
        <v>1.2</v>
      </c>
      <c r="C2" s="84">
        <v>150</v>
      </c>
      <c r="D2" s="66">
        <v>50</v>
      </c>
      <c r="E2" s="68"/>
      <c r="F2" s="123"/>
      <c r="G2" s="69">
        <v>0</v>
      </c>
      <c r="H2" s="68"/>
      <c r="I2" s="69"/>
      <c r="J2" s="66">
        <v>100</v>
      </c>
      <c r="K2" s="63"/>
      <c r="L2" s="4"/>
      <c r="M2" s="66">
        <v>0</v>
      </c>
      <c r="N2" s="67">
        <f>(M2/C2)*100</f>
        <v>0</v>
      </c>
      <c r="O2" s="122">
        <f>(N2/100)*150</f>
        <v>0</v>
      </c>
      <c r="P2" s="66">
        <v>0</v>
      </c>
      <c r="Q2" s="67">
        <v>0</v>
      </c>
      <c r="R2" s="122">
        <v>0</v>
      </c>
    </row>
    <row r="3" spans="1:18" hidden="1">
      <c r="B3" s="65">
        <v>2.2000000000000002</v>
      </c>
      <c r="C3">
        <v>266</v>
      </c>
      <c r="D3">
        <v>27</v>
      </c>
      <c r="E3" s="18">
        <f t="shared" ref="E3:E27" si="0">D3/C3</f>
        <v>0.10150375939849623</v>
      </c>
      <c r="F3" s="17">
        <f>E3*150</f>
        <v>15.225563909774435</v>
      </c>
      <c r="G3">
        <v>26</v>
      </c>
      <c r="H3" s="18">
        <f t="shared" ref="H3:H27" si="1">G3/C3</f>
        <v>9.7744360902255634E-2</v>
      </c>
      <c r="I3">
        <f>H3*150</f>
        <v>14.661654135338345</v>
      </c>
      <c r="J3">
        <v>104</v>
      </c>
      <c r="K3" s="18">
        <f t="shared" ref="K3:K27" si="2">J3/C3</f>
        <v>0.39097744360902253</v>
      </c>
      <c r="L3">
        <f>K3*150</f>
        <v>58.646616541353382</v>
      </c>
      <c r="M3">
        <v>57</v>
      </c>
      <c r="N3" s="18">
        <f t="shared" ref="N3:N57" si="3">M3/C3</f>
        <v>0.21428571428571427</v>
      </c>
      <c r="O3" s="17">
        <f>N3*150</f>
        <v>32.142857142857139</v>
      </c>
      <c r="P3">
        <v>52</v>
      </c>
      <c r="Q3" s="18">
        <f t="shared" ref="Q3:Q57" si="4">P3/C3</f>
        <v>0.19548872180451127</v>
      </c>
      <c r="R3" s="17">
        <f>Q3*150</f>
        <v>29.323308270676691</v>
      </c>
    </row>
    <row r="4" spans="1:18" hidden="1">
      <c r="B4" s="65">
        <v>2.2999999999999998</v>
      </c>
      <c r="C4">
        <v>354</v>
      </c>
      <c r="D4">
        <v>15</v>
      </c>
      <c r="E4" s="18">
        <f t="shared" si="0"/>
        <v>4.2372881355932202E-2</v>
      </c>
      <c r="F4" s="17">
        <f t="shared" ref="F4:F45" si="5">E4*150</f>
        <v>6.3559322033898304</v>
      </c>
      <c r="G4">
        <v>31</v>
      </c>
      <c r="H4" s="18">
        <f t="shared" si="1"/>
        <v>8.7570621468926552E-2</v>
      </c>
      <c r="I4">
        <f t="shared" ref="I4:I57" si="6">H4*150</f>
        <v>13.135593220338983</v>
      </c>
      <c r="J4">
        <v>149</v>
      </c>
      <c r="K4" s="18">
        <f t="shared" si="2"/>
        <v>0.42090395480225989</v>
      </c>
      <c r="L4">
        <f t="shared" ref="L4:L57" si="7">K4*150</f>
        <v>63.135593220338983</v>
      </c>
      <c r="M4">
        <v>84</v>
      </c>
      <c r="N4" s="18">
        <f t="shared" si="3"/>
        <v>0.23728813559322035</v>
      </c>
      <c r="O4" s="17">
        <f t="shared" ref="O4:O57" si="8">N4*150</f>
        <v>35.593220338983052</v>
      </c>
      <c r="P4">
        <v>75</v>
      </c>
      <c r="Q4" s="18">
        <f t="shared" si="4"/>
        <v>0.21186440677966101</v>
      </c>
      <c r="R4" s="17">
        <f t="shared" ref="R4:R45" si="9">Q4*150</f>
        <v>31.779661016949152</v>
      </c>
    </row>
    <row r="5" spans="1:18" hidden="1">
      <c r="B5" s="65">
        <v>2.5</v>
      </c>
      <c r="C5">
        <v>320</v>
      </c>
      <c r="D5">
        <v>34</v>
      </c>
      <c r="E5" s="18">
        <f t="shared" si="0"/>
        <v>0.10625</v>
      </c>
      <c r="F5" s="17">
        <f t="shared" si="5"/>
        <v>15.9375</v>
      </c>
      <c r="G5">
        <v>28</v>
      </c>
      <c r="H5" s="18">
        <f t="shared" si="1"/>
        <v>8.7499999999999994E-2</v>
      </c>
      <c r="I5">
        <f t="shared" si="6"/>
        <v>13.125</v>
      </c>
      <c r="J5">
        <v>94</v>
      </c>
      <c r="K5" s="18">
        <f t="shared" si="2"/>
        <v>0.29375000000000001</v>
      </c>
      <c r="L5">
        <f t="shared" si="7"/>
        <v>44.0625</v>
      </c>
      <c r="M5">
        <v>94</v>
      </c>
      <c r="N5" s="18">
        <f t="shared" si="3"/>
        <v>0.29375000000000001</v>
      </c>
      <c r="O5" s="17">
        <f t="shared" si="8"/>
        <v>44.0625</v>
      </c>
      <c r="P5">
        <v>70</v>
      </c>
      <c r="Q5" s="18">
        <f t="shared" si="4"/>
        <v>0.21875</v>
      </c>
      <c r="R5" s="17">
        <f t="shared" si="9"/>
        <v>32.8125</v>
      </c>
    </row>
    <row r="6" spans="1:18" hidden="1">
      <c r="B6" s="65">
        <v>2.6</v>
      </c>
      <c r="C6">
        <v>404</v>
      </c>
      <c r="D6">
        <v>30</v>
      </c>
      <c r="E6" s="18">
        <f t="shared" si="0"/>
        <v>7.4257425742574254E-2</v>
      </c>
      <c r="F6" s="17">
        <f t="shared" si="5"/>
        <v>11.138613861386139</v>
      </c>
      <c r="G6">
        <v>33</v>
      </c>
      <c r="H6" s="18">
        <f t="shared" si="1"/>
        <v>8.1683168316831686E-2</v>
      </c>
      <c r="I6">
        <f t="shared" si="6"/>
        <v>12.252475247524753</v>
      </c>
      <c r="J6">
        <v>115</v>
      </c>
      <c r="K6" s="18">
        <f t="shared" si="2"/>
        <v>0.28465346534653463</v>
      </c>
      <c r="L6">
        <f t="shared" si="7"/>
        <v>42.698019801980195</v>
      </c>
      <c r="M6">
        <v>140</v>
      </c>
      <c r="N6" s="18">
        <f t="shared" si="3"/>
        <v>0.34653465346534651</v>
      </c>
      <c r="O6" s="17">
        <f t="shared" si="8"/>
        <v>51.980198019801975</v>
      </c>
      <c r="P6">
        <v>86</v>
      </c>
      <c r="Q6" s="18">
        <f t="shared" si="4"/>
        <v>0.21287128712871287</v>
      </c>
      <c r="R6" s="17">
        <f t="shared" si="9"/>
        <v>31.93069306930693</v>
      </c>
    </row>
    <row r="7" spans="1:18" hidden="1">
      <c r="B7" s="65">
        <v>2.7</v>
      </c>
      <c r="C7">
        <v>453</v>
      </c>
      <c r="D7">
        <v>27</v>
      </c>
      <c r="E7" s="18">
        <f t="shared" si="0"/>
        <v>5.9602649006622516E-2</v>
      </c>
      <c r="F7" s="17">
        <f t="shared" si="5"/>
        <v>8.9403973509933774</v>
      </c>
      <c r="G7">
        <v>43</v>
      </c>
      <c r="H7" s="18">
        <f t="shared" si="1"/>
        <v>9.4922737306843266E-2</v>
      </c>
      <c r="I7">
        <f t="shared" si="6"/>
        <v>14.23841059602649</v>
      </c>
      <c r="J7">
        <v>168</v>
      </c>
      <c r="K7" s="18">
        <f t="shared" si="2"/>
        <v>0.37086092715231789</v>
      </c>
      <c r="L7">
        <f t="shared" si="7"/>
        <v>55.629139072847686</v>
      </c>
      <c r="M7">
        <v>109</v>
      </c>
      <c r="N7" s="18">
        <f t="shared" si="3"/>
        <v>0.24061810154525387</v>
      </c>
      <c r="O7" s="17">
        <f t="shared" si="8"/>
        <v>36.092715231788084</v>
      </c>
      <c r="P7">
        <v>106</v>
      </c>
      <c r="Q7" s="18">
        <f t="shared" si="4"/>
        <v>0.23399558498896247</v>
      </c>
      <c r="R7" s="17">
        <f t="shared" si="9"/>
        <v>35.099337748344368</v>
      </c>
    </row>
    <row r="8" spans="1:18" hidden="1">
      <c r="B8" s="65">
        <v>3.2</v>
      </c>
      <c r="C8">
        <v>74</v>
      </c>
      <c r="D8">
        <v>1</v>
      </c>
      <c r="E8" s="18">
        <f t="shared" si="0"/>
        <v>1.3513513513513514E-2</v>
      </c>
      <c r="F8" s="17">
        <f t="shared" si="5"/>
        <v>2.0270270270270272</v>
      </c>
      <c r="G8">
        <v>9</v>
      </c>
      <c r="H8" s="18">
        <f t="shared" si="1"/>
        <v>0.12162162162162163</v>
      </c>
      <c r="I8">
        <f t="shared" si="6"/>
        <v>18.243243243243246</v>
      </c>
      <c r="J8">
        <v>14</v>
      </c>
      <c r="K8" s="18">
        <f t="shared" si="2"/>
        <v>0.1891891891891892</v>
      </c>
      <c r="L8">
        <f t="shared" si="7"/>
        <v>28.378378378378379</v>
      </c>
      <c r="M8">
        <v>24</v>
      </c>
      <c r="N8" s="18">
        <f t="shared" si="3"/>
        <v>0.32432432432432434</v>
      </c>
      <c r="O8" s="17">
        <f t="shared" si="8"/>
        <v>48.648648648648653</v>
      </c>
      <c r="P8">
        <v>26</v>
      </c>
      <c r="Q8" s="18">
        <f t="shared" si="4"/>
        <v>0.35135135135135137</v>
      </c>
      <c r="R8" s="17">
        <f t="shared" si="9"/>
        <v>52.702702702702709</v>
      </c>
    </row>
    <row r="9" spans="1:18" hidden="1">
      <c r="B9" s="65">
        <v>3.3</v>
      </c>
      <c r="C9">
        <v>341</v>
      </c>
      <c r="D9">
        <v>5</v>
      </c>
      <c r="E9" s="18">
        <f t="shared" si="0"/>
        <v>1.466275659824047E-2</v>
      </c>
      <c r="F9" s="17">
        <f t="shared" si="5"/>
        <v>2.1994134897360706</v>
      </c>
      <c r="G9">
        <v>15</v>
      </c>
      <c r="H9" s="18">
        <f t="shared" si="1"/>
        <v>4.398826979472141E-2</v>
      </c>
      <c r="I9">
        <f t="shared" si="6"/>
        <v>6.5982404692082115</v>
      </c>
      <c r="J9">
        <v>84</v>
      </c>
      <c r="K9" s="18">
        <f t="shared" si="2"/>
        <v>0.24633431085043989</v>
      </c>
      <c r="L9">
        <f t="shared" si="7"/>
        <v>36.950146627565985</v>
      </c>
      <c r="M9">
        <v>86</v>
      </c>
      <c r="N9" s="18">
        <f t="shared" si="3"/>
        <v>0.25219941348973607</v>
      </c>
      <c r="O9" s="17">
        <f t="shared" si="8"/>
        <v>37.829912023460409</v>
      </c>
      <c r="P9">
        <v>151</v>
      </c>
      <c r="Q9" s="18">
        <f t="shared" si="4"/>
        <v>0.44281524926686217</v>
      </c>
      <c r="R9" s="17">
        <f t="shared" si="9"/>
        <v>66.422287390029325</v>
      </c>
    </row>
    <row r="10" spans="1:18" hidden="1">
      <c r="B10" s="65">
        <v>3.5</v>
      </c>
      <c r="C10">
        <v>240</v>
      </c>
      <c r="D10">
        <v>9</v>
      </c>
      <c r="E10" s="18">
        <f t="shared" si="0"/>
        <v>3.7499999999999999E-2</v>
      </c>
      <c r="F10" s="17">
        <f t="shared" si="5"/>
        <v>5.625</v>
      </c>
      <c r="G10">
        <v>15</v>
      </c>
      <c r="H10" s="18">
        <f t="shared" si="1"/>
        <v>6.25E-2</v>
      </c>
      <c r="I10">
        <f t="shared" si="6"/>
        <v>9.375</v>
      </c>
      <c r="J10">
        <v>48</v>
      </c>
      <c r="K10" s="18">
        <f t="shared" si="2"/>
        <v>0.2</v>
      </c>
      <c r="L10">
        <f t="shared" si="7"/>
        <v>30</v>
      </c>
      <c r="M10">
        <v>71</v>
      </c>
      <c r="N10" s="18">
        <f t="shared" si="3"/>
        <v>0.29583333333333334</v>
      </c>
      <c r="O10" s="17">
        <f t="shared" si="8"/>
        <v>44.375</v>
      </c>
      <c r="P10">
        <v>97</v>
      </c>
      <c r="Q10" s="18">
        <f t="shared" si="4"/>
        <v>0.40416666666666667</v>
      </c>
      <c r="R10" s="17">
        <f t="shared" si="9"/>
        <v>60.625</v>
      </c>
    </row>
    <row r="11" spans="1:18" hidden="1">
      <c r="B11" s="65">
        <v>3.6</v>
      </c>
      <c r="C11">
        <v>392</v>
      </c>
      <c r="D11">
        <v>21</v>
      </c>
      <c r="E11" s="18">
        <f t="shared" si="0"/>
        <v>5.3571428571428568E-2</v>
      </c>
      <c r="F11" s="17">
        <f t="shared" si="5"/>
        <v>8.0357142857142847</v>
      </c>
      <c r="G11">
        <v>14</v>
      </c>
      <c r="H11" s="18">
        <f t="shared" si="1"/>
        <v>3.5714285714285712E-2</v>
      </c>
      <c r="I11">
        <f t="shared" si="6"/>
        <v>5.3571428571428568</v>
      </c>
      <c r="J11">
        <v>46</v>
      </c>
      <c r="K11" s="18">
        <f t="shared" si="2"/>
        <v>0.11734693877551021</v>
      </c>
      <c r="L11">
        <f t="shared" si="7"/>
        <v>17.602040816326532</v>
      </c>
      <c r="M11">
        <v>125</v>
      </c>
      <c r="N11" s="18">
        <f t="shared" si="3"/>
        <v>0.31887755102040816</v>
      </c>
      <c r="O11" s="17">
        <f t="shared" si="8"/>
        <v>47.83163265306122</v>
      </c>
      <c r="P11">
        <v>186</v>
      </c>
      <c r="Q11" s="18">
        <f t="shared" si="4"/>
        <v>0.47448979591836737</v>
      </c>
      <c r="R11" s="17">
        <f t="shared" si="9"/>
        <v>71.173469387755105</v>
      </c>
    </row>
    <row r="12" spans="1:18" hidden="1">
      <c r="B12" s="65">
        <v>3.7</v>
      </c>
      <c r="C12">
        <v>170</v>
      </c>
      <c r="D12">
        <v>3</v>
      </c>
      <c r="E12" s="18">
        <f t="shared" si="0"/>
        <v>1.7647058823529412E-2</v>
      </c>
      <c r="F12" s="17">
        <f t="shared" si="5"/>
        <v>2.6470588235294117</v>
      </c>
      <c r="G12">
        <v>16</v>
      </c>
      <c r="H12" s="18">
        <f t="shared" si="1"/>
        <v>9.4117647058823528E-2</v>
      </c>
      <c r="I12">
        <f t="shared" si="6"/>
        <v>14.117647058823529</v>
      </c>
      <c r="J12">
        <v>48</v>
      </c>
      <c r="K12" s="18">
        <f t="shared" si="2"/>
        <v>0.28235294117647058</v>
      </c>
      <c r="L12">
        <f t="shared" si="7"/>
        <v>42.352941176470587</v>
      </c>
      <c r="M12">
        <v>32</v>
      </c>
      <c r="N12" s="18">
        <f t="shared" si="3"/>
        <v>0.18823529411764706</v>
      </c>
      <c r="O12" s="17">
        <f t="shared" si="8"/>
        <v>28.235294117647058</v>
      </c>
      <c r="P12">
        <v>71</v>
      </c>
      <c r="Q12" s="18">
        <f t="shared" si="4"/>
        <v>0.41764705882352943</v>
      </c>
      <c r="R12" s="17">
        <f t="shared" si="9"/>
        <v>62.647058823529413</v>
      </c>
    </row>
    <row r="13" spans="1:18" hidden="1">
      <c r="B13" s="70">
        <v>4.2</v>
      </c>
      <c r="C13">
        <v>195</v>
      </c>
      <c r="D13">
        <v>5</v>
      </c>
      <c r="E13" s="18">
        <f t="shared" si="0"/>
        <v>2.564102564102564E-2</v>
      </c>
      <c r="F13" s="17">
        <f t="shared" si="5"/>
        <v>3.8461538461538458</v>
      </c>
      <c r="G13">
        <v>16</v>
      </c>
      <c r="H13" s="18">
        <f t="shared" si="1"/>
        <v>8.2051282051282051E-2</v>
      </c>
      <c r="I13">
        <f t="shared" si="6"/>
        <v>12.307692307692308</v>
      </c>
      <c r="J13">
        <v>33</v>
      </c>
      <c r="K13" s="18">
        <f t="shared" si="2"/>
        <v>0.16923076923076924</v>
      </c>
      <c r="L13">
        <f t="shared" si="7"/>
        <v>25.384615384615387</v>
      </c>
      <c r="M13">
        <v>63</v>
      </c>
      <c r="N13" s="18">
        <f t="shared" si="3"/>
        <v>0.32307692307692309</v>
      </c>
      <c r="O13" s="17">
        <f t="shared" si="8"/>
        <v>48.461538461538467</v>
      </c>
      <c r="P13">
        <v>78</v>
      </c>
      <c r="Q13" s="18">
        <f t="shared" si="4"/>
        <v>0.4</v>
      </c>
      <c r="R13" s="17">
        <f t="shared" si="9"/>
        <v>60</v>
      </c>
    </row>
    <row r="14" spans="1:18" hidden="1">
      <c r="B14" s="70">
        <v>4.3</v>
      </c>
      <c r="C14">
        <v>340</v>
      </c>
      <c r="D14">
        <v>2</v>
      </c>
      <c r="E14" s="18">
        <f t="shared" si="0"/>
        <v>5.8823529411764705E-3</v>
      </c>
      <c r="F14" s="17">
        <f t="shared" si="5"/>
        <v>0.88235294117647056</v>
      </c>
      <c r="G14">
        <v>11</v>
      </c>
      <c r="H14" s="18">
        <f t="shared" si="1"/>
        <v>3.2352941176470591E-2</v>
      </c>
      <c r="I14">
        <f t="shared" si="6"/>
        <v>4.8529411764705888</v>
      </c>
      <c r="J14">
        <v>52</v>
      </c>
      <c r="K14" s="18">
        <f t="shared" si="2"/>
        <v>0.15294117647058825</v>
      </c>
      <c r="L14">
        <f t="shared" si="7"/>
        <v>22.941176470588236</v>
      </c>
      <c r="M14">
        <v>72</v>
      </c>
      <c r="N14" s="18">
        <f t="shared" si="3"/>
        <v>0.21176470588235294</v>
      </c>
      <c r="O14" s="17">
        <f t="shared" si="8"/>
        <v>31.764705882352942</v>
      </c>
      <c r="P14">
        <v>203</v>
      </c>
      <c r="Q14" s="18">
        <f t="shared" si="4"/>
        <v>0.59705882352941175</v>
      </c>
      <c r="R14" s="17">
        <f t="shared" si="9"/>
        <v>89.558823529411768</v>
      </c>
    </row>
    <row r="15" spans="1:18" hidden="1">
      <c r="B15" s="70">
        <v>4.5</v>
      </c>
      <c r="C15">
        <v>489</v>
      </c>
      <c r="D15">
        <v>12</v>
      </c>
      <c r="E15" s="18">
        <f t="shared" si="0"/>
        <v>2.4539877300613498E-2</v>
      </c>
      <c r="F15" s="17">
        <f t="shared" si="5"/>
        <v>3.6809815950920246</v>
      </c>
      <c r="G15">
        <v>9</v>
      </c>
      <c r="H15" s="18">
        <f t="shared" si="1"/>
        <v>1.8404907975460124E-2</v>
      </c>
      <c r="I15">
        <f t="shared" si="6"/>
        <v>2.7607361963190185</v>
      </c>
      <c r="J15">
        <v>33</v>
      </c>
      <c r="K15" s="18">
        <f t="shared" si="2"/>
        <v>6.7484662576687116E-2</v>
      </c>
      <c r="L15">
        <f t="shared" si="7"/>
        <v>10.122699386503067</v>
      </c>
      <c r="M15">
        <v>147</v>
      </c>
      <c r="N15" s="18">
        <f t="shared" si="3"/>
        <v>0.30061349693251532</v>
      </c>
      <c r="O15" s="17">
        <f t="shared" si="8"/>
        <v>45.092024539877301</v>
      </c>
      <c r="P15">
        <v>288</v>
      </c>
      <c r="Q15" s="18">
        <f t="shared" si="4"/>
        <v>0.58895705521472397</v>
      </c>
      <c r="R15" s="17">
        <f t="shared" si="9"/>
        <v>88.343558282208591</v>
      </c>
    </row>
    <row r="16" spans="1:18" hidden="1">
      <c r="B16" s="71">
        <v>4.5999999999999996</v>
      </c>
      <c r="C16">
        <v>402</v>
      </c>
      <c r="D16">
        <v>9</v>
      </c>
      <c r="E16" s="18">
        <f t="shared" si="0"/>
        <v>2.2388059701492536E-2</v>
      </c>
      <c r="F16" s="17">
        <f t="shared" si="5"/>
        <v>3.3582089552238803</v>
      </c>
      <c r="G16">
        <v>9</v>
      </c>
      <c r="H16" s="18">
        <f t="shared" si="1"/>
        <v>2.2388059701492536E-2</v>
      </c>
      <c r="I16">
        <f t="shared" si="6"/>
        <v>3.3582089552238803</v>
      </c>
      <c r="J16">
        <v>40</v>
      </c>
      <c r="K16" s="18">
        <f t="shared" si="2"/>
        <v>9.950248756218906E-2</v>
      </c>
      <c r="L16">
        <f t="shared" si="7"/>
        <v>14.925373134328359</v>
      </c>
      <c r="M16">
        <v>139</v>
      </c>
      <c r="N16" s="18">
        <f t="shared" si="3"/>
        <v>0.34577114427860695</v>
      </c>
      <c r="O16" s="17">
        <f t="shared" si="8"/>
        <v>51.865671641791039</v>
      </c>
      <c r="P16">
        <v>205</v>
      </c>
      <c r="Q16" s="18">
        <f t="shared" si="4"/>
        <v>0.50995024875621886</v>
      </c>
      <c r="R16" s="17">
        <f t="shared" si="9"/>
        <v>76.492537313432834</v>
      </c>
    </row>
    <row r="17" spans="2:24" hidden="1">
      <c r="B17" s="71">
        <v>4.7</v>
      </c>
      <c r="C17">
        <v>176</v>
      </c>
      <c r="D17">
        <v>5</v>
      </c>
      <c r="E17" s="18">
        <f t="shared" si="0"/>
        <v>2.8409090909090908E-2</v>
      </c>
      <c r="F17" s="17">
        <f t="shared" si="5"/>
        <v>4.2613636363636358</v>
      </c>
      <c r="G17">
        <v>9</v>
      </c>
      <c r="H17" s="18">
        <f t="shared" si="1"/>
        <v>5.113636363636364E-2</v>
      </c>
      <c r="I17">
        <f t="shared" si="6"/>
        <v>7.6704545454545459</v>
      </c>
      <c r="J17">
        <v>22</v>
      </c>
      <c r="K17" s="18">
        <f t="shared" si="2"/>
        <v>0.125</v>
      </c>
      <c r="L17">
        <f t="shared" si="7"/>
        <v>18.75</v>
      </c>
      <c r="M17">
        <v>35</v>
      </c>
      <c r="N17" s="18">
        <f t="shared" si="3"/>
        <v>0.19886363636363635</v>
      </c>
      <c r="O17" s="17">
        <f t="shared" si="8"/>
        <v>29.829545454545453</v>
      </c>
      <c r="P17">
        <v>105</v>
      </c>
      <c r="Q17" s="18">
        <f t="shared" si="4"/>
        <v>0.59659090909090906</v>
      </c>
      <c r="R17" s="17">
        <f t="shared" si="9"/>
        <v>89.48863636363636</v>
      </c>
    </row>
    <row r="18" spans="2:24" hidden="1">
      <c r="B18" s="71">
        <v>5.2</v>
      </c>
      <c r="C18">
        <v>286</v>
      </c>
      <c r="D18">
        <v>16</v>
      </c>
      <c r="E18" s="18">
        <f t="shared" si="0"/>
        <v>5.5944055944055944E-2</v>
      </c>
      <c r="F18" s="17">
        <f t="shared" si="5"/>
        <v>8.3916083916083917</v>
      </c>
      <c r="G18">
        <v>13</v>
      </c>
      <c r="H18" s="18">
        <f t="shared" si="1"/>
        <v>4.5454545454545456E-2</v>
      </c>
      <c r="I18">
        <f t="shared" si="6"/>
        <v>6.8181818181818183</v>
      </c>
      <c r="J18">
        <v>31</v>
      </c>
      <c r="K18" s="18">
        <f t="shared" si="2"/>
        <v>0.10839160839160839</v>
      </c>
      <c r="L18">
        <f t="shared" si="7"/>
        <v>16.258741258741257</v>
      </c>
      <c r="M18">
        <v>106</v>
      </c>
      <c r="N18" s="18">
        <f t="shared" si="3"/>
        <v>0.37062937062937062</v>
      </c>
      <c r="O18" s="17">
        <f t="shared" si="8"/>
        <v>55.594405594405593</v>
      </c>
      <c r="P18">
        <v>120</v>
      </c>
      <c r="Q18" s="18">
        <f t="shared" si="4"/>
        <v>0.41958041958041958</v>
      </c>
      <c r="R18" s="17">
        <f t="shared" si="9"/>
        <v>62.93706293706294</v>
      </c>
    </row>
    <row r="19" spans="2:24" hidden="1">
      <c r="B19" s="71">
        <v>5.3</v>
      </c>
      <c r="C19">
        <v>332</v>
      </c>
      <c r="D19">
        <v>4</v>
      </c>
      <c r="E19" s="18">
        <f t="shared" si="0"/>
        <v>1.2048192771084338E-2</v>
      </c>
      <c r="F19" s="17">
        <f t="shared" si="5"/>
        <v>1.8072289156626506</v>
      </c>
      <c r="G19">
        <v>1</v>
      </c>
      <c r="H19" s="18">
        <f t="shared" si="1"/>
        <v>3.0120481927710845E-3</v>
      </c>
      <c r="I19">
        <f t="shared" si="6"/>
        <v>0.45180722891566266</v>
      </c>
      <c r="J19">
        <v>36</v>
      </c>
      <c r="K19" s="18">
        <f t="shared" si="2"/>
        <v>0.10843373493975904</v>
      </c>
      <c r="L19">
        <f t="shared" si="7"/>
        <v>16.265060240963855</v>
      </c>
      <c r="M19">
        <v>55</v>
      </c>
      <c r="N19" s="18">
        <f t="shared" si="3"/>
        <v>0.16566265060240964</v>
      </c>
      <c r="O19" s="17">
        <f t="shared" si="8"/>
        <v>24.849397590361448</v>
      </c>
      <c r="P19">
        <v>236</v>
      </c>
      <c r="Q19" s="18">
        <f t="shared" si="4"/>
        <v>0.71084337349397586</v>
      </c>
      <c r="R19" s="17">
        <f t="shared" si="9"/>
        <v>106.62650602409639</v>
      </c>
    </row>
    <row r="20" spans="2:24" hidden="1">
      <c r="B20" s="71">
        <v>5.5</v>
      </c>
      <c r="C20">
        <v>391</v>
      </c>
      <c r="D20">
        <v>28</v>
      </c>
      <c r="E20" s="18">
        <f t="shared" si="0"/>
        <v>7.1611253196930943E-2</v>
      </c>
      <c r="F20" s="17">
        <f t="shared" si="5"/>
        <v>10.741687979539641</v>
      </c>
      <c r="G20">
        <v>2</v>
      </c>
      <c r="H20" s="18">
        <f t="shared" si="1"/>
        <v>5.1150895140664966E-3</v>
      </c>
      <c r="I20">
        <f t="shared" si="6"/>
        <v>0.76726342710997453</v>
      </c>
      <c r="J20">
        <v>8</v>
      </c>
      <c r="K20" s="18">
        <f t="shared" si="2"/>
        <v>2.0460358056265986E-2</v>
      </c>
      <c r="L20">
        <f t="shared" si="7"/>
        <v>3.0690537084398981</v>
      </c>
      <c r="M20">
        <v>142</v>
      </c>
      <c r="N20" s="18">
        <f t="shared" si="3"/>
        <v>0.3631713554987212</v>
      </c>
      <c r="O20" s="17">
        <f t="shared" si="8"/>
        <v>54.47570332480818</v>
      </c>
      <c r="P20">
        <v>211</v>
      </c>
      <c r="Q20" s="18">
        <f t="shared" si="4"/>
        <v>0.53964194373401531</v>
      </c>
      <c r="R20" s="17">
        <f t="shared" si="9"/>
        <v>80.946291560102296</v>
      </c>
    </row>
    <row r="21" spans="2:24" hidden="1">
      <c r="B21" s="71">
        <v>5.6</v>
      </c>
      <c r="C21">
        <v>300</v>
      </c>
      <c r="D21">
        <v>22</v>
      </c>
      <c r="E21" s="18">
        <f t="shared" si="0"/>
        <v>7.3333333333333334E-2</v>
      </c>
      <c r="F21" s="17">
        <f t="shared" si="5"/>
        <v>11</v>
      </c>
      <c r="G21">
        <v>3</v>
      </c>
      <c r="H21" s="18">
        <f t="shared" si="1"/>
        <v>0.01</v>
      </c>
      <c r="I21">
        <f t="shared" si="6"/>
        <v>1.5</v>
      </c>
      <c r="J21">
        <v>22</v>
      </c>
      <c r="K21" s="18">
        <f t="shared" si="2"/>
        <v>7.3333333333333334E-2</v>
      </c>
      <c r="L21">
        <f t="shared" si="7"/>
        <v>11</v>
      </c>
      <c r="M21">
        <v>114</v>
      </c>
      <c r="N21" s="18">
        <f t="shared" si="3"/>
        <v>0.38</v>
      </c>
      <c r="O21" s="17">
        <f t="shared" si="8"/>
        <v>57</v>
      </c>
      <c r="P21">
        <v>139</v>
      </c>
      <c r="Q21" s="18">
        <f t="shared" si="4"/>
        <v>0.46333333333333332</v>
      </c>
      <c r="R21" s="17">
        <f t="shared" si="9"/>
        <v>69.5</v>
      </c>
    </row>
    <row r="22" spans="2:24" hidden="1">
      <c r="B22" s="71">
        <v>5.7</v>
      </c>
      <c r="C22">
        <v>612</v>
      </c>
      <c r="D22">
        <v>29</v>
      </c>
      <c r="E22" s="18">
        <f t="shared" si="0"/>
        <v>4.7385620915032678E-2</v>
      </c>
      <c r="F22" s="17">
        <f t="shared" si="5"/>
        <v>7.1078431372549016</v>
      </c>
      <c r="G22">
        <v>7</v>
      </c>
      <c r="H22" s="18">
        <f t="shared" si="1"/>
        <v>1.1437908496732025E-2</v>
      </c>
      <c r="I22">
        <f t="shared" si="6"/>
        <v>1.7156862745098038</v>
      </c>
      <c r="J22">
        <v>28</v>
      </c>
      <c r="K22" s="18">
        <f t="shared" si="2"/>
        <v>4.5751633986928102E-2</v>
      </c>
      <c r="L22">
        <f t="shared" si="7"/>
        <v>6.8627450980392153</v>
      </c>
      <c r="M22">
        <v>173</v>
      </c>
      <c r="N22" s="18">
        <f t="shared" si="3"/>
        <v>0.2826797385620915</v>
      </c>
      <c r="O22" s="17">
        <f t="shared" si="8"/>
        <v>42.401960784313722</v>
      </c>
      <c r="P22">
        <v>375</v>
      </c>
      <c r="Q22" s="18">
        <f t="shared" si="4"/>
        <v>0.61274509803921573</v>
      </c>
      <c r="R22" s="17">
        <f t="shared" si="9"/>
        <v>91.911764705882362</v>
      </c>
    </row>
    <row r="23" spans="2:24" hidden="1">
      <c r="B23" s="71">
        <v>6.2</v>
      </c>
      <c r="C23">
        <v>220</v>
      </c>
      <c r="D23">
        <v>12</v>
      </c>
      <c r="E23" s="18">
        <f t="shared" si="0"/>
        <v>5.4545454545454543E-2</v>
      </c>
      <c r="F23" s="17">
        <f t="shared" si="5"/>
        <v>8.1818181818181817</v>
      </c>
      <c r="G23">
        <v>9</v>
      </c>
      <c r="H23" s="18">
        <f t="shared" si="1"/>
        <v>4.0909090909090909E-2</v>
      </c>
      <c r="I23">
        <f t="shared" si="6"/>
        <v>6.1363636363636367</v>
      </c>
      <c r="J23">
        <v>15</v>
      </c>
      <c r="K23" s="18">
        <f t="shared" si="2"/>
        <v>6.8181818181818177E-2</v>
      </c>
      <c r="L23">
        <f t="shared" si="7"/>
        <v>10.227272727272727</v>
      </c>
      <c r="M23">
        <v>86</v>
      </c>
      <c r="N23" s="18">
        <f t="shared" si="3"/>
        <v>0.39090909090909093</v>
      </c>
      <c r="O23" s="17">
        <f t="shared" si="8"/>
        <v>58.63636363636364</v>
      </c>
      <c r="P23">
        <v>98</v>
      </c>
      <c r="Q23" s="18">
        <f t="shared" si="4"/>
        <v>0.44545454545454544</v>
      </c>
      <c r="R23" s="17">
        <f t="shared" si="9"/>
        <v>66.818181818181813</v>
      </c>
    </row>
    <row r="24" spans="2:24" hidden="1">
      <c r="B24" s="71">
        <v>6.3</v>
      </c>
      <c r="C24">
        <f>M24+P24+D24+G24+J24</f>
        <v>570</v>
      </c>
      <c r="D24">
        <v>8</v>
      </c>
      <c r="E24" s="18">
        <f t="shared" si="0"/>
        <v>1.4035087719298246E-2</v>
      </c>
      <c r="F24" s="17">
        <f t="shared" si="5"/>
        <v>2.1052631578947367</v>
      </c>
      <c r="G24">
        <v>5</v>
      </c>
      <c r="H24" s="18">
        <f t="shared" si="1"/>
        <v>8.771929824561403E-3</v>
      </c>
      <c r="I24">
        <f t="shared" si="6"/>
        <v>1.3157894736842104</v>
      </c>
      <c r="J24">
        <v>25</v>
      </c>
      <c r="K24" s="18">
        <f t="shared" si="2"/>
        <v>4.3859649122807015E-2</v>
      </c>
      <c r="L24">
        <f t="shared" si="7"/>
        <v>6.5789473684210522</v>
      </c>
      <c r="M24">
        <v>110</v>
      </c>
      <c r="N24" s="18">
        <f t="shared" si="3"/>
        <v>0.19298245614035087</v>
      </c>
      <c r="O24" s="17">
        <f t="shared" si="8"/>
        <v>28.94736842105263</v>
      </c>
      <c r="P24">
        <v>422</v>
      </c>
      <c r="Q24" s="18">
        <f t="shared" si="4"/>
        <v>0.74035087719298243</v>
      </c>
      <c r="R24" s="17">
        <f t="shared" si="9"/>
        <v>111.05263157894737</v>
      </c>
    </row>
    <row r="25" spans="2:24" hidden="1">
      <c r="B25" s="71">
        <v>6.5</v>
      </c>
      <c r="C25">
        <v>291</v>
      </c>
      <c r="D25">
        <v>12</v>
      </c>
      <c r="E25" s="18">
        <f t="shared" si="0"/>
        <v>4.1237113402061855E-2</v>
      </c>
      <c r="F25" s="17">
        <f t="shared" si="5"/>
        <v>6.1855670103092786</v>
      </c>
      <c r="G25">
        <v>2</v>
      </c>
      <c r="H25" s="18">
        <f t="shared" si="1"/>
        <v>6.8728522336769758E-3</v>
      </c>
      <c r="I25">
        <f t="shared" si="6"/>
        <v>1.0309278350515463</v>
      </c>
      <c r="J25">
        <v>3</v>
      </c>
      <c r="K25" s="18">
        <f t="shared" si="2"/>
        <v>1.0309278350515464E-2</v>
      </c>
      <c r="L25">
        <f t="shared" si="7"/>
        <v>1.5463917525773196</v>
      </c>
      <c r="M25">
        <v>111</v>
      </c>
      <c r="N25" s="18">
        <f t="shared" si="3"/>
        <v>0.38144329896907214</v>
      </c>
      <c r="O25" s="17">
        <f t="shared" si="8"/>
        <v>57.21649484536082</v>
      </c>
      <c r="P25">
        <v>163</v>
      </c>
      <c r="Q25" s="18">
        <f t="shared" si="4"/>
        <v>0.56013745704467355</v>
      </c>
      <c r="R25" s="17">
        <f t="shared" si="9"/>
        <v>84.020618556701038</v>
      </c>
    </row>
    <row r="26" spans="2:24" hidden="1">
      <c r="B26" s="71">
        <v>6.6</v>
      </c>
      <c r="C26">
        <v>190</v>
      </c>
      <c r="D26">
        <v>18</v>
      </c>
      <c r="E26" s="18">
        <f t="shared" si="0"/>
        <v>9.4736842105263161E-2</v>
      </c>
      <c r="F26" s="17">
        <f t="shared" si="5"/>
        <v>14.210526315789474</v>
      </c>
      <c r="G26">
        <v>1</v>
      </c>
      <c r="H26" s="18">
        <f t="shared" si="1"/>
        <v>5.263157894736842E-3</v>
      </c>
      <c r="I26">
        <f t="shared" si="6"/>
        <v>0.78947368421052633</v>
      </c>
      <c r="J26">
        <v>5</v>
      </c>
      <c r="K26" s="18">
        <f t="shared" si="2"/>
        <v>2.6315789473684209E-2</v>
      </c>
      <c r="L26">
        <f t="shared" si="7"/>
        <v>3.9473684210526314</v>
      </c>
      <c r="M26">
        <v>71</v>
      </c>
      <c r="N26" s="18">
        <f t="shared" si="3"/>
        <v>0.37368421052631579</v>
      </c>
      <c r="O26" s="17">
        <f t="shared" si="8"/>
        <v>56.05263157894737</v>
      </c>
      <c r="P26">
        <v>95</v>
      </c>
      <c r="Q26" s="18">
        <f t="shared" si="4"/>
        <v>0.5</v>
      </c>
      <c r="R26" s="17">
        <f t="shared" si="9"/>
        <v>75</v>
      </c>
    </row>
    <row r="27" spans="2:24" hidden="1">
      <c r="B27" s="71">
        <v>6.7</v>
      </c>
      <c r="C27">
        <f>41+72+71+134+13+13</f>
        <v>344</v>
      </c>
      <c r="D27">
        <v>13</v>
      </c>
      <c r="E27" s="18">
        <f t="shared" si="0"/>
        <v>3.7790697674418602E-2</v>
      </c>
      <c r="F27" s="17">
        <f t="shared" si="5"/>
        <v>5.6686046511627906</v>
      </c>
      <c r="G27">
        <v>5</v>
      </c>
      <c r="H27" s="18">
        <f t="shared" si="1"/>
        <v>1.4534883720930232E-2</v>
      </c>
      <c r="I27">
        <f t="shared" si="6"/>
        <v>2.1802325581395348</v>
      </c>
      <c r="J27">
        <v>8</v>
      </c>
      <c r="K27" s="18">
        <f t="shared" si="2"/>
        <v>2.3255813953488372E-2</v>
      </c>
      <c r="L27">
        <f t="shared" si="7"/>
        <v>3.4883720930232558</v>
      </c>
      <c r="M27">
        <f>41+72</f>
        <v>113</v>
      </c>
      <c r="N27" s="18">
        <f t="shared" si="3"/>
        <v>0.32848837209302323</v>
      </c>
      <c r="O27" s="17">
        <f t="shared" si="8"/>
        <v>49.273255813953483</v>
      </c>
      <c r="P27">
        <f>71+134</f>
        <v>205</v>
      </c>
      <c r="Q27" s="18">
        <f t="shared" si="4"/>
        <v>0.59593023255813948</v>
      </c>
      <c r="R27" s="17">
        <f t="shared" si="9"/>
        <v>89.389534883720927</v>
      </c>
    </row>
    <row r="28" spans="2:24" ht="17" thickTop="1">
      <c r="B28" s="100">
        <v>1.1000000000000001</v>
      </c>
      <c r="C28" s="78">
        <v>150</v>
      </c>
      <c r="D28" s="34">
        <v>50</v>
      </c>
      <c r="E28" s="79">
        <f t="shared" ref="E28:E32" si="10">(D28/C28)</f>
        <v>0.33333333333333331</v>
      </c>
      <c r="F28" s="80">
        <f>E28*150</f>
        <v>50</v>
      </c>
      <c r="G28" s="81">
        <v>0</v>
      </c>
      <c r="H28" s="79">
        <f t="shared" ref="H28:H32" si="11">G28/C28</f>
        <v>0</v>
      </c>
      <c r="I28" s="80">
        <f>H28*150</f>
        <v>0</v>
      </c>
      <c r="J28" s="7">
        <v>100</v>
      </c>
      <c r="K28" s="33">
        <f t="shared" ref="K28:K32" si="12">J28/C28</f>
        <v>0.66666666666666663</v>
      </c>
      <c r="L28" s="53">
        <f>K28*150</f>
        <v>100</v>
      </c>
      <c r="M28" s="34">
        <v>0</v>
      </c>
      <c r="N28" s="33">
        <f t="shared" si="3"/>
        <v>0</v>
      </c>
      <c r="O28" s="53">
        <f>N28*150</f>
        <v>0</v>
      </c>
      <c r="P28" s="34">
        <v>0</v>
      </c>
      <c r="Q28" s="33">
        <f t="shared" si="4"/>
        <v>0</v>
      </c>
      <c r="R28" s="50">
        <f>Q28*150</f>
        <v>0</v>
      </c>
      <c r="S28" s="101"/>
      <c r="T28" s="102"/>
      <c r="U28" s="103"/>
      <c r="V28" s="101"/>
      <c r="W28" s="102"/>
      <c r="X28" s="103"/>
    </row>
    <row r="29" spans="2:24">
      <c r="B29" s="100">
        <v>1.2</v>
      </c>
      <c r="C29" s="21">
        <v>150</v>
      </c>
      <c r="D29" s="21">
        <v>50</v>
      </c>
      <c r="E29" s="22">
        <f t="shared" si="10"/>
        <v>0.33333333333333331</v>
      </c>
      <c r="F29" s="44">
        <f t="shared" ref="F29:F32" si="13">E29*150</f>
        <v>50</v>
      </c>
      <c r="G29" s="23">
        <v>0</v>
      </c>
      <c r="H29" s="22">
        <f t="shared" si="11"/>
        <v>0</v>
      </c>
      <c r="I29" s="44">
        <f t="shared" ref="I29:I32" si="14">H29*150</f>
        <v>0</v>
      </c>
      <c r="J29" s="7">
        <v>100</v>
      </c>
      <c r="K29" s="24">
        <f t="shared" si="12"/>
        <v>0.66666666666666663</v>
      </c>
      <c r="L29" s="50">
        <f t="shared" ref="L29:L32" si="15">K29*150</f>
        <v>100</v>
      </c>
      <c r="M29" s="21">
        <v>0</v>
      </c>
      <c r="N29" s="24">
        <f t="shared" si="3"/>
        <v>0</v>
      </c>
      <c r="O29" s="50">
        <f t="shared" ref="O29:O32" si="16">N29*150</f>
        <v>0</v>
      </c>
      <c r="P29" s="21">
        <v>0</v>
      </c>
      <c r="Q29" s="24">
        <f t="shared" si="4"/>
        <v>0</v>
      </c>
      <c r="R29" s="50">
        <f t="shared" ref="R29:R32" si="17">Q29*150</f>
        <v>0</v>
      </c>
      <c r="S29" s="101"/>
      <c r="T29" s="102"/>
      <c r="U29" s="103"/>
      <c r="V29" s="101"/>
      <c r="W29" s="102"/>
      <c r="X29" s="103"/>
    </row>
    <row r="30" spans="2:24">
      <c r="B30" s="100">
        <v>1.3</v>
      </c>
      <c r="C30" s="20">
        <v>150</v>
      </c>
      <c r="D30" s="21">
        <v>50</v>
      </c>
      <c r="E30" s="22">
        <f t="shared" si="10"/>
        <v>0.33333333333333331</v>
      </c>
      <c r="F30" s="44">
        <f t="shared" si="13"/>
        <v>50</v>
      </c>
      <c r="G30" s="23">
        <v>0</v>
      </c>
      <c r="H30" s="22">
        <f t="shared" si="11"/>
        <v>0</v>
      </c>
      <c r="I30" s="44">
        <f t="shared" si="14"/>
        <v>0</v>
      </c>
      <c r="J30" s="7">
        <v>100</v>
      </c>
      <c r="K30" s="24">
        <f t="shared" si="12"/>
        <v>0.66666666666666663</v>
      </c>
      <c r="L30" s="50">
        <f t="shared" si="15"/>
        <v>100</v>
      </c>
      <c r="M30" s="21">
        <v>0</v>
      </c>
      <c r="N30" s="24">
        <f t="shared" si="3"/>
        <v>0</v>
      </c>
      <c r="O30" s="50">
        <f t="shared" si="16"/>
        <v>0</v>
      </c>
      <c r="P30" s="21">
        <v>0</v>
      </c>
      <c r="Q30" s="24">
        <f t="shared" si="4"/>
        <v>0</v>
      </c>
      <c r="R30" s="50">
        <f t="shared" si="17"/>
        <v>0</v>
      </c>
      <c r="S30" s="101"/>
      <c r="T30" s="102"/>
      <c r="U30" s="103"/>
      <c r="V30" s="101"/>
      <c r="W30" s="102"/>
      <c r="X30" s="103"/>
    </row>
    <row r="31" spans="2:24">
      <c r="B31" s="100">
        <v>1.4</v>
      </c>
      <c r="C31" s="21">
        <v>150</v>
      </c>
      <c r="D31" s="21">
        <v>50</v>
      </c>
      <c r="E31" s="22">
        <f t="shared" si="10"/>
        <v>0.33333333333333331</v>
      </c>
      <c r="F31" s="44">
        <f t="shared" si="13"/>
        <v>50</v>
      </c>
      <c r="G31" s="23">
        <v>0</v>
      </c>
      <c r="H31" s="22">
        <f t="shared" si="11"/>
        <v>0</v>
      </c>
      <c r="I31" s="44">
        <f t="shared" si="14"/>
        <v>0</v>
      </c>
      <c r="J31" s="7">
        <v>100</v>
      </c>
      <c r="K31" s="24">
        <f t="shared" si="12"/>
        <v>0.66666666666666663</v>
      </c>
      <c r="L31" s="50">
        <f t="shared" si="15"/>
        <v>100</v>
      </c>
      <c r="M31" s="21">
        <v>0</v>
      </c>
      <c r="N31" s="24">
        <f t="shared" si="3"/>
        <v>0</v>
      </c>
      <c r="O31" s="50">
        <f t="shared" si="16"/>
        <v>0</v>
      </c>
      <c r="P31" s="21">
        <v>0</v>
      </c>
      <c r="Q31" s="24">
        <f t="shared" si="4"/>
        <v>0</v>
      </c>
      <c r="R31" s="50">
        <f t="shared" si="17"/>
        <v>0</v>
      </c>
      <c r="S31" s="101"/>
      <c r="T31" s="102"/>
      <c r="U31" s="103"/>
      <c r="V31" s="101"/>
      <c r="W31" s="102"/>
      <c r="X31" s="103"/>
    </row>
    <row r="32" spans="2:24" ht="17" thickBot="1">
      <c r="B32" s="104">
        <v>1.5</v>
      </c>
      <c r="C32" s="26">
        <v>150</v>
      </c>
      <c r="D32" s="26">
        <v>50</v>
      </c>
      <c r="E32" s="27">
        <f t="shared" si="10"/>
        <v>0.33333333333333331</v>
      </c>
      <c r="F32" s="45">
        <f t="shared" si="13"/>
        <v>50</v>
      </c>
      <c r="G32" s="28">
        <v>0</v>
      </c>
      <c r="H32" s="27">
        <f t="shared" si="11"/>
        <v>0</v>
      </c>
      <c r="I32" s="45">
        <f t="shared" si="14"/>
        <v>0</v>
      </c>
      <c r="J32" s="9">
        <v>100</v>
      </c>
      <c r="K32" s="29">
        <f t="shared" si="12"/>
        <v>0.66666666666666663</v>
      </c>
      <c r="L32" s="51">
        <f t="shared" si="15"/>
        <v>100</v>
      </c>
      <c r="M32" s="26">
        <v>0</v>
      </c>
      <c r="N32" s="29">
        <f t="shared" si="3"/>
        <v>0</v>
      </c>
      <c r="O32" s="51">
        <f t="shared" si="16"/>
        <v>0</v>
      </c>
      <c r="P32" s="26">
        <v>0</v>
      </c>
      <c r="Q32" s="29">
        <f t="shared" si="4"/>
        <v>0</v>
      </c>
      <c r="R32" s="51">
        <f t="shared" si="17"/>
        <v>0</v>
      </c>
      <c r="S32" s="101"/>
      <c r="T32" s="102"/>
      <c r="U32" s="103"/>
      <c r="V32" s="101"/>
      <c r="W32" s="102"/>
      <c r="X32" s="103"/>
    </row>
    <row r="33" spans="1:18" ht="17" thickTop="1">
      <c r="A33" s="72"/>
      <c r="B33" s="7">
        <v>2.1</v>
      </c>
      <c r="C33" s="7">
        <v>266</v>
      </c>
      <c r="D33" s="7">
        <v>27</v>
      </c>
      <c r="E33" s="8">
        <f t="shared" ref="E33:E57" si="18">D33/C33</f>
        <v>0.10150375939849623</v>
      </c>
      <c r="F33" s="16">
        <f t="shared" si="5"/>
        <v>15.225563909774435</v>
      </c>
      <c r="G33" s="7">
        <v>26</v>
      </c>
      <c r="H33" s="8">
        <f t="shared" ref="H33:H57" si="19">G33/C33</f>
        <v>9.7744360902255634E-2</v>
      </c>
      <c r="I33" s="16">
        <f t="shared" si="6"/>
        <v>14.661654135338345</v>
      </c>
      <c r="J33" s="7">
        <v>104</v>
      </c>
      <c r="K33" s="8">
        <f t="shared" ref="K33:K57" si="20">J33/C33</f>
        <v>0.39097744360902253</v>
      </c>
      <c r="L33" s="16">
        <f t="shared" si="7"/>
        <v>58.646616541353382</v>
      </c>
      <c r="M33" s="7">
        <v>57</v>
      </c>
      <c r="N33" s="8">
        <f t="shared" si="3"/>
        <v>0.21428571428571427</v>
      </c>
      <c r="O33" s="16">
        <f t="shared" si="8"/>
        <v>32.142857142857139</v>
      </c>
      <c r="P33" s="7">
        <v>52</v>
      </c>
      <c r="Q33" s="8">
        <f t="shared" si="4"/>
        <v>0.19548872180451127</v>
      </c>
      <c r="R33" s="16">
        <f t="shared" si="9"/>
        <v>29.323308270676691</v>
      </c>
    </row>
    <row r="34" spans="1:18">
      <c r="B34" s="7">
        <v>2.2000000000000002</v>
      </c>
      <c r="C34" s="7">
        <v>354</v>
      </c>
      <c r="D34" s="7">
        <v>15</v>
      </c>
      <c r="E34" s="8">
        <f t="shared" si="18"/>
        <v>4.2372881355932202E-2</v>
      </c>
      <c r="F34" s="16">
        <f t="shared" si="5"/>
        <v>6.3559322033898304</v>
      </c>
      <c r="G34" s="7">
        <v>31</v>
      </c>
      <c r="H34" s="8">
        <f t="shared" si="19"/>
        <v>8.7570621468926552E-2</v>
      </c>
      <c r="I34" s="16">
        <f t="shared" si="6"/>
        <v>13.135593220338983</v>
      </c>
      <c r="J34" s="7">
        <v>149</v>
      </c>
      <c r="K34" s="8">
        <f t="shared" si="20"/>
        <v>0.42090395480225989</v>
      </c>
      <c r="L34" s="16">
        <f t="shared" si="7"/>
        <v>63.135593220338983</v>
      </c>
      <c r="M34" s="7">
        <v>84</v>
      </c>
      <c r="N34" s="8">
        <f t="shared" si="3"/>
        <v>0.23728813559322035</v>
      </c>
      <c r="O34" s="16">
        <f t="shared" si="8"/>
        <v>35.593220338983052</v>
      </c>
      <c r="P34" s="7">
        <v>75</v>
      </c>
      <c r="Q34" s="8">
        <f t="shared" si="4"/>
        <v>0.21186440677966101</v>
      </c>
      <c r="R34" s="16">
        <f t="shared" si="9"/>
        <v>31.779661016949152</v>
      </c>
    </row>
    <row r="35" spans="1:18">
      <c r="B35" s="7">
        <v>2.2999999999999998</v>
      </c>
      <c r="C35" s="7">
        <v>320</v>
      </c>
      <c r="D35" s="7">
        <v>34</v>
      </c>
      <c r="E35" s="8">
        <f t="shared" si="18"/>
        <v>0.10625</v>
      </c>
      <c r="F35" s="16">
        <f t="shared" si="5"/>
        <v>15.9375</v>
      </c>
      <c r="G35" s="7">
        <v>28</v>
      </c>
      <c r="H35" s="8">
        <f t="shared" si="19"/>
        <v>8.7499999999999994E-2</v>
      </c>
      <c r="I35" s="16">
        <f t="shared" si="6"/>
        <v>13.125</v>
      </c>
      <c r="J35" s="7">
        <v>94</v>
      </c>
      <c r="K35" s="8">
        <f t="shared" si="20"/>
        <v>0.29375000000000001</v>
      </c>
      <c r="L35" s="16">
        <f t="shared" si="7"/>
        <v>44.0625</v>
      </c>
      <c r="M35" s="7">
        <v>94</v>
      </c>
      <c r="N35" s="8">
        <f t="shared" si="3"/>
        <v>0.29375000000000001</v>
      </c>
      <c r="O35" s="16">
        <f t="shared" si="8"/>
        <v>44.0625</v>
      </c>
      <c r="P35" s="7">
        <v>70</v>
      </c>
      <c r="Q35" s="8">
        <f t="shared" si="4"/>
        <v>0.21875</v>
      </c>
      <c r="R35" s="16">
        <f t="shared" si="9"/>
        <v>32.8125</v>
      </c>
    </row>
    <row r="36" spans="1:18">
      <c r="B36" s="7">
        <v>2.4</v>
      </c>
      <c r="C36" s="7">
        <v>404</v>
      </c>
      <c r="D36" s="7">
        <v>30</v>
      </c>
      <c r="E36" s="8">
        <f t="shared" si="18"/>
        <v>7.4257425742574254E-2</v>
      </c>
      <c r="F36" s="16">
        <f t="shared" si="5"/>
        <v>11.138613861386139</v>
      </c>
      <c r="G36" s="7">
        <v>33</v>
      </c>
      <c r="H36" s="8">
        <f t="shared" si="19"/>
        <v>8.1683168316831686E-2</v>
      </c>
      <c r="I36" s="16">
        <f t="shared" si="6"/>
        <v>12.252475247524753</v>
      </c>
      <c r="J36" s="7">
        <v>115</v>
      </c>
      <c r="K36" s="8">
        <f t="shared" si="20"/>
        <v>0.28465346534653463</v>
      </c>
      <c r="L36" s="16">
        <f t="shared" si="7"/>
        <v>42.698019801980195</v>
      </c>
      <c r="M36" s="7">
        <v>140</v>
      </c>
      <c r="N36" s="8">
        <f t="shared" si="3"/>
        <v>0.34653465346534651</v>
      </c>
      <c r="O36" s="16">
        <f t="shared" si="8"/>
        <v>51.980198019801975</v>
      </c>
      <c r="P36" s="7">
        <v>86</v>
      </c>
      <c r="Q36" s="8">
        <f t="shared" si="4"/>
        <v>0.21287128712871287</v>
      </c>
      <c r="R36" s="16">
        <f t="shared" si="9"/>
        <v>31.93069306930693</v>
      </c>
    </row>
    <row r="37" spans="1:18" ht="17" thickBot="1">
      <c r="B37" s="9">
        <v>2.5</v>
      </c>
      <c r="C37" s="9">
        <v>453</v>
      </c>
      <c r="D37" s="9">
        <v>27</v>
      </c>
      <c r="E37" s="10">
        <f t="shared" si="18"/>
        <v>5.9602649006622516E-2</v>
      </c>
      <c r="F37" s="125">
        <f t="shared" si="5"/>
        <v>8.9403973509933774</v>
      </c>
      <c r="G37" s="9">
        <v>43</v>
      </c>
      <c r="H37" s="10">
        <f t="shared" si="19"/>
        <v>9.4922737306843266E-2</v>
      </c>
      <c r="I37" s="125">
        <f t="shared" si="6"/>
        <v>14.23841059602649</v>
      </c>
      <c r="J37" s="9">
        <v>168</v>
      </c>
      <c r="K37" s="10">
        <f t="shared" si="20"/>
        <v>0.37086092715231789</v>
      </c>
      <c r="L37" s="125">
        <f t="shared" si="7"/>
        <v>55.629139072847686</v>
      </c>
      <c r="M37" s="9">
        <v>109</v>
      </c>
      <c r="N37" s="10">
        <f t="shared" si="3"/>
        <v>0.24061810154525387</v>
      </c>
      <c r="O37" s="125">
        <f t="shared" si="8"/>
        <v>36.092715231788084</v>
      </c>
      <c r="P37" s="9">
        <v>106</v>
      </c>
      <c r="Q37" s="10">
        <f t="shared" si="4"/>
        <v>0.23399558498896247</v>
      </c>
      <c r="R37" s="125">
        <f t="shared" si="9"/>
        <v>35.099337748344368</v>
      </c>
    </row>
    <row r="38" spans="1:18" ht="17" thickTop="1">
      <c r="B38" s="12">
        <v>3.1</v>
      </c>
      <c r="C38" s="12">
        <v>74</v>
      </c>
      <c r="D38" s="12">
        <v>1</v>
      </c>
      <c r="E38" s="11">
        <f t="shared" si="18"/>
        <v>1.3513513513513514E-2</v>
      </c>
      <c r="F38" s="126">
        <f t="shared" si="5"/>
        <v>2.0270270270270272</v>
      </c>
      <c r="G38" s="12">
        <v>9</v>
      </c>
      <c r="H38" s="11">
        <f t="shared" si="19"/>
        <v>0.12162162162162163</v>
      </c>
      <c r="I38" s="126">
        <f t="shared" si="6"/>
        <v>18.243243243243246</v>
      </c>
      <c r="J38" s="12">
        <v>14</v>
      </c>
      <c r="K38" s="11">
        <f t="shared" si="20"/>
        <v>0.1891891891891892</v>
      </c>
      <c r="L38" s="126">
        <f t="shared" si="7"/>
        <v>28.378378378378379</v>
      </c>
      <c r="M38" s="12">
        <v>24</v>
      </c>
      <c r="N38" s="11">
        <f t="shared" si="3"/>
        <v>0.32432432432432434</v>
      </c>
      <c r="O38" s="126">
        <f t="shared" si="8"/>
        <v>48.648648648648653</v>
      </c>
      <c r="P38" s="12">
        <v>26</v>
      </c>
      <c r="Q38" s="11">
        <f t="shared" si="4"/>
        <v>0.35135135135135137</v>
      </c>
      <c r="R38" s="126">
        <f t="shared" si="9"/>
        <v>52.702702702702709</v>
      </c>
    </row>
    <row r="39" spans="1:18">
      <c r="B39" s="7">
        <v>3.2</v>
      </c>
      <c r="C39" s="7">
        <v>341</v>
      </c>
      <c r="D39" s="7">
        <v>5</v>
      </c>
      <c r="E39" s="8">
        <f t="shared" si="18"/>
        <v>1.466275659824047E-2</v>
      </c>
      <c r="F39" s="16">
        <f t="shared" si="5"/>
        <v>2.1994134897360706</v>
      </c>
      <c r="G39" s="7">
        <v>15</v>
      </c>
      <c r="H39" s="8">
        <f t="shared" si="19"/>
        <v>4.398826979472141E-2</v>
      </c>
      <c r="I39" s="16">
        <f t="shared" si="6"/>
        <v>6.5982404692082115</v>
      </c>
      <c r="J39" s="7">
        <v>84</v>
      </c>
      <c r="K39" s="8">
        <f t="shared" si="20"/>
        <v>0.24633431085043989</v>
      </c>
      <c r="L39" s="16">
        <f t="shared" si="7"/>
        <v>36.950146627565985</v>
      </c>
      <c r="M39" s="7">
        <v>86</v>
      </c>
      <c r="N39" s="8">
        <f t="shared" si="3"/>
        <v>0.25219941348973607</v>
      </c>
      <c r="O39" s="16">
        <f t="shared" si="8"/>
        <v>37.829912023460409</v>
      </c>
      <c r="P39" s="7">
        <v>151</v>
      </c>
      <c r="Q39" s="8">
        <f t="shared" si="4"/>
        <v>0.44281524926686217</v>
      </c>
      <c r="R39" s="16">
        <f t="shared" si="9"/>
        <v>66.422287390029325</v>
      </c>
    </row>
    <row r="40" spans="1:18">
      <c r="B40" s="7">
        <v>3.3</v>
      </c>
      <c r="C40" s="7">
        <v>240</v>
      </c>
      <c r="D40" s="7">
        <v>9</v>
      </c>
      <c r="E40" s="8">
        <f t="shared" si="18"/>
        <v>3.7499999999999999E-2</v>
      </c>
      <c r="F40" s="16">
        <f t="shared" si="5"/>
        <v>5.625</v>
      </c>
      <c r="G40" s="7">
        <v>15</v>
      </c>
      <c r="H40" s="8">
        <f t="shared" si="19"/>
        <v>6.25E-2</v>
      </c>
      <c r="I40" s="16">
        <f t="shared" si="6"/>
        <v>9.375</v>
      </c>
      <c r="J40" s="7">
        <v>48</v>
      </c>
      <c r="K40" s="8">
        <f t="shared" si="20"/>
        <v>0.2</v>
      </c>
      <c r="L40" s="16">
        <f t="shared" si="7"/>
        <v>30</v>
      </c>
      <c r="M40" s="7">
        <v>71</v>
      </c>
      <c r="N40" s="8">
        <f t="shared" si="3"/>
        <v>0.29583333333333334</v>
      </c>
      <c r="O40" s="16">
        <f t="shared" si="8"/>
        <v>44.375</v>
      </c>
      <c r="P40" s="7">
        <v>97</v>
      </c>
      <c r="Q40" s="8">
        <f t="shared" si="4"/>
        <v>0.40416666666666667</v>
      </c>
      <c r="R40" s="16">
        <f t="shared" si="9"/>
        <v>60.625</v>
      </c>
    </row>
    <row r="41" spans="1:18">
      <c r="B41" s="7">
        <v>3.4</v>
      </c>
      <c r="C41" s="7">
        <v>392</v>
      </c>
      <c r="D41" s="7">
        <v>21</v>
      </c>
      <c r="E41" s="8">
        <f t="shared" si="18"/>
        <v>5.3571428571428568E-2</v>
      </c>
      <c r="F41" s="16">
        <f t="shared" si="5"/>
        <v>8.0357142857142847</v>
      </c>
      <c r="G41" s="7">
        <v>14</v>
      </c>
      <c r="H41" s="8">
        <f t="shared" si="19"/>
        <v>3.5714285714285712E-2</v>
      </c>
      <c r="I41" s="16">
        <f t="shared" si="6"/>
        <v>5.3571428571428568</v>
      </c>
      <c r="J41" s="7">
        <v>46</v>
      </c>
      <c r="K41" s="8">
        <f t="shared" si="20"/>
        <v>0.11734693877551021</v>
      </c>
      <c r="L41" s="16">
        <f t="shared" si="7"/>
        <v>17.602040816326532</v>
      </c>
      <c r="M41" s="7">
        <v>125</v>
      </c>
      <c r="N41" s="8">
        <f t="shared" si="3"/>
        <v>0.31887755102040816</v>
      </c>
      <c r="O41" s="16">
        <f t="shared" si="8"/>
        <v>47.83163265306122</v>
      </c>
      <c r="P41" s="7">
        <v>186</v>
      </c>
      <c r="Q41" s="8">
        <f t="shared" si="4"/>
        <v>0.47448979591836737</v>
      </c>
      <c r="R41" s="16">
        <f t="shared" si="9"/>
        <v>71.173469387755105</v>
      </c>
    </row>
    <row r="42" spans="1:18" ht="17" thickBot="1">
      <c r="B42" s="9">
        <v>3.5</v>
      </c>
      <c r="C42" s="9">
        <v>170</v>
      </c>
      <c r="D42" s="9">
        <v>3</v>
      </c>
      <c r="E42" s="10">
        <f t="shared" si="18"/>
        <v>1.7647058823529412E-2</v>
      </c>
      <c r="F42" s="125">
        <f t="shared" si="5"/>
        <v>2.6470588235294117</v>
      </c>
      <c r="G42" s="9">
        <v>16</v>
      </c>
      <c r="H42" s="10">
        <f t="shared" si="19"/>
        <v>9.4117647058823528E-2</v>
      </c>
      <c r="I42" s="125">
        <f t="shared" si="6"/>
        <v>14.117647058823529</v>
      </c>
      <c r="J42" s="9">
        <v>48</v>
      </c>
      <c r="K42" s="10">
        <f t="shared" si="20"/>
        <v>0.28235294117647058</v>
      </c>
      <c r="L42" s="125">
        <f t="shared" si="7"/>
        <v>42.352941176470587</v>
      </c>
      <c r="M42" s="9">
        <v>32</v>
      </c>
      <c r="N42" s="10">
        <f t="shared" si="3"/>
        <v>0.18823529411764706</v>
      </c>
      <c r="O42" s="125">
        <f t="shared" si="8"/>
        <v>28.235294117647058</v>
      </c>
      <c r="P42" s="9">
        <v>71</v>
      </c>
      <c r="Q42" s="10">
        <f t="shared" si="4"/>
        <v>0.41764705882352943</v>
      </c>
      <c r="R42" s="125">
        <f t="shared" si="9"/>
        <v>62.647058823529413</v>
      </c>
    </row>
    <row r="43" spans="1:18" ht="17" thickTop="1">
      <c r="B43" s="12">
        <v>4.0999999999999996</v>
      </c>
      <c r="C43" s="12">
        <v>195</v>
      </c>
      <c r="D43" s="12">
        <v>5</v>
      </c>
      <c r="E43" s="11">
        <f t="shared" si="18"/>
        <v>2.564102564102564E-2</v>
      </c>
      <c r="F43" s="126">
        <f t="shared" si="5"/>
        <v>3.8461538461538458</v>
      </c>
      <c r="G43" s="12">
        <v>16</v>
      </c>
      <c r="H43" s="11">
        <f t="shared" si="19"/>
        <v>8.2051282051282051E-2</v>
      </c>
      <c r="I43" s="126">
        <f t="shared" si="6"/>
        <v>12.307692307692308</v>
      </c>
      <c r="J43" s="12">
        <v>33</v>
      </c>
      <c r="K43" s="11">
        <f t="shared" si="20"/>
        <v>0.16923076923076924</v>
      </c>
      <c r="L43" s="126">
        <f t="shared" si="7"/>
        <v>25.384615384615387</v>
      </c>
      <c r="M43" s="12">
        <v>63</v>
      </c>
      <c r="N43" s="11">
        <f t="shared" si="3"/>
        <v>0.32307692307692309</v>
      </c>
      <c r="O43" s="127">
        <f t="shared" si="8"/>
        <v>48.461538461538467</v>
      </c>
      <c r="P43" s="12">
        <v>78</v>
      </c>
      <c r="Q43" s="11">
        <f t="shared" si="4"/>
        <v>0.4</v>
      </c>
      <c r="R43" s="126">
        <f t="shared" si="9"/>
        <v>60</v>
      </c>
    </row>
    <row r="44" spans="1:18">
      <c r="B44" s="7">
        <v>4.2</v>
      </c>
      <c r="C44" s="7">
        <v>340</v>
      </c>
      <c r="D44" s="7">
        <v>2</v>
      </c>
      <c r="E44" s="8">
        <f t="shared" si="18"/>
        <v>5.8823529411764705E-3</v>
      </c>
      <c r="F44" s="16">
        <f t="shared" si="5"/>
        <v>0.88235294117647056</v>
      </c>
      <c r="G44" s="7">
        <v>11</v>
      </c>
      <c r="H44" s="8">
        <f t="shared" si="19"/>
        <v>3.2352941176470591E-2</v>
      </c>
      <c r="I44" s="16">
        <f t="shared" si="6"/>
        <v>4.8529411764705888</v>
      </c>
      <c r="J44" s="7">
        <v>52</v>
      </c>
      <c r="K44" s="8">
        <f t="shared" si="20"/>
        <v>0.15294117647058825</v>
      </c>
      <c r="L44" s="16">
        <f t="shared" si="7"/>
        <v>22.941176470588236</v>
      </c>
      <c r="M44" s="7">
        <v>72</v>
      </c>
      <c r="N44" s="8">
        <f t="shared" si="3"/>
        <v>0.21176470588235294</v>
      </c>
      <c r="O44" s="16">
        <f t="shared" si="8"/>
        <v>31.764705882352942</v>
      </c>
      <c r="P44" s="7">
        <v>203</v>
      </c>
      <c r="Q44" s="8">
        <f t="shared" si="4"/>
        <v>0.59705882352941175</v>
      </c>
      <c r="R44" s="16">
        <f t="shared" si="9"/>
        <v>89.558823529411768</v>
      </c>
    </row>
    <row r="45" spans="1:18">
      <c r="B45" s="7">
        <v>4.3</v>
      </c>
      <c r="C45" s="13">
        <v>489</v>
      </c>
      <c r="D45" s="13">
        <v>12</v>
      </c>
      <c r="E45" s="14">
        <f t="shared" si="18"/>
        <v>2.4539877300613498E-2</v>
      </c>
      <c r="F45" s="127">
        <f t="shared" si="5"/>
        <v>3.6809815950920246</v>
      </c>
      <c r="G45" s="13">
        <v>9</v>
      </c>
      <c r="H45" s="8">
        <f t="shared" si="19"/>
        <v>1.8404907975460124E-2</v>
      </c>
      <c r="I45" s="16">
        <f t="shared" si="6"/>
        <v>2.7607361963190185</v>
      </c>
      <c r="J45" s="7">
        <v>33</v>
      </c>
      <c r="K45" s="8">
        <f t="shared" si="20"/>
        <v>6.7484662576687116E-2</v>
      </c>
      <c r="L45" s="16">
        <f t="shared" si="7"/>
        <v>10.122699386503067</v>
      </c>
      <c r="M45" s="13">
        <v>147</v>
      </c>
      <c r="N45" s="8">
        <f t="shared" si="3"/>
        <v>0.30061349693251532</v>
      </c>
      <c r="O45" s="16">
        <f t="shared" si="8"/>
        <v>45.092024539877301</v>
      </c>
      <c r="P45" s="13">
        <v>288</v>
      </c>
      <c r="Q45" s="14">
        <f t="shared" si="4"/>
        <v>0.58895705521472397</v>
      </c>
      <c r="R45" s="127">
        <f t="shared" si="9"/>
        <v>88.343558282208591</v>
      </c>
    </row>
    <row r="46" spans="1:18">
      <c r="B46" s="7">
        <v>4.4000000000000004</v>
      </c>
      <c r="C46" s="7">
        <v>402</v>
      </c>
      <c r="D46" s="7">
        <v>9</v>
      </c>
      <c r="E46" s="8">
        <f t="shared" si="18"/>
        <v>2.2388059701492536E-2</v>
      </c>
      <c r="F46" s="16">
        <f>E46*150</f>
        <v>3.3582089552238803</v>
      </c>
      <c r="G46" s="7">
        <v>9</v>
      </c>
      <c r="H46" s="8">
        <f t="shared" si="19"/>
        <v>2.2388059701492536E-2</v>
      </c>
      <c r="I46" s="16">
        <f t="shared" si="6"/>
        <v>3.3582089552238803</v>
      </c>
      <c r="J46" s="7">
        <v>40</v>
      </c>
      <c r="K46" s="8">
        <f t="shared" si="20"/>
        <v>9.950248756218906E-2</v>
      </c>
      <c r="L46" s="16">
        <f t="shared" si="7"/>
        <v>14.925373134328359</v>
      </c>
      <c r="M46" s="7">
        <v>139</v>
      </c>
      <c r="N46" s="8">
        <f t="shared" si="3"/>
        <v>0.34577114427860695</v>
      </c>
      <c r="O46" s="16">
        <f t="shared" si="8"/>
        <v>51.865671641791039</v>
      </c>
      <c r="P46" s="7">
        <v>205</v>
      </c>
      <c r="Q46" s="8">
        <f t="shared" si="4"/>
        <v>0.50995024875621886</v>
      </c>
      <c r="R46" s="16">
        <f>Q46*150</f>
        <v>76.492537313432834</v>
      </c>
    </row>
    <row r="47" spans="1:18" ht="17" thickBot="1">
      <c r="B47" s="9">
        <v>4.5</v>
      </c>
      <c r="C47" s="9">
        <v>176</v>
      </c>
      <c r="D47" s="9">
        <v>5</v>
      </c>
      <c r="E47" s="10">
        <f t="shared" si="18"/>
        <v>2.8409090909090908E-2</v>
      </c>
      <c r="F47" s="125">
        <f t="shared" ref="F47:F57" si="21">E47*150</f>
        <v>4.2613636363636358</v>
      </c>
      <c r="G47" s="9">
        <v>9</v>
      </c>
      <c r="H47" s="10">
        <f t="shared" si="19"/>
        <v>5.113636363636364E-2</v>
      </c>
      <c r="I47" s="125">
        <f t="shared" si="6"/>
        <v>7.6704545454545459</v>
      </c>
      <c r="J47" s="9">
        <v>22</v>
      </c>
      <c r="K47" s="10">
        <f t="shared" si="20"/>
        <v>0.125</v>
      </c>
      <c r="L47" s="125">
        <f t="shared" si="7"/>
        <v>18.75</v>
      </c>
      <c r="M47" s="9">
        <v>35</v>
      </c>
      <c r="N47" s="10">
        <f t="shared" si="3"/>
        <v>0.19886363636363635</v>
      </c>
      <c r="O47" s="128">
        <f t="shared" si="8"/>
        <v>29.829545454545453</v>
      </c>
      <c r="P47" s="9">
        <v>105</v>
      </c>
      <c r="Q47" s="10">
        <f t="shared" si="4"/>
        <v>0.59659090909090906</v>
      </c>
      <c r="R47" s="125">
        <f t="shared" ref="R47:R57" si="22">Q47*150</f>
        <v>89.48863636363636</v>
      </c>
    </row>
    <row r="48" spans="1:18" ht="17" thickTop="1">
      <c r="B48" s="12">
        <v>5.0999999999999996</v>
      </c>
      <c r="C48" s="12">
        <v>286</v>
      </c>
      <c r="D48" s="12">
        <v>16</v>
      </c>
      <c r="E48" s="11">
        <f t="shared" si="18"/>
        <v>5.5944055944055944E-2</v>
      </c>
      <c r="F48" s="126">
        <f t="shared" si="21"/>
        <v>8.3916083916083917</v>
      </c>
      <c r="G48" s="12">
        <v>13</v>
      </c>
      <c r="H48" s="11">
        <f t="shared" si="19"/>
        <v>4.5454545454545456E-2</v>
      </c>
      <c r="I48" s="126">
        <f t="shared" si="6"/>
        <v>6.8181818181818183</v>
      </c>
      <c r="J48" s="12">
        <v>31</v>
      </c>
      <c r="K48" s="11">
        <f t="shared" si="20"/>
        <v>0.10839160839160839</v>
      </c>
      <c r="L48" s="126">
        <f t="shared" si="7"/>
        <v>16.258741258741257</v>
      </c>
      <c r="M48" s="12">
        <v>106</v>
      </c>
      <c r="N48" s="11">
        <f t="shared" si="3"/>
        <v>0.37062937062937062</v>
      </c>
      <c r="O48" s="127">
        <f t="shared" si="8"/>
        <v>55.594405594405593</v>
      </c>
      <c r="P48" s="12">
        <v>120</v>
      </c>
      <c r="Q48" s="11">
        <f t="shared" si="4"/>
        <v>0.41958041958041958</v>
      </c>
      <c r="R48" s="126">
        <f t="shared" si="22"/>
        <v>62.93706293706294</v>
      </c>
    </row>
    <row r="49" spans="2:18">
      <c r="B49" s="7">
        <v>5.2</v>
      </c>
      <c r="C49" s="7">
        <v>332</v>
      </c>
      <c r="D49" s="7">
        <v>4</v>
      </c>
      <c r="E49" s="8">
        <f t="shared" si="18"/>
        <v>1.2048192771084338E-2</v>
      </c>
      <c r="F49" s="16">
        <f t="shared" si="21"/>
        <v>1.8072289156626506</v>
      </c>
      <c r="G49" s="7">
        <v>1</v>
      </c>
      <c r="H49" s="8">
        <f t="shared" si="19"/>
        <v>3.0120481927710845E-3</v>
      </c>
      <c r="I49" s="16">
        <f t="shared" si="6"/>
        <v>0.45180722891566266</v>
      </c>
      <c r="J49" s="7">
        <v>36</v>
      </c>
      <c r="K49" s="8">
        <f t="shared" si="20"/>
        <v>0.10843373493975904</v>
      </c>
      <c r="L49" s="16">
        <f t="shared" si="7"/>
        <v>16.265060240963855</v>
      </c>
      <c r="M49" s="7">
        <v>55</v>
      </c>
      <c r="N49" s="8">
        <f t="shared" si="3"/>
        <v>0.16566265060240964</v>
      </c>
      <c r="O49" s="16">
        <f t="shared" si="8"/>
        <v>24.849397590361448</v>
      </c>
      <c r="P49" s="7">
        <v>236</v>
      </c>
      <c r="Q49" s="8">
        <f t="shared" si="4"/>
        <v>0.71084337349397586</v>
      </c>
      <c r="R49" s="16">
        <f t="shared" si="22"/>
        <v>106.62650602409639</v>
      </c>
    </row>
    <row r="50" spans="2:18">
      <c r="B50" s="7">
        <v>5.3</v>
      </c>
      <c r="C50" s="7">
        <v>391</v>
      </c>
      <c r="D50" s="7">
        <v>28</v>
      </c>
      <c r="E50" s="8">
        <f t="shared" si="18"/>
        <v>7.1611253196930943E-2</v>
      </c>
      <c r="F50" s="16">
        <f t="shared" si="21"/>
        <v>10.741687979539641</v>
      </c>
      <c r="G50" s="7">
        <v>2</v>
      </c>
      <c r="H50" s="8">
        <f t="shared" si="19"/>
        <v>5.1150895140664966E-3</v>
      </c>
      <c r="I50" s="16">
        <f t="shared" si="6"/>
        <v>0.76726342710997453</v>
      </c>
      <c r="J50" s="7">
        <v>8</v>
      </c>
      <c r="K50" s="8">
        <f t="shared" si="20"/>
        <v>2.0460358056265986E-2</v>
      </c>
      <c r="L50" s="16">
        <f t="shared" si="7"/>
        <v>3.0690537084398981</v>
      </c>
      <c r="M50" s="7">
        <v>142</v>
      </c>
      <c r="N50" s="8">
        <f t="shared" si="3"/>
        <v>0.3631713554987212</v>
      </c>
      <c r="O50" s="16">
        <f t="shared" si="8"/>
        <v>54.47570332480818</v>
      </c>
      <c r="P50" s="7">
        <v>211</v>
      </c>
      <c r="Q50" s="8">
        <f t="shared" si="4"/>
        <v>0.53964194373401531</v>
      </c>
      <c r="R50" s="16">
        <f t="shared" si="22"/>
        <v>80.946291560102296</v>
      </c>
    </row>
    <row r="51" spans="2:18">
      <c r="B51" s="7">
        <v>5.4</v>
      </c>
      <c r="C51" s="7">
        <v>300</v>
      </c>
      <c r="D51" s="7">
        <v>22</v>
      </c>
      <c r="E51" s="8">
        <f t="shared" si="18"/>
        <v>7.3333333333333334E-2</v>
      </c>
      <c r="F51" s="16">
        <f t="shared" si="21"/>
        <v>11</v>
      </c>
      <c r="G51" s="7">
        <v>3</v>
      </c>
      <c r="H51" s="8">
        <f t="shared" si="19"/>
        <v>0.01</v>
      </c>
      <c r="I51" s="16">
        <f t="shared" si="6"/>
        <v>1.5</v>
      </c>
      <c r="J51" s="7">
        <v>22</v>
      </c>
      <c r="K51" s="8">
        <f t="shared" si="20"/>
        <v>7.3333333333333334E-2</v>
      </c>
      <c r="L51" s="16">
        <f t="shared" si="7"/>
        <v>11</v>
      </c>
      <c r="M51" s="7">
        <v>114</v>
      </c>
      <c r="N51" s="8">
        <f t="shared" si="3"/>
        <v>0.38</v>
      </c>
      <c r="O51" s="16">
        <f t="shared" si="8"/>
        <v>57</v>
      </c>
      <c r="P51" s="7">
        <v>139</v>
      </c>
      <c r="Q51" s="8">
        <f t="shared" si="4"/>
        <v>0.46333333333333332</v>
      </c>
      <c r="R51" s="16">
        <f t="shared" si="22"/>
        <v>69.5</v>
      </c>
    </row>
    <row r="52" spans="2:18" ht="17" thickBot="1">
      <c r="B52" s="9">
        <v>5.5</v>
      </c>
      <c r="C52" s="9">
        <v>612</v>
      </c>
      <c r="D52" s="9">
        <v>29</v>
      </c>
      <c r="E52" s="10">
        <f t="shared" si="18"/>
        <v>4.7385620915032678E-2</v>
      </c>
      <c r="F52" s="125">
        <f t="shared" si="21"/>
        <v>7.1078431372549016</v>
      </c>
      <c r="G52" s="9">
        <v>7</v>
      </c>
      <c r="H52" s="10">
        <f t="shared" si="19"/>
        <v>1.1437908496732025E-2</v>
      </c>
      <c r="I52" s="125">
        <f t="shared" si="6"/>
        <v>1.7156862745098038</v>
      </c>
      <c r="J52" s="9">
        <v>28</v>
      </c>
      <c r="K52" s="10">
        <f t="shared" si="20"/>
        <v>4.5751633986928102E-2</v>
      </c>
      <c r="L52" s="125">
        <f t="shared" si="7"/>
        <v>6.8627450980392153</v>
      </c>
      <c r="M52" s="9">
        <v>173</v>
      </c>
      <c r="N52" s="10">
        <f t="shared" si="3"/>
        <v>0.2826797385620915</v>
      </c>
      <c r="O52" s="128">
        <f t="shared" si="8"/>
        <v>42.401960784313722</v>
      </c>
      <c r="P52" s="9">
        <v>375</v>
      </c>
      <c r="Q52" s="10">
        <f t="shared" si="4"/>
        <v>0.61274509803921573</v>
      </c>
      <c r="R52" s="125">
        <f t="shared" si="22"/>
        <v>91.911764705882362</v>
      </c>
    </row>
    <row r="53" spans="2:18" ht="17" thickTop="1">
      <c r="B53" s="12">
        <v>6.1</v>
      </c>
      <c r="C53" s="12">
        <v>220</v>
      </c>
      <c r="D53" s="12">
        <v>12</v>
      </c>
      <c r="E53" s="11">
        <f t="shared" si="18"/>
        <v>5.4545454545454543E-2</v>
      </c>
      <c r="F53" s="126">
        <f t="shared" si="21"/>
        <v>8.1818181818181817</v>
      </c>
      <c r="G53" s="12">
        <v>9</v>
      </c>
      <c r="H53" s="11">
        <f t="shared" si="19"/>
        <v>4.0909090909090909E-2</v>
      </c>
      <c r="I53" s="126">
        <f t="shared" si="6"/>
        <v>6.1363636363636367</v>
      </c>
      <c r="J53" s="12">
        <v>15</v>
      </c>
      <c r="K53" s="11">
        <f t="shared" si="20"/>
        <v>6.8181818181818177E-2</v>
      </c>
      <c r="L53" s="126">
        <f t="shared" si="7"/>
        <v>10.227272727272727</v>
      </c>
      <c r="M53" s="12">
        <v>86</v>
      </c>
      <c r="N53" s="11">
        <f t="shared" si="3"/>
        <v>0.39090909090909093</v>
      </c>
      <c r="O53" s="127">
        <f t="shared" si="8"/>
        <v>58.63636363636364</v>
      </c>
      <c r="P53" s="12">
        <v>98</v>
      </c>
      <c r="Q53" s="11">
        <f t="shared" si="4"/>
        <v>0.44545454545454544</v>
      </c>
      <c r="R53" s="126">
        <f t="shared" si="22"/>
        <v>66.818181818181813</v>
      </c>
    </row>
    <row r="54" spans="2:18">
      <c r="B54" s="7">
        <v>6.2</v>
      </c>
      <c r="C54" s="7">
        <v>570</v>
      </c>
      <c r="D54" s="7">
        <v>8</v>
      </c>
      <c r="E54" s="8">
        <f t="shared" si="18"/>
        <v>1.4035087719298246E-2</v>
      </c>
      <c r="F54" s="16">
        <f t="shared" si="21"/>
        <v>2.1052631578947367</v>
      </c>
      <c r="G54" s="7">
        <v>5</v>
      </c>
      <c r="H54" s="8">
        <f t="shared" si="19"/>
        <v>8.771929824561403E-3</v>
      </c>
      <c r="I54" s="16">
        <f t="shared" si="6"/>
        <v>1.3157894736842104</v>
      </c>
      <c r="J54" s="7">
        <v>25</v>
      </c>
      <c r="K54" s="8">
        <f t="shared" si="20"/>
        <v>4.3859649122807015E-2</v>
      </c>
      <c r="L54" s="16">
        <f t="shared" si="7"/>
        <v>6.5789473684210522</v>
      </c>
      <c r="M54" s="7">
        <v>110</v>
      </c>
      <c r="N54" s="8">
        <f t="shared" si="3"/>
        <v>0.19298245614035087</v>
      </c>
      <c r="O54" s="16">
        <f t="shared" si="8"/>
        <v>28.94736842105263</v>
      </c>
      <c r="P54" s="7">
        <v>422</v>
      </c>
      <c r="Q54" s="8">
        <f t="shared" si="4"/>
        <v>0.74035087719298243</v>
      </c>
      <c r="R54" s="16">
        <f t="shared" si="22"/>
        <v>111.05263157894737</v>
      </c>
    </row>
    <row r="55" spans="2:18">
      <c r="B55" s="7">
        <v>6.3</v>
      </c>
      <c r="C55" s="7">
        <v>291</v>
      </c>
      <c r="D55" s="7">
        <v>12</v>
      </c>
      <c r="E55" s="8">
        <f t="shared" si="18"/>
        <v>4.1237113402061855E-2</v>
      </c>
      <c r="F55" s="16">
        <f t="shared" si="21"/>
        <v>6.1855670103092786</v>
      </c>
      <c r="G55" s="7">
        <v>2</v>
      </c>
      <c r="H55" s="8">
        <f t="shared" si="19"/>
        <v>6.8728522336769758E-3</v>
      </c>
      <c r="I55" s="16">
        <f t="shared" si="6"/>
        <v>1.0309278350515463</v>
      </c>
      <c r="J55" s="7">
        <v>3</v>
      </c>
      <c r="K55" s="8">
        <f t="shared" si="20"/>
        <v>1.0309278350515464E-2</v>
      </c>
      <c r="L55" s="16">
        <f t="shared" si="7"/>
        <v>1.5463917525773196</v>
      </c>
      <c r="M55" s="7">
        <v>111</v>
      </c>
      <c r="N55" s="8">
        <f t="shared" si="3"/>
        <v>0.38144329896907214</v>
      </c>
      <c r="O55" s="16">
        <f t="shared" si="8"/>
        <v>57.21649484536082</v>
      </c>
      <c r="P55" s="7">
        <v>163</v>
      </c>
      <c r="Q55" s="8">
        <f t="shared" si="4"/>
        <v>0.56013745704467355</v>
      </c>
      <c r="R55" s="16">
        <f t="shared" si="22"/>
        <v>84.020618556701038</v>
      </c>
    </row>
    <row r="56" spans="2:18">
      <c r="B56" s="7">
        <v>6.4</v>
      </c>
      <c r="C56" s="7">
        <v>190</v>
      </c>
      <c r="D56" s="7">
        <v>18</v>
      </c>
      <c r="E56" s="8">
        <f t="shared" si="18"/>
        <v>9.4736842105263161E-2</v>
      </c>
      <c r="F56" s="16">
        <f t="shared" si="21"/>
        <v>14.210526315789474</v>
      </c>
      <c r="G56" s="7">
        <v>1</v>
      </c>
      <c r="H56" s="8">
        <f t="shared" si="19"/>
        <v>5.263157894736842E-3</v>
      </c>
      <c r="I56" s="16">
        <f t="shared" si="6"/>
        <v>0.78947368421052633</v>
      </c>
      <c r="J56" s="7">
        <v>5</v>
      </c>
      <c r="K56" s="8">
        <f t="shared" si="20"/>
        <v>2.6315789473684209E-2</v>
      </c>
      <c r="L56" s="16">
        <f t="shared" si="7"/>
        <v>3.9473684210526314</v>
      </c>
      <c r="M56" s="7">
        <v>71</v>
      </c>
      <c r="N56" s="8">
        <f t="shared" si="3"/>
        <v>0.37368421052631579</v>
      </c>
      <c r="O56" s="16">
        <f t="shared" si="8"/>
        <v>56.05263157894737</v>
      </c>
      <c r="P56" s="7">
        <v>95</v>
      </c>
      <c r="Q56" s="8">
        <f t="shared" si="4"/>
        <v>0.5</v>
      </c>
      <c r="R56" s="16">
        <f t="shared" si="22"/>
        <v>75</v>
      </c>
    </row>
    <row r="57" spans="2:18" ht="17" thickBot="1">
      <c r="B57" s="9">
        <v>6.5</v>
      </c>
      <c r="C57" s="9">
        <v>344</v>
      </c>
      <c r="D57" s="9">
        <v>13</v>
      </c>
      <c r="E57" s="10">
        <f t="shared" si="18"/>
        <v>3.7790697674418602E-2</v>
      </c>
      <c r="F57" s="125">
        <f t="shared" si="21"/>
        <v>5.6686046511627906</v>
      </c>
      <c r="G57" s="9">
        <v>5</v>
      </c>
      <c r="H57" s="10">
        <f t="shared" si="19"/>
        <v>1.4534883720930232E-2</v>
      </c>
      <c r="I57" s="125">
        <f t="shared" si="6"/>
        <v>2.1802325581395348</v>
      </c>
      <c r="J57" s="9">
        <v>8</v>
      </c>
      <c r="K57" s="10">
        <f t="shared" si="20"/>
        <v>2.3255813953488372E-2</v>
      </c>
      <c r="L57" s="125">
        <f t="shared" si="7"/>
        <v>3.4883720930232558</v>
      </c>
      <c r="M57" s="9">
        <v>113</v>
      </c>
      <c r="N57" s="10">
        <f t="shared" si="3"/>
        <v>0.32848837209302323</v>
      </c>
      <c r="O57" s="128">
        <f t="shared" si="8"/>
        <v>49.273255813953483</v>
      </c>
      <c r="P57" s="9">
        <v>205</v>
      </c>
      <c r="Q57" s="10">
        <f t="shared" si="4"/>
        <v>0.59593023255813948</v>
      </c>
      <c r="R57" s="125">
        <f t="shared" si="22"/>
        <v>89.389534883720927</v>
      </c>
    </row>
    <row r="58" spans="2:18" ht="17" thickTop="1">
      <c r="B58" s="15"/>
      <c r="C58" s="15"/>
      <c r="D58" s="15"/>
      <c r="E58" s="14"/>
      <c r="F58" s="15"/>
      <c r="G58" s="15"/>
      <c r="H58" s="14"/>
      <c r="I58" s="15"/>
      <c r="J58" s="15"/>
      <c r="K58" s="14"/>
      <c r="L58" s="15"/>
      <c r="M58" s="15"/>
      <c r="N58" s="14"/>
      <c r="O58" s="15"/>
      <c r="P58" s="15"/>
      <c r="Q58" s="14"/>
      <c r="R58" s="15"/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FAA8-D0E9-7D4A-B66F-4953092EAC7A}">
  <dimension ref="A1:P8"/>
  <sheetViews>
    <sheetView workbookViewId="0">
      <selection activeCell="J20" sqref="J20"/>
    </sheetView>
  </sheetViews>
  <sheetFormatPr baseColWidth="10" defaultRowHeight="16"/>
  <sheetData>
    <row r="1" spans="1:16">
      <c r="A1" s="143" t="s">
        <v>53</v>
      </c>
      <c r="B1" s="142" t="s">
        <v>9</v>
      </c>
      <c r="C1" s="142"/>
      <c r="D1" s="142"/>
      <c r="E1" s="142"/>
      <c r="F1" s="142"/>
      <c r="G1" s="142" t="s">
        <v>14</v>
      </c>
      <c r="H1" s="142"/>
      <c r="I1" s="142"/>
      <c r="J1" s="142"/>
      <c r="K1" s="142"/>
      <c r="L1" s="142" t="s">
        <v>15</v>
      </c>
      <c r="M1" s="142"/>
      <c r="N1" s="142"/>
      <c r="O1" s="142"/>
      <c r="P1" s="142"/>
    </row>
    <row r="2" spans="1:16">
      <c r="A2" s="144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1</v>
      </c>
      <c r="M2" s="5">
        <v>2</v>
      </c>
      <c r="N2" s="5">
        <v>3</v>
      </c>
      <c r="O2" s="5">
        <v>4</v>
      </c>
      <c r="P2" s="5">
        <v>5</v>
      </c>
    </row>
    <row r="3" spans="1:16">
      <c r="A3" s="2" t="s">
        <v>0</v>
      </c>
      <c r="B3" s="3">
        <v>50</v>
      </c>
      <c r="C3" s="3">
        <v>50</v>
      </c>
      <c r="D3" s="3">
        <v>50</v>
      </c>
      <c r="E3" s="3">
        <v>50</v>
      </c>
      <c r="F3" s="3">
        <v>50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100</v>
      </c>
      <c r="M3" s="3">
        <v>100</v>
      </c>
      <c r="N3" s="3">
        <v>100</v>
      </c>
      <c r="O3" s="3">
        <v>100</v>
      </c>
      <c r="P3" s="3">
        <v>100</v>
      </c>
    </row>
    <row r="4" spans="1:16">
      <c r="A4" s="2" t="s">
        <v>1</v>
      </c>
      <c r="B4" s="3">
        <v>8</v>
      </c>
      <c r="C4" s="3">
        <v>4</v>
      </c>
      <c r="D4" s="3">
        <v>12</v>
      </c>
      <c r="E4" s="3">
        <v>22</v>
      </c>
      <c r="F4" s="3">
        <v>17</v>
      </c>
      <c r="G4" s="3">
        <v>74</v>
      </c>
      <c r="H4" s="3">
        <v>66</v>
      </c>
      <c r="I4" s="3">
        <v>67</v>
      </c>
      <c r="J4" s="3">
        <v>70</v>
      </c>
      <c r="K4" s="3">
        <v>83</v>
      </c>
      <c r="L4" s="3">
        <v>68</v>
      </c>
      <c r="M4" s="3">
        <v>80</v>
      </c>
      <c r="N4" s="3">
        <v>72</v>
      </c>
      <c r="O4" s="3">
        <v>57</v>
      </c>
      <c r="P4" s="3">
        <v>50</v>
      </c>
    </row>
    <row r="5" spans="1:16">
      <c r="A5" s="2" t="s">
        <v>2</v>
      </c>
      <c r="B5" s="3">
        <v>15</v>
      </c>
      <c r="C5" s="3">
        <v>11</v>
      </c>
      <c r="D5" s="3">
        <v>17</v>
      </c>
      <c r="E5" s="3">
        <v>21</v>
      </c>
      <c r="F5" s="3">
        <v>20</v>
      </c>
      <c r="G5" s="3">
        <v>70</v>
      </c>
      <c r="H5" s="3">
        <v>69</v>
      </c>
      <c r="I5" s="3">
        <v>75</v>
      </c>
      <c r="J5" s="3">
        <v>81</v>
      </c>
      <c r="K5" s="3">
        <v>76</v>
      </c>
      <c r="L5" s="3">
        <v>65</v>
      </c>
      <c r="M5" s="3">
        <v>69</v>
      </c>
      <c r="N5" s="3">
        <v>57</v>
      </c>
      <c r="O5" s="3">
        <v>48</v>
      </c>
      <c r="P5" s="3">
        <v>54</v>
      </c>
    </row>
    <row r="6" spans="1:16">
      <c r="A6" s="2" t="s">
        <v>3</v>
      </c>
      <c r="B6" s="3">
        <v>25</v>
      </c>
      <c r="C6" s="3">
        <v>20</v>
      </c>
      <c r="D6" s="3">
        <v>20</v>
      </c>
      <c r="E6" s="3">
        <v>24</v>
      </c>
      <c r="F6" s="3">
        <v>24</v>
      </c>
      <c r="G6" s="3">
        <v>74</v>
      </c>
      <c r="H6" s="3">
        <v>65</v>
      </c>
      <c r="I6" s="3">
        <v>71</v>
      </c>
      <c r="J6" s="3">
        <v>83</v>
      </c>
      <c r="K6" s="3">
        <v>77</v>
      </c>
      <c r="L6" s="3">
        <v>51</v>
      </c>
      <c r="M6" s="3">
        <v>65</v>
      </c>
      <c r="N6" s="3">
        <v>59</v>
      </c>
      <c r="O6" s="3">
        <v>43</v>
      </c>
      <c r="P6" s="3">
        <v>49</v>
      </c>
    </row>
    <row r="7" spans="1:16">
      <c r="A7" s="2" t="s">
        <v>4</v>
      </c>
      <c r="B7" s="3">
        <v>36</v>
      </c>
      <c r="C7" s="3">
        <v>27</v>
      </c>
      <c r="D7" s="3">
        <v>15</v>
      </c>
      <c r="E7" s="3">
        <v>26</v>
      </c>
      <c r="F7" s="3">
        <v>17</v>
      </c>
      <c r="G7" s="3">
        <v>78</v>
      </c>
      <c r="H7" s="3">
        <v>75</v>
      </c>
      <c r="I7" s="3">
        <v>80</v>
      </c>
      <c r="J7" s="3">
        <v>64</v>
      </c>
      <c r="K7" s="3">
        <v>79</v>
      </c>
      <c r="L7" s="3">
        <v>36</v>
      </c>
      <c r="M7" s="3">
        <v>47</v>
      </c>
      <c r="N7" s="3">
        <v>55</v>
      </c>
      <c r="O7" s="3">
        <v>60</v>
      </c>
      <c r="P7" s="3">
        <v>54</v>
      </c>
    </row>
    <row r="8" spans="1:16">
      <c r="A8" s="2" t="s">
        <v>5</v>
      </c>
      <c r="B8" s="3">
        <v>53</v>
      </c>
      <c r="C8" s="3">
        <v>30</v>
      </c>
      <c r="D8" s="3">
        <v>20</v>
      </c>
      <c r="E8" s="3">
        <v>24</v>
      </c>
      <c r="F8" s="3">
        <v>24</v>
      </c>
      <c r="G8" s="3">
        <v>72</v>
      </c>
      <c r="H8" s="3">
        <v>68</v>
      </c>
      <c r="I8" s="3">
        <v>74</v>
      </c>
      <c r="J8" s="3">
        <v>77</v>
      </c>
      <c r="K8" s="3">
        <v>79</v>
      </c>
      <c r="L8" s="3">
        <v>25</v>
      </c>
      <c r="M8" s="3">
        <v>52</v>
      </c>
      <c r="N8" s="3">
        <v>56</v>
      </c>
      <c r="O8" s="3">
        <v>49</v>
      </c>
      <c r="P8" s="3">
        <v>47</v>
      </c>
    </row>
  </sheetData>
  <mergeCells count="4">
    <mergeCell ref="B1:F1"/>
    <mergeCell ref="G1:K1"/>
    <mergeCell ref="L1:P1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ED037-6E0D-1441-B840-864C3C141768}">
  <dimension ref="A1:P32"/>
  <sheetViews>
    <sheetView zoomScaleNormal="100" zoomScalePageLayoutView="150" workbookViewId="0">
      <selection activeCell="A3" sqref="A3"/>
    </sheetView>
  </sheetViews>
  <sheetFormatPr baseColWidth="10" defaultRowHeight="16"/>
  <cols>
    <col min="1" max="4" width="16.33203125" style="15" customWidth="1"/>
    <col min="5" max="5" width="16.33203125" style="14" customWidth="1"/>
    <col min="6" max="6" width="16.33203125" style="135" customWidth="1"/>
    <col min="7" max="7" width="16.33203125" style="15" customWidth="1"/>
    <col min="8" max="8" width="16.33203125" style="14" customWidth="1"/>
    <col min="9" max="9" width="16.33203125" style="139" customWidth="1"/>
    <col min="10" max="10" width="16.33203125" style="15" customWidth="1"/>
    <col min="11" max="11" width="16.33203125" style="14" customWidth="1"/>
    <col min="12" max="12" width="16.33203125" style="135" customWidth="1"/>
    <col min="13" max="16384" width="10.83203125" style="15"/>
  </cols>
  <sheetData>
    <row r="1" spans="1:16" ht="42" customHeight="1" thickBot="1">
      <c r="A1" s="7" t="s">
        <v>54</v>
      </c>
      <c r="B1" s="89" t="s">
        <v>24</v>
      </c>
      <c r="C1" s="105" t="s">
        <v>16</v>
      </c>
      <c r="D1" s="105" t="s">
        <v>9</v>
      </c>
      <c r="E1" s="107" t="s">
        <v>17</v>
      </c>
      <c r="F1" s="108" t="s">
        <v>36</v>
      </c>
      <c r="G1" s="109" t="s">
        <v>22</v>
      </c>
      <c r="H1" s="109" t="s">
        <v>49</v>
      </c>
      <c r="I1" s="111" t="s">
        <v>50</v>
      </c>
      <c r="J1" s="109" t="s">
        <v>31</v>
      </c>
      <c r="K1" s="110" t="s">
        <v>51</v>
      </c>
      <c r="L1" s="111" t="s">
        <v>52</v>
      </c>
      <c r="M1" s="131"/>
      <c r="N1" s="129"/>
      <c r="O1" s="129"/>
      <c r="P1" s="129"/>
    </row>
    <row r="2" spans="1:16" ht="17" customHeight="1" thickTop="1">
      <c r="A2" s="129"/>
      <c r="B2" s="12">
        <v>1.1000000000000001</v>
      </c>
      <c r="C2" s="132">
        <v>150</v>
      </c>
      <c r="D2" s="7">
        <v>50</v>
      </c>
      <c r="E2" s="79">
        <f t="shared" ref="E2:E6" si="0">(D2/C2)</f>
        <v>0.33333333333333331</v>
      </c>
      <c r="F2" s="80">
        <f>E2*150</f>
        <v>50</v>
      </c>
      <c r="G2" s="7">
        <v>0</v>
      </c>
      <c r="H2" s="7">
        <v>0</v>
      </c>
      <c r="I2" s="16">
        <v>0</v>
      </c>
      <c r="J2" s="7">
        <v>100</v>
      </c>
      <c r="K2" s="33">
        <f t="shared" ref="K2:K6" si="1">J2/C2</f>
        <v>0.66666666666666663</v>
      </c>
      <c r="L2" s="53">
        <f>K2*150</f>
        <v>100</v>
      </c>
      <c r="M2" s="129"/>
      <c r="N2" s="129"/>
      <c r="O2" s="129"/>
      <c r="P2" s="129"/>
    </row>
    <row r="3" spans="1:16" ht="17" customHeight="1">
      <c r="A3" s="129"/>
      <c r="B3" s="7">
        <v>1.2</v>
      </c>
      <c r="C3" s="133">
        <v>150</v>
      </c>
      <c r="D3" s="7">
        <v>50</v>
      </c>
      <c r="E3" s="22">
        <f t="shared" si="0"/>
        <v>0.33333333333333331</v>
      </c>
      <c r="F3" s="44">
        <f t="shared" ref="F3:F6" si="2">E3*150</f>
        <v>50</v>
      </c>
      <c r="G3" s="7">
        <v>0</v>
      </c>
      <c r="H3" s="7">
        <v>0</v>
      </c>
      <c r="I3" s="16">
        <v>0</v>
      </c>
      <c r="J3" s="7">
        <v>100</v>
      </c>
      <c r="K3" s="24">
        <f t="shared" si="1"/>
        <v>0.66666666666666663</v>
      </c>
      <c r="L3" s="50">
        <f t="shared" ref="L3:L6" si="3">K3*150</f>
        <v>100</v>
      </c>
      <c r="M3" s="129"/>
      <c r="N3" s="129"/>
      <c r="O3" s="129"/>
      <c r="P3" s="129"/>
    </row>
    <row r="4" spans="1:16" ht="17" customHeight="1">
      <c r="A4" s="129"/>
      <c r="B4" s="7">
        <v>1.3</v>
      </c>
      <c r="C4" s="133">
        <v>150</v>
      </c>
      <c r="D4" s="7">
        <v>50</v>
      </c>
      <c r="E4" s="22">
        <f t="shared" si="0"/>
        <v>0.33333333333333331</v>
      </c>
      <c r="F4" s="44">
        <f t="shared" si="2"/>
        <v>50</v>
      </c>
      <c r="G4" s="7">
        <v>0</v>
      </c>
      <c r="H4" s="7">
        <v>0</v>
      </c>
      <c r="I4" s="16">
        <v>0</v>
      </c>
      <c r="J4" s="7">
        <v>100</v>
      </c>
      <c r="K4" s="24">
        <f t="shared" si="1"/>
        <v>0.66666666666666663</v>
      </c>
      <c r="L4" s="50">
        <f t="shared" si="3"/>
        <v>100</v>
      </c>
      <c r="M4" s="129"/>
      <c r="N4" s="129"/>
      <c r="O4" s="129"/>
      <c r="P4" s="129"/>
    </row>
    <row r="5" spans="1:16" ht="17" customHeight="1">
      <c r="A5" s="129"/>
      <c r="B5" s="91">
        <v>1.4</v>
      </c>
      <c r="C5" s="133">
        <v>150</v>
      </c>
      <c r="D5" s="7">
        <v>50</v>
      </c>
      <c r="E5" s="22">
        <f t="shared" si="0"/>
        <v>0.33333333333333331</v>
      </c>
      <c r="F5" s="44">
        <f t="shared" si="2"/>
        <v>50</v>
      </c>
      <c r="G5" s="7">
        <v>0</v>
      </c>
      <c r="H5" s="7">
        <v>0</v>
      </c>
      <c r="I5" s="16">
        <v>0</v>
      </c>
      <c r="J5" s="7">
        <v>100</v>
      </c>
      <c r="K5" s="24">
        <f t="shared" si="1"/>
        <v>0.66666666666666663</v>
      </c>
      <c r="L5" s="50">
        <f t="shared" si="3"/>
        <v>100</v>
      </c>
      <c r="M5" s="129"/>
      <c r="N5" s="129"/>
      <c r="O5" s="129"/>
      <c r="P5" s="129"/>
    </row>
    <row r="6" spans="1:16" ht="17" customHeight="1" thickBot="1">
      <c r="A6" s="129"/>
      <c r="B6" s="92">
        <v>1.5</v>
      </c>
      <c r="C6" s="130">
        <v>150</v>
      </c>
      <c r="D6" s="9">
        <v>50</v>
      </c>
      <c r="E6" s="27">
        <f t="shared" si="0"/>
        <v>0.33333333333333331</v>
      </c>
      <c r="F6" s="45">
        <f t="shared" si="2"/>
        <v>50</v>
      </c>
      <c r="G6" s="9">
        <v>0</v>
      </c>
      <c r="H6" s="9">
        <v>0</v>
      </c>
      <c r="I6" s="125">
        <v>0</v>
      </c>
      <c r="J6" s="9">
        <v>100</v>
      </c>
      <c r="K6" s="29">
        <f t="shared" si="1"/>
        <v>0.66666666666666663</v>
      </c>
      <c r="L6" s="51">
        <f t="shared" si="3"/>
        <v>100</v>
      </c>
      <c r="M6" s="129"/>
      <c r="N6" s="129"/>
      <c r="O6" s="129"/>
      <c r="P6" s="129"/>
    </row>
    <row r="7" spans="1:16" ht="17" customHeight="1" thickTop="1">
      <c r="A7" s="134"/>
      <c r="B7" s="12">
        <v>2.1</v>
      </c>
      <c r="C7" s="12">
        <v>375</v>
      </c>
      <c r="D7" s="12">
        <v>19</v>
      </c>
      <c r="E7" s="11">
        <f t="shared" ref="E7:E31" si="4">D7/C7</f>
        <v>5.0666666666666665E-2</v>
      </c>
      <c r="F7" s="97">
        <f>E7*150</f>
        <v>7.6</v>
      </c>
      <c r="G7" s="12">
        <v>185</v>
      </c>
      <c r="H7" s="11">
        <f t="shared" ref="H7:H31" si="5">G7/C7</f>
        <v>0.49333333333333335</v>
      </c>
      <c r="I7" s="136">
        <f>H7*150</f>
        <v>74</v>
      </c>
      <c r="J7" s="12">
        <v>171</v>
      </c>
      <c r="K7" s="11">
        <f t="shared" ref="K7:K31" si="6">J7/C7</f>
        <v>0.45600000000000002</v>
      </c>
      <c r="L7" s="97">
        <f>K7*150</f>
        <v>68.400000000000006</v>
      </c>
    </row>
    <row r="8" spans="1:16" ht="17" customHeight="1">
      <c r="B8" s="7">
        <v>2.2000000000000002</v>
      </c>
      <c r="C8" s="7">
        <v>400</v>
      </c>
      <c r="D8" s="7">
        <v>10</v>
      </c>
      <c r="E8" s="8">
        <f t="shared" si="4"/>
        <v>2.5000000000000001E-2</v>
      </c>
      <c r="F8" s="95">
        <f t="shared" ref="F8:F31" si="7">E8*150</f>
        <v>3.75</v>
      </c>
      <c r="G8" s="7">
        <v>177</v>
      </c>
      <c r="H8" s="8">
        <f t="shared" si="5"/>
        <v>0.4425</v>
      </c>
      <c r="I8" s="137">
        <f t="shared" ref="I8:I31" si="8">H8*150</f>
        <v>66.375</v>
      </c>
      <c r="J8" s="7">
        <v>213</v>
      </c>
      <c r="K8" s="8">
        <f t="shared" si="6"/>
        <v>0.53249999999999997</v>
      </c>
      <c r="L8" s="95">
        <f t="shared" ref="L8:L31" si="9">K8*150</f>
        <v>79.875</v>
      </c>
    </row>
    <row r="9" spans="1:16" ht="17" customHeight="1">
      <c r="B9" s="7">
        <v>2.2999999999999998</v>
      </c>
      <c r="C9" s="7">
        <v>430</v>
      </c>
      <c r="D9" s="7">
        <v>34</v>
      </c>
      <c r="E9" s="8">
        <f t="shared" si="4"/>
        <v>7.9069767441860464E-2</v>
      </c>
      <c r="F9" s="95">
        <f t="shared" si="7"/>
        <v>11.86046511627907</v>
      </c>
      <c r="G9" s="7">
        <v>191</v>
      </c>
      <c r="H9" s="8">
        <f t="shared" si="5"/>
        <v>0.44418604651162791</v>
      </c>
      <c r="I9" s="137">
        <f t="shared" si="8"/>
        <v>66.627906976744185</v>
      </c>
      <c r="J9" s="7">
        <v>205</v>
      </c>
      <c r="K9" s="8">
        <f t="shared" si="6"/>
        <v>0.47674418604651164</v>
      </c>
      <c r="L9" s="95">
        <f t="shared" si="9"/>
        <v>71.511627906976742</v>
      </c>
    </row>
    <row r="10" spans="1:16" ht="17" customHeight="1">
      <c r="B10" s="7">
        <v>2.4</v>
      </c>
      <c r="C10" s="7">
        <v>249</v>
      </c>
      <c r="D10" s="7">
        <v>37</v>
      </c>
      <c r="E10" s="8">
        <f t="shared" si="4"/>
        <v>0.14859437751004015</v>
      </c>
      <c r="F10" s="95">
        <f t="shared" si="7"/>
        <v>22.289156626506021</v>
      </c>
      <c r="G10" s="7">
        <v>117</v>
      </c>
      <c r="H10" s="8">
        <f t="shared" si="5"/>
        <v>0.46987951807228917</v>
      </c>
      <c r="I10" s="137">
        <f t="shared" si="8"/>
        <v>70.481927710843379</v>
      </c>
      <c r="J10" s="7">
        <v>95</v>
      </c>
      <c r="K10" s="8">
        <f t="shared" si="6"/>
        <v>0.38152610441767071</v>
      </c>
      <c r="L10" s="95">
        <f t="shared" si="9"/>
        <v>57.228915662650607</v>
      </c>
    </row>
    <row r="11" spans="1:16" ht="17" customHeight="1" thickBot="1">
      <c r="B11" s="9">
        <v>2.5</v>
      </c>
      <c r="C11" s="9">
        <v>328</v>
      </c>
      <c r="D11" s="9">
        <v>37</v>
      </c>
      <c r="E11" s="10">
        <f t="shared" si="4"/>
        <v>0.11280487804878049</v>
      </c>
      <c r="F11" s="96">
        <f t="shared" si="7"/>
        <v>16.920731707317074</v>
      </c>
      <c r="G11" s="9">
        <v>181</v>
      </c>
      <c r="H11" s="10">
        <f t="shared" si="5"/>
        <v>0.55182926829268297</v>
      </c>
      <c r="I11" s="138">
        <f t="shared" si="8"/>
        <v>82.774390243902445</v>
      </c>
      <c r="J11" s="9">
        <v>110</v>
      </c>
      <c r="K11" s="10">
        <f t="shared" si="6"/>
        <v>0.33536585365853661</v>
      </c>
      <c r="L11" s="96">
        <f t="shared" si="9"/>
        <v>50.304878048780488</v>
      </c>
    </row>
    <row r="12" spans="1:16" ht="17" customHeight="1" thickTop="1">
      <c r="B12" s="12">
        <v>3.1</v>
      </c>
      <c r="C12" s="12">
        <v>409</v>
      </c>
      <c r="D12" s="12">
        <v>41</v>
      </c>
      <c r="E12" s="11">
        <f t="shared" si="4"/>
        <v>0.10024449877750612</v>
      </c>
      <c r="F12" s="97">
        <f t="shared" si="7"/>
        <v>15.036674816625917</v>
      </c>
      <c r="G12" s="12">
        <v>192</v>
      </c>
      <c r="H12" s="11">
        <f t="shared" si="5"/>
        <v>0.46943765281173594</v>
      </c>
      <c r="I12" s="136">
        <f t="shared" si="8"/>
        <v>70.415647921760396</v>
      </c>
      <c r="J12" s="12">
        <v>176</v>
      </c>
      <c r="K12" s="11">
        <f t="shared" si="6"/>
        <v>0.43031784841075793</v>
      </c>
      <c r="L12" s="97">
        <f t="shared" si="9"/>
        <v>64.547677261613686</v>
      </c>
    </row>
    <row r="13" spans="1:16" ht="17" customHeight="1">
      <c r="B13" s="7">
        <v>3.2</v>
      </c>
      <c r="C13" s="7">
        <v>251</v>
      </c>
      <c r="D13" s="7">
        <v>19</v>
      </c>
      <c r="E13" s="8">
        <f t="shared" si="4"/>
        <v>7.5697211155378488E-2</v>
      </c>
      <c r="F13" s="95">
        <f t="shared" si="7"/>
        <v>11.354581673306773</v>
      </c>
      <c r="G13" s="7">
        <v>116</v>
      </c>
      <c r="H13" s="8">
        <f t="shared" si="5"/>
        <v>0.46215139442231074</v>
      </c>
      <c r="I13" s="137">
        <f t="shared" si="8"/>
        <v>69.322709163346616</v>
      </c>
      <c r="J13" s="7">
        <v>116</v>
      </c>
      <c r="K13" s="8">
        <f t="shared" si="6"/>
        <v>0.46215139442231074</v>
      </c>
      <c r="L13" s="95">
        <f t="shared" si="9"/>
        <v>69.322709163346616</v>
      </c>
    </row>
    <row r="14" spans="1:16" ht="17" customHeight="1">
      <c r="B14" s="7">
        <v>3.3</v>
      </c>
      <c r="C14" s="7">
        <v>387</v>
      </c>
      <c r="D14" s="7">
        <v>45</v>
      </c>
      <c r="E14" s="8">
        <f t="shared" si="4"/>
        <v>0.11627906976744186</v>
      </c>
      <c r="F14" s="95">
        <f t="shared" si="7"/>
        <v>17.441860465116278</v>
      </c>
      <c r="G14" s="7">
        <v>194</v>
      </c>
      <c r="H14" s="8">
        <f t="shared" si="5"/>
        <v>0.50129198966408273</v>
      </c>
      <c r="I14" s="137">
        <f t="shared" si="8"/>
        <v>75.193798449612416</v>
      </c>
      <c r="J14" s="7">
        <v>148</v>
      </c>
      <c r="K14" s="8">
        <f t="shared" si="6"/>
        <v>0.38242894056847543</v>
      </c>
      <c r="L14" s="95">
        <f t="shared" si="9"/>
        <v>57.364341085271313</v>
      </c>
    </row>
    <row r="15" spans="1:16" ht="17" customHeight="1">
      <c r="B15" s="7">
        <v>3.4</v>
      </c>
      <c r="C15" s="7">
        <v>252</v>
      </c>
      <c r="D15" s="7">
        <v>35</v>
      </c>
      <c r="E15" s="8">
        <f t="shared" si="4"/>
        <v>0.1388888888888889</v>
      </c>
      <c r="F15" s="95">
        <f t="shared" si="7"/>
        <v>20.833333333333336</v>
      </c>
      <c r="G15" s="7">
        <v>136</v>
      </c>
      <c r="H15" s="8">
        <f t="shared" si="5"/>
        <v>0.53968253968253965</v>
      </c>
      <c r="I15" s="137">
        <f t="shared" si="8"/>
        <v>80.952380952380949</v>
      </c>
      <c r="J15" s="7">
        <v>81</v>
      </c>
      <c r="K15" s="8">
        <f t="shared" si="6"/>
        <v>0.32142857142857145</v>
      </c>
      <c r="L15" s="95">
        <f t="shared" si="9"/>
        <v>48.214285714285715</v>
      </c>
    </row>
    <row r="16" spans="1:16" ht="17" customHeight="1" thickBot="1">
      <c r="B16" s="9">
        <v>3.5</v>
      </c>
      <c r="C16" s="9">
        <v>331</v>
      </c>
      <c r="D16" s="9">
        <v>44</v>
      </c>
      <c r="E16" s="10">
        <f t="shared" si="4"/>
        <v>0.13293051359516617</v>
      </c>
      <c r="F16" s="96">
        <f t="shared" si="7"/>
        <v>19.939577039274926</v>
      </c>
      <c r="G16" s="9">
        <v>168</v>
      </c>
      <c r="H16" s="10">
        <f t="shared" si="5"/>
        <v>0.50755287009063443</v>
      </c>
      <c r="I16" s="138">
        <f t="shared" si="8"/>
        <v>76.13293051359517</v>
      </c>
      <c r="J16" s="9">
        <v>119</v>
      </c>
      <c r="K16" s="10">
        <f t="shared" si="6"/>
        <v>0.3595166163141994</v>
      </c>
      <c r="L16" s="96">
        <f t="shared" si="9"/>
        <v>53.927492447129907</v>
      </c>
    </row>
    <row r="17" spans="2:12" ht="17" customHeight="1" thickTop="1">
      <c r="B17" s="12">
        <v>4.0999999999999996</v>
      </c>
      <c r="C17" s="12">
        <v>260</v>
      </c>
      <c r="D17" s="12">
        <v>43</v>
      </c>
      <c r="E17" s="11">
        <f t="shared" si="4"/>
        <v>0.16538461538461538</v>
      </c>
      <c r="F17" s="97">
        <f t="shared" si="7"/>
        <v>24.807692307692307</v>
      </c>
      <c r="G17" s="12">
        <v>129</v>
      </c>
      <c r="H17" s="11">
        <f t="shared" si="5"/>
        <v>0.49615384615384617</v>
      </c>
      <c r="I17" s="136">
        <f t="shared" si="8"/>
        <v>74.42307692307692</v>
      </c>
      <c r="J17" s="12">
        <v>88</v>
      </c>
      <c r="K17" s="11">
        <f t="shared" si="6"/>
        <v>0.33846153846153848</v>
      </c>
      <c r="L17" s="97">
        <f t="shared" si="9"/>
        <v>50.769230769230774</v>
      </c>
    </row>
    <row r="18" spans="2:12" ht="17" customHeight="1">
      <c r="B18" s="7">
        <v>4.2</v>
      </c>
      <c r="C18" s="7">
        <v>376</v>
      </c>
      <c r="D18" s="7">
        <v>50</v>
      </c>
      <c r="E18" s="8">
        <f t="shared" si="4"/>
        <v>0.13297872340425532</v>
      </c>
      <c r="F18" s="95">
        <f t="shared" si="7"/>
        <v>19.946808510638299</v>
      </c>
      <c r="G18" s="7">
        <v>164</v>
      </c>
      <c r="H18" s="8">
        <f t="shared" si="5"/>
        <v>0.43617021276595747</v>
      </c>
      <c r="I18" s="137">
        <f t="shared" si="8"/>
        <v>65.425531914893625</v>
      </c>
      <c r="J18" s="7">
        <v>162</v>
      </c>
      <c r="K18" s="8">
        <f t="shared" si="6"/>
        <v>0.43085106382978722</v>
      </c>
      <c r="L18" s="95">
        <f t="shared" si="9"/>
        <v>64.627659574468083</v>
      </c>
    </row>
    <row r="19" spans="2:12" ht="17" customHeight="1">
      <c r="B19" s="7">
        <v>4.3</v>
      </c>
      <c r="C19" s="7">
        <v>455</v>
      </c>
      <c r="D19" s="7">
        <v>61</v>
      </c>
      <c r="E19" s="8">
        <f t="shared" si="4"/>
        <v>0.13406593406593406</v>
      </c>
      <c r="F19" s="95">
        <f t="shared" si="7"/>
        <v>20.109890109890109</v>
      </c>
      <c r="G19" s="7">
        <v>216</v>
      </c>
      <c r="H19" s="8">
        <f t="shared" si="5"/>
        <v>0.4747252747252747</v>
      </c>
      <c r="I19" s="137">
        <f t="shared" si="8"/>
        <v>71.208791208791212</v>
      </c>
      <c r="J19" s="7">
        <v>178</v>
      </c>
      <c r="K19" s="8">
        <f t="shared" si="6"/>
        <v>0.39120879120879121</v>
      </c>
      <c r="L19" s="95">
        <f t="shared" si="9"/>
        <v>58.681318681318679</v>
      </c>
    </row>
    <row r="20" spans="2:12" ht="17" customHeight="1">
      <c r="B20" s="7">
        <v>4.4000000000000004</v>
      </c>
      <c r="C20" s="7">
        <v>399</v>
      </c>
      <c r="D20" s="7">
        <v>63</v>
      </c>
      <c r="E20" s="8">
        <f t="shared" si="4"/>
        <v>0.15789473684210525</v>
      </c>
      <c r="F20" s="95">
        <f t="shared" si="7"/>
        <v>23.684210526315788</v>
      </c>
      <c r="G20" s="7">
        <v>222</v>
      </c>
      <c r="H20" s="8">
        <f t="shared" si="5"/>
        <v>0.55639097744360899</v>
      </c>
      <c r="I20" s="137">
        <f t="shared" si="8"/>
        <v>83.458646616541344</v>
      </c>
      <c r="J20" s="7">
        <v>114</v>
      </c>
      <c r="K20" s="8">
        <f t="shared" si="6"/>
        <v>0.2857142857142857</v>
      </c>
      <c r="L20" s="95">
        <f t="shared" si="9"/>
        <v>42.857142857142854</v>
      </c>
    </row>
    <row r="21" spans="2:12" ht="17" customHeight="1" thickBot="1">
      <c r="B21" s="9">
        <v>4.5</v>
      </c>
      <c r="C21" s="9">
        <v>261</v>
      </c>
      <c r="D21" s="9">
        <v>41</v>
      </c>
      <c r="E21" s="10">
        <f t="shared" si="4"/>
        <v>0.15708812260536398</v>
      </c>
      <c r="F21" s="96">
        <f t="shared" si="7"/>
        <v>23.563218390804597</v>
      </c>
      <c r="G21" s="9">
        <v>134</v>
      </c>
      <c r="H21" s="10">
        <f t="shared" si="5"/>
        <v>0.51340996168582376</v>
      </c>
      <c r="I21" s="138">
        <f t="shared" si="8"/>
        <v>77.011494252873561</v>
      </c>
      <c r="J21" s="9">
        <v>86</v>
      </c>
      <c r="K21" s="10">
        <f t="shared" si="6"/>
        <v>0.32950191570881227</v>
      </c>
      <c r="L21" s="96">
        <f t="shared" si="9"/>
        <v>49.425287356321839</v>
      </c>
    </row>
    <row r="22" spans="2:12" ht="17" customHeight="1" thickTop="1">
      <c r="B22" s="12">
        <v>5.0999999999999996</v>
      </c>
      <c r="C22" s="12">
        <v>337</v>
      </c>
      <c r="D22" s="12">
        <v>80</v>
      </c>
      <c r="E22" s="11">
        <f t="shared" si="4"/>
        <v>0.23738872403560832</v>
      </c>
      <c r="F22" s="97">
        <f t="shared" si="7"/>
        <v>35.60830860534125</v>
      </c>
      <c r="G22" s="12">
        <v>176</v>
      </c>
      <c r="H22" s="11">
        <f t="shared" si="5"/>
        <v>0.52225519287833833</v>
      </c>
      <c r="I22" s="136">
        <f t="shared" si="8"/>
        <v>78.33827893175075</v>
      </c>
      <c r="J22" s="12">
        <v>81</v>
      </c>
      <c r="K22" s="11">
        <f t="shared" si="6"/>
        <v>0.24035608308605341</v>
      </c>
      <c r="L22" s="97">
        <f t="shared" si="9"/>
        <v>36.053412462908014</v>
      </c>
    </row>
    <row r="23" spans="2:12" ht="17" customHeight="1">
      <c r="B23" s="7">
        <v>5.2</v>
      </c>
      <c r="C23" s="7">
        <v>336</v>
      </c>
      <c r="D23" s="7">
        <v>61</v>
      </c>
      <c r="E23" s="8">
        <f t="shared" si="4"/>
        <v>0.18154761904761904</v>
      </c>
      <c r="F23" s="95">
        <f t="shared" si="7"/>
        <v>27.232142857142858</v>
      </c>
      <c r="G23" s="7">
        <v>169</v>
      </c>
      <c r="H23" s="8">
        <f t="shared" si="5"/>
        <v>0.50297619047619047</v>
      </c>
      <c r="I23" s="137">
        <f t="shared" si="8"/>
        <v>75.446428571428569</v>
      </c>
      <c r="J23" s="7">
        <v>106</v>
      </c>
      <c r="K23" s="8">
        <f t="shared" si="6"/>
        <v>0.31547619047619047</v>
      </c>
      <c r="L23" s="95">
        <f t="shared" si="9"/>
        <v>47.321428571428569</v>
      </c>
    </row>
    <row r="24" spans="2:12" ht="17" customHeight="1">
      <c r="B24" s="7">
        <v>5.3</v>
      </c>
      <c r="C24" s="7">
        <v>307</v>
      </c>
      <c r="D24" s="7">
        <v>30</v>
      </c>
      <c r="E24" s="8">
        <f t="shared" si="4"/>
        <v>9.7719869706840393E-2</v>
      </c>
      <c r="F24" s="95">
        <f t="shared" si="7"/>
        <v>14.657980456026058</v>
      </c>
      <c r="G24" s="7">
        <v>165</v>
      </c>
      <c r="H24" s="8">
        <f t="shared" si="5"/>
        <v>0.53745928338762217</v>
      </c>
      <c r="I24" s="137">
        <f t="shared" si="8"/>
        <v>80.618892508143318</v>
      </c>
      <c r="J24" s="7">
        <v>112</v>
      </c>
      <c r="K24" s="8">
        <f t="shared" si="6"/>
        <v>0.36482084690553745</v>
      </c>
      <c r="L24" s="95">
        <f t="shared" si="9"/>
        <v>54.723127035830615</v>
      </c>
    </row>
    <row r="25" spans="2:12" ht="17" customHeight="1">
      <c r="B25" s="7">
        <v>5.4</v>
      </c>
      <c r="C25" s="7">
        <v>157</v>
      </c>
      <c r="D25" s="7">
        <v>27</v>
      </c>
      <c r="E25" s="8">
        <f t="shared" si="4"/>
        <v>0.17197452229299362</v>
      </c>
      <c r="F25" s="95">
        <f t="shared" si="7"/>
        <v>25.796178343949045</v>
      </c>
      <c r="G25" s="7">
        <v>67</v>
      </c>
      <c r="H25" s="8">
        <f t="shared" si="5"/>
        <v>0.42675159235668791</v>
      </c>
      <c r="I25" s="137">
        <f t="shared" si="8"/>
        <v>64.012738853503194</v>
      </c>
      <c r="J25" s="7">
        <v>63</v>
      </c>
      <c r="K25" s="8">
        <f t="shared" si="6"/>
        <v>0.40127388535031849</v>
      </c>
      <c r="L25" s="95">
        <f t="shared" si="9"/>
        <v>60.191082802547776</v>
      </c>
    </row>
    <row r="26" spans="2:12" ht="17" customHeight="1" thickBot="1">
      <c r="B26" s="9">
        <v>5.5</v>
      </c>
      <c r="C26" s="9">
        <v>386</v>
      </c>
      <c r="D26" s="9">
        <v>45</v>
      </c>
      <c r="E26" s="10">
        <f t="shared" si="4"/>
        <v>0.11658031088082901</v>
      </c>
      <c r="F26" s="96">
        <f t="shared" si="7"/>
        <v>17.487046632124351</v>
      </c>
      <c r="G26" s="9">
        <v>203</v>
      </c>
      <c r="H26" s="10">
        <f t="shared" si="5"/>
        <v>0.52590673575129532</v>
      </c>
      <c r="I26" s="138">
        <f t="shared" si="8"/>
        <v>78.886010362694293</v>
      </c>
      <c r="J26" s="9">
        <v>138</v>
      </c>
      <c r="K26" s="10">
        <f t="shared" si="6"/>
        <v>0.35751295336787564</v>
      </c>
      <c r="L26" s="96">
        <f t="shared" si="9"/>
        <v>53.626943005181346</v>
      </c>
    </row>
    <row r="27" spans="2:12" ht="17" customHeight="1" thickTop="1">
      <c r="B27" s="12">
        <v>6.1</v>
      </c>
      <c r="C27" s="12">
        <v>434</v>
      </c>
      <c r="D27" s="12">
        <v>154</v>
      </c>
      <c r="E27" s="11">
        <f t="shared" si="4"/>
        <v>0.35483870967741937</v>
      </c>
      <c r="F27" s="97">
        <f t="shared" si="7"/>
        <v>53.225806451612904</v>
      </c>
      <c r="G27" s="12">
        <v>207</v>
      </c>
      <c r="H27" s="11">
        <f t="shared" si="5"/>
        <v>0.47695852534562211</v>
      </c>
      <c r="I27" s="136">
        <f t="shared" si="8"/>
        <v>71.543778801843317</v>
      </c>
      <c r="J27" s="12">
        <v>73</v>
      </c>
      <c r="K27" s="11">
        <f t="shared" si="6"/>
        <v>0.16820276497695852</v>
      </c>
      <c r="L27" s="97">
        <f t="shared" si="9"/>
        <v>25.230414746543779</v>
      </c>
    </row>
    <row r="28" spans="2:12" ht="17" customHeight="1">
      <c r="B28" s="7">
        <v>6.2</v>
      </c>
      <c r="C28" s="7">
        <v>264</v>
      </c>
      <c r="D28" s="7">
        <f>26+27</f>
        <v>53</v>
      </c>
      <c r="E28" s="8">
        <f t="shared" si="4"/>
        <v>0.20075757575757575</v>
      </c>
      <c r="F28" s="95">
        <f t="shared" si="7"/>
        <v>30.113636363636363</v>
      </c>
      <c r="G28" s="7">
        <f>54+66</f>
        <v>120</v>
      </c>
      <c r="H28" s="8">
        <f t="shared" si="5"/>
        <v>0.45454545454545453</v>
      </c>
      <c r="I28" s="137">
        <f t="shared" si="8"/>
        <v>68.181818181818173</v>
      </c>
      <c r="J28" s="7">
        <f>47+44</f>
        <v>91</v>
      </c>
      <c r="K28" s="8">
        <f t="shared" si="6"/>
        <v>0.34469696969696972</v>
      </c>
      <c r="L28" s="95">
        <f t="shared" si="9"/>
        <v>51.70454545454546</v>
      </c>
    </row>
    <row r="29" spans="2:12" ht="17" customHeight="1">
      <c r="B29" s="7">
        <v>6.3</v>
      </c>
      <c r="C29" s="7">
        <v>385</v>
      </c>
      <c r="D29" s="7">
        <v>51</v>
      </c>
      <c r="E29" s="8">
        <f t="shared" si="4"/>
        <v>0.13246753246753246</v>
      </c>
      <c r="F29" s="95">
        <f t="shared" si="7"/>
        <v>19.870129870129869</v>
      </c>
      <c r="G29" s="7">
        <f>168+23</f>
        <v>191</v>
      </c>
      <c r="H29" s="8">
        <f t="shared" si="5"/>
        <v>0.4961038961038961</v>
      </c>
      <c r="I29" s="137">
        <f t="shared" si="8"/>
        <v>74.415584415584419</v>
      </c>
      <c r="J29" s="7">
        <f>128+15</f>
        <v>143</v>
      </c>
      <c r="K29" s="8">
        <f t="shared" si="6"/>
        <v>0.37142857142857144</v>
      </c>
      <c r="L29" s="95">
        <f t="shared" si="9"/>
        <v>55.714285714285715</v>
      </c>
    </row>
    <row r="30" spans="2:12" ht="17" customHeight="1">
      <c r="B30" s="7">
        <v>6.4</v>
      </c>
      <c r="C30" s="7">
        <v>377</v>
      </c>
      <c r="D30" s="7">
        <v>60</v>
      </c>
      <c r="E30" s="8">
        <f t="shared" si="4"/>
        <v>0.15915119363395225</v>
      </c>
      <c r="F30" s="95">
        <f t="shared" si="7"/>
        <v>23.872679045092838</v>
      </c>
      <c r="G30" s="7">
        <v>193</v>
      </c>
      <c r="H30" s="8">
        <f t="shared" si="5"/>
        <v>0.51193633952254647</v>
      </c>
      <c r="I30" s="137">
        <f t="shared" si="8"/>
        <v>76.790450928381972</v>
      </c>
      <c r="J30" s="7">
        <f>62+62</f>
        <v>124</v>
      </c>
      <c r="K30" s="8">
        <f t="shared" si="6"/>
        <v>0.32891246684350134</v>
      </c>
      <c r="L30" s="95">
        <f t="shared" si="9"/>
        <v>49.336870026525197</v>
      </c>
    </row>
    <row r="31" spans="2:12" ht="17" customHeight="1" thickBot="1">
      <c r="B31" s="9">
        <v>6.5</v>
      </c>
      <c r="C31" s="9">
        <v>338</v>
      </c>
      <c r="D31" s="9">
        <v>53</v>
      </c>
      <c r="E31" s="10">
        <f t="shared" si="4"/>
        <v>0.15680473372781065</v>
      </c>
      <c r="F31" s="96">
        <f t="shared" si="7"/>
        <v>23.520710059171599</v>
      </c>
      <c r="G31" s="9">
        <f>67+112</f>
        <v>179</v>
      </c>
      <c r="H31" s="10">
        <f t="shared" si="5"/>
        <v>0.52958579881656809</v>
      </c>
      <c r="I31" s="138">
        <f t="shared" si="8"/>
        <v>79.437869822485212</v>
      </c>
      <c r="J31" s="9">
        <v>106</v>
      </c>
      <c r="K31" s="10">
        <f t="shared" si="6"/>
        <v>0.31360946745562129</v>
      </c>
      <c r="L31" s="96">
        <f t="shared" si="9"/>
        <v>47.041420118343197</v>
      </c>
    </row>
    <row r="32" spans="2:12" ht="17" thickTop="1"/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DSCP-Gal4 Killer Summary</vt:lpstr>
      <vt:lpstr>DSCP-Gal4 Raw Counts</vt:lpstr>
      <vt:lpstr>Hsp70-Gal4 Killer Summary</vt:lpstr>
      <vt:lpstr>Hsp70-Gal4 Raw Counts</vt:lpstr>
      <vt:lpstr>Hsp70-Gal4-Hid Killer</vt:lpstr>
      <vt:lpstr>Hsp70-Gal4 Hid Raw Counts</vt:lpstr>
      <vt:lpstr>UAS-Gal80 Recue</vt:lpstr>
      <vt:lpstr>Gal80 Rescue Raw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Max Scott</cp:lastModifiedBy>
  <dcterms:created xsi:type="dcterms:W3CDTF">2019-11-26T13:41:23Z</dcterms:created>
  <dcterms:modified xsi:type="dcterms:W3CDTF">2020-02-21T17:18:19Z</dcterms:modified>
</cp:coreProperties>
</file>