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Anatomy measurements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5" i="1" l="1"/>
  <c r="D24" i="1" l="1"/>
  <c r="G56" i="1" l="1"/>
  <c r="L56" i="1"/>
  <c r="G57" i="1"/>
  <c r="L57" i="1"/>
  <c r="M54" i="1"/>
  <c r="I54" i="1"/>
  <c r="M53" i="1"/>
  <c r="I53" i="1"/>
  <c r="K52" i="1"/>
  <c r="M52" i="1" s="1"/>
  <c r="I52" i="1"/>
  <c r="M51" i="1"/>
  <c r="I51" i="1"/>
  <c r="M50" i="1"/>
  <c r="I50" i="1"/>
  <c r="K49" i="1"/>
  <c r="M49" i="1" s="1"/>
  <c r="I49" i="1"/>
  <c r="M48" i="1"/>
  <c r="I48" i="1"/>
  <c r="K47" i="1"/>
  <c r="M47" i="1" s="1"/>
  <c r="H47" i="1"/>
  <c r="I47" i="1" s="1"/>
  <c r="M46" i="1"/>
  <c r="F46" i="1"/>
  <c r="I46" i="1" s="1"/>
  <c r="M45" i="1"/>
  <c r="I45" i="1"/>
  <c r="M57" i="1" l="1"/>
  <c r="F57" i="1"/>
  <c r="M56" i="1"/>
  <c r="K57" i="1"/>
  <c r="I56" i="1"/>
  <c r="F56" i="1"/>
  <c r="I57" i="1"/>
  <c r="H57" i="1"/>
  <c r="K56" i="1"/>
  <c r="H56" i="1"/>
  <c r="D11" i="1" l="1"/>
  <c r="D8" i="1"/>
  <c r="D6" i="1"/>
  <c r="C6" i="1"/>
</calcChain>
</file>

<file path=xl/sharedStrings.xml><?xml version="1.0" encoding="utf-8"?>
<sst xmlns="http://schemas.openxmlformats.org/spreadsheetml/2006/main" count="24" uniqueCount="15">
  <si>
    <t>penis</t>
  </si>
  <si>
    <t>ephipallus</t>
  </si>
  <si>
    <t>flagellum</t>
  </si>
  <si>
    <t>div</t>
  </si>
  <si>
    <t>E</t>
  </si>
  <si>
    <t>tot E</t>
  </si>
  <si>
    <t>average</t>
  </si>
  <si>
    <t>Diverticulum</t>
  </si>
  <si>
    <t>E. vermiculata</t>
  </si>
  <si>
    <t>C. aspersum</t>
  </si>
  <si>
    <t>s.d.</t>
  </si>
  <si>
    <t>cc</t>
  </si>
  <si>
    <t>N.B.: measurements are in cm</t>
  </si>
  <si>
    <t>0.71</t>
  </si>
  <si>
    <t>epiphallus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</si>
</sst>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1" fillId="2" borderId="1" xfId="1" applyBorder="1"/>
    <xf numFmtId="0" fontId="1" fillId="3" borderId="1" xfId="2" applyBorder="1"/>
    <xf numFmtId="0" fontId="0" fillId="2" borderId="1" xfId="1" applyFont="1" applyBorder="1"/>
    <xf numFmtId="0" fontId="0" fillId="3" borderId="1" xfId="2" applyFont="1" applyBorder="1"/>
    <xf numFmtId="2" fontId="0" fillId="0" borderId="0" xfId="0" applyNumberFormat="1"/>
    <xf numFmtId="0" fontId="1" fillId="2" borderId="0" xfId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1"/>
    </xf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left"/>
    </xf>
  </cellXfs>
  <cellStyles count="3">
    <cellStyle name="20% - Accent1" xfId="1" builtinId="30"/>
    <cellStyle name="20% - Accent6" xfId="2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activeCell="A29" sqref="A29:D30"/>
    </sheetView>
  </sheetViews>
  <sheetFormatPr defaultRowHeight="15" x14ac:dyDescent="0.25"/>
  <cols>
    <col min="1" max="1" width="13.85546875" bestFit="1" customWidth="1"/>
    <col min="2" max="2" width="10.42578125" bestFit="1" customWidth="1"/>
    <col min="3" max="4" width="10.42578125" customWidth="1"/>
    <col min="5" max="6" width="10.28515625" bestFit="1" customWidth="1"/>
    <col min="7" max="7" width="9.85546875" bestFit="1" customWidth="1"/>
    <col min="11" max="11" width="13.7109375" customWidth="1"/>
    <col min="12" max="12" width="10.28515625" bestFit="1" customWidth="1"/>
    <col min="13" max="15" width="10.28515625" customWidth="1"/>
    <col min="16" max="16" width="10.28515625" bestFit="1" customWidth="1"/>
    <col min="17" max="18" width="10.28515625" customWidth="1"/>
    <col min="19" max="19" width="13.7109375" customWidth="1"/>
    <col min="20" max="20" width="12.85546875" bestFit="1" customWidth="1"/>
    <col min="21" max="21" width="7.28515625" customWidth="1"/>
    <col min="24" max="24" width="10.28515625" bestFit="1" customWidth="1"/>
    <col min="26" max="28" width="10.28515625" bestFit="1" customWidth="1"/>
    <col min="33" max="33" width="11.85546875" bestFit="1" customWidth="1"/>
  </cols>
  <sheetData>
    <row r="1" spans="1:17" x14ac:dyDescent="0.25">
      <c r="A1" s="13" t="s">
        <v>8</v>
      </c>
    </row>
    <row r="3" spans="1:17" x14ac:dyDescent="0.25">
      <c r="A3" s="12" t="s">
        <v>0</v>
      </c>
      <c r="B3" s="12" t="s">
        <v>14</v>
      </c>
      <c r="C3" s="12" t="s">
        <v>2</v>
      </c>
      <c r="D3" s="12" t="s">
        <v>7</v>
      </c>
    </row>
    <row r="4" spans="1:17" s="7" customFormat="1" x14ac:dyDescent="0.25">
      <c r="A4" s="8" t="s">
        <v>13</v>
      </c>
      <c r="B4" s="8">
        <v>0.874</v>
      </c>
      <c r="C4" s="8">
        <v>1.7490000000000001</v>
      </c>
      <c r="D4" s="8">
        <v>9.11</v>
      </c>
      <c r="E4" s="8"/>
      <c r="F4"/>
      <c r="G4"/>
      <c r="H4"/>
      <c r="I4"/>
      <c r="J4"/>
      <c r="K4"/>
      <c r="L4"/>
      <c r="M4"/>
      <c r="N4"/>
      <c r="O4"/>
      <c r="P4"/>
      <c r="Q4"/>
    </row>
    <row r="5" spans="1:17" s="7" customFormat="1" x14ac:dyDescent="0.25">
      <c r="A5" s="8">
        <f>0.511+0.284</f>
        <v>0.79499999999999993</v>
      </c>
      <c r="B5" s="8">
        <v>0.57599999999999996</v>
      </c>
      <c r="C5" s="8">
        <v>2.0430000000000001</v>
      </c>
      <c r="D5" s="8">
        <v>10.882</v>
      </c>
      <c r="E5" s="8"/>
      <c r="F5"/>
      <c r="G5"/>
      <c r="H5"/>
      <c r="I5"/>
      <c r="J5"/>
      <c r="K5"/>
      <c r="L5"/>
      <c r="M5"/>
      <c r="N5"/>
      <c r="O5"/>
      <c r="P5"/>
      <c r="Q5"/>
    </row>
    <row r="6" spans="1:17" s="7" customFormat="1" x14ac:dyDescent="0.25">
      <c r="A6" s="7">
        <v>0.81</v>
      </c>
      <c r="B6" s="7">
        <v>0.69</v>
      </c>
      <c r="C6" s="7">
        <f>1.299+1.073</f>
        <v>2.3719999999999999</v>
      </c>
      <c r="D6" s="7">
        <f>9.338+2.035</f>
        <v>11.372999999999999</v>
      </c>
      <c r="F6"/>
      <c r="G6"/>
      <c r="H6"/>
      <c r="I6"/>
      <c r="J6"/>
      <c r="K6"/>
      <c r="L6"/>
      <c r="M6"/>
      <c r="N6"/>
      <c r="O6"/>
      <c r="P6"/>
      <c r="Q6"/>
    </row>
    <row r="7" spans="1:17" s="7" customFormat="1" x14ac:dyDescent="0.25">
      <c r="A7" s="7">
        <v>0.78700000000000003</v>
      </c>
      <c r="B7" s="7">
        <v>0.68799999999999994</v>
      </c>
      <c r="C7" s="7">
        <v>1.776</v>
      </c>
      <c r="D7" s="7">
        <v>10.999000000000001</v>
      </c>
      <c r="F7"/>
      <c r="G7"/>
      <c r="H7"/>
      <c r="I7"/>
      <c r="J7"/>
      <c r="K7"/>
      <c r="L7"/>
      <c r="M7"/>
      <c r="N7"/>
      <c r="O7"/>
      <c r="P7"/>
      <c r="Q7"/>
    </row>
    <row r="8" spans="1:17" s="7" customFormat="1" x14ac:dyDescent="0.25">
      <c r="A8" s="7">
        <v>0.66100000000000003</v>
      </c>
      <c r="B8" s="7">
        <v>0.81499999999999995</v>
      </c>
      <c r="C8" s="7">
        <v>2.27</v>
      </c>
      <c r="D8" s="7">
        <f>8.723+2.56</f>
        <v>11.283000000000001</v>
      </c>
      <c r="F8"/>
      <c r="G8"/>
      <c r="H8"/>
      <c r="I8"/>
      <c r="J8"/>
      <c r="K8"/>
      <c r="L8"/>
      <c r="M8"/>
      <c r="N8"/>
      <c r="O8"/>
      <c r="P8"/>
      <c r="Q8"/>
    </row>
    <row r="9" spans="1:17" s="7" customFormat="1" x14ac:dyDescent="0.25">
      <c r="A9" s="7">
        <v>0.86199999999999999</v>
      </c>
      <c r="B9" s="7">
        <v>0.85199999999999998</v>
      </c>
      <c r="C9" s="7">
        <v>2.2429999999999999</v>
      </c>
      <c r="D9" s="7">
        <v>11.83</v>
      </c>
      <c r="F9"/>
      <c r="G9"/>
      <c r="H9"/>
      <c r="I9"/>
      <c r="J9"/>
      <c r="K9"/>
      <c r="L9"/>
      <c r="M9"/>
      <c r="N9"/>
      <c r="O9"/>
      <c r="P9"/>
      <c r="Q9"/>
    </row>
    <row r="10" spans="1:17" s="7" customFormat="1" x14ac:dyDescent="0.25">
      <c r="A10" s="7">
        <v>1.048</v>
      </c>
      <c r="B10" s="7">
        <v>0.79500000000000004</v>
      </c>
      <c r="C10" s="7">
        <v>2.3140000000000001</v>
      </c>
      <c r="D10" s="7">
        <v>9.2379999999999995</v>
      </c>
      <c r="F10"/>
      <c r="G10"/>
      <c r="H10"/>
      <c r="I10"/>
      <c r="J10"/>
      <c r="K10"/>
      <c r="L10"/>
      <c r="M10"/>
      <c r="N10"/>
      <c r="O10"/>
      <c r="P10"/>
      <c r="Q10"/>
    </row>
    <row r="11" spans="1:17" s="7" customFormat="1" x14ac:dyDescent="0.25">
      <c r="A11" s="7">
        <v>0.63800000000000001</v>
      </c>
      <c r="B11" s="7">
        <v>0.76600000000000001</v>
      </c>
      <c r="C11" s="7">
        <v>1.96</v>
      </c>
      <c r="D11" s="7">
        <f>7.923+1.905</f>
        <v>9.8279999999999994</v>
      </c>
      <c r="F11"/>
      <c r="G11"/>
      <c r="H11"/>
      <c r="I11"/>
      <c r="J11"/>
      <c r="K11"/>
      <c r="L11"/>
      <c r="M11"/>
      <c r="N11"/>
      <c r="O11"/>
      <c r="P11"/>
      <c r="Q11"/>
    </row>
    <row r="12" spans="1:17" s="7" customFormat="1" x14ac:dyDescent="0.25">
      <c r="A12" s="7">
        <v>0.65100000000000002</v>
      </c>
      <c r="B12" s="7">
        <v>0.8</v>
      </c>
      <c r="C12" s="7">
        <v>1.92</v>
      </c>
      <c r="D12" s="7">
        <v>10.939</v>
      </c>
      <c r="F12"/>
      <c r="G12"/>
      <c r="H12"/>
      <c r="I12"/>
      <c r="J12"/>
      <c r="K12"/>
      <c r="L12"/>
      <c r="M12"/>
      <c r="N12"/>
      <c r="O12"/>
      <c r="P12"/>
      <c r="Q12"/>
    </row>
    <row r="13" spans="1:17" s="7" customFormat="1" x14ac:dyDescent="0.25">
      <c r="A13" s="7">
        <v>0.67500000000000004</v>
      </c>
      <c r="B13" s="7">
        <v>0.89200000000000002</v>
      </c>
      <c r="C13" s="7">
        <v>2.1819999999999999</v>
      </c>
      <c r="D13" s="7">
        <v>9.4920000000000009</v>
      </c>
      <c r="F13"/>
      <c r="G13"/>
      <c r="H13"/>
      <c r="I13"/>
      <c r="J13"/>
      <c r="K13"/>
      <c r="L13"/>
      <c r="M13"/>
      <c r="N13"/>
      <c r="O13"/>
      <c r="P13"/>
      <c r="Q13"/>
    </row>
    <row r="14" spans="1:17" s="7" customFormat="1" x14ac:dyDescent="0.25">
      <c r="A14" s="14"/>
      <c r="B14" s="14"/>
      <c r="C14" s="14"/>
      <c r="D14" s="14"/>
      <c r="F14"/>
      <c r="G14"/>
      <c r="H14"/>
      <c r="I14"/>
      <c r="J14"/>
      <c r="K14"/>
      <c r="L14"/>
      <c r="M14"/>
      <c r="N14"/>
      <c r="O14"/>
      <c r="P14"/>
      <c r="Q14"/>
    </row>
    <row r="15" spans="1:17" s="7" customFormat="1" x14ac:dyDescent="0.25">
      <c r="A15" s="14"/>
      <c r="B15" s="14"/>
      <c r="C15" s="14"/>
      <c r="D15" s="14"/>
      <c r="E15" s="8"/>
      <c r="F15" s="8"/>
      <c r="G15" s="8"/>
      <c r="H15" s="8"/>
      <c r="I15" s="8"/>
      <c r="J15" s="8"/>
      <c r="K15" s="8"/>
      <c r="L15" s="8"/>
      <c r="M15" s="8"/>
    </row>
    <row r="16" spans="1:17" x14ac:dyDescent="0.25">
      <c r="A16" s="13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9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9" x14ac:dyDescent="0.25">
      <c r="A18" s="12" t="s">
        <v>0</v>
      </c>
      <c r="B18" s="12" t="s">
        <v>14</v>
      </c>
      <c r="C18" s="12" t="s">
        <v>2</v>
      </c>
      <c r="D18" s="12" t="s">
        <v>7</v>
      </c>
      <c r="G18" s="9"/>
      <c r="I18" s="5"/>
    </row>
    <row r="19" spans="1:19" x14ac:dyDescent="0.25">
      <c r="A19" s="7">
        <v>0.86499999999999999</v>
      </c>
      <c r="B19" s="7">
        <v>1.28</v>
      </c>
      <c r="C19">
        <v>9.8079999999999998</v>
      </c>
      <c r="D19">
        <v>5.2</v>
      </c>
      <c r="M19" s="5"/>
      <c r="O19" s="5"/>
      <c r="Q19" s="5"/>
      <c r="S19" s="10"/>
    </row>
    <row r="20" spans="1:19" x14ac:dyDescent="0.25">
      <c r="A20" s="7">
        <v>0.83499999999999996</v>
      </c>
      <c r="B20" s="7">
        <v>1.2090000000000001</v>
      </c>
      <c r="C20">
        <v>10.641999999999999</v>
      </c>
      <c r="D20">
        <v>6.4050000000000002</v>
      </c>
    </row>
    <row r="21" spans="1:19" x14ac:dyDescent="0.25">
      <c r="A21" s="7">
        <v>0.95599999999999996</v>
      </c>
      <c r="B21" s="7">
        <v>1.2230000000000001</v>
      </c>
      <c r="C21">
        <v>9.8379999999999992</v>
      </c>
      <c r="D21">
        <v>5.6150000000000002</v>
      </c>
    </row>
    <row r="22" spans="1:19" x14ac:dyDescent="0.25">
      <c r="A22" s="7">
        <v>0.83199999999999996</v>
      </c>
      <c r="B22" s="7">
        <v>1.417</v>
      </c>
      <c r="C22">
        <v>9.5749999999999993</v>
      </c>
      <c r="D22">
        <v>3.5630000000000002</v>
      </c>
    </row>
    <row r="23" spans="1:19" x14ac:dyDescent="0.25">
      <c r="A23" s="7">
        <v>1.07</v>
      </c>
      <c r="B23" s="7">
        <v>1.333</v>
      </c>
      <c r="C23">
        <v>9.6790000000000003</v>
      </c>
      <c r="D23">
        <v>4.3029999999999999</v>
      </c>
    </row>
    <row r="24" spans="1:19" x14ac:dyDescent="0.25">
      <c r="A24" s="7">
        <v>0.68600000000000005</v>
      </c>
      <c r="B24" s="7">
        <v>1.151</v>
      </c>
      <c r="C24">
        <v>8.8699999999999992</v>
      </c>
      <c r="D24">
        <f>2.823+1.805</f>
        <v>4.6280000000000001</v>
      </c>
    </row>
    <row r="25" spans="1:19" x14ac:dyDescent="0.25">
      <c r="A25" s="7">
        <v>0.74399999999999999</v>
      </c>
      <c r="B25" s="7">
        <v>1.373</v>
      </c>
      <c r="C25">
        <v>9.6920000000000002</v>
      </c>
      <c r="D25">
        <v>6.3529999999999998</v>
      </c>
      <c r="F25" s="10"/>
      <c r="G25" s="10"/>
      <c r="H25" s="10"/>
      <c r="I25" s="10"/>
      <c r="J25" s="10"/>
      <c r="K25" s="10"/>
      <c r="L25" s="10"/>
    </row>
    <row r="26" spans="1:19" x14ac:dyDescent="0.25">
      <c r="A26" s="7">
        <v>0.82699999999999996</v>
      </c>
      <c r="B26" s="7">
        <v>1.19</v>
      </c>
      <c r="C26">
        <v>11.228999999999999</v>
      </c>
      <c r="D26">
        <v>4.4720000000000004</v>
      </c>
      <c r="F26" s="5"/>
      <c r="G26" s="5"/>
      <c r="H26" s="5"/>
      <c r="I26" s="5"/>
      <c r="J26" s="5"/>
      <c r="K26" s="5"/>
      <c r="L26" s="10"/>
    </row>
    <row r="27" spans="1:19" x14ac:dyDescent="0.25">
      <c r="A27" s="7">
        <v>0.55700000000000005</v>
      </c>
      <c r="B27" s="7">
        <v>1.0269999999999999</v>
      </c>
      <c r="C27">
        <v>9.1549999999999994</v>
      </c>
      <c r="D27">
        <v>4.6639999999999997</v>
      </c>
      <c r="F27" s="10"/>
      <c r="G27" s="10"/>
      <c r="H27" s="10"/>
      <c r="I27" s="10"/>
      <c r="J27" s="10"/>
      <c r="K27" s="10"/>
    </row>
    <row r="28" spans="1:19" x14ac:dyDescent="0.25">
      <c r="A28" s="7">
        <v>0.52</v>
      </c>
      <c r="B28" s="7">
        <v>0.85499999999999998</v>
      </c>
      <c r="C28">
        <v>8.0060000000000002</v>
      </c>
      <c r="D28">
        <v>4.7859999999999996</v>
      </c>
      <c r="F28" s="10"/>
      <c r="G28" s="10"/>
      <c r="H28" s="10"/>
      <c r="I28" s="10"/>
      <c r="J28" s="10"/>
      <c r="K28" s="10"/>
      <c r="L28" s="10"/>
    </row>
    <row r="29" spans="1:19" x14ac:dyDescent="0.25">
      <c r="A29" s="14"/>
      <c r="B29" s="14"/>
      <c r="C29" s="14"/>
      <c r="D29" s="14"/>
      <c r="E29" s="14"/>
      <c r="F29" s="10"/>
      <c r="G29" s="10"/>
      <c r="H29" s="10"/>
      <c r="I29" s="10"/>
      <c r="J29" s="10"/>
      <c r="K29" s="10"/>
      <c r="L29" s="10"/>
    </row>
    <row r="30" spans="1:19" x14ac:dyDescent="0.25">
      <c r="A30" s="14"/>
      <c r="B30" s="14"/>
      <c r="C30" s="14"/>
      <c r="D30" s="14"/>
      <c r="L30" s="5"/>
    </row>
    <row r="31" spans="1:19" x14ac:dyDescent="0.25">
      <c r="C31" s="5"/>
      <c r="D31" s="5"/>
    </row>
    <row r="32" spans="1:19" x14ac:dyDescent="0.25">
      <c r="C32" s="5"/>
      <c r="D32" s="5"/>
    </row>
    <row r="33" spans="1:15" x14ac:dyDescent="0.25">
      <c r="A33" s="12" t="s">
        <v>12</v>
      </c>
      <c r="C33" s="5"/>
      <c r="D33" s="5"/>
    </row>
    <row r="34" spans="1:15" x14ac:dyDescent="0.25">
      <c r="C34" s="5"/>
      <c r="D34" s="5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</row>
    <row r="35" spans="1:15" x14ac:dyDescent="0.25">
      <c r="C35" s="5"/>
      <c r="D35" s="5"/>
      <c r="E35" s="5"/>
      <c r="F35" s="5"/>
      <c r="G35" s="5"/>
      <c r="H35" s="5"/>
      <c r="I35" s="5"/>
      <c r="J35" s="5"/>
      <c r="K35" s="5"/>
      <c r="L35" s="10"/>
    </row>
    <row r="36" spans="1:15" x14ac:dyDescent="0.25">
      <c r="C36" s="5"/>
      <c r="D36" s="5"/>
      <c r="E36" s="10"/>
      <c r="F36" s="10"/>
      <c r="G36" s="10"/>
      <c r="H36" s="10"/>
      <c r="I36" s="10"/>
      <c r="J36" s="10"/>
      <c r="K36" s="10"/>
    </row>
    <row r="37" spans="1:15" x14ac:dyDescent="0.25">
      <c r="C37" s="5"/>
      <c r="D37" s="5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</row>
    <row r="38" spans="1:15" x14ac:dyDescent="0.25">
      <c r="E38" s="10"/>
      <c r="F38" s="10"/>
      <c r="G38" s="10"/>
      <c r="H38" s="10"/>
      <c r="I38" s="10"/>
      <c r="J38" s="10"/>
      <c r="K38" s="10"/>
      <c r="L38" s="10"/>
    </row>
    <row r="40" spans="1:15" x14ac:dyDescent="0.25">
      <c r="E40" s="10"/>
      <c r="F40" s="10"/>
      <c r="H40" s="10"/>
    </row>
    <row r="43" spans="1:15" x14ac:dyDescent="0.25">
      <c r="H43" s="1" t="s">
        <v>2</v>
      </c>
      <c r="I43" s="6"/>
      <c r="K43" s="2" t="s">
        <v>3</v>
      </c>
      <c r="L43" s="4" t="s">
        <v>11</v>
      </c>
    </row>
    <row r="44" spans="1:15" x14ac:dyDescent="0.25">
      <c r="F44" s="1" t="s">
        <v>0</v>
      </c>
      <c r="G44" s="1" t="s">
        <v>1</v>
      </c>
      <c r="H44" s="3" t="s">
        <v>4</v>
      </c>
      <c r="I44" s="3" t="s">
        <v>5</v>
      </c>
      <c r="J44" s="3"/>
      <c r="K44" s="4" t="s">
        <v>4</v>
      </c>
      <c r="L44" s="4" t="s">
        <v>4</v>
      </c>
      <c r="M44" s="4" t="s">
        <v>5</v>
      </c>
    </row>
    <row r="45" spans="1:15" x14ac:dyDescent="0.25">
      <c r="F45" s="8">
        <v>0.71</v>
      </c>
      <c r="G45" s="8">
        <v>0.874</v>
      </c>
      <c r="H45" s="8">
        <v>1.7490000000000001</v>
      </c>
      <c r="I45" s="8">
        <f t="shared" ref="I45:I54" si="0">F45+G45+H45</f>
        <v>3.3330000000000002</v>
      </c>
      <c r="J45" s="8"/>
      <c r="K45" s="8">
        <v>9.11</v>
      </c>
      <c r="L45" s="8">
        <v>1.3660000000000001</v>
      </c>
      <c r="M45" s="8">
        <f t="shared" ref="M45:M54" si="1">K45+L45</f>
        <v>10.475999999999999</v>
      </c>
    </row>
    <row r="46" spans="1:15" x14ac:dyDescent="0.25">
      <c r="F46" s="8">
        <f>0.511+0.284</f>
        <v>0.79499999999999993</v>
      </c>
      <c r="G46" s="8">
        <v>0.57599999999999996</v>
      </c>
      <c r="H46" s="8">
        <v>2.0430000000000001</v>
      </c>
      <c r="I46" s="8">
        <f t="shared" si="0"/>
        <v>3.4140000000000001</v>
      </c>
      <c r="J46" s="8"/>
      <c r="K46" s="8">
        <v>10.882</v>
      </c>
      <c r="L46" s="8">
        <v>1.393</v>
      </c>
      <c r="M46" s="8">
        <f t="shared" si="1"/>
        <v>12.275</v>
      </c>
    </row>
    <row r="47" spans="1:15" x14ac:dyDescent="0.25">
      <c r="F47" s="7">
        <v>0.81</v>
      </c>
      <c r="G47" s="7">
        <v>0.69</v>
      </c>
      <c r="H47" s="7">
        <f>1.299+1.073</f>
        <v>2.3719999999999999</v>
      </c>
      <c r="I47" s="8">
        <f t="shared" si="0"/>
        <v>3.8719999999999999</v>
      </c>
      <c r="J47" s="8"/>
      <c r="K47" s="7">
        <f>9.338+2.035</f>
        <v>11.372999999999999</v>
      </c>
      <c r="L47" s="7">
        <v>1.66</v>
      </c>
      <c r="M47" s="8">
        <f t="shared" si="1"/>
        <v>13.032999999999999</v>
      </c>
    </row>
    <row r="48" spans="1:15" x14ac:dyDescent="0.25">
      <c r="F48" s="7">
        <v>0.78700000000000003</v>
      </c>
      <c r="G48" s="7">
        <v>0.68799999999999994</v>
      </c>
      <c r="H48" s="7">
        <v>1.776</v>
      </c>
      <c r="I48" s="8">
        <f t="shared" si="0"/>
        <v>3.2510000000000003</v>
      </c>
      <c r="J48" s="8"/>
      <c r="K48" s="7">
        <v>10.999000000000001</v>
      </c>
      <c r="L48" s="7">
        <v>1.9119999999999999</v>
      </c>
      <c r="M48" s="8">
        <f t="shared" si="1"/>
        <v>12.911000000000001</v>
      </c>
    </row>
    <row r="49" spans="5:13" x14ac:dyDescent="0.25">
      <c r="F49" s="7">
        <v>0.66100000000000003</v>
      </c>
      <c r="G49" s="7">
        <v>0.81499999999999995</v>
      </c>
      <c r="H49" s="7">
        <v>2.27</v>
      </c>
      <c r="I49" s="8">
        <f t="shared" si="0"/>
        <v>3.746</v>
      </c>
      <c r="J49" s="8"/>
      <c r="K49" s="7">
        <f>8.723+2.56</f>
        <v>11.283000000000001</v>
      </c>
      <c r="L49" s="7">
        <v>1.68</v>
      </c>
      <c r="M49" s="8">
        <f t="shared" si="1"/>
        <v>12.963000000000001</v>
      </c>
    </row>
    <row r="50" spans="5:13" x14ac:dyDescent="0.25">
      <c r="F50" s="7">
        <v>0.86199999999999999</v>
      </c>
      <c r="G50" s="7">
        <v>0.85199999999999998</v>
      </c>
      <c r="H50" s="7">
        <v>2.2429999999999999</v>
      </c>
      <c r="I50" s="8">
        <f t="shared" si="0"/>
        <v>3.9569999999999999</v>
      </c>
      <c r="J50" s="8"/>
      <c r="K50" s="7">
        <v>11.83</v>
      </c>
      <c r="L50" s="7">
        <v>1.6259999999999999</v>
      </c>
      <c r="M50" s="8">
        <f t="shared" si="1"/>
        <v>13.456</v>
      </c>
    </row>
    <row r="51" spans="5:13" x14ac:dyDescent="0.25">
      <c r="F51" s="7">
        <v>1.048</v>
      </c>
      <c r="G51" s="7">
        <v>0.79500000000000004</v>
      </c>
      <c r="H51" s="7">
        <v>2.3140000000000001</v>
      </c>
      <c r="I51" s="8">
        <f t="shared" si="0"/>
        <v>4.157</v>
      </c>
      <c r="J51" s="8"/>
      <c r="K51" s="7">
        <v>9.2379999999999995</v>
      </c>
      <c r="L51" s="7">
        <v>1.714</v>
      </c>
      <c r="M51" s="8">
        <f t="shared" si="1"/>
        <v>10.952</v>
      </c>
    </row>
    <row r="52" spans="5:13" x14ac:dyDescent="0.25">
      <c r="F52" s="7">
        <v>0.63800000000000001</v>
      </c>
      <c r="G52" s="7">
        <v>0.76600000000000001</v>
      </c>
      <c r="H52" s="7">
        <v>1.96</v>
      </c>
      <c r="I52" s="8">
        <f t="shared" si="0"/>
        <v>3.3639999999999999</v>
      </c>
      <c r="J52" s="8"/>
      <c r="K52" s="7">
        <f>7.923+1.905</f>
        <v>9.8279999999999994</v>
      </c>
      <c r="L52" s="7">
        <v>1.4059999999999999</v>
      </c>
      <c r="M52" s="8">
        <f t="shared" si="1"/>
        <v>11.234</v>
      </c>
    </row>
    <row r="53" spans="5:13" x14ac:dyDescent="0.25">
      <c r="F53" s="7">
        <v>0.65100000000000002</v>
      </c>
      <c r="G53" s="7">
        <v>0.8</v>
      </c>
      <c r="H53" s="7">
        <v>1.92</v>
      </c>
      <c r="I53" s="8">
        <f t="shared" si="0"/>
        <v>3.371</v>
      </c>
      <c r="J53" s="8"/>
      <c r="K53" s="7">
        <v>10.939</v>
      </c>
      <c r="L53" s="7">
        <v>1.466</v>
      </c>
      <c r="M53" s="8">
        <f t="shared" si="1"/>
        <v>12.404999999999999</v>
      </c>
    </row>
    <row r="54" spans="5:13" x14ac:dyDescent="0.25">
      <c r="F54" s="7">
        <v>0.67500000000000004</v>
      </c>
      <c r="G54" s="7">
        <v>0.89200000000000002</v>
      </c>
      <c r="H54" s="7">
        <v>2.1819999999999999</v>
      </c>
      <c r="I54" s="8">
        <f t="shared" si="0"/>
        <v>3.7490000000000001</v>
      </c>
      <c r="J54" s="8"/>
      <c r="K54" s="7">
        <v>9.4920000000000009</v>
      </c>
      <c r="L54" s="7">
        <v>1.3580000000000001</v>
      </c>
      <c r="M54" s="8">
        <f t="shared" si="1"/>
        <v>10.850000000000001</v>
      </c>
    </row>
    <row r="56" spans="5:13" x14ac:dyDescent="0.25">
      <c r="E56" s="7" t="s">
        <v>6</v>
      </c>
      <c r="F56" s="10">
        <f>AVERAGE(F45:F54)</f>
        <v>0.76369999999999993</v>
      </c>
      <c r="G56" s="10">
        <f t="shared" ref="G56:M56" si="2">AVERAGE(G45:G54)</f>
        <v>0.77479999999999993</v>
      </c>
      <c r="H56" s="10">
        <f t="shared" si="2"/>
        <v>2.0828999999999995</v>
      </c>
      <c r="I56" s="10">
        <f t="shared" si="2"/>
        <v>3.6214000000000004</v>
      </c>
      <c r="J56" s="10"/>
      <c r="K56" s="10">
        <f t="shared" si="2"/>
        <v>10.497400000000001</v>
      </c>
      <c r="L56" s="10">
        <f t="shared" si="2"/>
        <v>1.5581</v>
      </c>
      <c r="M56" s="10">
        <f t="shared" si="2"/>
        <v>12.0555</v>
      </c>
    </row>
    <row r="57" spans="5:13" x14ac:dyDescent="0.25">
      <c r="E57" t="s">
        <v>10</v>
      </c>
      <c r="F57" s="10">
        <f>STDEV(F45:F54)</f>
        <v>0.12647182382737418</v>
      </c>
      <c r="G57" s="10">
        <f t="shared" ref="G57:M57" si="3">STDEV(G45:G54)</f>
        <v>9.80473808364557E-2</v>
      </c>
      <c r="H57" s="10">
        <f t="shared" si="3"/>
        <v>0.22518015010209422</v>
      </c>
      <c r="I57" s="10">
        <f t="shared" si="3"/>
        <v>0.31383690031607175</v>
      </c>
      <c r="J57" s="10"/>
      <c r="K57" s="10">
        <f t="shared" si="3"/>
        <v>0.98455226146485275</v>
      </c>
      <c r="L57" s="10">
        <f t="shared" si="3"/>
        <v>0.18714845562933199</v>
      </c>
      <c r="M57" s="10">
        <f t="shared" si="3"/>
        <v>1.0792640753978817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Anatomy measurements</vt:lpstr>
      <vt:lpstr>Sheet3</vt:lpstr>
    </vt:vector>
  </TitlesOfParts>
  <Company>Vrije Universiteit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Lodi, M.</dc:creator>
  <cp:lastModifiedBy>Lodi, M.</cp:lastModifiedBy>
  <dcterms:created xsi:type="dcterms:W3CDTF">2015-05-07T13:19:35Z</dcterms:created>
  <dcterms:modified xsi:type="dcterms:W3CDTF">2016-09-26T08:35:21Z</dcterms:modified>
</cp:coreProperties>
</file>