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560" yWindow="580" windowWidth="22860" windowHeight="15780"/>
  </bookViews>
  <sheets>
    <sheet name="data" sheetId="3" r:id="rId1"/>
    <sheet name="abbreviation" sheetId="4" r:id="rId2"/>
  </sheets>
  <definedNames>
    <definedName name="_xlnm._FilterDatabase" localSheetId="0" hidden="1">data!$A$1:$K$1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" i="3"/>
  <c r="G49"/>
  <c r="G4"/>
  <c r="G3"/>
  <c r="G5"/>
  <c r="G6"/>
  <c r="G7"/>
  <c r="G8"/>
  <c r="G10"/>
  <c r="G12"/>
  <c r="G13"/>
  <c r="G14"/>
  <c r="G16"/>
  <c r="G17"/>
  <c r="G18"/>
  <c r="G19"/>
  <c r="G20"/>
  <c r="G21"/>
  <c r="G23"/>
  <c r="G24"/>
  <c r="G25"/>
  <c r="G26"/>
  <c r="G27"/>
  <c r="G28"/>
  <c r="G29"/>
  <c r="G30"/>
  <c r="G31"/>
  <c r="G32"/>
  <c r="G33"/>
  <c r="G34"/>
  <c r="G35"/>
  <c r="G37"/>
  <c r="G38"/>
  <c r="G39"/>
  <c r="G40"/>
  <c r="G41"/>
  <c r="G42"/>
  <c r="G43"/>
  <c r="G44"/>
  <c r="G45"/>
  <c r="G46"/>
  <c r="G47"/>
  <c r="G48"/>
  <c r="G51"/>
  <c r="G52"/>
  <c r="G53"/>
  <c r="G54"/>
  <c r="G55"/>
  <c r="G56"/>
  <c r="G57"/>
  <c r="G58"/>
  <c r="G59"/>
  <c r="G60"/>
  <c r="G61"/>
  <c r="G64"/>
  <c r="G65"/>
  <c r="G67"/>
  <c r="G68"/>
  <c r="G69"/>
  <c r="G70"/>
  <c r="G71"/>
  <c r="G72"/>
  <c r="G73"/>
  <c r="G74"/>
  <c r="D93"/>
  <c r="D127"/>
  <c r="D124"/>
  <c r="D122"/>
  <c r="D121"/>
  <c r="D120"/>
  <c r="D50"/>
  <c r="G50"/>
  <c r="D110"/>
  <c r="D104"/>
  <c r="D102"/>
  <c r="D36"/>
  <c r="G36"/>
  <c r="D66"/>
  <c r="G66"/>
  <c r="D63"/>
  <c r="G63"/>
  <c r="D22"/>
  <c r="G22"/>
  <c r="D62"/>
  <c r="G62"/>
  <c r="D86"/>
  <c r="D15"/>
  <c r="G15"/>
  <c r="D11"/>
  <c r="G11"/>
  <c r="D9"/>
  <c r="G9"/>
</calcChain>
</file>

<file path=xl/sharedStrings.xml><?xml version="1.0" encoding="utf-8"?>
<sst xmlns="http://schemas.openxmlformats.org/spreadsheetml/2006/main" count="200" uniqueCount="29">
  <si>
    <t>species</t>
  </si>
  <si>
    <t>C.coriaceus</t>
  </si>
  <si>
    <t>C.nemoralis</t>
  </si>
  <si>
    <t>C.hortensis</t>
  </si>
  <si>
    <t>C.arvensis</t>
  </si>
  <si>
    <t>A.ovalis</t>
  </si>
  <si>
    <t>A.schueppeli</t>
  </si>
  <si>
    <t>C.violaceus</t>
  </si>
  <si>
    <t>C.linnei</t>
  </si>
  <si>
    <t>C.problematicus</t>
  </si>
  <si>
    <t>C.auronitens</t>
  </si>
  <si>
    <t>Molops piceus</t>
  </si>
  <si>
    <t>Cychrus attenuatus</t>
  </si>
  <si>
    <t>P.burmeisteri</t>
  </si>
  <si>
    <t>A.parallelepipedus</t>
  </si>
  <si>
    <t>L.rufomarginatus</t>
  </si>
  <si>
    <t>MR pattern</t>
  </si>
  <si>
    <t>mass (mg)</t>
  </si>
  <si>
    <t>MR value</t>
  </si>
  <si>
    <t>mites</t>
  </si>
  <si>
    <t>MR value (ml*min-1)</t>
  </si>
  <si>
    <t>abbreviation</t>
  </si>
  <si>
    <t>description</t>
  </si>
  <si>
    <t>metabolic rate pattern: 1=DGE, 2=cyclic, 3=continuous</t>
  </si>
  <si>
    <t xml:space="preserve">1=beetle with mites, 0= no mites </t>
  </si>
  <si>
    <t xml:space="preserve">metabolic rate value (ml CO2/min) </t>
  </si>
  <si>
    <t>min MR</t>
  </si>
  <si>
    <t>nd</t>
  </si>
  <si>
    <t>% (min/mean)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</si>
</sst>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quotePrefix="1" applyNumberFormat="1" applyFont="1"/>
    <xf numFmtId="11" fontId="0" fillId="0" borderId="0" xfId="0" applyNumberFormat="1" applyFont="1"/>
    <xf numFmtId="0" fontId="0" fillId="0" borderId="0" xfId="0" applyFont="1" applyFill="1" applyBorder="1"/>
    <xf numFmtId="11" fontId="0" fillId="0" borderId="0" xfId="0" applyNumberFormat="1" applyFont="1" applyBorder="1"/>
    <xf numFmtId="0" fontId="0" fillId="0" borderId="0" xfId="0" applyBorder="1"/>
    <xf numFmtId="164" fontId="1" fillId="0" borderId="0" xfId="0" applyNumberFormat="1" applyFont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Fill="1" applyBorder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132"/>
  <sheetViews>
    <sheetView tabSelected="1" topLeftCell="A33" workbookViewId="0">
      <selection activeCell="H76" sqref="H76"/>
    </sheetView>
  </sheetViews>
  <sheetFormatPr baseColWidth="10" defaultColWidth="8.83203125" defaultRowHeight="14"/>
  <cols>
    <col min="1" max="1" width="17.1640625" style="4" customWidth="1"/>
    <col min="2" max="2" width="20" style="4" bestFit="1" customWidth="1"/>
    <col min="3" max="3" width="10.83203125" style="3" bestFit="1" customWidth="1"/>
    <col min="4" max="4" width="21" style="3" bestFit="1" customWidth="1"/>
    <col min="5" max="5" width="14.5" style="4" customWidth="1"/>
    <col min="6" max="6" width="12.6640625" style="3" bestFit="1" customWidth="1"/>
    <col min="7" max="7" width="16.1640625" style="3" bestFit="1" customWidth="1"/>
    <col min="8" max="16384" width="8.83203125" style="3"/>
  </cols>
  <sheetData>
    <row r="1" spans="1:11" s="2" customFormat="1">
      <c r="A1" s="1" t="s">
        <v>0</v>
      </c>
      <c r="B1" s="2" t="s">
        <v>17</v>
      </c>
      <c r="C1" s="2" t="s">
        <v>16</v>
      </c>
      <c r="D1" s="2" t="s">
        <v>20</v>
      </c>
      <c r="E1" s="1" t="s">
        <v>19</v>
      </c>
      <c r="F1" s="2" t="s">
        <v>26</v>
      </c>
      <c r="G1" s="10" t="s">
        <v>28</v>
      </c>
    </row>
    <row r="2" spans="1:11">
      <c r="A2" s="4" t="s">
        <v>1</v>
      </c>
      <c r="B2" s="5">
        <v>2065.4499999999998</v>
      </c>
      <c r="C2" s="3">
        <v>1</v>
      </c>
      <c r="D2" s="6">
        <v>5.5002558799999999E-3</v>
      </c>
      <c r="E2" s="4">
        <v>1</v>
      </c>
      <c r="F2" s="12">
        <v>1.9654409600000002E-4</v>
      </c>
      <c r="G2" s="11">
        <f>(F2/D2)*100</f>
        <v>3.5733627723516022</v>
      </c>
      <c r="I2"/>
      <c r="J2"/>
      <c r="K2"/>
    </row>
    <row r="3" spans="1:11">
      <c r="A3" s="7" t="s">
        <v>2</v>
      </c>
      <c r="B3" s="5">
        <v>518.46</v>
      </c>
      <c r="C3" s="3">
        <v>1</v>
      </c>
      <c r="D3" s="6">
        <v>2.3996054599999999E-3</v>
      </c>
      <c r="E3" s="4">
        <v>1</v>
      </c>
      <c r="F3" s="13">
        <v>2.5132189999999999E-5</v>
      </c>
      <c r="G3" s="11">
        <f t="shared" ref="G3:G66" si="0">(F3/D3)*100</f>
        <v>1.0473467584125267</v>
      </c>
      <c r="I3"/>
      <c r="J3"/>
      <c r="K3"/>
    </row>
    <row r="4" spans="1:11">
      <c r="A4" s="4" t="s">
        <v>1</v>
      </c>
      <c r="B4" s="5">
        <v>1622.55</v>
      </c>
      <c r="C4" s="3">
        <v>1</v>
      </c>
      <c r="D4" s="6">
        <v>4.9392489999999997E-3</v>
      </c>
      <c r="E4" s="4">
        <v>1</v>
      </c>
      <c r="F4" s="13">
        <v>0</v>
      </c>
      <c r="G4" s="11">
        <f>(F4/D4)*100</f>
        <v>0</v>
      </c>
      <c r="I4"/>
      <c r="J4"/>
      <c r="K4"/>
    </row>
    <row r="5" spans="1:11">
      <c r="A5" s="4" t="s">
        <v>4</v>
      </c>
      <c r="B5" s="5">
        <v>249.08</v>
      </c>
      <c r="C5" s="3">
        <v>1</v>
      </c>
      <c r="D5" s="6">
        <v>9.8301839999999992E-4</v>
      </c>
      <c r="E5" s="4">
        <v>1</v>
      </c>
      <c r="F5" s="12">
        <v>0</v>
      </c>
      <c r="G5" s="11">
        <f t="shared" si="0"/>
        <v>0</v>
      </c>
      <c r="I5"/>
      <c r="J5"/>
      <c r="K5"/>
    </row>
    <row r="6" spans="1:11">
      <c r="A6" s="4" t="s">
        <v>1</v>
      </c>
      <c r="B6" s="5">
        <v>2088.06</v>
      </c>
      <c r="C6" s="3">
        <v>1</v>
      </c>
      <c r="D6" s="6">
        <v>4.5190298999999998E-3</v>
      </c>
      <c r="E6" s="4">
        <v>1</v>
      </c>
      <c r="F6" s="13">
        <v>1.09869564E-4</v>
      </c>
      <c r="G6" s="11">
        <f t="shared" si="0"/>
        <v>2.4312643737984563</v>
      </c>
      <c r="I6"/>
      <c r="J6"/>
      <c r="K6"/>
    </row>
    <row r="7" spans="1:11">
      <c r="A7" s="7" t="s">
        <v>1</v>
      </c>
      <c r="B7" s="5">
        <v>1527.18</v>
      </c>
      <c r="C7" s="3">
        <v>1</v>
      </c>
      <c r="D7" s="6">
        <v>3.9142709199999999E-3</v>
      </c>
      <c r="E7" s="4">
        <v>1</v>
      </c>
      <c r="F7" s="13">
        <v>2.07200812E-5</v>
      </c>
      <c r="G7" s="11">
        <f t="shared" si="0"/>
        <v>0.52934714084634693</v>
      </c>
      <c r="I7"/>
      <c r="J7"/>
      <c r="K7"/>
    </row>
    <row r="8" spans="1:11">
      <c r="A8" s="7" t="s">
        <v>7</v>
      </c>
      <c r="B8" s="5">
        <v>864.43</v>
      </c>
      <c r="C8" s="3">
        <v>1</v>
      </c>
      <c r="D8" s="6">
        <v>3.2722131400000003E-3</v>
      </c>
      <c r="E8" s="4">
        <v>1</v>
      </c>
      <c r="F8" s="13">
        <v>1.44887904E-4</v>
      </c>
      <c r="G8" s="11">
        <f t="shared" si="0"/>
        <v>4.4278259942443725</v>
      </c>
      <c r="I8"/>
      <c r="J8"/>
      <c r="K8"/>
    </row>
    <row r="9" spans="1:11">
      <c r="A9" s="7" t="s">
        <v>8</v>
      </c>
      <c r="B9" s="5">
        <v>259.35000000000002</v>
      </c>
      <c r="C9" s="3">
        <v>1</v>
      </c>
      <c r="D9" s="8">
        <f>0.0009284789*0.98</f>
        <v>9.0990932199999999E-4</v>
      </c>
      <c r="E9" s="4">
        <v>1</v>
      </c>
      <c r="F9" s="13">
        <v>0</v>
      </c>
      <c r="G9" s="11">
        <f t="shared" si="0"/>
        <v>0</v>
      </c>
      <c r="I9"/>
      <c r="J9"/>
      <c r="K9"/>
    </row>
    <row r="10" spans="1:11">
      <c r="A10" s="7" t="s">
        <v>2</v>
      </c>
      <c r="B10" s="5">
        <v>529.12</v>
      </c>
      <c r="C10" s="3">
        <v>1</v>
      </c>
      <c r="D10" s="6">
        <v>2.0525766800000003E-3</v>
      </c>
      <c r="E10" s="4">
        <v>1</v>
      </c>
      <c r="F10" s="13">
        <v>2.4629546199999998E-5</v>
      </c>
      <c r="G10" s="11">
        <f t="shared" si="0"/>
        <v>1.1999330616968713</v>
      </c>
      <c r="I10"/>
      <c r="J10"/>
      <c r="K10"/>
    </row>
    <row r="11" spans="1:11">
      <c r="A11" s="7" t="s">
        <v>7</v>
      </c>
      <c r="B11" s="5">
        <v>778.78</v>
      </c>
      <c r="C11" s="3">
        <v>1</v>
      </c>
      <c r="D11" s="6">
        <f>0.002455901*0.98</f>
        <v>2.4067829799999997E-3</v>
      </c>
      <c r="E11" s="4">
        <v>1</v>
      </c>
      <c r="F11" s="13">
        <v>0</v>
      </c>
      <c r="G11" s="11">
        <f t="shared" si="0"/>
        <v>0</v>
      </c>
      <c r="I11"/>
      <c r="J11"/>
      <c r="K11"/>
    </row>
    <row r="12" spans="1:11">
      <c r="A12" s="4" t="s">
        <v>1</v>
      </c>
      <c r="B12" s="5">
        <v>1699.33</v>
      </c>
      <c r="C12" s="3">
        <v>1</v>
      </c>
      <c r="D12" s="6">
        <v>4.7987846199999996E-3</v>
      </c>
      <c r="E12" s="4">
        <v>1</v>
      </c>
      <c r="F12" s="13">
        <v>2.55123694E-4</v>
      </c>
      <c r="G12" s="11">
        <f t="shared" si="0"/>
        <v>5.3164230988137167</v>
      </c>
      <c r="I12"/>
      <c r="J12"/>
      <c r="K12"/>
    </row>
    <row r="13" spans="1:11">
      <c r="A13" s="7" t="s">
        <v>2</v>
      </c>
      <c r="B13" s="5">
        <v>613.13</v>
      </c>
      <c r="C13" s="3">
        <v>1</v>
      </c>
      <c r="D13" s="6">
        <v>1.7432681000000001E-3</v>
      </c>
      <c r="E13" s="4">
        <v>1</v>
      </c>
      <c r="F13" s="13">
        <v>0</v>
      </c>
      <c r="G13" s="11">
        <f t="shared" si="0"/>
        <v>0</v>
      </c>
    </row>
    <row r="14" spans="1:11">
      <c r="A14" s="4" t="s">
        <v>10</v>
      </c>
      <c r="B14" s="5">
        <v>582.91</v>
      </c>
      <c r="C14" s="3">
        <v>1</v>
      </c>
      <c r="D14" s="6">
        <v>1.1482238599999999E-3</v>
      </c>
      <c r="E14" s="4">
        <v>0</v>
      </c>
      <c r="F14" s="13">
        <v>2.3624370000000002E-5</v>
      </c>
      <c r="G14" s="11">
        <f t="shared" si="0"/>
        <v>2.0574707444243496</v>
      </c>
    </row>
    <row r="15" spans="1:11">
      <c r="A15" s="4" t="s">
        <v>7</v>
      </c>
      <c r="B15" s="5">
        <v>760.45</v>
      </c>
      <c r="C15" s="3">
        <v>1</v>
      </c>
      <c r="D15" s="6">
        <f>0.001832507*0.98</f>
        <v>1.79585686E-3</v>
      </c>
      <c r="E15" s="4">
        <v>1</v>
      </c>
      <c r="F15" s="13">
        <v>0</v>
      </c>
      <c r="G15" s="11">
        <f t="shared" si="0"/>
        <v>0</v>
      </c>
    </row>
    <row r="16" spans="1:11">
      <c r="A16" s="4" t="s">
        <v>2</v>
      </c>
      <c r="B16" s="5">
        <v>468.77</v>
      </c>
      <c r="C16" s="3">
        <v>1</v>
      </c>
      <c r="D16" s="6">
        <v>1.18236216E-3</v>
      </c>
      <c r="E16" s="4">
        <v>1</v>
      </c>
      <c r="F16" s="13">
        <v>4.1792942799999999E-5</v>
      </c>
      <c r="G16" s="11">
        <f t="shared" si="0"/>
        <v>3.5346989453722029</v>
      </c>
    </row>
    <row r="17" spans="1:7">
      <c r="A17" s="4" t="s">
        <v>10</v>
      </c>
      <c r="B17" s="5">
        <v>550.41</v>
      </c>
      <c r="C17" s="3">
        <v>1</v>
      </c>
      <c r="D17" s="6">
        <v>1.7176156200000002E-3</v>
      </c>
      <c r="E17" s="4">
        <v>0</v>
      </c>
      <c r="F17" s="13">
        <v>3.7344889399999998E-5</v>
      </c>
      <c r="G17" s="11">
        <f t="shared" si="0"/>
        <v>2.1742285622670336</v>
      </c>
    </row>
    <row r="18" spans="1:7">
      <c r="A18" s="4" t="s">
        <v>2</v>
      </c>
      <c r="B18" s="5">
        <v>408.95</v>
      </c>
      <c r="C18" s="3">
        <v>1</v>
      </c>
      <c r="D18" s="6">
        <v>1.6125419800000001E-3</v>
      </c>
      <c r="E18" s="4">
        <v>1</v>
      </c>
      <c r="F18" s="13">
        <v>8.1514214600000008E-5</v>
      </c>
      <c r="G18" s="11">
        <f t="shared" si="0"/>
        <v>5.0550134887030973</v>
      </c>
    </row>
    <row r="19" spans="1:7">
      <c r="A19" s="4" t="s">
        <v>8</v>
      </c>
      <c r="B19" s="5">
        <v>140.35</v>
      </c>
      <c r="C19" s="3">
        <v>1</v>
      </c>
      <c r="D19" s="6">
        <v>7.2679308799999997E-4</v>
      </c>
      <c r="E19" s="4">
        <v>1</v>
      </c>
      <c r="F19" s="13">
        <v>0</v>
      </c>
      <c r="G19" s="11">
        <f t="shared" si="0"/>
        <v>0</v>
      </c>
    </row>
    <row r="20" spans="1:7">
      <c r="A20" s="4" t="s">
        <v>8</v>
      </c>
      <c r="B20" s="5">
        <v>244.85</v>
      </c>
      <c r="C20" s="3">
        <v>1</v>
      </c>
      <c r="D20" s="6">
        <v>1.2903013199999998E-3</v>
      </c>
      <c r="E20" s="4">
        <v>1</v>
      </c>
      <c r="F20" s="13">
        <v>4.283502E-5</v>
      </c>
      <c r="G20" s="11">
        <f t="shared" si="0"/>
        <v>3.3197687498296915</v>
      </c>
    </row>
    <row r="21" spans="1:7">
      <c r="A21" s="4" t="s">
        <v>1</v>
      </c>
      <c r="B21" s="5">
        <v>1544.81</v>
      </c>
      <c r="C21" s="3">
        <v>1</v>
      </c>
      <c r="D21" s="6">
        <v>3.9874935800000002E-3</v>
      </c>
      <c r="E21" s="4">
        <v>1</v>
      </c>
      <c r="F21" s="13">
        <v>0</v>
      </c>
      <c r="G21" s="11">
        <f t="shared" si="0"/>
        <v>0</v>
      </c>
    </row>
    <row r="22" spans="1:7">
      <c r="A22" s="4" t="s">
        <v>9</v>
      </c>
      <c r="B22" s="5">
        <v>626.75</v>
      </c>
      <c r="C22" s="3">
        <v>1</v>
      </c>
      <c r="D22" s="6">
        <f>0.0009995028*0.98</f>
        <v>9.7951274399999994E-4</v>
      </c>
      <c r="E22" s="4">
        <v>1</v>
      </c>
      <c r="F22" s="13">
        <v>0</v>
      </c>
      <c r="G22" s="11">
        <f t="shared" si="0"/>
        <v>0</v>
      </c>
    </row>
    <row r="23" spans="1:7">
      <c r="A23" s="4" t="s">
        <v>7</v>
      </c>
      <c r="B23" s="5">
        <v>729.81</v>
      </c>
      <c r="C23" s="3">
        <v>1</v>
      </c>
      <c r="D23" s="6">
        <v>1.8295414200000001E-3</v>
      </c>
      <c r="E23" s="4">
        <v>1</v>
      </c>
      <c r="F23" s="13">
        <v>1.022787E-5</v>
      </c>
      <c r="G23" s="11">
        <f t="shared" si="0"/>
        <v>0.55904008994778587</v>
      </c>
    </row>
    <row r="24" spans="1:7">
      <c r="A24" s="4" t="s">
        <v>4</v>
      </c>
      <c r="B24" s="5">
        <v>229.77</v>
      </c>
      <c r="C24" s="3">
        <v>1</v>
      </c>
      <c r="D24" s="6">
        <v>8.3886030199999996E-4</v>
      </c>
      <c r="E24" s="4">
        <v>0</v>
      </c>
      <c r="F24" s="13">
        <v>0</v>
      </c>
      <c r="G24" s="11">
        <f t="shared" si="0"/>
        <v>0</v>
      </c>
    </row>
    <row r="25" spans="1:7">
      <c r="A25" s="7" t="s">
        <v>7</v>
      </c>
      <c r="B25" s="5">
        <v>1012.41</v>
      </c>
      <c r="C25" s="3">
        <v>1</v>
      </c>
      <c r="D25" s="6">
        <v>3.5774517799999996E-3</v>
      </c>
      <c r="E25" s="4">
        <v>1</v>
      </c>
      <c r="F25" s="13">
        <v>0</v>
      </c>
      <c r="G25" s="11">
        <f t="shared" si="0"/>
        <v>0</v>
      </c>
    </row>
    <row r="26" spans="1:7">
      <c r="A26" s="7" t="s">
        <v>2</v>
      </c>
      <c r="B26" s="5">
        <v>664.57</v>
      </c>
      <c r="C26" s="3">
        <v>1</v>
      </c>
      <c r="D26" s="6">
        <v>1.7760500799999998E-3</v>
      </c>
      <c r="E26" s="4">
        <v>1</v>
      </c>
      <c r="F26" s="13">
        <v>9.4005686599999991E-5</v>
      </c>
      <c r="G26" s="11">
        <f t="shared" si="0"/>
        <v>5.2929637321938579</v>
      </c>
    </row>
    <row r="27" spans="1:7">
      <c r="A27" s="4" t="s">
        <v>3</v>
      </c>
      <c r="B27" s="5">
        <v>930.56</v>
      </c>
      <c r="C27" s="3">
        <v>1</v>
      </c>
      <c r="D27" s="6">
        <v>2.4734925600000002E-3</v>
      </c>
      <c r="E27" s="4">
        <v>1</v>
      </c>
      <c r="F27" s="12">
        <v>7.6331827600000003E-5</v>
      </c>
      <c r="G27" s="11">
        <f t="shared" si="0"/>
        <v>3.0859938224354311</v>
      </c>
    </row>
    <row r="28" spans="1:7">
      <c r="A28" s="4" t="s">
        <v>7</v>
      </c>
      <c r="B28" s="5">
        <v>1291.19</v>
      </c>
      <c r="C28" s="3">
        <v>1</v>
      </c>
      <c r="D28" s="6">
        <v>3.27612726E-3</v>
      </c>
      <c r="E28" s="4">
        <v>1</v>
      </c>
      <c r="F28" s="13">
        <v>1.5376542999999998E-4</v>
      </c>
      <c r="G28" s="11">
        <f t="shared" si="0"/>
        <v>4.6935121195505687</v>
      </c>
    </row>
    <row r="29" spans="1:7">
      <c r="A29" s="4" t="s">
        <v>2</v>
      </c>
      <c r="B29" s="5">
        <v>393.06</v>
      </c>
      <c r="C29" s="3">
        <v>1</v>
      </c>
      <c r="D29" s="6">
        <v>1.03404308E-3</v>
      </c>
      <c r="E29" s="4">
        <v>0</v>
      </c>
      <c r="F29" s="12">
        <v>0</v>
      </c>
      <c r="G29" s="11">
        <f t="shared" si="0"/>
        <v>0</v>
      </c>
    </row>
    <row r="30" spans="1:7">
      <c r="A30" s="4" t="s">
        <v>9</v>
      </c>
      <c r="B30" s="5">
        <v>497.8</v>
      </c>
      <c r="C30" s="3">
        <v>1</v>
      </c>
      <c r="D30" s="6">
        <v>1.2212269999999999E-3</v>
      </c>
      <c r="E30" s="4">
        <v>0</v>
      </c>
      <c r="F30" s="13">
        <v>5.3355727599999998E-5</v>
      </c>
      <c r="G30" s="11">
        <f t="shared" si="0"/>
        <v>4.3690262006981504</v>
      </c>
    </row>
    <row r="31" spans="1:7">
      <c r="A31" s="4" t="s">
        <v>9</v>
      </c>
      <c r="B31" s="5">
        <v>538.41</v>
      </c>
      <c r="C31" s="3">
        <v>1</v>
      </c>
      <c r="D31" s="6">
        <v>1.2456603599999999E-3</v>
      </c>
      <c r="E31" s="4">
        <v>1</v>
      </c>
      <c r="F31" s="13">
        <v>1.03260542E-5</v>
      </c>
      <c r="G31" s="11">
        <f t="shared" si="0"/>
        <v>0.8289622542054722</v>
      </c>
    </row>
    <row r="32" spans="1:7">
      <c r="A32" s="4" t="s">
        <v>3</v>
      </c>
      <c r="B32" s="5">
        <v>736.17</v>
      </c>
      <c r="C32" s="3">
        <v>1</v>
      </c>
      <c r="D32" s="6">
        <v>2.0814955000000002E-3</v>
      </c>
      <c r="E32" s="4">
        <v>0</v>
      </c>
      <c r="F32" s="13">
        <v>6.3815581200000004E-5</v>
      </c>
      <c r="G32" s="11">
        <f t="shared" si="0"/>
        <v>3.0658524700149483</v>
      </c>
    </row>
    <row r="33" spans="1:7">
      <c r="A33" s="7" t="s">
        <v>2</v>
      </c>
      <c r="B33" s="5">
        <v>645.97</v>
      </c>
      <c r="C33" s="3">
        <v>1</v>
      </c>
      <c r="D33" s="6">
        <v>2.0202993999999998E-3</v>
      </c>
      <c r="E33" s="4">
        <v>1</v>
      </c>
      <c r="F33" s="13">
        <v>5.3776941400000002E-5</v>
      </c>
      <c r="G33" s="11">
        <f t="shared" si="0"/>
        <v>2.6618302910944789</v>
      </c>
    </row>
    <row r="34" spans="1:7">
      <c r="A34" s="4" t="s">
        <v>4</v>
      </c>
      <c r="B34" s="5">
        <v>323.76</v>
      </c>
      <c r="C34" s="3">
        <v>1</v>
      </c>
      <c r="D34" s="6">
        <v>1.20992564E-3</v>
      </c>
      <c r="E34" s="4">
        <v>1</v>
      </c>
      <c r="F34" s="13">
        <v>3.04987172E-5</v>
      </c>
      <c r="G34" s="11">
        <f t="shared" si="0"/>
        <v>2.5207100495861878</v>
      </c>
    </row>
    <row r="35" spans="1:7" ht="14.25" customHeight="1">
      <c r="A35" s="4" t="s">
        <v>9</v>
      </c>
      <c r="B35" s="5">
        <v>601.01</v>
      </c>
      <c r="C35" s="3">
        <v>1</v>
      </c>
      <c r="D35" s="6">
        <v>1.5869433999999999E-3</v>
      </c>
      <c r="E35" s="4">
        <v>0</v>
      </c>
      <c r="F35" s="13">
        <v>3.7945250000000001E-5</v>
      </c>
      <c r="G35" s="11">
        <f t="shared" si="0"/>
        <v>2.3910903186591281</v>
      </c>
    </row>
    <row r="36" spans="1:7">
      <c r="A36" s="4" t="s">
        <v>5</v>
      </c>
      <c r="B36" s="5">
        <v>134.53</v>
      </c>
      <c r="C36" s="3">
        <v>1</v>
      </c>
      <c r="D36" s="6">
        <f>0.0003019203*0.98</f>
        <v>2.9588189400000001E-4</v>
      </c>
      <c r="E36" s="4">
        <v>0</v>
      </c>
      <c r="F36" s="13">
        <v>0</v>
      </c>
      <c r="G36" s="11">
        <f t="shared" si="0"/>
        <v>0</v>
      </c>
    </row>
    <row r="37" spans="1:7">
      <c r="A37" s="4" t="s">
        <v>5</v>
      </c>
      <c r="B37" s="5">
        <v>200.25</v>
      </c>
      <c r="C37" s="3">
        <v>1</v>
      </c>
      <c r="D37" s="6">
        <v>4.3944238799999998E-4</v>
      </c>
      <c r="E37" s="4">
        <v>0</v>
      </c>
      <c r="F37" s="13">
        <v>2.5160740000000001E-5</v>
      </c>
      <c r="G37" s="11">
        <f t="shared" si="0"/>
        <v>5.7256060605605485</v>
      </c>
    </row>
    <row r="38" spans="1:7">
      <c r="A38" s="4" t="s">
        <v>8</v>
      </c>
      <c r="B38" s="5">
        <v>244.15</v>
      </c>
      <c r="C38" s="3">
        <v>1</v>
      </c>
      <c r="D38" s="6">
        <v>8.8070551800000006E-4</v>
      </c>
      <c r="E38" s="4">
        <v>1</v>
      </c>
      <c r="F38" s="13">
        <v>0</v>
      </c>
      <c r="G38" s="11">
        <f t="shared" si="0"/>
        <v>0</v>
      </c>
    </row>
    <row r="39" spans="1:7">
      <c r="A39" s="7" t="s">
        <v>9</v>
      </c>
      <c r="B39" s="5">
        <v>516.62</v>
      </c>
      <c r="C39" s="3">
        <v>1</v>
      </c>
      <c r="D39" s="6">
        <v>1.07488556E-3</v>
      </c>
      <c r="E39" s="4">
        <v>1</v>
      </c>
      <c r="F39" s="14">
        <v>0</v>
      </c>
      <c r="G39" s="11">
        <f t="shared" si="0"/>
        <v>0</v>
      </c>
    </row>
    <row r="40" spans="1:7">
      <c r="A40" s="4" t="s">
        <v>2</v>
      </c>
      <c r="B40" s="5">
        <v>466.86</v>
      </c>
      <c r="C40" s="3">
        <v>1</v>
      </c>
      <c r="D40" s="6">
        <v>1.0702413399999999E-3</v>
      </c>
      <c r="E40" s="4">
        <v>1</v>
      </c>
      <c r="F40" s="13">
        <v>0</v>
      </c>
      <c r="G40" s="11">
        <f t="shared" si="0"/>
        <v>0</v>
      </c>
    </row>
    <row r="41" spans="1:7">
      <c r="A41" s="4" t="s">
        <v>7</v>
      </c>
      <c r="B41" s="5">
        <v>979.57</v>
      </c>
      <c r="C41" s="3">
        <v>1</v>
      </c>
      <c r="D41" s="6">
        <v>2.0189019200000003E-3</v>
      </c>
      <c r="E41" s="4">
        <v>1</v>
      </c>
      <c r="F41" s="13">
        <v>0</v>
      </c>
      <c r="G41" s="11">
        <f t="shared" si="0"/>
        <v>0</v>
      </c>
    </row>
    <row r="42" spans="1:7">
      <c r="A42" s="4" t="s">
        <v>8</v>
      </c>
      <c r="B42" s="5">
        <v>250.63</v>
      </c>
      <c r="C42" s="3">
        <v>1</v>
      </c>
      <c r="D42" s="6">
        <v>1.5528854600000001E-3</v>
      </c>
      <c r="E42" s="4">
        <v>1</v>
      </c>
      <c r="F42" s="13">
        <v>0</v>
      </c>
      <c r="G42" s="11">
        <f t="shared" si="0"/>
        <v>0</v>
      </c>
    </row>
    <row r="43" spans="1:7">
      <c r="A43" s="4" t="s">
        <v>8</v>
      </c>
      <c r="B43" s="5">
        <v>236.42</v>
      </c>
      <c r="C43" s="3">
        <v>1</v>
      </c>
      <c r="D43" s="6">
        <v>1.11098974E-3</v>
      </c>
      <c r="E43" s="4">
        <v>1</v>
      </c>
      <c r="F43" s="13">
        <v>0</v>
      </c>
      <c r="G43" s="11">
        <f t="shared" si="0"/>
        <v>0</v>
      </c>
    </row>
    <row r="44" spans="1:7">
      <c r="A44" s="4" t="s">
        <v>14</v>
      </c>
      <c r="B44" s="5">
        <v>351.67</v>
      </c>
      <c r="C44" s="3">
        <v>1</v>
      </c>
      <c r="D44" s="6">
        <v>7.8170778E-4</v>
      </c>
      <c r="E44" s="4">
        <v>1</v>
      </c>
      <c r="F44" s="13">
        <v>0</v>
      </c>
      <c r="G44" s="11">
        <f t="shared" si="0"/>
        <v>0</v>
      </c>
    </row>
    <row r="45" spans="1:7">
      <c r="A45" s="4" t="s">
        <v>14</v>
      </c>
      <c r="B45" s="5">
        <v>304.76</v>
      </c>
      <c r="C45" s="3">
        <v>1</v>
      </c>
      <c r="D45" s="6">
        <v>7.01276142E-4</v>
      </c>
      <c r="E45" s="4">
        <v>1</v>
      </c>
      <c r="F45" s="13">
        <v>0</v>
      </c>
      <c r="G45" s="11">
        <f t="shared" si="0"/>
        <v>0</v>
      </c>
    </row>
    <row r="46" spans="1:7">
      <c r="A46" s="4" t="s">
        <v>13</v>
      </c>
      <c r="B46" s="5">
        <v>139.94</v>
      </c>
      <c r="C46" s="3">
        <v>1</v>
      </c>
      <c r="D46" s="6">
        <v>4.1882318799999998E-4</v>
      </c>
      <c r="E46" s="4">
        <v>1</v>
      </c>
      <c r="F46" s="12">
        <v>0</v>
      </c>
      <c r="G46" s="11">
        <f t="shared" si="0"/>
        <v>0</v>
      </c>
    </row>
    <row r="47" spans="1:7">
      <c r="A47" s="4" t="s">
        <v>8</v>
      </c>
      <c r="B47" s="5">
        <v>204.23</v>
      </c>
      <c r="C47" s="3">
        <v>1</v>
      </c>
      <c r="D47" s="6">
        <v>6.2583642799999997E-4</v>
      </c>
      <c r="E47" s="4">
        <v>1</v>
      </c>
      <c r="F47" s="13">
        <v>0</v>
      </c>
      <c r="G47" s="11">
        <f t="shared" si="0"/>
        <v>0</v>
      </c>
    </row>
    <row r="48" spans="1:7">
      <c r="A48" s="4" t="s">
        <v>14</v>
      </c>
      <c r="B48" s="5">
        <v>224.28</v>
      </c>
      <c r="C48" s="3">
        <v>1</v>
      </c>
      <c r="D48" s="6">
        <v>6.3522071200000001E-4</v>
      </c>
      <c r="E48" s="4">
        <v>1</v>
      </c>
      <c r="F48" s="13">
        <v>0</v>
      </c>
      <c r="G48" s="11">
        <f t="shared" si="0"/>
        <v>0</v>
      </c>
    </row>
    <row r="49" spans="1:11">
      <c r="A49" s="4" t="s">
        <v>14</v>
      </c>
      <c r="B49" s="5">
        <v>246.04</v>
      </c>
      <c r="C49" s="3">
        <v>1</v>
      </c>
      <c r="D49" s="6">
        <v>8.4767471599999993E-4</v>
      </c>
      <c r="E49" s="4">
        <v>0</v>
      </c>
      <c r="F49" s="13">
        <v>4.7094300000000001E-5</v>
      </c>
      <c r="G49" s="11">
        <f>(F49/D49)*100</f>
        <v>5.5557042236942227</v>
      </c>
    </row>
    <row r="50" spans="1:11">
      <c r="A50" s="7" t="s">
        <v>7</v>
      </c>
      <c r="B50" s="5">
        <v>988.69</v>
      </c>
      <c r="C50" s="3">
        <v>1</v>
      </c>
      <c r="D50" s="6">
        <f>0.001567309*0.98</f>
        <v>1.5359628200000001E-3</v>
      </c>
      <c r="E50" s="4">
        <v>1</v>
      </c>
      <c r="F50" s="13">
        <v>0</v>
      </c>
      <c r="G50" s="11">
        <f t="shared" si="0"/>
        <v>0</v>
      </c>
    </row>
    <row r="51" spans="1:11">
      <c r="A51" s="4" t="s">
        <v>1</v>
      </c>
      <c r="B51" s="5">
        <v>1701.48</v>
      </c>
      <c r="C51" s="3">
        <v>1</v>
      </c>
      <c r="D51" s="6">
        <v>4.1658878799999991E-3</v>
      </c>
      <c r="E51" s="4">
        <v>1</v>
      </c>
      <c r="F51" s="13">
        <v>0</v>
      </c>
      <c r="G51" s="11">
        <f t="shared" si="0"/>
        <v>0</v>
      </c>
    </row>
    <row r="52" spans="1:11">
      <c r="A52" s="4" t="s">
        <v>14</v>
      </c>
      <c r="B52" s="5">
        <v>249.61</v>
      </c>
      <c r="C52" s="3">
        <v>1</v>
      </c>
      <c r="D52" s="6">
        <v>5.7183842799999999E-4</v>
      </c>
      <c r="E52" s="4">
        <v>1</v>
      </c>
      <c r="F52" s="13">
        <v>0</v>
      </c>
      <c r="G52" s="11">
        <f t="shared" si="0"/>
        <v>0</v>
      </c>
    </row>
    <row r="53" spans="1:11">
      <c r="A53" s="4" t="s">
        <v>1</v>
      </c>
      <c r="B53" s="5">
        <v>2274.34</v>
      </c>
      <c r="C53" s="3">
        <v>1</v>
      </c>
      <c r="D53" s="6">
        <v>3.1116303400000002E-3</v>
      </c>
      <c r="E53" s="4">
        <v>0</v>
      </c>
      <c r="F53" s="13">
        <v>0</v>
      </c>
      <c r="G53" s="11">
        <f t="shared" si="0"/>
        <v>0</v>
      </c>
      <c r="H53" s="15"/>
    </row>
    <row r="54" spans="1:11">
      <c r="A54" s="4" t="s">
        <v>4</v>
      </c>
      <c r="B54" s="5">
        <v>195.87</v>
      </c>
      <c r="C54" s="3">
        <v>2</v>
      </c>
      <c r="D54" s="6">
        <v>1.22702762E-3</v>
      </c>
      <c r="E54" s="4">
        <v>0</v>
      </c>
      <c r="F54" s="13">
        <v>2.83744692E-4</v>
      </c>
      <c r="G54" s="11">
        <f t="shared" si="0"/>
        <v>23.124556234520622</v>
      </c>
      <c r="I54"/>
      <c r="J54"/>
      <c r="K54"/>
    </row>
    <row r="55" spans="1:11">
      <c r="A55" s="4" t="s">
        <v>6</v>
      </c>
      <c r="B55" s="5">
        <v>641.41</v>
      </c>
      <c r="C55" s="3">
        <v>2</v>
      </c>
      <c r="D55" s="6">
        <v>2.23243902E-3</v>
      </c>
      <c r="E55" s="4">
        <v>0</v>
      </c>
      <c r="F55" s="13">
        <v>5.0123919999999996E-4</v>
      </c>
      <c r="G55" s="11">
        <f t="shared" si="0"/>
        <v>22.452537135818382</v>
      </c>
      <c r="I55"/>
      <c r="J55"/>
      <c r="K55"/>
    </row>
    <row r="56" spans="1:11">
      <c r="A56" s="7" t="s">
        <v>9</v>
      </c>
      <c r="B56" s="5">
        <v>749.32</v>
      </c>
      <c r="C56" s="3">
        <v>2</v>
      </c>
      <c r="D56" s="6">
        <v>2.9268885800000002E-3</v>
      </c>
      <c r="E56" s="4">
        <v>0</v>
      </c>
      <c r="F56" s="13">
        <v>8.1285120000000003E-4</v>
      </c>
      <c r="G56" s="11">
        <f t="shared" si="0"/>
        <v>27.77185320802338</v>
      </c>
      <c r="I56"/>
      <c r="J56"/>
      <c r="K56"/>
    </row>
    <row r="57" spans="1:11">
      <c r="A57" s="4" t="s">
        <v>8</v>
      </c>
      <c r="B57" s="5">
        <v>198.4</v>
      </c>
      <c r="C57" s="3">
        <v>2</v>
      </c>
      <c r="D57" s="6">
        <v>1.1409169799999998E-3</v>
      </c>
      <c r="E57" s="4">
        <v>1</v>
      </c>
      <c r="F57" s="13">
        <v>1.3009284400000002E-4</v>
      </c>
      <c r="G57" s="11">
        <f t="shared" si="0"/>
        <v>11.402481186667941</v>
      </c>
    </row>
    <row r="58" spans="1:11">
      <c r="A58" s="4" t="s">
        <v>8</v>
      </c>
      <c r="B58" s="5">
        <v>290.8</v>
      </c>
      <c r="C58" s="3">
        <v>2</v>
      </c>
      <c r="D58" s="6">
        <v>1.64251332E-3</v>
      </c>
      <c r="E58" s="4">
        <v>1</v>
      </c>
      <c r="F58" s="13">
        <v>2.6822420000000003E-4</v>
      </c>
      <c r="G58" s="11">
        <f t="shared" si="0"/>
        <v>16.330108056597069</v>
      </c>
    </row>
    <row r="59" spans="1:11">
      <c r="A59" s="4" t="s">
        <v>5</v>
      </c>
      <c r="B59" s="5">
        <v>126.84</v>
      </c>
      <c r="C59" s="3">
        <v>2</v>
      </c>
      <c r="D59" s="6">
        <v>3.5068310200000004E-4</v>
      </c>
      <c r="E59" s="4">
        <v>0</v>
      </c>
      <c r="F59" s="13">
        <v>1.4060020800000001E-4</v>
      </c>
      <c r="G59" s="11">
        <f t="shared" si="0"/>
        <v>40.093237227039239</v>
      </c>
    </row>
    <row r="60" spans="1:11">
      <c r="A60" s="4" t="s">
        <v>10</v>
      </c>
      <c r="B60" s="5">
        <v>401.68</v>
      </c>
      <c r="C60" s="3">
        <v>2</v>
      </c>
      <c r="D60" s="6">
        <v>2.0202690199999998E-3</v>
      </c>
      <c r="E60" s="4">
        <v>0</v>
      </c>
      <c r="F60" s="13">
        <v>3.0555490000000002E-4</v>
      </c>
      <c r="G60" s="11">
        <f t="shared" si="0"/>
        <v>15.124465948599264</v>
      </c>
    </row>
    <row r="61" spans="1:11">
      <c r="A61" s="4" t="s">
        <v>10</v>
      </c>
      <c r="B61" s="5">
        <v>538.01</v>
      </c>
      <c r="C61" s="3">
        <v>2</v>
      </c>
      <c r="D61" s="6">
        <v>2.0140117199999997E-3</v>
      </c>
      <c r="E61" s="4">
        <v>0</v>
      </c>
      <c r="F61" s="13">
        <v>3.2737350800000003E-4</v>
      </c>
      <c r="G61" s="11">
        <f t="shared" si="0"/>
        <v>16.254796570895827</v>
      </c>
    </row>
    <row r="62" spans="1:11">
      <c r="A62" s="4" t="s">
        <v>10</v>
      </c>
      <c r="B62" s="5">
        <v>674.61</v>
      </c>
      <c r="C62" s="3">
        <v>2</v>
      </c>
      <c r="D62" s="6">
        <f>0.001811968*0.98</f>
        <v>1.7757286399999999E-3</v>
      </c>
      <c r="E62" s="4">
        <v>0</v>
      </c>
      <c r="F62" s="13">
        <v>2.3998328199999997E-4</v>
      </c>
      <c r="G62" s="11">
        <f t="shared" si="0"/>
        <v>13.514637123834417</v>
      </c>
    </row>
    <row r="63" spans="1:11">
      <c r="A63" s="4" t="s">
        <v>4</v>
      </c>
      <c r="B63" s="5">
        <v>171.69</v>
      </c>
      <c r="C63" s="3">
        <v>2</v>
      </c>
      <c r="D63" s="6">
        <f>0.002223871*0.98</f>
        <v>2.1793935800000002E-3</v>
      </c>
      <c r="E63" s="4">
        <v>0</v>
      </c>
      <c r="F63" s="13">
        <v>2.8141356600000001E-4</v>
      </c>
      <c r="G63" s="11">
        <f t="shared" si="0"/>
        <v>12.912471092073236</v>
      </c>
    </row>
    <row r="64" spans="1:11">
      <c r="A64" s="4" t="s">
        <v>13</v>
      </c>
      <c r="B64" s="5">
        <v>78.83</v>
      </c>
      <c r="C64" s="3">
        <v>2</v>
      </c>
      <c r="D64" s="6">
        <v>3.5266632800000001E-4</v>
      </c>
      <c r="E64" s="4">
        <v>0</v>
      </c>
      <c r="F64" s="13">
        <v>1.0873325399999999E-4</v>
      </c>
      <c r="G64" s="11">
        <f t="shared" si="0"/>
        <v>30.831765146572199</v>
      </c>
    </row>
    <row r="65" spans="1:11">
      <c r="A65" s="4" t="s">
        <v>9</v>
      </c>
      <c r="B65" s="5">
        <v>527.38</v>
      </c>
      <c r="C65" s="3">
        <v>2</v>
      </c>
      <c r="D65" s="6">
        <v>1.6530326399999999E-3</v>
      </c>
      <c r="E65" s="4">
        <v>0</v>
      </c>
      <c r="F65" s="13">
        <v>1.92005422E-4</v>
      </c>
      <c r="G65" s="11">
        <f t="shared" si="0"/>
        <v>11.615343663147511</v>
      </c>
    </row>
    <row r="66" spans="1:11">
      <c r="A66" s="4" t="s">
        <v>4</v>
      </c>
      <c r="B66" s="5">
        <v>165.43</v>
      </c>
      <c r="C66" s="3">
        <v>2</v>
      </c>
      <c r="D66" s="6">
        <f>0.001001453*0.98</f>
        <v>9.8142394000000008E-4</v>
      </c>
      <c r="E66" s="4">
        <v>0</v>
      </c>
      <c r="F66" s="13">
        <v>1.4175940000000001E-4</v>
      </c>
      <c r="G66" s="11">
        <f t="shared" si="0"/>
        <v>14.444257391968653</v>
      </c>
    </row>
    <row r="67" spans="1:11">
      <c r="A67" s="4" t="s">
        <v>9</v>
      </c>
      <c r="B67" s="5">
        <v>633.91999999999996</v>
      </c>
      <c r="C67" s="3">
        <v>2</v>
      </c>
      <c r="D67" s="6">
        <v>1.6428063399999999E-3</v>
      </c>
      <c r="E67" s="4">
        <v>0</v>
      </c>
      <c r="F67" s="13">
        <v>2.3650810400000001E-4</v>
      </c>
      <c r="G67" s="11">
        <f t="shared" ref="G67:G74" si="1">(F67/D67)*100</f>
        <v>14.396590653527671</v>
      </c>
    </row>
    <row r="68" spans="1:11">
      <c r="A68" s="4" t="s">
        <v>5</v>
      </c>
      <c r="B68" s="5">
        <v>154.28</v>
      </c>
      <c r="C68" s="3">
        <v>2</v>
      </c>
      <c r="D68" s="6">
        <v>3.8075793000000004E-4</v>
      </c>
      <c r="E68" s="4">
        <v>0</v>
      </c>
      <c r="F68" s="13">
        <v>7.8400147000000004E-5</v>
      </c>
      <c r="G68" s="11">
        <f t="shared" si="1"/>
        <v>20.590548698486725</v>
      </c>
    </row>
    <row r="69" spans="1:11">
      <c r="A69" s="4" t="s">
        <v>5</v>
      </c>
      <c r="B69" s="5">
        <v>120.05</v>
      </c>
      <c r="C69" s="3">
        <v>2</v>
      </c>
      <c r="D69" s="6">
        <v>5.3676687400000002E-4</v>
      </c>
      <c r="E69" s="4">
        <v>0</v>
      </c>
      <c r="F69" s="13">
        <v>2.0151530000000001E-4</v>
      </c>
      <c r="G69" s="11">
        <f t="shared" si="1"/>
        <v>37.542424795759658</v>
      </c>
    </row>
    <row r="70" spans="1:11">
      <c r="A70" s="4" t="s">
        <v>6</v>
      </c>
      <c r="B70" s="5">
        <v>602.25</v>
      </c>
      <c r="C70" s="3">
        <v>2</v>
      </c>
      <c r="D70" s="6">
        <v>9.5307518600000008E-4</v>
      </c>
      <c r="E70" s="4">
        <v>0</v>
      </c>
      <c r="F70" s="13">
        <v>1.7660481999999999E-4</v>
      </c>
      <c r="G70" s="11">
        <f t="shared" si="1"/>
        <v>18.529998744506184</v>
      </c>
    </row>
    <row r="71" spans="1:11">
      <c r="A71" s="4" t="s">
        <v>13</v>
      </c>
      <c r="B71" s="5">
        <v>145.83000000000001</v>
      </c>
      <c r="C71" s="3">
        <v>2</v>
      </c>
      <c r="D71" s="6">
        <v>7.1347547600000003E-4</v>
      </c>
      <c r="E71" s="4">
        <v>0</v>
      </c>
      <c r="F71" s="12">
        <v>2.58765962E-4</v>
      </c>
      <c r="G71" s="11">
        <f t="shared" si="1"/>
        <v>36.268375116512061</v>
      </c>
    </row>
    <row r="72" spans="1:11">
      <c r="A72" s="4" t="s">
        <v>6</v>
      </c>
      <c r="B72" s="5">
        <v>629.45000000000005</v>
      </c>
      <c r="C72" s="3">
        <v>2</v>
      </c>
      <c r="D72" s="6">
        <v>2.7054850000000001E-3</v>
      </c>
      <c r="E72" s="4">
        <v>1</v>
      </c>
      <c r="F72" s="13">
        <v>3.3014811600000002E-4</v>
      </c>
      <c r="G72" s="11">
        <f t="shared" si="1"/>
        <v>12.202917998066891</v>
      </c>
    </row>
    <row r="73" spans="1:11">
      <c r="A73" s="4" t="s">
        <v>6</v>
      </c>
      <c r="B73" s="5">
        <v>644.36</v>
      </c>
      <c r="C73" s="3">
        <v>2</v>
      </c>
      <c r="D73" s="6">
        <v>1.0739594600000001E-3</v>
      </c>
      <c r="E73" s="4">
        <v>1</v>
      </c>
      <c r="F73" s="12">
        <v>4.72228092E-4</v>
      </c>
      <c r="G73" s="11">
        <f t="shared" si="1"/>
        <v>43.970755842124618</v>
      </c>
    </row>
    <row r="74" spans="1:11">
      <c r="A74" s="4" t="s">
        <v>6</v>
      </c>
      <c r="B74" s="5">
        <v>693.63</v>
      </c>
      <c r="C74" s="3">
        <v>2</v>
      </c>
      <c r="D74" s="6">
        <v>3.4401292800000003E-3</v>
      </c>
      <c r="E74" s="4">
        <v>0</v>
      </c>
      <c r="F74" s="13">
        <v>4.12145974E-4</v>
      </c>
      <c r="G74" s="11">
        <f t="shared" si="1"/>
        <v>11.980537370967639</v>
      </c>
    </row>
    <row r="75" spans="1:11">
      <c r="A75" s="4" t="s">
        <v>3</v>
      </c>
      <c r="B75" s="5">
        <v>625.27</v>
      </c>
      <c r="C75" s="3">
        <v>3</v>
      </c>
      <c r="D75" s="6">
        <v>2.45012348E-3</v>
      </c>
      <c r="E75" s="4">
        <v>1</v>
      </c>
      <c r="F75" t="s">
        <v>27</v>
      </c>
      <c r="G75" s="9"/>
      <c r="I75"/>
      <c r="J75"/>
      <c r="K75"/>
    </row>
    <row r="76" spans="1:11">
      <c r="A76" s="4" t="s">
        <v>3</v>
      </c>
      <c r="B76" s="5">
        <v>416.91</v>
      </c>
      <c r="C76" s="3">
        <v>3</v>
      </c>
      <c r="D76" s="6">
        <v>2.9659180599999999E-3</v>
      </c>
      <c r="E76" s="4">
        <v>0</v>
      </c>
      <c r="F76" t="s">
        <v>27</v>
      </c>
      <c r="G76" s="9"/>
      <c r="H76" s="15"/>
      <c r="I76"/>
      <c r="J76"/>
      <c r="K76"/>
    </row>
    <row r="77" spans="1:11">
      <c r="A77" s="7" t="s">
        <v>3</v>
      </c>
      <c r="B77" s="5">
        <v>531.48</v>
      </c>
      <c r="C77" s="3">
        <v>3</v>
      </c>
      <c r="D77" s="6">
        <v>3.26283552E-3</v>
      </c>
      <c r="E77" s="4">
        <v>0</v>
      </c>
      <c r="F77" t="s">
        <v>27</v>
      </c>
      <c r="G77" s="9"/>
      <c r="I77"/>
      <c r="J77"/>
      <c r="K77"/>
    </row>
    <row r="78" spans="1:11">
      <c r="A78" s="4" t="s">
        <v>5</v>
      </c>
      <c r="B78" s="5">
        <v>120.09</v>
      </c>
      <c r="C78" s="3">
        <v>3</v>
      </c>
      <c r="D78" s="6">
        <v>6.6955961799999993E-4</v>
      </c>
      <c r="E78" s="4">
        <v>0</v>
      </c>
      <c r="F78" t="s">
        <v>27</v>
      </c>
      <c r="G78" s="9"/>
      <c r="I78"/>
      <c r="J78"/>
      <c r="K78"/>
    </row>
    <row r="79" spans="1:11">
      <c r="A79" s="4" t="s">
        <v>4</v>
      </c>
      <c r="B79" s="5">
        <v>134.25</v>
      </c>
      <c r="C79" s="3">
        <v>3</v>
      </c>
      <c r="D79" s="6">
        <v>1.4657281800000001E-3</v>
      </c>
      <c r="E79" s="4">
        <v>0</v>
      </c>
      <c r="F79" t="s">
        <v>27</v>
      </c>
      <c r="G79" s="9"/>
      <c r="I79"/>
      <c r="J79"/>
      <c r="K79"/>
    </row>
    <row r="80" spans="1:11">
      <c r="A80" s="4" t="s">
        <v>6</v>
      </c>
      <c r="B80" s="5">
        <v>648.69000000000005</v>
      </c>
      <c r="C80" s="3">
        <v>3</v>
      </c>
      <c r="D80" s="6">
        <v>2.2695378999999997E-3</v>
      </c>
      <c r="E80" s="4">
        <v>0</v>
      </c>
      <c r="F80" t="s">
        <v>27</v>
      </c>
      <c r="G80" s="9"/>
      <c r="I80"/>
      <c r="J80"/>
      <c r="K80"/>
    </row>
    <row r="81" spans="1:11">
      <c r="A81" s="7" t="s">
        <v>3</v>
      </c>
      <c r="B81" s="5">
        <v>492.04</v>
      </c>
      <c r="C81" s="3">
        <v>3</v>
      </c>
      <c r="D81" s="6">
        <v>3.2066815199999999E-3</v>
      </c>
      <c r="E81" s="4">
        <v>0</v>
      </c>
      <c r="F81" t="s">
        <v>27</v>
      </c>
      <c r="G81" s="9"/>
      <c r="I81"/>
      <c r="J81"/>
      <c r="K81"/>
    </row>
    <row r="82" spans="1:11">
      <c r="A82" s="4" t="s">
        <v>6</v>
      </c>
      <c r="B82" s="5">
        <v>830.39</v>
      </c>
      <c r="C82" s="3">
        <v>3</v>
      </c>
      <c r="D82" s="6">
        <v>2.38440664E-3</v>
      </c>
      <c r="E82" s="4">
        <v>0</v>
      </c>
      <c r="F82" t="s">
        <v>27</v>
      </c>
      <c r="G82" s="9"/>
      <c r="I82"/>
      <c r="J82"/>
      <c r="K82"/>
    </row>
    <row r="83" spans="1:11">
      <c r="A83" s="4" t="s">
        <v>3</v>
      </c>
      <c r="B83" s="5">
        <v>580.22</v>
      </c>
      <c r="C83" s="3">
        <v>3</v>
      </c>
      <c r="D83" s="6">
        <v>2.9583867599999999E-3</v>
      </c>
      <c r="E83" s="4">
        <v>0</v>
      </c>
      <c r="F83" t="s">
        <v>27</v>
      </c>
      <c r="G83" s="9"/>
      <c r="I83"/>
      <c r="J83"/>
      <c r="K83"/>
    </row>
    <row r="84" spans="1:11">
      <c r="A84" s="4" t="s">
        <v>6</v>
      </c>
      <c r="B84" s="5">
        <v>607.38</v>
      </c>
      <c r="C84" s="3">
        <v>3</v>
      </c>
      <c r="D84" s="6">
        <v>1.6330239799999999E-3</v>
      </c>
      <c r="E84" s="4">
        <v>0</v>
      </c>
      <c r="F84" t="s">
        <v>27</v>
      </c>
      <c r="G84" s="9"/>
      <c r="I84"/>
      <c r="J84"/>
      <c r="K84"/>
    </row>
    <row r="85" spans="1:11">
      <c r="A85" s="4" t="s">
        <v>3</v>
      </c>
      <c r="B85" s="5">
        <v>875.73</v>
      </c>
      <c r="C85" s="3">
        <v>3</v>
      </c>
      <c r="D85" s="6">
        <v>1.87218808E-3</v>
      </c>
      <c r="E85" s="4">
        <v>1</v>
      </c>
      <c r="F85" t="s">
        <v>27</v>
      </c>
      <c r="G85" s="9"/>
      <c r="I85"/>
      <c r="J85"/>
      <c r="K85"/>
    </row>
    <row r="86" spans="1:11">
      <c r="A86" s="7" t="s">
        <v>11</v>
      </c>
      <c r="B86" s="5">
        <v>66.8</v>
      </c>
      <c r="C86" s="3">
        <v>3</v>
      </c>
      <c r="D86" s="6">
        <f>0.000246937*0.98</f>
        <v>2.4199826000000001E-4</v>
      </c>
      <c r="E86" s="4">
        <v>0</v>
      </c>
      <c r="F86" t="s">
        <v>27</v>
      </c>
      <c r="G86" s="9"/>
    </row>
    <row r="87" spans="1:11">
      <c r="A87" s="4" t="s">
        <v>5</v>
      </c>
      <c r="B87" s="5">
        <v>133.13</v>
      </c>
      <c r="C87" s="3">
        <v>3</v>
      </c>
      <c r="D87" s="6">
        <v>4.39713162E-4</v>
      </c>
      <c r="E87" s="4">
        <v>1</v>
      </c>
      <c r="F87" t="s">
        <v>27</v>
      </c>
      <c r="G87" s="9"/>
    </row>
    <row r="88" spans="1:11">
      <c r="A88" s="7" t="s">
        <v>9</v>
      </c>
      <c r="B88" s="5">
        <v>604.04</v>
      </c>
      <c r="C88" s="3">
        <v>3</v>
      </c>
      <c r="D88" s="6">
        <v>1.8296051199999999E-3</v>
      </c>
      <c r="E88" s="4">
        <v>0</v>
      </c>
      <c r="F88" t="s">
        <v>27</v>
      </c>
      <c r="G88" s="9"/>
    </row>
    <row r="89" spans="1:11">
      <c r="A89" s="4" t="s">
        <v>12</v>
      </c>
      <c r="B89" s="5">
        <v>188.59</v>
      </c>
      <c r="C89" s="3">
        <v>3</v>
      </c>
      <c r="D89" s="6">
        <v>5.7291936799999991E-4</v>
      </c>
      <c r="E89" s="4">
        <v>0</v>
      </c>
      <c r="F89" t="s">
        <v>27</v>
      </c>
      <c r="G89" s="9"/>
    </row>
    <row r="90" spans="1:11">
      <c r="A90" s="7" t="s">
        <v>12</v>
      </c>
      <c r="B90" s="5">
        <v>114.72</v>
      </c>
      <c r="C90" s="3">
        <v>3</v>
      </c>
      <c r="D90" s="6">
        <v>1.3834317000000001E-3</v>
      </c>
      <c r="E90" s="4">
        <v>0</v>
      </c>
      <c r="F90" t="s">
        <v>27</v>
      </c>
      <c r="G90" s="9"/>
    </row>
    <row r="91" spans="1:11">
      <c r="A91" s="7" t="s">
        <v>13</v>
      </c>
      <c r="B91" s="5">
        <v>124.16</v>
      </c>
      <c r="C91" s="3">
        <v>3</v>
      </c>
      <c r="D91" s="6">
        <v>8.8873651999999998E-4</v>
      </c>
      <c r="E91" s="4">
        <v>0</v>
      </c>
      <c r="F91" t="s">
        <v>27</v>
      </c>
      <c r="G91" s="9"/>
    </row>
    <row r="92" spans="1:11">
      <c r="A92" s="4" t="s">
        <v>13</v>
      </c>
      <c r="B92" s="5">
        <v>165.08</v>
      </c>
      <c r="C92" s="3">
        <v>3</v>
      </c>
      <c r="D92" s="6">
        <v>4.39713162E-4</v>
      </c>
      <c r="E92" s="4">
        <v>0</v>
      </c>
      <c r="F92" t="s">
        <v>27</v>
      </c>
      <c r="G92" s="9"/>
    </row>
    <row r="93" spans="1:11">
      <c r="A93" s="4" t="s">
        <v>3</v>
      </c>
      <c r="B93" s="5">
        <v>834.8</v>
      </c>
      <c r="C93" s="3">
        <v>3</v>
      </c>
      <c r="D93" s="6">
        <f>0.002171598*0.98</f>
        <v>2.1281660399999998E-3</v>
      </c>
      <c r="E93" s="4">
        <v>0</v>
      </c>
      <c r="F93" t="s">
        <v>27</v>
      </c>
      <c r="G93" s="9"/>
    </row>
    <row r="94" spans="1:11">
      <c r="A94" s="4" t="s">
        <v>11</v>
      </c>
      <c r="B94" s="5">
        <v>79.959999999999994</v>
      </c>
      <c r="C94" s="3">
        <v>3</v>
      </c>
      <c r="D94" s="6">
        <v>7.9279892999999991E-4</v>
      </c>
      <c r="E94" s="4">
        <v>0</v>
      </c>
      <c r="F94" t="s">
        <v>27</v>
      </c>
      <c r="G94" s="9"/>
    </row>
    <row r="95" spans="1:11">
      <c r="A95" s="7" t="s">
        <v>11</v>
      </c>
      <c r="B95" s="5">
        <v>97.18</v>
      </c>
      <c r="C95" s="3">
        <v>3</v>
      </c>
      <c r="D95" s="6">
        <v>2.6161639000000001E-4</v>
      </c>
      <c r="E95" s="4">
        <v>0</v>
      </c>
      <c r="F95" t="s">
        <v>27</v>
      </c>
      <c r="G95" s="9"/>
    </row>
    <row r="96" spans="1:11">
      <c r="A96" s="4" t="s">
        <v>3</v>
      </c>
      <c r="B96" s="5">
        <v>453.3</v>
      </c>
      <c r="C96" s="3">
        <v>3</v>
      </c>
      <c r="D96" s="6">
        <v>3.1316095999999998E-3</v>
      </c>
      <c r="E96" s="4">
        <v>0</v>
      </c>
      <c r="F96" t="s">
        <v>27</v>
      </c>
      <c r="G96" s="9"/>
    </row>
    <row r="97" spans="1:7">
      <c r="A97" s="4" t="s">
        <v>4</v>
      </c>
      <c r="B97" s="5">
        <v>187.32</v>
      </c>
      <c r="C97" s="3">
        <v>3</v>
      </c>
      <c r="D97" s="6">
        <v>1.2597811799999999E-3</v>
      </c>
      <c r="E97" s="4">
        <v>0</v>
      </c>
      <c r="F97" t="s">
        <v>27</v>
      </c>
      <c r="G97" s="9"/>
    </row>
    <row r="98" spans="1:7">
      <c r="A98" s="7" t="s">
        <v>13</v>
      </c>
      <c r="B98" s="5">
        <v>80.56</v>
      </c>
      <c r="C98" s="3">
        <v>3</v>
      </c>
      <c r="D98" s="6">
        <v>2.4311497000000003E-4</v>
      </c>
      <c r="E98" s="4">
        <v>1</v>
      </c>
      <c r="F98" t="s">
        <v>27</v>
      </c>
      <c r="G98" s="9"/>
    </row>
    <row r="99" spans="1:7">
      <c r="A99" s="4" t="s">
        <v>11</v>
      </c>
      <c r="B99" s="5">
        <v>101.61</v>
      </c>
      <c r="C99" s="3">
        <v>3</v>
      </c>
      <c r="D99" s="6">
        <v>6.6813812800000001E-4</v>
      </c>
      <c r="E99" s="4">
        <v>0</v>
      </c>
      <c r="F99" t="s">
        <v>27</v>
      </c>
      <c r="G99" s="9"/>
    </row>
    <row r="100" spans="1:7">
      <c r="A100" s="4" t="s">
        <v>5</v>
      </c>
      <c r="B100" s="5">
        <v>202.57</v>
      </c>
      <c r="C100" s="3">
        <v>3</v>
      </c>
      <c r="D100" s="6">
        <v>4.9572212199999993E-4</v>
      </c>
      <c r="E100" s="4">
        <v>0</v>
      </c>
      <c r="F100" t="s">
        <v>27</v>
      </c>
      <c r="G100" s="9"/>
    </row>
    <row r="101" spans="1:7">
      <c r="A101" s="7" t="s">
        <v>4</v>
      </c>
      <c r="B101" s="5">
        <v>206.24</v>
      </c>
      <c r="C101" s="3">
        <v>3</v>
      </c>
      <c r="D101" s="6">
        <v>2.4101825999999996E-3</v>
      </c>
      <c r="E101" s="4">
        <v>0</v>
      </c>
      <c r="F101" t="s">
        <v>27</v>
      </c>
      <c r="G101" s="9"/>
    </row>
    <row r="102" spans="1:7">
      <c r="A102" s="7" t="s">
        <v>9</v>
      </c>
      <c r="B102" s="5">
        <v>595.76</v>
      </c>
      <c r="C102" s="3">
        <v>3</v>
      </c>
      <c r="D102" s="6">
        <f>0.001206693*0.98</f>
        <v>1.18255914E-3</v>
      </c>
      <c r="E102" s="4">
        <v>0</v>
      </c>
      <c r="F102" t="s">
        <v>27</v>
      </c>
      <c r="G102" s="9"/>
    </row>
    <row r="103" spans="1:7">
      <c r="A103" s="7" t="s">
        <v>12</v>
      </c>
      <c r="B103" s="5">
        <v>146.54</v>
      </c>
      <c r="C103" s="3">
        <v>3</v>
      </c>
      <c r="D103" s="6">
        <v>8.6147370399999998E-4</v>
      </c>
      <c r="E103" s="4">
        <v>0</v>
      </c>
      <c r="F103" t="s">
        <v>27</v>
      </c>
      <c r="G103" s="9"/>
    </row>
    <row r="104" spans="1:7">
      <c r="A104" s="4" t="s">
        <v>11</v>
      </c>
      <c r="B104" s="5">
        <v>63.75</v>
      </c>
      <c r="C104" s="3">
        <v>3</v>
      </c>
      <c r="D104" s="6">
        <f>0.0005384571*0.98</f>
        <v>5.2768795800000007E-4</v>
      </c>
      <c r="E104" s="4">
        <v>0</v>
      </c>
      <c r="F104" t="s">
        <v>27</v>
      </c>
      <c r="G104" s="9"/>
    </row>
    <row r="105" spans="1:7">
      <c r="A105" s="4" t="s">
        <v>13</v>
      </c>
      <c r="B105" s="5">
        <v>116.65</v>
      </c>
      <c r="C105" s="3">
        <v>3</v>
      </c>
      <c r="D105" s="6">
        <v>1.1822573E-4</v>
      </c>
      <c r="E105" s="4">
        <v>0</v>
      </c>
      <c r="F105" t="s">
        <v>27</v>
      </c>
      <c r="G105" s="9"/>
    </row>
    <row r="106" spans="1:7">
      <c r="A106" s="4" t="s">
        <v>12</v>
      </c>
      <c r="B106" s="5">
        <v>146.88999999999999</v>
      </c>
      <c r="C106" s="3">
        <v>3</v>
      </c>
      <c r="D106" s="6">
        <v>4.3603767200000004E-4</v>
      </c>
      <c r="E106" s="4">
        <v>0</v>
      </c>
      <c r="F106" t="s">
        <v>27</v>
      </c>
      <c r="G106" s="9"/>
    </row>
    <row r="107" spans="1:7">
      <c r="A107" s="4" t="s">
        <v>11</v>
      </c>
      <c r="B107" s="5">
        <v>104.53</v>
      </c>
      <c r="C107" s="3">
        <v>3</v>
      </c>
      <c r="D107" s="6">
        <v>2.97188038E-4</v>
      </c>
      <c r="E107" s="4">
        <v>0</v>
      </c>
      <c r="F107" t="s">
        <v>27</v>
      </c>
      <c r="G107" s="9"/>
    </row>
    <row r="108" spans="1:7">
      <c r="A108" s="4" t="s">
        <v>5</v>
      </c>
      <c r="B108" s="5">
        <v>269.57</v>
      </c>
      <c r="C108" s="3">
        <v>3</v>
      </c>
      <c r="D108" s="6">
        <v>1.03833842E-3</v>
      </c>
      <c r="E108" s="4">
        <v>0</v>
      </c>
      <c r="F108" t="s">
        <v>27</v>
      </c>
      <c r="G108" s="9"/>
    </row>
    <row r="109" spans="1:7">
      <c r="A109" s="4" t="s">
        <v>5</v>
      </c>
      <c r="B109" s="5">
        <v>190.1</v>
      </c>
      <c r="C109" s="3">
        <v>3</v>
      </c>
      <c r="D109" s="6">
        <v>8.8885010199999997E-4</v>
      </c>
      <c r="E109" s="4">
        <v>0</v>
      </c>
      <c r="F109" t="s">
        <v>27</v>
      </c>
      <c r="G109" s="9"/>
    </row>
    <row r="110" spans="1:7">
      <c r="A110" s="4" t="s">
        <v>12</v>
      </c>
      <c r="B110" s="5">
        <v>119.82</v>
      </c>
      <c r="C110" s="3">
        <v>3</v>
      </c>
      <c r="D110" s="6">
        <f>0.00105005*0.98</f>
        <v>1.029049E-3</v>
      </c>
      <c r="E110" s="4">
        <v>0</v>
      </c>
      <c r="F110" t="s">
        <v>27</v>
      </c>
      <c r="G110" s="9"/>
    </row>
    <row r="111" spans="1:7">
      <c r="A111" s="4" t="s">
        <v>12</v>
      </c>
      <c r="B111" s="5">
        <v>192.71</v>
      </c>
      <c r="C111" s="3">
        <v>3</v>
      </c>
      <c r="D111" s="6">
        <v>5.7931661200000002E-4</v>
      </c>
      <c r="E111" s="4">
        <v>0</v>
      </c>
      <c r="F111" t="s">
        <v>27</v>
      </c>
      <c r="G111" s="9"/>
    </row>
    <row r="112" spans="1:7">
      <c r="A112" s="4" t="s">
        <v>11</v>
      </c>
      <c r="B112" s="5">
        <v>74.260000000000005</v>
      </c>
      <c r="C112" s="3">
        <v>3</v>
      </c>
      <c r="D112" s="6">
        <v>3.6730899800000002E-4</v>
      </c>
      <c r="E112" s="4">
        <v>1</v>
      </c>
      <c r="F112" t="s">
        <v>27</v>
      </c>
      <c r="G112" s="9"/>
    </row>
    <row r="113" spans="1:7">
      <c r="A113" s="7" t="s">
        <v>11</v>
      </c>
      <c r="B113" s="5">
        <v>82.2</v>
      </c>
      <c r="C113" s="3">
        <v>3</v>
      </c>
      <c r="D113" s="6">
        <v>3.5933836400000002E-4</v>
      </c>
      <c r="E113" s="4">
        <v>0</v>
      </c>
      <c r="F113" t="s">
        <v>27</v>
      </c>
      <c r="G113" s="9"/>
    </row>
    <row r="114" spans="1:7">
      <c r="A114" s="4" t="s">
        <v>14</v>
      </c>
      <c r="B114" s="5">
        <v>235.26</v>
      </c>
      <c r="C114" s="3">
        <v>3</v>
      </c>
      <c r="D114" s="6">
        <v>2.7892328799999999E-3</v>
      </c>
      <c r="E114" s="4">
        <v>0</v>
      </c>
      <c r="F114" t="s">
        <v>27</v>
      </c>
      <c r="G114" s="9"/>
    </row>
    <row r="115" spans="1:7">
      <c r="A115" s="7" t="s">
        <v>13</v>
      </c>
      <c r="B115" s="5">
        <v>122.56</v>
      </c>
      <c r="C115" s="3">
        <v>3</v>
      </c>
      <c r="D115" s="6">
        <v>4.8742416800000001E-4</v>
      </c>
      <c r="E115" s="4">
        <v>1</v>
      </c>
      <c r="F115" t="s">
        <v>27</v>
      </c>
      <c r="G115" s="9"/>
    </row>
    <row r="116" spans="1:7">
      <c r="A116" s="4" t="s">
        <v>13</v>
      </c>
      <c r="B116" s="5">
        <v>149.05000000000001</v>
      </c>
      <c r="C116" s="3">
        <v>3</v>
      </c>
      <c r="D116" s="6">
        <v>2.8531249599999999E-4</v>
      </c>
      <c r="E116" s="4">
        <v>0</v>
      </c>
      <c r="F116" t="s">
        <v>27</v>
      </c>
      <c r="G116" s="9"/>
    </row>
    <row r="117" spans="1:7">
      <c r="A117" s="4" t="s">
        <v>15</v>
      </c>
      <c r="B117" s="5">
        <v>25.02</v>
      </c>
      <c r="C117" s="3">
        <v>3</v>
      </c>
      <c r="D117" s="6">
        <v>3.0279226599999999E-4</v>
      </c>
      <c r="E117" s="4">
        <v>0</v>
      </c>
      <c r="F117" t="s">
        <v>27</v>
      </c>
      <c r="G117" s="9"/>
    </row>
    <row r="118" spans="1:7">
      <c r="A118" s="4" t="s">
        <v>12</v>
      </c>
      <c r="B118" s="5">
        <v>177.13</v>
      </c>
      <c r="C118" s="3">
        <v>3</v>
      </c>
      <c r="D118" s="6">
        <v>6.4202984999999998E-4</v>
      </c>
      <c r="E118" s="4">
        <v>0</v>
      </c>
      <c r="F118" t="s">
        <v>27</v>
      </c>
      <c r="G118" s="9"/>
    </row>
    <row r="119" spans="1:7">
      <c r="A119" s="4" t="s">
        <v>6</v>
      </c>
      <c r="B119" s="5">
        <v>753.75</v>
      </c>
      <c r="C119" s="3">
        <v>3</v>
      </c>
      <c r="D119" s="6">
        <v>2.0893962599999997E-3</v>
      </c>
      <c r="E119" s="4">
        <v>1</v>
      </c>
      <c r="F119" t="s">
        <v>27</v>
      </c>
      <c r="G119" s="9"/>
    </row>
    <row r="120" spans="1:7">
      <c r="A120" s="4" t="s">
        <v>12</v>
      </c>
      <c r="B120" s="5">
        <v>175.88</v>
      </c>
      <c r="C120" s="3">
        <v>3</v>
      </c>
      <c r="D120" s="6">
        <f>0.0006803899*0.98</f>
        <v>6.6678210200000001E-4</v>
      </c>
      <c r="E120" s="4">
        <v>0</v>
      </c>
      <c r="F120" t="s">
        <v>27</v>
      </c>
      <c r="G120" s="9"/>
    </row>
    <row r="121" spans="1:7">
      <c r="A121" s="4" t="s">
        <v>11</v>
      </c>
      <c r="B121" s="5">
        <v>88.84</v>
      </c>
      <c r="C121" s="3">
        <v>3</v>
      </c>
      <c r="D121" s="6">
        <f>0.0004083071*0.98</f>
        <v>4.0014095799999997E-4</v>
      </c>
      <c r="E121" s="4">
        <v>1</v>
      </c>
      <c r="F121" t="s">
        <v>27</v>
      </c>
      <c r="G121" s="9"/>
    </row>
    <row r="122" spans="1:7">
      <c r="A122" s="4" t="s">
        <v>15</v>
      </c>
      <c r="B122" s="5">
        <v>20.190000000000001</v>
      </c>
      <c r="C122" s="3">
        <v>3</v>
      </c>
      <c r="D122" s="6">
        <f>0.0002290283*0.98</f>
        <v>2.2444773400000001E-4</v>
      </c>
      <c r="E122" s="4">
        <v>0</v>
      </c>
      <c r="F122" t="s">
        <v>27</v>
      </c>
      <c r="G122" s="9"/>
    </row>
    <row r="123" spans="1:7">
      <c r="A123" s="4" t="s">
        <v>13</v>
      </c>
      <c r="B123" s="5">
        <v>111.04</v>
      </c>
      <c r="C123" s="3">
        <v>3</v>
      </c>
      <c r="D123" s="6">
        <v>3.2620201599999998E-4</v>
      </c>
      <c r="E123" s="4">
        <v>0</v>
      </c>
      <c r="F123" t="s">
        <v>27</v>
      </c>
      <c r="G123" s="9"/>
    </row>
    <row r="124" spans="1:7">
      <c r="A124" s="4" t="s">
        <v>15</v>
      </c>
      <c r="B124" s="5">
        <v>27.51</v>
      </c>
      <c r="C124" s="3">
        <v>3</v>
      </c>
      <c r="D124" s="6">
        <f>0.0002235977*0.98</f>
        <v>2.1912574599999997E-4</v>
      </c>
      <c r="E124" s="4">
        <v>0</v>
      </c>
      <c r="F124" t="s">
        <v>27</v>
      </c>
      <c r="G124" s="9"/>
    </row>
    <row r="125" spans="1:7">
      <c r="A125" s="4" t="s">
        <v>11</v>
      </c>
      <c r="B125" s="5">
        <v>85.38</v>
      </c>
      <c r="C125" s="3">
        <v>3</v>
      </c>
      <c r="D125" s="6">
        <v>2.6967404800000005E-4</v>
      </c>
      <c r="E125" s="4">
        <v>0</v>
      </c>
      <c r="F125" t="s">
        <v>27</v>
      </c>
      <c r="G125" s="9"/>
    </row>
    <row r="126" spans="1:7">
      <c r="A126" s="4" t="s">
        <v>15</v>
      </c>
      <c r="B126" s="5">
        <v>19.87</v>
      </c>
      <c r="C126" s="3">
        <v>3</v>
      </c>
      <c r="D126" s="6">
        <v>1.4145319999999998E-4</v>
      </c>
      <c r="E126" s="4">
        <v>0</v>
      </c>
      <c r="F126" t="s">
        <v>27</v>
      </c>
      <c r="G126" s="9"/>
    </row>
    <row r="127" spans="1:7">
      <c r="A127" s="4" t="s">
        <v>12</v>
      </c>
      <c r="B127" s="5">
        <v>200.7</v>
      </c>
      <c r="C127" s="3">
        <v>3</v>
      </c>
      <c r="D127" s="6">
        <f>0.0008315204*0.98</f>
        <v>8.14889992E-4</v>
      </c>
      <c r="E127" s="4">
        <v>0</v>
      </c>
      <c r="F127" t="s">
        <v>27</v>
      </c>
      <c r="G127" s="9"/>
    </row>
    <row r="128" spans="1:7">
      <c r="A128" s="4" t="s">
        <v>7</v>
      </c>
      <c r="B128" s="5">
        <v>812.09</v>
      </c>
      <c r="C128" s="3">
        <v>3</v>
      </c>
      <c r="D128" s="6">
        <v>2.05089598E-3</v>
      </c>
      <c r="E128" s="4">
        <v>1</v>
      </c>
      <c r="F128" t="s">
        <v>27</v>
      </c>
      <c r="G128" s="9"/>
    </row>
    <row r="129" spans="1:7">
      <c r="A129" s="4" t="s">
        <v>13</v>
      </c>
      <c r="B129" s="5">
        <v>168.62</v>
      </c>
      <c r="C129" s="3">
        <v>3</v>
      </c>
      <c r="D129" s="6">
        <v>3.8070638199999996E-4</v>
      </c>
      <c r="E129" s="4">
        <v>0</v>
      </c>
      <c r="F129" t="s">
        <v>27</v>
      </c>
      <c r="G129" s="9"/>
    </row>
    <row r="130" spans="1:7">
      <c r="A130" s="4" t="s">
        <v>6</v>
      </c>
      <c r="B130" s="5">
        <v>567.4</v>
      </c>
      <c r="C130" s="3">
        <v>3</v>
      </c>
      <c r="D130" s="6">
        <v>1.28792188E-3</v>
      </c>
      <c r="E130" s="4">
        <v>0</v>
      </c>
      <c r="F130" t="s">
        <v>27</v>
      </c>
      <c r="G130" s="9"/>
    </row>
    <row r="131" spans="1:7">
      <c r="F131"/>
      <c r="G131" s="9"/>
    </row>
    <row r="132" spans="1:7">
      <c r="F132"/>
      <c r="G132" s="9"/>
    </row>
  </sheetData>
  <sheetCalcPr fullCalcOnLoad="1"/>
  <autoFilter ref="A1:K1"/>
  <sortState ref="A2:L130">
    <sortCondition ref="C2:C130"/>
  </sortState>
  <phoneticPr fontId="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4"/>
  <sheetViews>
    <sheetView workbookViewId="0">
      <selection activeCell="A5" sqref="A5"/>
    </sheetView>
  </sheetViews>
  <sheetFormatPr baseColWidth="10" defaultColWidth="8.83203125" defaultRowHeight="14"/>
  <cols>
    <col min="1" max="1" width="13.83203125" bestFit="1" customWidth="1"/>
  </cols>
  <sheetData>
    <row r="1" spans="1:2">
      <c r="A1" s="2" t="s">
        <v>21</v>
      </c>
      <c r="B1" s="2" t="s">
        <v>22</v>
      </c>
    </row>
    <row r="2" spans="1:2">
      <c r="A2" t="s">
        <v>16</v>
      </c>
      <c r="B2" t="s">
        <v>23</v>
      </c>
    </row>
    <row r="3" spans="1:2">
      <c r="A3" t="s">
        <v>18</v>
      </c>
      <c r="B3" t="s">
        <v>25</v>
      </c>
    </row>
    <row r="4" spans="1:2">
      <c r="A4" t="s">
        <v>19</v>
      </c>
      <c r="B4" t="s">
        <v>24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abbreviation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Ulf</cp:lastModifiedBy>
  <dcterms:created xsi:type="dcterms:W3CDTF">2015-03-11T12:15:39Z</dcterms:created>
  <dcterms:modified xsi:type="dcterms:W3CDTF">2015-08-12T09:31:11Z</dcterms:modified>
</cp:coreProperties>
</file>