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/>
  <mc:AlternateContent xmlns:mc="http://schemas.openxmlformats.org/markup-compatibility/2006">
    <mc:Choice Requires="x15">
      <x15ac:absPath xmlns:x15ac="http://schemas.microsoft.com/office/spreadsheetml/2010/11/ac" url="/Users/Amelia/Desktop/"/>
    </mc:Choice>
  </mc:AlternateContent>
  <xr:revisionPtr revIDLastSave="0" documentId="13_ncr:1_{939B16C1-855B-DF40-857F-DF0834144E78}" xr6:coauthVersionLast="36" xr6:coauthVersionMax="36" xr10:uidLastSave="{00000000-0000-0000-0000-000000000000}"/>
  <bookViews>
    <workbookView xWindow="8060" yWindow="440" windowWidth="13000" windowHeight="12340" tabRatio="500" xr2:uid="{00000000-000D-0000-FFFF-FFFF00000000}"/>
  </bookViews>
  <sheets>
    <sheet name="Sheet1" sheetId="1" r:id="rId1"/>
  </sheets>
  <calcPr calcId="17902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1" l="1"/>
  <c r="F22" i="1" s="1"/>
  <c r="D19" i="1"/>
  <c r="E19" i="1" s="1"/>
  <c r="F19" i="1" s="1"/>
  <c r="E17" i="1"/>
  <c r="F17" i="1" s="1"/>
  <c r="D17" i="1"/>
  <c r="D18" i="1"/>
  <c r="E18" i="1" s="1"/>
  <c r="F18" i="1" s="1"/>
  <c r="F12" i="1"/>
  <c r="E13" i="1"/>
  <c r="F13" i="1" s="1"/>
  <c r="E14" i="1"/>
  <c r="F14" i="1" s="1"/>
  <c r="E12" i="1"/>
  <c r="D14" i="1"/>
  <c r="D13" i="1"/>
  <c r="D12" i="1"/>
  <c r="F7" i="1"/>
  <c r="F8" i="1"/>
  <c r="F9" i="1"/>
  <c r="E7" i="1"/>
  <c r="E8" i="1"/>
  <c r="E9" i="1"/>
  <c r="E6" i="1"/>
  <c r="F6" i="1" s="1"/>
  <c r="D3" i="1"/>
  <c r="E3" i="1" s="1"/>
  <c r="F3" i="1" s="1"/>
  <c r="D2" i="1"/>
  <c r="E2" i="1" s="1"/>
  <c r="F2" i="1" s="1"/>
</calcChain>
</file>

<file path=xl/sharedStrings.xml><?xml version="1.0" encoding="utf-8"?>
<sst xmlns="http://schemas.openxmlformats.org/spreadsheetml/2006/main" count="42" uniqueCount="18">
  <si>
    <t>Ineichen and Ruttimann</t>
  </si>
  <si>
    <t>Costin and Boulton</t>
  </si>
  <si>
    <t>Bird and Parker</t>
  </si>
  <si>
    <t>x̅_control</t>
  </si>
  <si>
    <t>x̅_light</t>
  </si>
  <si>
    <t>SD_control</t>
  </si>
  <si>
    <t>Glass_Δ</t>
  </si>
  <si>
    <t>L1</t>
  </si>
  <si>
    <t>L2</t>
  </si>
  <si>
    <r>
      <t xml:space="preserve">Hagen </t>
    </r>
    <r>
      <rPr>
        <b/>
        <i/>
        <sz val="12"/>
        <color theme="1"/>
        <rFont val="Calibri"/>
        <family val="2"/>
        <scheme val="minor"/>
      </rPr>
      <t>et al.</t>
    </r>
  </si>
  <si>
    <t>SE_control</t>
  </si>
  <si>
    <t>L3</t>
  </si>
  <si>
    <t>L4</t>
  </si>
  <si>
    <t>95CI_control</t>
  </si>
  <si>
    <t>Firebaugh and Haynes</t>
  </si>
  <si>
    <t>P_versicolor</t>
  </si>
  <si>
    <t>P_pyralis_♂</t>
  </si>
  <si>
    <t>P_pyralis_♀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</si>
</sst>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2"/>
      <color theme="1"/>
      <name val="Calibri"/>
      <family val="2"/>
      <scheme val="minor"/>
    </font>
    <font>
      <i/>
      <sz val="12"/>
      <color theme="1"/>
      <name val="Calibri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12"/>
      <color theme="1"/>
      <name val="Calibri"/>
      <family val="2"/>
      <scheme val="minor"/>
    </font>
    <font>
      <b/>
      <sz val="12"/>
      <color rgb="FF6A6A6A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4" fontId="0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zoomScale="83" workbookViewId="0">
      <selection activeCell="C25" sqref="C25"/>
    </sheetView>
  </sheetViews>
  <sheetFormatPr baseColWidth="10" defaultRowHeight="16" x14ac:dyDescent="0.2"/>
  <cols>
    <col min="1" max="1" width="21.33203125" customWidth="1"/>
    <col min="2" max="10" width="13.83203125" customWidth="1"/>
  </cols>
  <sheetData>
    <row r="1" spans="1:9" x14ac:dyDescent="0.2">
      <c r="A1" s="10" t="s">
        <v>0</v>
      </c>
      <c r="B1" s="7" t="s">
        <v>3</v>
      </c>
      <c r="C1" s="7" t="s">
        <v>4</v>
      </c>
      <c r="D1" s="9" t="s">
        <v>10</v>
      </c>
      <c r="E1" s="9" t="s">
        <v>5</v>
      </c>
      <c r="F1" s="9" t="s">
        <v>6</v>
      </c>
    </row>
    <row r="2" spans="1:9" x14ac:dyDescent="0.2">
      <c r="A2" s="10" t="s">
        <v>7</v>
      </c>
      <c r="B2" s="8">
        <v>1.3729499999999999</v>
      </c>
      <c r="C2" s="8">
        <v>0</v>
      </c>
      <c r="D2" s="8">
        <f>1.608606557-1.12704918</f>
        <v>0.48155737700000012</v>
      </c>
      <c r="E2" s="8">
        <f>D2*SQRT(5*3)</f>
        <v>1.8650637013643272</v>
      </c>
      <c r="F2" s="3">
        <f>(C2-B2)/E2</f>
        <v>-0.73614107603706114</v>
      </c>
    </row>
    <row r="3" spans="1:9" x14ac:dyDescent="0.2">
      <c r="A3" s="10" t="s">
        <v>8</v>
      </c>
      <c r="B3" s="8">
        <v>0.69669999999999999</v>
      </c>
      <c r="C3" s="8">
        <v>1.8340000000000001</v>
      </c>
      <c r="D3" s="8">
        <f>0.829918032786885-0.553278688</f>
        <v>0.27663934478688501</v>
      </c>
      <c r="E3" s="8">
        <f>D3*SQRT(6*3)</f>
        <v>1.1736813398508585</v>
      </c>
      <c r="F3" s="3">
        <f t="shared" ref="F3:F9" si="0">(C3-B3)/E3</f>
        <v>0.96900237005090206</v>
      </c>
    </row>
    <row r="4" spans="1:9" x14ac:dyDescent="0.2">
      <c r="A4" s="6"/>
      <c r="B4" s="4"/>
      <c r="C4" s="4"/>
      <c r="D4" s="4"/>
      <c r="E4" s="4"/>
      <c r="F4" s="3"/>
    </row>
    <row r="5" spans="1:9" x14ac:dyDescent="0.2">
      <c r="A5" s="10" t="s">
        <v>2</v>
      </c>
      <c r="B5" s="7" t="s">
        <v>3</v>
      </c>
      <c r="C5" s="7" t="s">
        <v>4</v>
      </c>
      <c r="D5" s="9" t="s">
        <v>10</v>
      </c>
      <c r="E5" s="9" t="s">
        <v>5</v>
      </c>
      <c r="F5" s="9" t="s">
        <v>6</v>
      </c>
    </row>
    <row r="6" spans="1:9" x14ac:dyDescent="0.2">
      <c r="A6" s="10" t="s">
        <v>7</v>
      </c>
      <c r="B6" s="4">
        <v>2.75</v>
      </c>
      <c r="C6" s="6">
        <v>0</v>
      </c>
      <c r="D6" s="4">
        <v>1.06</v>
      </c>
      <c r="E6" s="8">
        <f>D6*SQRT(4*12)</f>
        <v>7.3438954240920395</v>
      </c>
      <c r="F6" s="8">
        <f t="shared" si="0"/>
        <v>-0.37446066987534693</v>
      </c>
      <c r="G6" s="5"/>
      <c r="H6" s="1"/>
      <c r="I6" s="1"/>
    </row>
    <row r="7" spans="1:9" x14ac:dyDescent="0.2">
      <c r="A7" s="10" t="s">
        <v>8</v>
      </c>
      <c r="B7" s="4">
        <v>2.75</v>
      </c>
      <c r="C7" s="6">
        <v>0</v>
      </c>
      <c r="D7" s="4">
        <v>1.06</v>
      </c>
      <c r="E7" s="8">
        <f t="shared" ref="E7:E9" si="1">D7*SQRT(4*12)</f>
        <v>7.3438954240920395</v>
      </c>
      <c r="F7" s="8">
        <f t="shared" si="0"/>
        <v>-0.37446066987534693</v>
      </c>
      <c r="G7" s="4"/>
    </row>
    <row r="8" spans="1:9" x14ac:dyDescent="0.2">
      <c r="A8" s="10" t="s">
        <v>11</v>
      </c>
      <c r="B8" s="4">
        <v>2.1669999999999998</v>
      </c>
      <c r="C8" s="6">
        <v>0.5</v>
      </c>
      <c r="D8" s="4">
        <v>1.06</v>
      </c>
      <c r="E8" s="8">
        <f t="shared" si="1"/>
        <v>7.3438954240920395</v>
      </c>
      <c r="F8" s="8">
        <f t="shared" si="0"/>
        <v>-0.22699124970261936</v>
      </c>
      <c r="G8" s="4"/>
    </row>
    <row r="9" spans="1:9" x14ac:dyDescent="0.2">
      <c r="A9" s="10" t="s">
        <v>12</v>
      </c>
      <c r="B9" s="4">
        <v>0.5</v>
      </c>
      <c r="C9" s="6">
        <v>0.33300000000000002</v>
      </c>
      <c r="D9" s="4">
        <v>1.06</v>
      </c>
      <c r="E9" s="8">
        <f t="shared" si="1"/>
        <v>7.3438954240920395</v>
      </c>
      <c r="F9" s="8">
        <f t="shared" si="0"/>
        <v>-2.2739975225157427E-2</v>
      </c>
      <c r="G9" s="4"/>
    </row>
    <row r="10" spans="1:9" x14ac:dyDescent="0.2">
      <c r="A10" s="6"/>
      <c r="B10" s="5"/>
      <c r="C10" s="5"/>
      <c r="D10" s="5"/>
      <c r="E10" s="4"/>
      <c r="F10" s="5"/>
      <c r="G10" s="4"/>
    </row>
    <row r="11" spans="1:9" x14ac:dyDescent="0.2">
      <c r="A11" s="10" t="s">
        <v>9</v>
      </c>
      <c r="B11" s="9" t="s">
        <v>3</v>
      </c>
      <c r="C11" s="9" t="s">
        <v>4</v>
      </c>
      <c r="D11" s="9" t="s">
        <v>13</v>
      </c>
      <c r="E11" s="9" t="s">
        <v>5</v>
      </c>
      <c r="F11" s="9" t="s">
        <v>6</v>
      </c>
      <c r="G11" s="4"/>
    </row>
    <row r="12" spans="1:9" x14ac:dyDescent="0.2">
      <c r="A12" s="10" t="s">
        <v>7</v>
      </c>
      <c r="B12" s="11">
        <v>0.48338762214983699</v>
      </c>
      <c r="C12" s="11">
        <v>5.9283387622149797E-2</v>
      </c>
      <c r="D12" s="11">
        <f>0.663517915309446-0.303257328990227</f>
        <v>0.36026058631921903</v>
      </c>
      <c r="E12" s="11">
        <f>(D12/(2*1.96))*SQRT(346)</f>
        <v>1.7094985386008923</v>
      </c>
      <c r="F12" s="8">
        <f t="shared" ref="F12:F14" si="2">(C12-B12)/E12</f>
        <v>-0.24808692429464579</v>
      </c>
      <c r="G12" s="6"/>
    </row>
    <row r="13" spans="1:9" x14ac:dyDescent="0.2">
      <c r="A13" s="10" t="s">
        <v>8</v>
      </c>
      <c r="B13" s="11">
        <v>0.94853420195439697</v>
      </c>
      <c r="C13" s="11">
        <v>0.32833876221498298</v>
      </c>
      <c r="D13" s="11">
        <f>1.24951140065146-0.645276872964169</f>
        <v>0.60423452768729102</v>
      </c>
      <c r="E13" s="11">
        <f t="shared" ref="E13:E14" si="3">(D13/(2*1.96))*SQRT(346)</f>
        <v>2.8671969160077939</v>
      </c>
      <c r="F13" s="8">
        <f t="shared" si="2"/>
        <v>-0.21630723591979761</v>
      </c>
      <c r="G13" s="6"/>
    </row>
    <row r="14" spans="1:9" x14ac:dyDescent="0.2">
      <c r="A14" s="10" t="s">
        <v>11</v>
      </c>
      <c r="B14" s="11">
        <v>1.11042345276872</v>
      </c>
      <c r="C14" s="11">
        <v>0.59055374592833798</v>
      </c>
      <c r="D14" s="11">
        <f>1.43192182410423-0.793485342019543</f>
        <v>0.63843648208468695</v>
      </c>
      <c r="E14" s="11">
        <f t="shared" si="3"/>
        <v>3.0294910810648483</v>
      </c>
      <c r="F14" s="8">
        <f t="shared" si="2"/>
        <v>-0.17160298311809219</v>
      </c>
      <c r="G14" s="6"/>
    </row>
    <row r="15" spans="1:9" x14ac:dyDescent="0.2">
      <c r="A15" s="6"/>
      <c r="B15" s="6"/>
      <c r="C15" s="6"/>
      <c r="D15" s="6"/>
      <c r="E15" s="6"/>
      <c r="F15" s="6"/>
      <c r="G15" s="6"/>
    </row>
    <row r="16" spans="1:9" x14ac:dyDescent="0.2">
      <c r="A16" s="10" t="s">
        <v>14</v>
      </c>
      <c r="B16" s="9" t="s">
        <v>3</v>
      </c>
      <c r="C16" s="9" t="s">
        <v>4</v>
      </c>
      <c r="D16" s="9" t="s">
        <v>13</v>
      </c>
      <c r="E16" s="9" t="s">
        <v>5</v>
      </c>
      <c r="F16" s="9" t="s">
        <v>6</v>
      </c>
      <c r="G16" s="4"/>
    </row>
    <row r="17" spans="1:12" x14ac:dyDescent="0.2">
      <c r="A17" s="6" t="s">
        <v>15</v>
      </c>
      <c r="B17" s="11">
        <v>2.9102844638949601</v>
      </c>
      <c r="C17" s="11">
        <v>0.91903719912473003</v>
      </c>
      <c r="D17" s="11">
        <f>3.98249452954048-1.83807439824945</f>
        <v>2.1444201312910298</v>
      </c>
      <c r="E17" s="11">
        <f>(D17/(2*1.96))*SQRT(7*3*3)</f>
        <v>4.3420426330381714</v>
      </c>
      <c r="F17" s="11">
        <f t="shared" ref="F17:F19" si="4">(C17-B17)/E17</f>
        <v>-0.45859689391785963</v>
      </c>
      <c r="G17" s="4"/>
    </row>
    <row r="18" spans="1:12" x14ac:dyDescent="0.2">
      <c r="A18" s="6" t="s">
        <v>16</v>
      </c>
      <c r="B18" s="11">
        <v>23.512035010940899</v>
      </c>
      <c r="C18" s="11">
        <v>21.0612691466083</v>
      </c>
      <c r="D18" s="11">
        <f>32.6258205689277-14.398249452954</f>
        <v>18.227571115973703</v>
      </c>
      <c r="E18" s="11">
        <f>(D18/(2*1.96))*SQRT(7*3*3)</f>
        <v>36.907362380824352</v>
      </c>
      <c r="F18" s="11">
        <f t="shared" si="4"/>
        <v>-6.6403170160052469E-2</v>
      </c>
      <c r="G18" s="5"/>
      <c r="H18" s="1"/>
    </row>
    <row r="19" spans="1:12" x14ac:dyDescent="0.2">
      <c r="A19" s="6" t="s">
        <v>17</v>
      </c>
      <c r="B19" s="11">
        <v>2.3193612774451098</v>
      </c>
      <c r="C19" s="11">
        <v>1.31337325349301</v>
      </c>
      <c r="D19" s="11">
        <f>2.93413173652694-1.70459081836327</f>
        <v>1.2295409181636701</v>
      </c>
      <c r="E19" s="11">
        <f>(D19/(2*1.96))*SQRT(27)</f>
        <v>1.6298168420237478</v>
      </c>
      <c r="F19" s="11">
        <f t="shared" si="4"/>
        <v>-0.61723992415182172</v>
      </c>
      <c r="G19" s="4"/>
    </row>
    <row r="20" spans="1:12" x14ac:dyDescent="0.2">
      <c r="A20" s="6"/>
      <c r="B20" s="4"/>
      <c r="C20" s="4"/>
      <c r="D20" s="4"/>
      <c r="E20" s="4"/>
      <c r="F20" s="4"/>
      <c r="G20" s="4"/>
    </row>
    <row r="21" spans="1:12" x14ac:dyDescent="0.2">
      <c r="A21" s="10" t="s">
        <v>1</v>
      </c>
      <c r="B21" s="9" t="s">
        <v>3</v>
      </c>
      <c r="C21" s="9" t="s">
        <v>4</v>
      </c>
      <c r="D21" s="9" t="s">
        <v>10</v>
      </c>
      <c r="E21" s="9" t="s">
        <v>5</v>
      </c>
      <c r="F21" s="9" t="s">
        <v>6</v>
      </c>
      <c r="G21" s="4"/>
    </row>
    <row r="22" spans="1:12" x14ac:dyDescent="0.2">
      <c r="A22" s="6"/>
      <c r="B22" s="4">
        <v>92</v>
      </c>
      <c r="C22" s="4">
        <v>45.8</v>
      </c>
      <c r="D22" s="4">
        <v>28.9</v>
      </c>
      <c r="E22" s="8">
        <f>D22*SQRT(6)</f>
        <v>70.790253566433833</v>
      </c>
      <c r="F22" s="8">
        <f t="shared" ref="F22" si="5">(C22-B22)/E22</f>
        <v>-0.65263221520520676</v>
      </c>
      <c r="G22" s="4"/>
    </row>
    <row r="23" spans="1:12" x14ac:dyDescent="0.2">
      <c r="A23" s="6"/>
      <c r="B23" s="4"/>
      <c r="C23" s="4"/>
      <c r="D23" s="4"/>
      <c r="E23" s="4"/>
      <c r="F23" s="4"/>
      <c r="G23" s="4"/>
    </row>
    <row r="24" spans="1:12" x14ac:dyDescent="0.2">
      <c r="A24" s="6"/>
      <c r="B24" s="8"/>
      <c r="C24" s="4"/>
      <c r="D24" s="4"/>
      <c r="E24" s="4"/>
      <c r="F24" s="4"/>
      <c r="G24" s="4"/>
    </row>
    <row r="25" spans="1:12" x14ac:dyDescent="0.2">
      <c r="A25" s="6"/>
      <c r="B25" s="5"/>
      <c r="C25" s="5"/>
      <c r="D25" s="5"/>
      <c r="E25" s="5"/>
      <c r="F25" s="5"/>
      <c r="G25" s="5"/>
      <c r="H25" s="1"/>
      <c r="I25" s="1"/>
      <c r="J25" s="1"/>
      <c r="K25" s="2"/>
      <c r="L25" s="2"/>
    </row>
    <row r="26" spans="1:12" x14ac:dyDescent="0.2">
      <c r="A26" s="6"/>
      <c r="B26" s="4"/>
      <c r="C26" s="4"/>
      <c r="D26" s="4"/>
      <c r="E26" s="4"/>
      <c r="F26" s="4"/>
      <c r="G26" s="12"/>
    </row>
    <row r="27" spans="1:12" x14ac:dyDescent="0.2">
      <c r="A27" s="6"/>
      <c r="B27" s="4"/>
      <c r="C27" s="4"/>
      <c r="D27" s="4"/>
      <c r="E27" s="4"/>
      <c r="F27" s="4"/>
      <c r="G27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2017-01-11T00:41:19Z</dcterms:created>
  <dcterms:modified xsi:type="dcterms:W3CDTF">2018-09-05T14:54:51Z</dcterms:modified>
</cp:coreProperties>
</file>