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9200" windowHeight="6972" tabRatio="670" activeTab="4"/>
  </bookViews>
  <sheets>
    <sheet name="RAAC" sheetId="37" r:id="rId1"/>
    <sheet name="RAAC SUM DATA" sheetId="41" r:id="rId2"/>
    <sheet name="AARC" sheetId="39" r:id="rId3"/>
    <sheet name="AARC SUM DATA" sheetId="44" r:id="rId4"/>
    <sheet name="AARC SUMMARY TABLE" sheetId="25" r:id="rId5"/>
    <sheet name="RAAC SUMMARY TABLE" sheetId="47" r:id="rId6"/>
  </sheets>
  <calcPr calcId="145621"/>
</workbook>
</file>

<file path=xl/calcChain.xml><?xml version="1.0" encoding="utf-8"?>
<calcChain xmlns="http://schemas.openxmlformats.org/spreadsheetml/2006/main">
  <c r="D13" i="25" l="1"/>
  <c r="F13" i="25"/>
  <c r="I13" i="25"/>
  <c r="K13" i="25"/>
  <c r="L13" i="25"/>
  <c r="L25" i="47"/>
  <c r="G25" i="47" l="1"/>
  <c r="D2" i="47"/>
  <c r="G2" i="47"/>
  <c r="I2" i="47"/>
  <c r="L2" i="47"/>
  <c r="N2" i="47"/>
  <c r="O2" i="47"/>
  <c r="P2" i="47"/>
  <c r="R2" i="47"/>
  <c r="S2" i="47"/>
  <c r="S3" i="47"/>
  <c r="S4" i="47"/>
  <c r="S5" i="47"/>
  <c r="S6" i="47"/>
  <c r="S7" i="47"/>
  <c r="S8" i="47"/>
  <c r="S9" i="47"/>
  <c r="S10" i="47"/>
  <c r="S11" i="47"/>
  <c r="S12" i="47"/>
  <c r="S13" i="47"/>
  <c r="S14" i="47"/>
  <c r="S15" i="47"/>
  <c r="R3" i="47"/>
  <c r="R4" i="47"/>
  <c r="R5" i="47"/>
  <c r="R6" i="47"/>
  <c r="R7" i="47"/>
  <c r="R8" i="47"/>
  <c r="R9" i="47"/>
  <c r="R10" i="47"/>
  <c r="R11" i="47"/>
  <c r="R12" i="47"/>
  <c r="N8" i="47"/>
  <c r="O8" i="47"/>
  <c r="P8" i="47"/>
  <c r="N9" i="47"/>
  <c r="O9" i="47"/>
  <c r="P9" i="47"/>
  <c r="N10" i="47"/>
  <c r="O10" i="47"/>
  <c r="P10" i="47"/>
  <c r="N11" i="47"/>
  <c r="O11" i="47"/>
  <c r="P11" i="47"/>
  <c r="N12" i="47"/>
  <c r="O12" i="47"/>
  <c r="P12" i="47"/>
  <c r="N13" i="47"/>
  <c r="O13" i="47"/>
  <c r="P13" i="47"/>
  <c r="N14" i="47"/>
  <c r="O14" i="47"/>
  <c r="P14" i="47"/>
  <c r="N15" i="47"/>
  <c r="O15" i="47"/>
  <c r="P15" i="47"/>
  <c r="L8" i="47"/>
  <c r="L9" i="47"/>
  <c r="L10" i="47"/>
  <c r="D8" i="47"/>
  <c r="D9" i="47"/>
  <c r="D10" i="47"/>
  <c r="I8" i="47"/>
  <c r="I9" i="47"/>
  <c r="I10" i="47"/>
  <c r="G8" i="47"/>
  <c r="G9" i="47"/>
  <c r="G10" i="47"/>
  <c r="O22" i="47"/>
  <c r="O3" i="47"/>
  <c r="O4" i="47"/>
  <c r="O5" i="47"/>
  <c r="O6" i="47"/>
  <c r="O7" i="47"/>
  <c r="R15" i="47"/>
  <c r="L15" i="47"/>
  <c r="I15" i="47"/>
  <c r="G15" i="47"/>
  <c r="D15" i="47"/>
  <c r="R14" i="47"/>
  <c r="L14" i="47"/>
  <c r="I14" i="47"/>
  <c r="G14" i="47"/>
  <c r="D14" i="47"/>
  <c r="R13" i="47"/>
  <c r="L13" i="47"/>
  <c r="I13" i="47"/>
  <c r="G13" i="47"/>
  <c r="D13" i="47"/>
  <c r="L12" i="47"/>
  <c r="I12" i="47"/>
  <c r="G12" i="47"/>
  <c r="D12" i="47"/>
  <c r="L11" i="47"/>
  <c r="I11" i="47"/>
  <c r="G11" i="47"/>
  <c r="D11" i="47"/>
  <c r="P7" i="47"/>
  <c r="N7" i="47"/>
  <c r="L7" i="47"/>
  <c r="I7" i="47"/>
  <c r="G7" i="47"/>
  <c r="D7" i="47"/>
  <c r="P6" i="47"/>
  <c r="N6" i="47"/>
  <c r="L6" i="47"/>
  <c r="I6" i="47"/>
  <c r="G6" i="47"/>
  <c r="D6" i="47"/>
  <c r="P5" i="47"/>
  <c r="N5" i="47"/>
  <c r="L5" i="47"/>
  <c r="I5" i="47"/>
  <c r="G5" i="47"/>
  <c r="D5" i="47"/>
  <c r="P4" i="47"/>
  <c r="N4" i="47"/>
  <c r="L4" i="47"/>
  <c r="I4" i="47"/>
  <c r="G4" i="47"/>
  <c r="D4" i="47"/>
  <c r="P3" i="47"/>
  <c r="N3" i="47"/>
  <c r="L3" i="47"/>
  <c r="I3" i="47"/>
  <c r="G3" i="47"/>
  <c r="D3" i="47"/>
  <c r="D7" i="25"/>
  <c r="F7" i="25"/>
  <c r="I7" i="25"/>
  <c r="K7" i="25"/>
  <c r="L7" i="25"/>
  <c r="G20" i="47" l="1"/>
  <c r="O20" i="47"/>
  <c r="P20" i="47"/>
  <c r="I22" i="47"/>
  <c r="D22" i="47"/>
  <c r="L22" i="47"/>
  <c r="D20" i="47"/>
  <c r="N22" i="47"/>
  <c r="I20" i="47"/>
  <c r="L20" i="47"/>
  <c r="N20" i="47"/>
  <c r="G22" i="47"/>
  <c r="P22" i="47"/>
  <c r="K16" i="25"/>
  <c r="L16" i="25"/>
  <c r="I16" i="25"/>
  <c r="F16" i="25"/>
  <c r="D16" i="25"/>
  <c r="L4" i="37"/>
  <c r="L16" i="37"/>
  <c r="L58" i="37"/>
  <c r="L99" i="37"/>
  <c r="L141" i="37"/>
  <c r="L183" i="37"/>
  <c r="L209" i="37"/>
  <c r="L261" i="37"/>
  <c r="L303" i="37"/>
  <c r="L315" i="37"/>
  <c r="L358" i="37"/>
  <c r="L369" i="37"/>
  <c r="L411" i="37"/>
  <c r="L453" i="37"/>
  <c r="L495" i="37"/>
  <c r="L515" i="37"/>
  <c r="R520" i="37"/>
  <c r="O520" i="37"/>
  <c r="O521" i="37" s="1"/>
  <c r="N520" i="37"/>
  <c r="N521" i="37" s="1"/>
  <c r="M520" i="37"/>
  <c r="R517" i="37"/>
  <c r="O517" i="37"/>
  <c r="N517" i="37"/>
  <c r="N518" i="37" s="1"/>
  <c r="M517" i="37"/>
  <c r="R500" i="37"/>
  <c r="O500" i="37"/>
  <c r="O501" i="37" s="1"/>
  <c r="N500" i="37"/>
  <c r="N501" i="37" s="1"/>
  <c r="M500" i="37"/>
  <c r="R497" i="37"/>
  <c r="O497" i="37"/>
  <c r="O498" i="37" s="1"/>
  <c r="N497" i="37"/>
  <c r="N498" i="37" s="1"/>
  <c r="M497" i="37"/>
  <c r="R458" i="37"/>
  <c r="O458" i="37"/>
  <c r="N458" i="37"/>
  <c r="M458" i="37"/>
  <c r="R455" i="37"/>
  <c r="O455" i="37"/>
  <c r="N455" i="37"/>
  <c r="M455" i="37"/>
  <c r="R416" i="37"/>
  <c r="O416" i="37"/>
  <c r="N416" i="37"/>
  <c r="M416" i="37"/>
  <c r="R413" i="37"/>
  <c r="O413" i="37"/>
  <c r="N413" i="37"/>
  <c r="M413" i="37"/>
  <c r="R374" i="37"/>
  <c r="O374" i="37"/>
  <c r="O375" i="37" s="1"/>
  <c r="N374" i="37"/>
  <c r="N375" i="37" s="1"/>
  <c r="M374" i="37"/>
  <c r="R371" i="37"/>
  <c r="O371" i="37"/>
  <c r="O372" i="37" s="1"/>
  <c r="N371" i="37"/>
  <c r="N372" i="37" s="1"/>
  <c r="M371" i="37"/>
  <c r="R363" i="37"/>
  <c r="O363" i="37"/>
  <c r="O364" i="37" s="1"/>
  <c r="N363" i="37"/>
  <c r="M363" i="37"/>
  <c r="R360" i="37"/>
  <c r="O360" i="37"/>
  <c r="O361" i="37" s="1"/>
  <c r="N360" i="37"/>
  <c r="M360" i="37"/>
  <c r="R320" i="37"/>
  <c r="O320" i="37"/>
  <c r="N320" i="37"/>
  <c r="M320" i="37"/>
  <c r="R317" i="37"/>
  <c r="O317" i="37"/>
  <c r="N317" i="37"/>
  <c r="M317" i="37"/>
  <c r="R308" i="37"/>
  <c r="O308" i="37"/>
  <c r="N308" i="37"/>
  <c r="M308" i="37"/>
  <c r="R305" i="37"/>
  <c r="O305" i="37"/>
  <c r="N305" i="37"/>
  <c r="M305" i="37"/>
  <c r="R266" i="37"/>
  <c r="O266" i="37"/>
  <c r="O267" i="37" s="1"/>
  <c r="N266" i="37"/>
  <c r="N267" i="37" s="1"/>
  <c r="M266" i="37"/>
  <c r="R263" i="37"/>
  <c r="O263" i="37"/>
  <c r="N263" i="37"/>
  <c r="M263" i="37"/>
  <c r="R214" i="37"/>
  <c r="O214" i="37"/>
  <c r="O215" i="37" s="1"/>
  <c r="N214" i="37"/>
  <c r="N215" i="37" s="1"/>
  <c r="M214" i="37"/>
  <c r="R211" i="37"/>
  <c r="O211" i="37"/>
  <c r="O212" i="37" s="1"/>
  <c r="N211" i="37"/>
  <c r="N212" i="37" s="1"/>
  <c r="M211" i="37"/>
  <c r="R188" i="37"/>
  <c r="O188" i="37"/>
  <c r="O189" i="37" s="1"/>
  <c r="N188" i="37"/>
  <c r="M188" i="37"/>
  <c r="R185" i="37"/>
  <c r="O185" i="37"/>
  <c r="O186" i="37" s="1"/>
  <c r="N185" i="37"/>
  <c r="M185" i="37"/>
  <c r="R146" i="37"/>
  <c r="O146" i="37"/>
  <c r="N146" i="37"/>
  <c r="M146" i="37"/>
  <c r="R143" i="37"/>
  <c r="O143" i="37"/>
  <c r="N143" i="37"/>
  <c r="M143" i="37"/>
  <c r="R104" i="37"/>
  <c r="O104" i="37"/>
  <c r="O105" i="37" s="1"/>
  <c r="N104" i="37"/>
  <c r="N105" i="37" s="1"/>
  <c r="M104" i="37"/>
  <c r="R101" i="37"/>
  <c r="O101" i="37"/>
  <c r="O102" i="37" s="1"/>
  <c r="N101" i="37"/>
  <c r="N102" i="37" s="1"/>
  <c r="M101" i="37"/>
  <c r="R63" i="37"/>
  <c r="O63" i="37"/>
  <c r="O64" i="37" s="1"/>
  <c r="N63" i="37"/>
  <c r="N64" i="37" s="1"/>
  <c r="M63" i="37"/>
  <c r="R60" i="37"/>
  <c r="O60" i="37"/>
  <c r="O61" i="37" s="1"/>
  <c r="N60" i="37"/>
  <c r="N61" i="37" s="1"/>
  <c r="M60" i="37"/>
  <c r="M18" i="37"/>
  <c r="R21" i="37"/>
  <c r="O21" i="37"/>
  <c r="N21" i="37"/>
  <c r="M21" i="37"/>
  <c r="R18" i="37"/>
  <c r="O18" i="37"/>
  <c r="N18" i="37"/>
  <c r="M9" i="37"/>
  <c r="M6" i="37"/>
  <c r="N6" i="37"/>
  <c r="N9" i="37"/>
  <c r="O9" i="37"/>
  <c r="O6" i="37"/>
  <c r="O518" i="37" l="1"/>
  <c r="O321" i="37"/>
  <c r="O318" i="37"/>
  <c r="N361" i="37"/>
  <c r="O456" i="37"/>
  <c r="O459" i="37"/>
  <c r="N364" i="37"/>
  <c r="N22" i="37"/>
  <c r="M521" i="37"/>
  <c r="N264" i="37"/>
  <c r="O264" i="37"/>
  <c r="M267" i="37"/>
  <c r="M364" i="37"/>
  <c r="N144" i="37"/>
  <c r="N309" i="37"/>
  <c r="O144" i="37"/>
  <c r="O309" i="37"/>
  <c r="N414" i="37"/>
  <c r="M64" i="37"/>
  <c r="N19" i="37"/>
  <c r="N147" i="37"/>
  <c r="M189" i="37"/>
  <c r="N306" i="37"/>
  <c r="N417" i="37"/>
  <c r="O19" i="37"/>
  <c r="O147" i="37"/>
  <c r="M215" i="37"/>
  <c r="O306" i="37"/>
  <c r="O417" i="37"/>
  <c r="M501" i="37"/>
  <c r="R105" i="37"/>
  <c r="R375" i="37"/>
  <c r="M22" i="37"/>
  <c r="R147" i="37"/>
  <c r="M309" i="37"/>
  <c r="R417" i="37"/>
  <c r="R189" i="37"/>
  <c r="R459" i="37"/>
  <c r="M105" i="37"/>
  <c r="R267" i="37"/>
  <c r="M375" i="37"/>
  <c r="R521" i="37"/>
  <c r="R22" i="37"/>
  <c r="M147" i="37"/>
  <c r="R309" i="37"/>
  <c r="M417" i="37"/>
  <c r="R321" i="37"/>
  <c r="M459" i="37"/>
  <c r="R64" i="37"/>
  <c r="N189" i="37"/>
  <c r="N318" i="37"/>
  <c r="R364" i="37"/>
  <c r="N459" i="37"/>
  <c r="M321" i="37"/>
  <c r="O22" i="37"/>
  <c r="N186" i="37"/>
  <c r="R215" i="37"/>
  <c r="N321" i="37"/>
  <c r="O414" i="37"/>
  <c r="N456" i="37"/>
  <c r="R501" i="37"/>
  <c r="M518" i="37"/>
  <c r="R518" i="37"/>
  <c r="M498" i="37"/>
  <c r="R498" i="37"/>
  <c r="M456" i="37"/>
  <c r="R456" i="37"/>
  <c r="M414" i="37"/>
  <c r="R414" i="37"/>
  <c r="M372" i="37"/>
  <c r="R372" i="37"/>
  <c r="M361" i="37"/>
  <c r="R361" i="37"/>
  <c r="M318" i="37"/>
  <c r="R318" i="37"/>
  <c r="M306" i="37"/>
  <c r="R306" i="37"/>
  <c r="M264" i="37"/>
  <c r="R264" i="37"/>
  <c r="M212" i="37"/>
  <c r="R212" i="37"/>
  <c r="M186" i="37"/>
  <c r="R186" i="37"/>
  <c r="M144" i="37"/>
  <c r="R144" i="37"/>
  <c r="M102" i="37"/>
  <c r="R102" i="37"/>
  <c r="M61" i="37"/>
  <c r="R61" i="37"/>
  <c r="M19" i="37"/>
  <c r="R19" i="37"/>
  <c r="M7" i="37"/>
  <c r="O10" i="37"/>
  <c r="N10" i="37"/>
  <c r="M10" i="37"/>
  <c r="O7" i="37"/>
  <c r="N7" i="37"/>
  <c r="Q9" i="39"/>
  <c r="N9" i="39"/>
  <c r="M9" i="39"/>
  <c r="Q6" i="39"/>
  <c r="N6" i="39"/>
  <c r="M6" i="39"/>
  <c r="L4" i="39"/>
  <c r="Q496" i="39"/>
  <c r="N496" i="39"/>
  <c r="M496" i="39"/>
  <c r="Q493" i="39"/>
  <c r="N493" i="39"/>
  <c r="M493" i="39"/>
  <c r="L491" i="39"/>
  <c r="Q454" i="39"/>
  <c r="N454" i="39"/>
  <c r="M454" i="39"/>
  <c r="Q451" i="39"/>
  <c r="N451" i="39"/>
  <c r="M451" i="39"/>
  <c r="L449" i="39"/>
  <c r="Q412" i="39"/>
  <c r="N412" i="39"/>
  <c r="M412" i="39"/>
  <c r="Q409" i="39"/>
  <c r="N409" i="39"/>
  <c r="M409" i="39"/>
  <c r="L407" i="39"/>
  <c r="Q402" i="39"/>
  <c r="N402" i="39"/>
  <c r="M402" i="39"/>
  <c r="Q399" i="39"/>
  <c r="N399" i="39"/>
  <c r="M399" i="39"/>
  <c r="L397" i="39"/>
  <c r="Q386" i="39"/>
  <c r="N386" i="39"/>
  <c r="M386" i="39"/>
  <c r="Q383" i="39"/>
  <c r="N383" i="39"/>
  <c r="M383" i="39"/>
  <c r="L381" i="39"/>
  <c r="Q343" i="39"/>
  <c r="N343" i="39"/>
  <c r="M343" i="39"/>
  <c r="Q340" i="39"/>
  <c r="N340" i="39"/>
  <c r="M340" i="39"/>
  <c r="L338" i="39"/>
  <c r="Q300" i="39"/>
  <c r="N300" i="39"/>
  <c r="M300" i="39"/>
  <c r="Q297" i="39"/>
  <c r="N297" i="39"/>
  <c r="M297" i="39"/>
  <c r="L295" i="39"/>
  <c r="Q257" i="39"/>
  <c r="N257" i="39"/>
  <c r="M257" i="39"/>
  <c r="Q254" i="39"/>
  <c r="N254" i="39"/>
  <c r="M254" i="39"/>
  <c r="L252" i="39"/>
  <c r="Q215" i="39"/>
  <c r="N215" i="39"/>
  <c r="M215" i="39"/>
  <c r="Q212" i="39"/>
  <c r="N212" i="39"/>
  <c r="M212" i="39"/>
  <c r="L210" i="39"/>
  <c r="Q203" i="39"/>
  <c r="N203" i="39"/>
  <c r="M203" i="39"/>
  <c r="Q200" i="39"/>
  <c r="N200" i="39"/>
  <c r="M200" i="39"/>
  <c r="L198" i="39"/>
  <c r="Q162" i="39"/>
  <c r="N162" i="39"/>
  <c r="M162" i="39"/>
  <c r="Q159" i="39"/>
  <c r="N159" i="39"/>
  <c r="M159" i="39"/>
  <c r="L157" i="39"/>
  <c r="Q148" i="39"/>
  <c r="N148" i="39"/>
  <c r="M148" i="39"/>
  <c r="Q145" i="39"/>
  <c r="N145" i="39"/>
  <c r="M145" i="39"/>
  <c r="L143" i="39"/>
  <c r="Q136" i="39"/>
  <c r="N136" i="39"/>
  <c r="M136" i="39"/>
  <c r="Q133" i="39"/>
  <c r="N133" i="39"/>
  <c r="M133" i="39"/>
  <c r="L131" i="39"/>
  <c r="Q104" i="39"/>
  <c r="N104" i="39"/>
  <c r="M104" i="39"/>
  <c r="Q101" i="39"/>
  <c r="N101" i="39"/>
  <c r="M101" i="39"/>
  <c r="L99" i="39"/>
  <c r="Q73" i="39"/>
  <c r="N73" i="39"/>
  <c r="M73" i="39"/>
  <c r="Q70" i="39"/>
  <c r="N70" i="39"/>
  <c r="M70" i="39"/>
  <c r="L68" i="39"/>
  <c r="Q32" i="39"/>
  <c r="N32" i="39"/>
  <c r="M32" i="39"/>
  <c r="Q29" i="39"/>
  <c r="N29" i="39"/>
  <c r="M29" i="39"/>
  <c r="L27" i="39"/>
  <c r="N387" i="39" l="1"/>
  <c r="N163" i="39"/>
  <c r="Q71" i="39"/>
  <c r="Q497" i="39"/>
  <c r="Q10" i="39"/>
  <c r="N400" i="39"/>
  <c r="N497" i="39"/>
  <c r="N10" i="39"/>
  <c r="M403" i="39"/>
  <c r="N74" i="39"/>
  <c r="N201" i="39"/>
  <c r="Q213" i="39"/>
  <c r="M258" i="39"/>
  <c r="M146" i="39"/>
  <c r="M10" i="39"/>
  <c r="N455" i="39"/>
  <c r="N71" i="39"/>
  <c r="M301" i="39"/>
  <c r="N494" i="39"/>
  <c r="N33" i="39"/>
  <c r="Q30" i="39"/>
  <c r="Q341" i="39"/>
  <c r="N146" i="39"/>
  <c r="N160" i="39"/>
  <c r="Q413" i="39"/>
  <c r="N452" i="39"/>
  <c r="Q134" i="39"/>
  <c r="N134" i="39"/>
  <c r="Q149" i="39"/>
  <c r="M204" i="39"/>
  <c r="Q403" i="39"/>
  <c r="N410" i="39"/>
  <c r="M494" i="39"/>
  <c r="N7" i="39"/>
  <c r="Q384" i="39"/>
  <c r="M497" i="39"/>
  <c r="N137" i="39"/>
  <c r="N149" i="39"/>
  <c r="Q301" i="39"/>
  <c r="N413" i="39"/>
  <c r="N105" i="39"/>
  <c r="N298" i="39"/>
  <c r="N403" i="39"/>
  <c r="Q7" i="39"/>
  <c r="M7" i="39"/>
  <c r="N30" i="39"/>
  <c r="M71" i="39"/>
  <c r="M137" i="39"/>
  <c r="M149" i="39"/>
  <c r="M163" i="39"/>
  <c r="N204" i="39"/>
  <c r="N216" i="39"/>
  <c r="M33" i="39"/>
  <c r="M74" i="39"/>
  <c r="Q102" i="39"/>
  <c r="Q400" i="39"/>
  <c r="Q455" i="39"/>
  <c r="Q298" i="39"/>
  <c r="Q255" i="39"/>
  <c r="N384" i="39"/>
  <c r="Q74" i="39"/>
  <c r="Q146" i="39"/>
  <c r="Q204" i="39"/>
  <c r="N213" i="39"/>
  <c r="N255" i="39"/>
  <c r="N341" i="39"/>
  <c r="M400" i="39"/>
  <c r="M455" i="39"/>
  <c r="Q494" i="39"/>
  <c r="Q160" i="39"/>
  <c r="M298" i="39"/>
  <c r="M387" i="39"/>
  <c r="Q410" i="39"/>
  <c r="N102" i="39"/>
  <c r="Q216" i="39"/>
  <c r="N258" i="39"/>
  <c r="N301" i="39"/>
  <c r="N344" i="39"/>
  <c r="M134" i="39"/>
  <c r="Q137" i="39"/>
  <c r="M384" i="39"/>
  <c r="Q387" i="39"/>
  <c r="M413" i="39"/>
  <c r="M30" i="39"/>
  <c r="Q33" i="39"/>
  <c r="M105" i="39"/>
  <c r="Q201" i="39"/>
  <c r="M255" i="39"/>
  <c r="Q258" i="39"/>
  <c r="M344" i="39"/>
  <c r="Q452" i="39"/>
  <c r="M160" i="39"/>
  <c r="Q163" i="39"/>
  <c r="M216" i="39"/>
  <c r="M410" i="39"/>
  <c r="M102" i="39"/>
  <c r="Q105" i="39"/>
  <c r="M341" i="39"/>
  <c r="Q344" i="39"/>
  <c r="M213" i="39"/>
  <c r="M201" i="39"/>
  <c r="M452" i="39"/>
  <c r="L2" i="25" l="1"/>
  <c r="I2" i="25" l="1"/>
  <c r="I4" i="25"/>
  <c r="I6" i="25"/>
  <c r="I8" i="25"/>
  <c r="I10" i="25"/>
  <c r="I12" i="25"/>
  <c r="I14" i="25"/>
  <c r="I3" i="25" l="1"/>
  <c r="I5" i="25"/>
  <c r="I11" i="25"/>
  <c r="I15" i="25"/>
  <c r="I9" i="25"/>
  <c r="I23" i="25" l="1"/>
  <c r="L3" i="25"/>
  <c r="L4" i="25"/>
  <c r="L5" i="25"/>
  <c r="L6" i="25"/>
  <c r="L8" i="25"/>
  <c r="L9" i="25"/>
  <c r="L10" i="25"/>
  <c r="L11" i="25"/>
  <c r="L12" i="25"/>
  <c r="L14" i="25"/>
  <c r="L15" i="25"/>
  <c r="K3" i="25"/>
  <c r="K4" i="25"/>
  <c r="K5" i="25"/>
  <c r="K6" i="25"/>
  <c r="K8" i="25"/>
  <c r="K9" i="25"/>
  <c r="K10" i="25"/>
  <c r="K11" i="25"/>
  <c r="K12" i="25"/>
  <c r="K14" i="25"/>
  <c r="K15" i="25"/>
  <c r="K2" i="25"/>
  <c r="F3" i="25"/>
  <c r="F4" i="25"/>
  <c r="F5" i="25"/>
  <c r="F6" i="25"/>
  <c r="F8" i="25"/>
  <c r="F9" i="25"/>
  <c r="F10" i="25"/>
  <c r="F11" i="25"/>
  <c r="F12" i="25"/>
  <c r="F14" i="25"/>
  <c r="F15" i="25"/>
  <c r="F2" i="25"/>
  <c r="D2" i="25"/>
  <c r="D3" i="25"/>
  <c r="D4" i="25"/>
  <c r="D5" i="25"/>
  <c r="D6" i="25"/>
  <c r="D8" i="25"/>
  <c r="D9" i="25"/>
  <c r="D10" i="25"/>
  <c r="D11" i="25"/>
  <c r="D12" i="25"/>
  <c r="D14" i="25"/>
  <c r="D15" i="25"/>
  <c r="R9" i="37"/>
  <c r="R6" i="37"/>
  <c r="D25" i="25" l="1"/>
  <c r="F23" i="25"/>
  <c r="R7" i="37"/>
  <c r="R10" i="37"/>
  <c r="I25" i="25" l="1"/>
  <c r="D23" i="25"/>
  <c r="F25" i="25" l="1"/>
</calcChain>
</file>

<file path=xl/sharedStrings.xml><?xml version="1.0" encoding="utf-8"?>
<sst xmlns="http://schemas.openxmlformats.org/spreadsheetml/2006/main" count="8902" uniqueCount="148">
  <si>
    <t>BeeID</t>
  </si>
  <si>
    <t>Target Type</t>
  </si>
  <si>
    <t>Behavior</t>
  </si>
  <si>
    <t>Other</t>
  </si>
  <si>
    <t>Comments</t>
  </si>
  <si>
    <t>Observers</t>
  </si>
  <si>
    <t>Colony</t>
  </si>
  <si>
    <t>RET</t>
  </si>
  <si>
    <t>END</t>
  </si>
  <si>
    <t>Time Start</t>
  </si>
  <si>
    <t>Time End</t>
  </si>
  <si>
    <t>C</t>
  </si>
  <si>
    <t>EVENTS</t>
  </si>
  <si>
    <t>%</t>
  </si>
  <si>
    <t>BEEID</t>
  </si>
  <si>
    <t>RET_NO</t>
  </si>
  <si>
    <t>%RET</t>
  </si>
  <si>
    <t># RET</t>
  </si>
  <si>
    <t>Tot Events</t>
  </si>
  <si>
    <t>Treatment</t>
  </si>
  <si>
    <t>M</t>
  </si>
  <si>
    <t>START</t>
  </si>
  <si>
    <t>NAÏVE</t>
  </si>
  <si>
    <t>MEAN</t>
  </si>
  <si>
    <t>SE</t>
  </si>
  <si>
    <t>Number Events</t>
  </si>
  <si>
    <t>CHECK</t>
  </si>
  <si>
    <t>Date</t>
  </si>
  <si>
    <t>ALR</t>
  </si>
  <si>
    <t>BLUE</t>
  </si>
  <si>
    <t>TOUCH</t>
  </si>
  <si>
    <t>VISIT</t>
  </si>
  <si>
    <t># TOUCH</t>
  </si>
  <si>
    <t>12:40PM</t>
  </si>
  <si>
    <t>2:10PM</t>
  </si>
  <si>
    <t>1:10PM</t>
  </si>
  <si>
    <t>2:55PM</t>
  </si>
  <si>
    <t>12:30PM</t>
  </si>
  <si>
    <t>C_VISIT</t>
  </si>
  <si>
    <t>TOUCH_NO</t>
  </si>
  <si>
    <t>M_VISIT</t>
  </si>
  <si>
    <t>% C  for VISITS</t>
  </si>
  <si>
    <t>1st Visit Choice</t>
  </si>
  <si>
    <t>10:20AM</t>
  </si>
  <si>
    <t>10:35AM</t>
  </si>
  <si>
    <t>2:45PM</t>
  </si>
  <si>
    <t>3:45PM</t>
  </si>
  <si>
    <t>% TOUCH</t>
  </si>
  <si>
    <t>10:10AM</t>
  </si>
  <si>
    <t>1:02PM</t>
  </si>
  <si>
    <t>1:41PM</t>
  </si>
  <si>
    <t>FAIL BEE</t>
  </si>
  <si>
    <t>3:15PM</t>
  </si>
  <si>
    <t>GREEN</t>
  </si>
  <si>
    <t>11:00AM</t>
  </si>
  <si>
    <t>3:50PM</t>
  </si>
  <si>
    <t>Number Test Visits</t>
  </si>
  <si>
    <t>1:30PM</t>
  </si>
  <si>
    <t>2:44PM</t>
  </si>
  <si>
    <t>10:25AM</t>
  </si>
  <si>
    <t>11:05AM</t>
  </si>
  <si>
    <t>1:17PM</t>
  </si>
  <si>
    <t>11:50AM</t>
  </si>
  <si>
    <t>ALR/TMS</t>
  </si>
  <si>
    <t>B80</t>
  </si>
  <si>
    <t>AARC</t>
  </si>
  <si>
    <t>BUZZ</t>
  </si>
  <si>
    <t>LAND</t>
  </si>
  <si>
    <t>B81</t>
  </si>
  <si>
    <t>RAAC</t>
  </si>
  <si>
    <t>1:50PM</t>
  </si>
  <si>
    <t>B79</t>
  </si>
  <si>
    <t>10:41AM</t>
  </si>
  <si>
    <t>B82</t>
  </si>
  <si>
    <t>B83</t>
  </si>
  <si>
    <t>10:50AM</t>
  </si>
  <si>
    <t>11:04AM</t>
  </si>
  <si>
    <t>B84</t>
  </si>
  <si>
    <t>11:32AM</t>
  </si>
  <si>
    <t>11:43AM</t>
  </si>
  <si>
    <t>B85</t>
  </si>
  <si>
    <t>1:55PM</t>
  </si>
  <si>
    <t>B86</t>
  </si>
  <si>
    <t>2:40PM</t>
  </si>
  <si>
    <t>B87</t>
  </si>
  <si>
    <t>9:56AM</t>
  </si>
  <si>
    <t>10:08AM</t>
  </si>
  <si>
    <t>B88</t>
  </si>
  <si>
    <t>B89</t>
  </si>
  <si>
    <t>DID NOT COLLECT POLLEN</t>
  </si>
  <si>
    <t>1:03PM</t>
  </si>
  <si>
    <t>B90</t>
  </si>
  <si>
    <t>B91</t>
  </si>
  <si>
    <t>1:35PM</t>
  </si>
  <si>
    <t>B92</t>
  </si>
  <si>
    <t>2:32PM</t>
  </si>
  <si>
    <t>B93</t>
  </si>
  <si>
    <t>3:41PM</t>
  </si>
  <si>
    <t>B94</t>
  </si>
  <si>
    <t>B95</t>
  </si>
  <si>
    <t>4:45PM</t>
  </si>
  <si>
    <t>4:54PM</t>
  </si>
  <si>
    <t>G6</t>
  </si>
  <si>
    <t>G3</t>
  </si>
  <si>
    <t>G4</t>
  </si>
  <si>
    <t>G5</t>
  </si>
  <si>
    <t>G7</t>
  </si>
  <si>
    <t>G8</t>
  </si>
  <si>
    <t>G9</t>
  </si>
  <si>
    <t>11:57AM</t>
  </si>
  <si>
    <t>G10</t>
  </si>
  <si>
    <t>3:22PM</t>
  </si>
  <si>
    <t>G11</t>
  </si>
  <si>
    <t>3:55PM</t>
  </si>
  <si>
    <t>G12</t>
  </si>
  <si>
    <t>4:35PM</t>
  </si>
  <si>
    <t>4:42PM</t>
  </si>
  <si>
    <t>G13</t>
  </si>
  <si>
    <t>1:37PM</t>
  </si>
  <si>
    <t>G14</t>
  </si>
  <si>
    <t>1:43PM</t>
  </si>
  <si>
    <t>1:48PM</t>
  </si>
  <si>
    <t>G15</t>
  </si>
  <si>
    <t>1:50AM</t>
  </si>
  <si>
    <t>1:58AM</t>
  </si>
  <si>
    <t>G16</t>
  </si>
  <si>
    <t>G17</t>
  </si>
  <si>
    <t>3:24PM</t>
  </si>
  <si>
    <t>3:29PM</t>
  </si>
  <si>
    <t>G18</t>
  </si>
  <si>
    <t>4:08PM</t>
  </si>
  <si>
    <t>4:19PM</t>
  </si>
  <si>
    <t>TRTMNT</t>
  </si>
  <si>
    <t>NAÏVE TREATMENT</t>
  </si>
  <si>
    <t>C_NO</t>
  </si>
  <si>
    <t>C_BUZZ</t>
  </si>
  <si>
    <t>%Cbuzz</t>
  </si>
  <si>
    <t>C_LAND</t>
  </si>
  <si>
    <t>%Cland</t>
  </si>
  <si>
    <t>M_NO</t>
  </si>
  <si>
    <t>M_BUZZ</t>
  </si>
  <si>
    <t>% Mbuzz</t>
  </si>
  <si>
    <t>M_LAND</t>
  </si>
  <si>
    <t>% Mland</t>
  </si>
  <si>
    <t>% C for Total Events</t>
  </si>
  <si>
    <t>% C for Buzzes</t>
  </si>
  <si>
    <t>1st Land/Buzz Choice</t>
  </si>
  <si>
    <t>Number Lands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</si>
</sst>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0" fillId="0" borderId="0" xfId="0" applyFont="1"/>
    <xf numFmtId="0" fontId="0" fillId="2" borderId="0" xfId="0" applyFont="1" applyFill="1"/>
    <xf numFmtId="0" fontId="2" fillId="3" borderId="1" xfId="0" applyFont="1" applyFill="1" applyBorder="1"/>
    <xf numFmtId="0" fontId="2" fillId="3" borderId="1" xfId="0" applyFont="1" applyFill="1" applyBorder="1" applyAlignment="1">
      <alignment horizontal="right"/>
    </xf>
    <xf numFmtId="0" fontId="0" fillId="3" borderId="1" xfId="0" applyFont="1" applyFill="1" applyBorder="1"/>
    <xf numFmtId="0" fontId="0" fillId="3" borderId="1" xfId="0" applyFont="1" applyFill="1" applyBorder="1" applyAlignment="1">
      <alignment horizontal="right"/>
    </xf>
    <xf numFmtId="0" fontId="0" fillId="4" borderId="0" xfId="0" applyFill="1" applyAlignment="1">
      <alignment horizontal="center"/>
    </xf>
    <xf numFmtId="0" fontId="0" fillId="4" borderId="0" xfId="0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/>
    <xf numFmtId="0" fontId="0" fillId="5" borderId="2" xfId="0" applyFont="1" applyFill="1" applyBorder="1"/>
    <xf numFmtId="0" fontId="0" fillId="5" borderId="3" xfId="0" applyFont="1" applyFill="1" applyBorder="1"/>
    <xf numFmtId="0" fontId="0" fillId="5" borderId="4" xfId="0" applyFont="1" applyFill="1" applyBorder="1"/>
    <xf numFmtId="0" fontId="0" fillId="5" borderId="5" xfId="0" applyFont="1" applyFill="1" applyBorder="1"/>
    <xf numFmtId="0" fontId="0" fillId="5" borderId="7" xfId="0" applyFont="1" applyFill="1" applyBorder="1"/>
    <xf numFmtId="0" fontId="0" fillId="5" borderId="8" xfId="0" applyFont="1" applyFill="1" applyBorder="1"/>
    <xf numFmtId="0" fontId="0" fillId="5" borderId="9" xfId="0" applyFont="1" applyFill="1" applyBorder="1"/>
    <xf numFmtId="0" fontId="0" fillId="5" borderId="10" xfId="0" applyFont="1" applyFill="1" applyBorder="1"/>
    <xf numFmtId="0" fontId="2" fillId="0" borderId="6" xfId="0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0" xfId="0" applyFont="1" applyFill="1"/>
    <xf numFmtId="0" fontId="0" fillId="6" borderId="0" xfId="0" applyFill="1" applyBorder="1" applyAlignment="1">
      <alignment horizontal="center"/>
    </xf>
    <xf numFmtId="2" fontId="0" fillId="6" borderId="0" xfId="0" applyNumberFormat="1" applyFill="1" applyBorder="1" applyAlignment="1">
      <alignment horizontal="center"/>
    </xf>
    <xf numFmtId="0" fontId="0" fillId="6" borderId="0" xfId="0" applyFill="1" applyBorder="1"/>
    <xf numFmtId="0" fontId="0" fillId="6" borderId="0" xfId="0" applyFill="1"/>
    <xf numFmtId="2" fontId="0" fillId="0" borderId="0" xfId="0" applyNumberFormat="1" applyBorder="1"/>
    <xf numFmtId="0" fontId="2" fillId="0" borderId="6" xfId="0" applyFont="1" applyFill="1" applyBorder="1" applyAlignment="1">
      <alignment horizontal="center" wrapText="1"/>
    </xf>
    <xf numFmtId="0" fontId="0" fillId="7" borderId="0" xfId="0" applyFill="1"/>
    <xf numFmtId="0" fontId="0" fillId="0" borderId="6" xfId="0" applyFill="1" applyBorder="1" applyAlignment="1">
      <alignment horizontal="center"/>
    </xf>
    <xf numFmtId="0" fontId="0" fillId="0" borderId="6" xfId="0" applyFont="1" applyBorder="1"/>
    <xf numFmtId="0" fontId="0" fillId="0" borderId="6" xfId="0" applyBorder="1" applyAlignment="1">
      <alignment horizontal="center"/>
    </xf>
    <xf numFmtId="14" fontId="0" fillId="0" borderId="0" xfId="0" applyNumberFormat="1" applyFont="1"/>
    <xf numFmtId="20" fontId="0" fillId="0" borderId="0" xfId="0" applyNumberFormat="1" applyFont="1"/>
    <xf numFmtId="0" fontId="2" fillId="0" borderId="0" xfId="0" applyFont="1" applyFill="1" applyBorder="1"/>
    <xf numFmtId="0" fontId="2" fillId="0" borderId="0" xfId="0" applyFont="1" applyBorder="1"/>
    <xf numFmtId="2" fontId="0" fillId="7" borderId="0" xfId="0" applyNumberFormat="1" applyFill="1" applyBorder="1" applyAlignment="1">
      <alignment horizontal="center"/>
    </xf>
    <xf numFmtId="0" fontId="0" fillId="0" borderId="0" xfId="0" applyFont="1" applyAlignment="1">
      <alignment horizontal="left" wrapText="1"/>
    </xf>
    <xf numFmtId="2" fontId="0" fillId="6" borderId="0" xfId="0" applyNumberFormat="1" applyFill="1" applyAlignment="1">
      <alignment horizontal="center"/>
    </xf>
    <xf numFmtId="2" fontId="0" fillId="0" borderId="0" xfId="0" applyNumberFormat="1"/>
    <xf numFmtId="2" fontId="0" fillId="8" borderId="0" xfId="0" applyNumberFormat="1" applyFill="1" applyBorder="1"/>
    <xf numFmtId="0" fontId="0" fillId="8" borderId="0" xfId="0" applyFill="1" applyBorder="1"/>
    <xf numFmtId="0" fontId="0" fillId="8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821871</xdr:colOff>
      <xdr:row>29</xdr:row>
      <xdr:rowOff>108857</xdr:rowOff>
    </xdr:from>
    <xdr:to>
      <xdr:col>10</xdr:col>
      <xdr:colOff>508106</xdr:colOff>
      <xdr:row>30</xdr:row>
      <xdr:rowOff>182917</xdr:rowOff>
    </xdr:to>
    <xdr:sp macro="" textlink="">
      <xdr:nvSpPr>
        <xdr:cNvPr id="5" name="TextBox 3"/>
        <xdr:cNvSpPr txBox="1"/>
      </xdr:nvSpPr>
      <xdr:spPr>
        <a:xfrm>
          <a:off x="6795407" y="18968357"/>
          <a:ext cx="5706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100">
              <a:solidFill>
                <a:schemeClr val="bg1"/>
              </a:solidFill>
            </a:rPr>
            <a:t>N</a:t>
          </a:r>
          <a:r>
            <a:rPr lang="en-US" sz="1100" baseline="0">
              <a:solidFill>
                <a:schemeClr val="bg1"/>
              </a:solidFill>
            </a:rPr>
            <a:t> = 37</a:t>
          </a:r>
          <a:endParaRPr lang="en-US" sz="1100">
            <a:solidFill>
              <a:schemeClr val="bg1"/>
            </a:solidFill>
          </a:endParaRPr>
        </a:p>
      </xdr:txBody>
    </xdr:sp>
    <xdr:clientData/>
  </xdr:twoCellAnchor>
  <xdr:oneCellAnchor>
    <xdr:from>
      <xdr:col>11</xdr:col>
      <xdr:colOff>435429</xdr:colOff>
      <xdr:row>29</xdr:row>
      <xdr:rowOff>87085</xdr:rowOff>
    </xdr:from>
    <xdr:ext cx="481222" cy="286332"/>
    <xdr:sp macro="" textlink="">
      <xdr:nvSpPr>
        <xdr:cNvPr id="6" name="TextBox 5"/>
        <xdr:cNvSpPr txBox="1"/>
      </xdr:nvSpPr>
      <xdr:spPr>
        <a:xfrm>
          <a:off x="8001000" y="15904028"/>
          <a:ext cx="481222" cy="2863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100">
              <a:solidFill>
                <a:schemeClr val="bg1"/>
              </a:solidFill>
            </a:rPr>
            <a:t>N</a:t>
          </a:r>
          <a:r>
            <a:rPr lang="en-US" sz="1100" baseline="0">
              <a:solidFill>
                <a:schemeClr val="bg1"/>
              </a:solidFill>
            </a:rPr>
            <a:t> = 12</a:t>
          </a:r>
          <a:endParaRPr lang="en-US" sz="1100">
            <a:solidFill>
              <a:schemeClr val="bg1"/>
            </a:solidFill>
          </a:endParaRPr>
        </a:p>
      </xdr:txBody>
    </xdr:sp>
    <xdr:clientData/>
  </xdr:oneCellAnchor>
  <xdr:oneCellAnchor>
    <xdr:from>
      <xdr:col>14</xdr:col>
      <xdr:colOff>185058</xdr:colOff>
      <xdr:row>29</xdr:row>
      <xdr:rowOff>119742</xdr:rowOff>
    </xdr:from>
    <xdr:ext cx="481222" cy="264560"/>
    <xdr:sp macro="" textlink="">
      <xdr:nvSpPr>
        <xdr:cNvPr id="7" name="TextBox 6"/>
        <xdr:cNvSpPr txBox="1"/>
      </xdr:nvSpPr>
      <xdr:spPr>
        <a:xfrm>
          <a:off x="16622487" y="12268199"/>
          <a:ext cx="4812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>
              <a:solidFill>
                <a:schemeClr val="bg1"/>
              </a:solidFill>
            </a:rPr>
            <a:t>N</a:t>
          </a:r>
          <a:r>
            <a:rPr lang="en-US" sz="1100" baseline="0">
              <a:solidFill>
                <a:schemeClr val="bg1"/>
              </a:solidFill>
            </a:rPr>
            <a:t> = 7</a:t>
          </a:r>
          <a:endParaRPr lang="en-US" sz="1100">
            <a:solidFill>
              <a:schemeClr val="bg1"/>
            </a:solidFill>
          </a:endParaRPr>
        </a:p>
      </xdr:txBody>
    </xdr:sp>
    <xdr:clientData/>
  </xdr:oneCellAnchor>
  <xdr:oneCellAnchor>
    <xdr:from>
      <xdr:col>13</xdr:col>
      <xdr:colOff>283029</xdr:colOff>
      <xdr:row>29</xdr:row>
      <xdr:rowOff>130628</xdr:rowOff>
    </xdr:from>
    <xdr:ext cx="481222" cy="286332"/>
    <xdr:sp macro="" textlink="">
      <xdr:nvSpPr>
        <xdr:cNvPr id="9" name="TextBox 8"/>
        <xdr:cNvSpPr txBox="1"/>
      </xdr:nvSpPr>
      <xdr:spPr>
        <a:xfrm>
          <a:off x="9067800" y="13628914"/>
          <a:ext cx="481222" cy="2863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100">
              <a:solidFill>
                <a:schemeClr val="bg1"/>
              </a:solidFill>
            </a:rPr>
            <a:t>N</a:t>
          </a:r>
          <a:r>
            <a:rPr lang="en-US" sz="1100" baseline="0">
              <a:solidFill>
                <a:schemeClr val="bg1"/>
              </a:solidFill>
            </a:rPr>
            <a:t> = 12</a:t>
          </a:r>
          <a:endParaRPr lang="en-US" sz="1100">
            <a:solidFill>
              <a:schemeClr val="bg1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345622</xdr:colOff>
      <xdr:row>25</xdr:row>
      <xdr:rowOff>108857</xdr:rowOff>
    </xdr:from>
    <xdr:to>
      <xdr:col>18</xdr:col>
      <xdr:colOff>336657</xdr:colOff>
      <xdr:row>26</xdr:row>
      <xdr:rowOff>182917</xdr:rowOff>
    </xdr:to>
    <xdr:sp macro="" textlink="">
      <xdr:nvSpPr>
        <xdr:cNvPr id="3" name="TextBox 3"/>
        <xdr:cNvSpPr txBox="1"/>
      </xdr:nvSpPr>
      <xdr:spPr>
        <a:xfrm>
          <a:off x="14595022" y="8528957"/>
          <a:ext cx="600635" cy="256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100">
              <a:solidFill>
                <a:schemeClr val="bg1"/>
              </a:solidFill>
            </a:rPr>
            <a:t>N</a:t>
          </a:r>
          <a:r>
            <a:rPr lang="en-US" sz="1100" baseline="0">
              <a:solidFill>
                <a:schemeClr val="bg1"/>
              </a:solidFill>
            </a:rPr>
            <a:t> = 14</a:t>
          </a:r>
          <a:endParaRPr lang="en-US" sz="1100">
            <a:solidFill>
              <a:schemeClr val="bg1"/>
            </a:solidFill>
          </a:endParaRPr>
        </a:p>
      </xdr:txBody>
    </xdr:sp>
    <xdr:clientData/>
  </xdr:twoCellAnchor>
  <xdr:oneCellAnchor>
    <xdr:from>
      <xdr:col>19</xdr:col>
      <xdr:colOff>65315</xdr:colOff>
      <xdr:row>25</xdr:row>
      <xdr:rowOff>108857</xdr:rowOff>
    </xdr:from>
    <xdr:ext cx="481222" cy="264560"/>
    <xdr:sp macro="" textlink="">
      <xdr:nvSpPr>
        <xdr:cNvPr id="4" name="TextBox 3"/>
        <xdr:cNvSpPr txBox="1"/>
      </xdr:nvSpPr>
      <xdr:spPr>
        <a:xfrm>
          <a:off x="15533915" y="8528957"/>
          <a:ext cx="4812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>
              <a:solidFill>
                <a:schemeClr val="bg1"/>
              </a:solidFill>
            </a:rPr>
            <a:t>N</a:t>
          </a:r>
          <a:r>
            <a:rPr lang="en-US" sz="1100" baseline="0">
              <a:solidFill>
                <a:schemeClr val="bg1"/>
              </a:solidFill>
            </a:rPr>
            <a:t> = 7</a:t>
          </a:r>
          <a:endParaRPr lang="en-US" sz="1100">
            <a:solidFill>
              <a:schemeClr val="bg1"/>
            </a:solidFill>
          </a:endParaRPr>
        </a:p>
      </xdr:txBody>
    </xdr:sp>
    <xdr:clientData/>
  </xdr:oneCellAnchor>
  <xdr:oneCellAnchor>
    <xdr:from>
      <xdr:col>20</xdr:col>
      <xdr:colOff>457201</xdr:colOff>
      <xdr:row>25</xdr:row>
      <xdr:rowOff>108856</xdr:rowOff>
    </xdr:from>
    <xdr:ext cx="552715" cy="264560"/>
    <xdr:sp macro="" textlink="">
      <xdr:nvSpPr>
        <xdr:cNvPr id="5" name="TextBox 4"/>
        <xdr:cNvSpPr txBox="1"/>
      </xdr:nvSpPr>
      <xdr:spPr>
        <a:xfrm>
          <a:off x="16535401" y="8528956"/>
          <a:ext cx="5527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>
              <a:solidFill>
                <a:schemeClr val="bg1"/>
              </a:solidFill>
            </a:rPr>
            <a:t>N</a:t>
          </a:r>
          <a:r>
            <a:rPr lang="en-US" sz="1100" baseline="0">
              <a:solidFill>
                <a:schemeClr val="bg1"/>
              </a:solidFill>
            </a:rPr>
            <a:t> = 14</a:t>
          </a:r>
          <a:endParaRPr lang="en-US" sz="1100">
            <a:solidFill>
              <a:schemeClr val="bg1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4"/>
  <sheetViews>
    <sheetView zoomScale="70" zoomScaleNormal="70" workbookViewId="0">
      <pane ySplit="1" topLeftCell="A89" activePane="bottomLeft" state="frozen"/>
      <selection pane="bottomLeft" activeCell="J302" sqref="J302"/>
    </sheetView>
  </sheetViews>
  <sheetFormatPr defaultColWidth="9.109375" defaultRowHeight="14.4" x14ac:dyDescent="0.3"/>
  <cols>
    <col min="1" max="2" width="17.6640625" style="2" customWidth="1"/>
    <col min="3" max="3" width="10.33203125" style="2" customWidth="1"/>
    <col min="4" max="7" width="18.88671875" style="2" customWidth="1"/>
    <col min="8" max="8" width="25.33203125" style="2" customWidth="1"/>
    <col min="9" max="9" width="19.44140625" style="2" customWidth="1"/>
    <col min="10" max="10" width="18.44140625" style="2" customWidth="1"/>
    <col min="11" max="11" width="17.88671875" style="2" customWidth="1"/>
    <col min="12" max="16384" width="9.109375" style="2"/>
  </cols>
  <sheetData>
    <row r="1" spans="1:18" s="1" customFormat="1" ht="15.6" x14ac:dyDescent="0.3">
      <c r="A1" s="1" t="s">
        <v>0</v>
      </c>
      <c r="B1" s="1" t="s">
        <v>19</v>
      </c>
      <c r="C1" s="1" t="s">
        <v>27</v>
      </c>
      <c r="D1" s="1" t="s">
        <v>9</v>
      </c>
      <c r="E1" s="1" t="s">
        <v>10</v>
      </c>
      <c r="F1" s="1" t="s">
        <v>5</v>
      </c>
      <c r="G1" s="1" t="s">
        <v>6</v>
      </c>
      <c r="H1" s="1" t="s">
        <v>1</v>
      </c>
      <c r="I1" s="1" t="s">
        <v>2</v>
      </c>
      <c r="J1" s="1" t="s">
        <v>3</v>
      </c>
      <c r="K1" s="1" t="s">
        <v>4</v>
      </c>
    </row>
    <row r="2" spans="1:18" x14ac:dyDescent="0.3">
      <c r="I2" s="3" t="s">
        <v>21</v>
      </c>
    </row>
    <row r="3" spans="1:18" ht="15" thickBot="1" x14ac:dyDescent="0.35">
      <c r="A3" s="2" t="s">
        <v>68</v>
      </c>
      <c r="B3" s="2" t="s">
        <v>69</v>
      </c>
      <c r="C3" s="40">
        <v>43027</v>
      </c>
      <c r="D3" s="2" t="s">
        <v>70</v>
      </c>
      <c r="F3" s="2" t="s">
        <v>63</v>
      </c>
      <c r="G3" s="2" t="s">
        <v>29</v>
      </c>
      <c r="H3" s="2" t="s">
        <v>20</v>
      </c>
      <c r="I3" s="2" t="s">
        <v>66</v>
      </c>
    </row>
    <row r="4" spans="1:18" x14ac:dyDescent="0.3">
      <c r="A4" s="2" t="s">
        <v>68</v>
      </c>
      <c r="B4" s="2" t="s">
        <v>69</v>
      </c>
      <c r="C4" s="40">
        <v>43027</v>
      </c>
      <c r="D4" s="2" t="s">
        <v>70</v>
      </c>
      <c r="F4" s="2" t="s">
        <v>63</v>
      </c>
      <c r="G4" s="2" t="s">
        <v>29</v>
      </c>
      <c r="H4" s="2" t="s">
        <v>11</v>
      </c>
      <c r="I4" s="2" t="s">
        <v>66</v>
      </c>
      <c r="L4" s="4" t="str">
        <f>A4</f>
        <v>B81</v>
      </c>
      <c r="M4" s="5" t="s">
        <v>12</v>
      </c>
      <c r="N4" s="5" t="s">
        <v>66</v>
      </c>
      <c r="O4" s="5" t="s">
        <v>67</v>
      </c>
      <c r="Q4" s="16"/>
      <c r="R4" s="17" t="s">
        <v>7</v>
      </c>
    </row>
    <row r="5" spans="1:18" x14ac:dyDescent="0.3">
      <c r="A5" s="2" t="s">
        <v>68</v>
      </c>
      <c r="B5" s="2" t="s">
        <v>69</v>
      </c>
      <c r="C5" s="40">
        <v>43027</v>
      </c>
      <c r="D5" s="2" t="s">
        <v>70</v>
      </c>
      <c r="F5" s="2" t="s">
        <v>63</v>
      </c>
      <c r="G5" s="2" t="s">
        <v>29</v>
      </c>
      <c r="H5" s="2" t="s">
        <v>11</v>
      </c>
      <c r="I5" s="2" t="s">
        <v>66</v>
      </c>
      <c r="L5" s="6"/>
      <c r="M5" s="6"/>
      <c r="N5" s="6"/>
      <c r="O5" s="6"/>
      <c r="Q5" s="18"/>
      <c r="R5" s="19"/>
    </row>
    <row r="6" spans="1:18" x14ac:dyDescent="0.3">
      <c r="A6" s="2" t="s">
        <v>68</v>
      </c>
      <c r="B6" s="2" t="s">
        <v>69</v>
      </c>
      <c r="C6" s="40">
        <v>43027</v>
      </c>
      <c r="D6" s="2" t="s">
        <v>70</v>
      </c>
      <c r="F6" s="2" t="s">
        <v>63</v>
      </c>
      <c r="G6" s="2" t="s">
        <v>29</v>
      </c>
      <c r="H6" s="2" t="s">
        <v>20</v>
      </c>
      <c r="I6" s="2" t="s">
        <v>66</v>
      </c>
      <c r="L6" s="4" t="s">
        <v>11</v>
      </c>
      <c r="M6" s="6">
        <f>COUNTIF(H3:H12,"C")</f>
        <v>5</v>
      </c>
      <c r="N6" s="6">
        <f>SUMPRODUCT((H3:H12="C")*(I3:I12="BUZZ"))</f>
        <v>5</v>
      </c>
      <c r="O6" s="6">
        <f>SUMPRODUCT((H3:H12="C")*(I3:I12="LAND"))</f>
        <v>0</v>
      </c>
      <c r="Q6" s="20" t="s">
        <v>17</v>
      </c>
      <c r="R6" s="21">
        <f>COUNTIF(H3:H12,"RET")</f>
        <v>0</v>
      </c>
    </row>
    <row r="7" spans="1:18" x14ac:dyDescent="0.3">
      <c r="A7" s="2" t="s">
        <v>68</v>
      </c>
      <c r="B7" s="2" t="s">
        <v>69</v>
      </c>
      <c r="C7" s="40">
        <v>43027</v>
      </c>
      <c r="D7" s="2" t="s">
        <v>70</v>
      </c>
      <c r="F7" s="2" t="s">
        <v>63</v>
      </c>
      <c r="G7" s="2" t="s">
        <v>29</v>
      </c>
      <c r="H7" s="2" t="s">
        <v>11</v>
      </c>
      <c r="I7" s="2" t="s">
        <v>66</v>
      </c>
      <c r="L7" s="4" t="s">
        <v>13</v>
      </c>
      <c r="M7" s="5">
        <f>100*M6/(M6+M9+M12)</f>
        <v>62.5</v>
      </c>
      <c r="N7" s="4">
        <f>100*N6/M6</f>
        <v>100</v>
      </c>
      <c r="O7" s="4">
        <f>100*O6/M6</f>
        <v>0</v>
      </c>
      <c r="Q7" s="20" t="s">
        <v>18</v>
      </c>
      <c r="R7" s="21">
        <f>(M6+M9+R6)</f>
        <v>8</v>
      </c>
    </row>
    <row r="8" spans="1:18" ht="15" thickBot="1" x14ac:dyDescent="0.35">
      <c r="A8" s="2" t="s">
        <v>68</v>
      </c>
      <c r="B8" s="2" t="s">
        <v>69</v>
      </c>
      <c r="C8" s="40">
        <v>43027</v>
      </c>
      <c r="D8" s="2" t="s">
        <v>70</v>
      </c>
      <c r="F8" s="2" t="s">
        <v>63</v>
      </c>
      <c r="G8" s="2" t="s">
        <v>29</v>
      </c>
      <c r="H8" s="2" t="s">
        <v>11</v>
      </c>
      <c r="I8" s="2" t="s">
        <v>66</v>
      </c>
      <c r="L8" s="4"/>
      <c r="M8" s="7"/>
      <c r="N8" s="6"/>
      <c r="O8" s="6"/>
      <c r="Q8" s="22"/>
      <c r="R8" s="23"/>
    </row>
    <row r="9" spans="1:18" x14ac:dyDescent="0.3">
      <c r="A9" s="2" t="s">
        <v>68</v>
      </c>
      <c r="B9" s="2" t="s">
        <v>69</v>
      </c>
      <c r="C9" s="40">
        <v>43027</v>
      </c>
      <c r="D9" s="2" t="s">
        <v>70</v>
      </c>
      <c r="F9" s="2" t="s">
        <v>63</v>
      </c>
      <c r="G9" s="2" t="s">
        <v>29</v>
      </c>
      <c r="H9" s="2" t="s">
        <v>11</v>
      </c>
      <c r="I9" s="2" t="s">
        <v>66</v>
      </c>
      <c r="L9" s="4" t="s">
        <v>20</v>
      </c>
      <c r="M9" s="7">
        <f>COUNTIF(H3:H12,"M")</f>
        <v>3</v>
      </c>
      <c r="N9" s="6">
        <f>SUMPRODUCT((H3:H12="M")*(I3:I12="BUZZ"))</f>
        <v>3</v>
      </c>
      <c r="O9" s="6">
        <f>SUMPRODUCT((H3:H12="M")*(I3:I12="LAND"))</f>
        <v>0</v>
      </c>
      <c r="Q9" s="20" t="s">
        <v>32</v>
      </c>
      <c r="R9" s="21">
        <f>COUNTIF(I3:I12,"TOUCH")</f>
        <v>0</v>
      </c>
    </row>
    <row r="10" spans="1:18" x14ac:dyDescent="0.3">
      <c r="A10" s="2" t="s">
        <v>68</v>
      </c>
      <c r="B10" s="2" t="s">
        <v>69</v>
      </c>
      <c r="C10" s="40">
        <v>43027</v>
      </c>
      <c r="D10" s="2" t="s">
        <v>70</v>
      </c>
      <c r="F10" s="2" t="s">
        <v>63</v>
      </c>
      <c r="G10" s="2" t="s">
        <v>29</v>
      </c>
      <c r="H10" s="2" t="s">
        <v>20</v>
      </c>
      <c r="I10" s="2" t="s">
        <v>66</v>
      </c>
      <c r="L10" s="4" t="s">
        <v>13</v>
      </c>
      <c r="M10" s="5">
        <f>100*M9/(M6+M9+M12)</f>
        <v>37.5</v>
      </c>
      <c r="N10" s="4">
        <f>100*N9/M9</f>
        <v>100</v>
      </c>
      <c r="O10" s="4">
        <f>100*O9/M9</f>
        <v>0</v>
      </c>
      <c r="Q10" s="20" t="s">
        <v>18</v>
      </c>
      <c r="R10" s="21">
        <f>(M6+M9+R6)</f>
        <v>8</v>
      </c>
    </row>
    <row r="11" spans="1:18" x14ac:dyDescent="0.3">
      <c r="C11" s="40"/>
    </row>
    <row r="12" spans="1:18" x14ac:dyDescent="0.3">
      <c r="C12" s="40"/>
    </row>
    <row r="13" spans="1:18" x14ac:dyDescent="0.3">
      <c r="I13" s="3" t="s">
        <v>8</v>
      </c>
    </row>
    <row r="14" spans="1:18" x14ac:dyDescent="0.3">
      <c r="I14" s="3" t="s">
        <v>21</v>
      </c>
    </row>
    <row r="15" spans="1:18" ht="15" thickBot="1" x14ac:dyDescent="0.35">
      <c r="A15" s="2" t="s">
        <v>71</v>
      </c>
      <c r="B15" s="2" t="s">
        <v>69</v>
      </c>
      <c r="C15" s="40">
        <v>43027</v>
      </c>
      <c r="D15" s="2" t="s">
        <v>44</v>
      </c>
      <c r="E15" s="2" t="s">
        <v>72</v>
      </c>
      <c r="F15" s="2" t="s">
        <v>28</v>
      </c>
      <c r="G15" s="2" t="s">
        <v>29</v>
      </c>
      <c r="H15" s="2" t="s">
        <v>11</v>
      </c>
      <c r="I15" s="2" t="s">
        <v>66</v>
      </c>
    </row>
    <row r="16" spans="1:18" x14ac:dyDescent="0.3">
      <c r="A16" s="2" t="s">
        <v>71</v>
      </c>
      <c r="B16" s="2" t="s">
        <v>69</v>
      </c>
      <c r="C16" s="40">
        <v>43027</v>
      </c>
      <c r="D16" s="2" t="s">
        <v>44</v>
      </c>
      <c r="E16" s="2" t="s">
        <v>72</v>
      </c>
      <c r="F16" s="2" t="s">
        <v>28</v>
      </c>
      <c r="G16" s="2" t="s">
        <v>29</v>
      </c>
      <c r="H16" s="2" t="s">
        <v>11</v>
      </c>
      <c r="I16" s="2" t="s">
        <v>67</v>
      </c>
      <c r="L16" s="4" t="str">
        <f>A16</f>
        <v>B79</v>
      </c>
      <c r="M16" s="5" t="s">
        <v>12</v>
      </c>
      <c r="N16" s="5" t="s">
        <v>66</v>
      </c>
      <c r="O16" s="5" t="s">
        <v>67</v>
      </c>
      <c r="Q16" s="16"/>
      <c r="R16" s="17" t="s">
        <v>7</v>
      </c>
    </row>
    <row r="17" spans="1:18" x14ac:dyDescent="0.3">
      <c r="A17" s="2" t="s">
        <v>71</v>
      </c>
      <c r="B17" s="2" t="s">
        <v>69</v>
      </c>
      <c r="C17" s="40">
        <v>43027</v>
      </c>
      <c r="D17" s="2" t="s">
        <v>44</v>
      </c>
      <c r="E17" s="2" t="s">
        <v>72</v>
      </c>
      <c r="F17" s="2" t="s">
        <v>28</v>
      </c>
      <c r="G17" s="2" t="s">
        <v>29</v>
      </c>
      <c r="H17" s="2" t="s">
        <v>11</v>
      </c>
      <c r="I17" s="2" t="s">
        <v>67</v>
      </c>
      <c r="L17" s="6"/>
      <c r="M17" s="6"/>
      <c r="N17" s="6"/>
      <c r="O17" s="6"/>
      <c r="Q17" s="18"/>
      <c r="R17" s="19"/>
    </row>
    <row r="18" spans="1:18" x14ac:dyDescent="0.3">
      <c r="A18" s="2" t="s">
        <v>71</v>
      </c>
      <c r="B18" s="2" t="s">
        <v>69</v>
      </c>
      <c r="C18" s="40">
        <v>43027</v>
      </c>
      <c r="D18" s="2" t="s">
        <v>44</v>
      </c>
      <c r="E18" s="2" t="s">
        <v>72</v>
      </c>
      <c r="F18" s="2" t="s">
        <v>28</v>
      </c>
      <c r="G18" s="2" t="s">
        <v>29</v>
      </c>
      <c r="H18" s="2" t="s">
        <v>20</v>
      </c>
      <c r="I18" s="2" t="s">
        <v>66</v>
      </c>
      <c r="L18" s="4" t="s">
        <v>11</v>
      </c>
      <c r="M18" s="6">
        <f>COUNTIF(H15:H54,"C")</f>
        <v>24</v>
      </c>
      <c r="N18" s="6">
        <f>SUMPRODUCT((H15:H54="C")*(I15:I54="BUZZ"))</f>
        <v>20</v>
      </c>
      <c r="O18" s="6">
        <f>SUMPRODUCT((H15:H54="C")*(I15:I54="LAND"))</f>
        <v>4</v>
      </c>
      <c r="Q18" s="20" t="s">
        <v>17</v>
      </c>
      <c r="R18" s="21">
        <f>COUNTIF(H15:H54,"RET")</f>
        <v>3</v>
      </c>
    </row>
    <row r="19" spans="1:18" x14ac:dyDescent="0.3">
      <c r="A19" s="2" t="s">
        <v>71</v>
      </c>
      <c r="B19" s="2" t="s">
        <v>69</v>
      </c>
      <c r="C19" s="40">
        <v>43027</v>
      </c>
      <c r="D19" s="2" t="s">
        <v>44</v>
      </c>
      <c r="E19" s="2" t="s">
        <v>72</v>
      </c>
      <c r="F19" s="2" t="s">
        <v>28</v>
      </c>
      <c r="G19" s="2" t="s">
        <v>29</v>
      </c>
      <c r="H19" s="2" t="s">
        <v>20</v>
      </c>
      <c r="I19" s="2" t="s">
        <v>66</v>
      </c>
      <c r="L19" s="4" t="s">
        <v>13</v>
      </c>
      <c r="M19" s="5">
        <f>100*M18/(M18+M21+M24)</f>
        <v>64.86486486486487</v>
      </c>
      <c r="N19" s="4">
        <f>100*N18/M18</f>
        <v>83.333333333333329</v>
      </c>
      <c r="O19" s="4">
        <f>100*O18/M18</f>
        <v>16.666666666666668</v>
      </c>
      <c r="Q19" s="20" t="s">
        <v>18</v>
      </c>
      <c r="R19" s="21">
        <f>(M18+M21+R18)</f>
        <v>40</v>
      </c>
    </row>
    <row r="20" spans="1:18" ht="15" thickBot="1" x14ac:dyDescent="0.35">
      <c r="A20" s="2" t="s">
        <v>71</v>
      </c>
      <c r="B20" s="2" t="s">
        <v>69</v>
      </c>
      <c r="C20" s="40">
        <v>43027</v>
      </c>
      <c r="D20" s="2" t="s">
        <v>44</v>
      </c>
      <c r="E20" s="2" t="s">
        <v>72</v>
      </c>
      <c r="F20" s="2" t="s">
        <v>28</v>
      </c>
      <c r="G20" s="2" t="s">
        <v>29</v>
      </c>
      <c r="H20" s="2" t="s">
        <v>11</v>
      </c>
      <c r="I20" s="2" t="s">
        <v>66</v>
      </c>
      <c r="L20" s="4"/>
      <c r="M20" s="7"/>
      <c r="N20" s="6"/>
      <c r="O20" s="6"/>
      <c r="Q20" s="22"/>
      <c r="R20" s="23"/>
    </row>
    <row r="21" spans="1:18" x14ac:dyDescent="0.3">
      <c r="A21" s="2" t="s">
        <v>71</v>
      </c>
      <c r="B21" s="2" t="s">
        <v>69</v>
      </c>
      <c r="C21" s="40">
        <v>43027</v>
      </c>
      <c r="D21" s="2" t="s">
        <v>44</v>
      </c>
      <c r="E21" s="2" t="s">
        <v>72</v>
      </c>
      <c r="F21" s="2" t="s">
        <v>28</v>
      </c>
      <c r="G21" s="2" t="s">
        <v>29</v>
      </c>
      <c r="H21" s="2" t="s">
        <v>11</v>
      </c>
      <c r="I21" s="2" t="s">
        <v>66</v>
      </c>
      <c r="L21" s="4" t="s">
        <v>20</v>
      </c>
      <c r="M21" s="7">
        <f>COUNTIF(H15:H54,"M")</f>
        <v>13</v>
      </c>
      <c r="N21" s="6">
        <f>SUMPRODUCT((H15:H54="M")*(I15:I54="BUZZ"))</f>
        <v>12</v>
      </c>
      <c r="O21" s="6">
        <f>SUMPRODUCT((H15:H54="M")*(I15:I54="LAND"))</f>
        <v>1</v>
      </c>
      <c r="Q21" s="20" t="s">
        <v>32</v>
      </c>
      <c r="R21" s="21">
        <f>COUNTIF(I15:I54,"TOUCH")</f>
        <v>0</v>
      </c>
    </row>
    <row r="22" spans="1:18" x14ac:dyDescent="0.3">
      <c r="A22" s="2" t="s">
        <v>71</v>
      </c>
      <c r="B22" s="2" t="s">
        <v>69</v>
      </c>
      <c r="C22" s="40">
        <v>43027</v>
      </c>
      <c r="D22" s="2" t="s">
        <v>44</v>
      </c>
      <c r="E22" s="2" t="s">
        <v>72</v>
      </c>
      <c r="F22" s="2" t="s">
        <v>28</v>
      </c>
      <c r="G22" s="2" t="s">
        <v>29</v>
      </c>
      <c r="H22" s="2" t="s">
        <v>11</v>
      </c>
      <c r="I22" s="2" t="s">
        <v>66</v>
      </c>
      <c r="L22" s="4" t="s">
        <v>13</v>
      </c>
      <c r="M22" s="5">
        <f>100*M21/(M18+M21+M24)</f>
        <v>35.135135135135137</v>
      </c>
      <c r="N22" s="4">
        <f>100*N21/M21</f>
        <v>92.307692307692307</v>
      </c>
      <c r="O22" s="4">
        <f>100*O21/M21</f>
        <v>7.6923076923076925</v>
      </c>
      <c r="Q22" s="20" t="s">
        <v>18</v>
      </c>
      <c r="R22" s="21">
        <f>(M18+M21+R18)</f>
        <v>40</v>
      </c>
    </row>
    <row r="23" spans="1:18" x14ac:dyDescent="0.3">
      <c r="A23" s="2" t="s">
        <v>71</v>
      </c>
      <c r="B23" s="2" t="s">
        <v>69</v>
      </c>
      <c r="C23" s="40">
        <v>43027</v>
      </c>
      <c r="D23" s="2" t="s">
        <v>44</v>
      </c>
      <c r="E23" s="2" t="s">
        <v>72</v>
      </c>
      <c r="F23" s="2" t="s">
        <v>28</v>
      </c>
      <c r="G23" s="2" t="s">
        <v>29</v>
      </c>
      <c r="H23" s="2" t="s">
        <v>20</v>
      </c>
      <c r="I23" s="2" t="s">
        <v>67</v>
      </c>
    </row>
    <row r="24" spans="1:18" x14ac:dyDescent="0.3">
      <c r="A24" s="2" t="s">
        <v>71</v>
      </c>
      <c r="B24" s="2" t="s">
        <v>69</v>
      </c>
      <c r="C24" s="40">
        <v>43027</v>
      </c>
      <c r="D24" s="2" t="s">
        <v>44</v>
      </c>
      <c r="E24" s="2" t="s">
        <v>72</v>
      </c>
      <c r="F24" s="2" t="s">
        <v>28</v>
      </c>
      <c r="G24" s="2" t="s">
        <v>29</v>
      </c>
      <c r="H24" s="2" t="s">
        <v>11</v>
      </c>
      <c r="I24" s="2" t="s">
        <v>66</v>
      </c>
    </row>
    <row r="25" spans="1:18" x14ac:dyDescent="0.3">
      <c r="A25" s="2" t="s">
        <v>71</v>
      </c>
      <c r="B25" s="2" t="s">
        <v>69</v>
      </c>
      <c r="C25" s="40">
        <v>43027</v>
      </c>
      <c r="D25" s="2" t="s">
        <v>44</v>
      </c>
      <c r="E25" s="2" t="s">
        <v>72</v>
      </c>
      <c r="F25" s="2" t="s">
        <v>28</v>
      </c>
      <c r="G25" s="2" t="s">
        <v>29</v>
      </c>
      <c r="H25" s="2" t="s">
        <v>11</v>
      </c>
      <c r="I25" s="2" t="s">
        <v>66</v>
      </c>
    </row>
    <row r="26" spans="1:18" x14ac:dyDescent="0.3">
      <c r="A26" s="2" t="s">
        <v>71</v>
      </c>
      <c r="B26" s="2" t="s">
        <v>69</v>
      </c>
      <c r="C26" s="40">
        <v>43027</v>
      </c>
      <c r="D26" s="2" t="s">
        <v>44</v>
      </c>
      <c r="E26" s="2" t="s">
        <v>72</v>
      </c>
      <c r="F26" s="2" t="s">
        <v>28</v>
      </c>
      <c r="G26" s="2" t="s">
        <v>29</v>
      </c>
      <c r="H26" s="2" t="s">
        <v>11</v>
      </c>
      <c r="I26" s="2" t="s">
        <v>66</v>
      </c>
    </row>
    <row r="27" spans="1:18" x14ac:dyDescent="0.3">
      <c r="A27" s="2" t="s">
        <v>71</v>
      </c>
      <c r="B27" s="2" t="s">
        <v>69</v>
      </c>
      <c r="C27" s="40">
        <v>43027</v>
      </c>
      <c r="D27" s="2" t="s">
        <v>44</v>
      </c>
      <c r="E27" s="2" t="s">
        <v>72</v>
      </c>
      <c r="F27" s="2" t="s">
        <v>28</v>
      </c>
      <c r="G27" s="2" t="s">
        <v>29</v>
      </c>
      <c r="H27" s="2" t="s">
        <v>7</v>
      </c>
      <c r="I27" s="2" t="s">
        <v>66</v>
      </c>
    </row>
    <row r="28" spans="1:18" x14ac:dyDescent="0.3">
      <c r="A28" s="2" t="s">
        <v>71</v>
      </c>
      <c r="B28" s="2" t="s">
        <v>69</v>
      </c>
      <c r="C28" s="40">
        <v>43027</v>
      </c>
      <c r="D28" s="2" t="s">
        <v>44</v>
      </c>
      <c r="E28" s="2" t="s">
        <v>72</v>
      </c>
      <c r="F28" s="2" t="s">
        <v>28</v>
      </c>
      <c r="G28" s="2" t="s">
        <v>29</v>
      </c>
      <c r="H28" s="2" t="s">
        <v>20</v>
      </c>
      <c r="I28" s="2" t="s">
        <v>66</v>
      </c>
    </row>
    <row r="29" spans="1:18" x14ac:dyDescent="0.3">
      <c r="A29" s="2" t="s">
        <v>71</v>
      </c>
      <c r="B29" s="2" t="s">
        <v>69</v>
      </c>
      <c r="C29" s="40">
        <v>43027</v>
      </c>
      <c r="D29" s="2" t="s">
        <v>44</v>
      </c>
      <c r="E29" s="2" t="s">
        <v>72</v>
      </c>
      <c r="F29" s="2" t="s">
        <v>28</v>
      </c>
      <c r="G29" s="2" t="s">
        <v>29</v>
      </c>
      <c r="H29" s="2" t="s">
        <v>11</v>
      </c>
      <c r="I29" s="2" t="s">
        <v>66</v>
      </c>
    </row>
    <row r="30" spans="1:18" x14ac:dyDescent="0.3">
      <c r="A30" s="2" t="s">
        <v>71</v>
      </c>
      <c r="B30" s="2" t="s">
        <v>69</v>
      </c>
      <c r="C30" s="40">
        <v>43027</v>
      </c>
      <c r="D30" s="2" t="s">
        <v>44</v>
      </c>
      <c r="E30" s="2" t="s">
        <v>72</v>
      </c>
      <c r="F30" s="2" t="s">
        <v>28</v>
      </c>
      <c r="G30" s="2" t="s">
        <v>29</v>
      </c>
      <c r="H30" s="2" t="s">
        <v>20</v>
      </c>
      <c r="I30" s="2" t="s">
        <v>66</v>
      </c>
    </row>
    <row r="31" spans="1:18" x14ac:dyDescent="0.3">
      <c r="A31" s="2" t="s">
        <v>71</v>
      </c>
      <c r="B31" s="2" t="s">
        <v>69</v>
      </c>
      <c r="C31" s="40">
        <v>43027</v>
      </c>
      <c r="D31" s="2" t="s">
        <v>44</v>
      </c>
      <c r="E31" s="2" t="s">
        <v>72</v>
      </c>
      <c r="F31" s="2" t="s">
        <v>28</v>
      </c>
      <c r="G31" s="2" t="s">
        <v>29</v>
      </c>
      <c r="H31" s="2" t="s">
        <v>20</v>
      </c>
      <c r="I31" s="2" t="s">
        <v>66</v>
      </c>
    </row>
    <row r="32" spans="1:18" x14ac:dyDescent="0.3">
      <c r="A32" s="2" t="s">
        <v>71</v>
      </c>
      <c r="B32" s="2" t="s">
        <v>69</v>
      </c>
      <c r="C32" s="40">
        <v>43027</v>
      </c>
      <c r="D32" s="2" t="s">
        <v>44</v>
      </c>
      <c r="E32" s="2" t="s">
        <v>72</v>
      </c>
      <c r="F32" s="2" t="s">
        <v>28</v>
      </c>
      <c r="G32" s="2" t="s">
        <v>29</v>
      </c>
      <c r="H32" s="2" t="s">
        <v>11</v>
      </c>
      <c r="I32" s="2" t="s">
        <v>66</v>
      </c>
    </row>
    <row r="33" spans="1:9" x14ac:dyDescent="0.3">
      <c r="A33" s="2" t="s">
        <v>71</v>
      </c>
      <c r="B33" s="2" t="s">
        <v>69</v>
      </c>
      <c r="C33" s="40">
        <v>43027</v>
      </c>
      <c r="D33" s="2" t="s">
        <v>44</v>
      </c>
      <c r="E33" s="2" t="s">
        <v>72</v>
      </c>
      <c r="F33" s="2" t="s">
        <v>28</v>
      </c>
      <c r="G33" s="2" t="s">
        <v>29</v>
      </c>
      <c r="H33" s="2" t="s">
        <v>20</v>
      </c>
      <c r="I33" s="2" t="s">
        <v>66</v>
      </c>
    </row>
    <row r="34" spans="1:9" x14ac:dyDescent="0.3">
      <c r="A34" s="2" t="s">
        <v>71</v>
      </c>
      <c r="B34" s="2" t="s">
        <v>69</v>
      </c>
      <c r="C34" s="40">
        <v>43027</v>
      </c>
      <c r="D34" s="2" t="s">
        <v>44</v>
      </c>
      <c r="E34" s="2" t="s">
        <v>72</v>
      </c>
      <c r="F34" s="2" t="s">
        <v>28</v>
      </c>
      <c r="G34" s="2" t="s">
        <v>29</v>
      </c>
      <c r="H34" s="2" t="s">
        <v>7</v>
      </c>
      <c r="I34" s="2" t="s">
        <v>66</v>
      </c>
    </row>
    <row r="35" spans="1:9" x14ac:dyDescent="0.3">
      <c r="A35" s="2" t="s">
        <v>71</v>
      </c>
      <c r="B35" s="2" t="s">
        <v>69</v>
      </c>
      <c r="C35" s="40">
        <v>43027</v>
      </c>
      <c r="D35" s="2" t="s">
        <v>44</v>
      </c>
      <c r="E35" s="2" t="s">
        <v>72</v>
      </c>
      <c r="F35" s="2" t="s">
        <v>28</v>
      </c>
      <c r="G35" s="2" t="s">
        <v>29</v>
      </c>
      <c r="H35" s="2" t="s">
        <v>11</v>
      </c>
      <c r="I35" s="2" t="s">
        <v>66</v>
      </c>
    </row>
    <row r="36" spans="1:9" x14ac:dyDescent="0.3">
      <c r="A36" s="2" t="s">
        <v>71</v>
      </c>
      <c r="B36" s="2" t="s">
        <v>69</v>
      </c>
      <c r="C36" s="40">
        <v>43027</v>
      </c>
      <c r="D36" s="2" t="s">
        <v>44</v>
      </c>
      <c r="E36" s="2" t="s">
        <v>72</v>
      </c>
      <c r="F36" s="2" t="s">
        <v>28</v>
      </c>
      <c r="G36" s="2" t="s">
        <v>29</v>
      </c>
      <c r="H36" s="2" t="s">
        <v>20</v>
      </c>
      <c r="I36" s="2" t="s">
        <v>66</v>
      </c>
    </row>
    <row r="37" spans="1:9" x14ac:dyDescent="0.3">
      <c r="A37" s="2" t="s">
        <v>71</v>
      </c>
      <c r="B37" s="2" t="s">
        <v>69</v>
      </c>
      <c r="C37" s="40">
        <v>43027</v>
      </c>
      <c r="D37" s="2" t="s">
        <v>44</v>
      </c>
      <c r="E37" s="2" t="s">
        <v>72</v>
      </c>
      <c r="F37" s="2" t="s">
        <v>28</v>
      </c>
      <c r="G37" s="2" t="s">
        <v>29</v>
      </c>
      <c r="H37" s="2" t="s">
        <v>7</v>
      </c>
      <c r="I37" s="2" t="s">
        <v>66</v>
      </c>
    </row>
    <row r="38" spans="1:9" x14ac:dyDescent="0.3">
      <c r="A38" s="2" t="s">
        <v>71</v>
      </c>
      <c r="B38" s="2" t="s">
        <v>69</v>
      </c>
      <c r="C38" s="40">
        <v>43027</v>
      </c>
      <c r="D38" s="2" t="s">
        <v>44</v>
      </c>
      <c r="E38" s="2" t="s">
        <v>72</v>
      </c>
      <c r="F38" s="2" t="s">
        <v>28</v>
      </c>
      <c r="G38" s="2" t="s">
        <v>29</v>
      </c>
      <c r="H38" s="2" t="s">
        <v>11</v>
      </c>
      <c r="I38" s="2" t="s">
        <v>67</v>
      </c>
    </row>
    <row r="39" spans="1:9" x14ac:dyDescent="0.3">
      <c r="A39" s="2" t="s">
        <v>71</v>
      </c>
      <c r="B39" s="2" t="s">
        <v>69</v>
      </c>
      <c r="C39" s="40">
        <v>43027</v>
      </c>
      <c r="D39" s="2" t="s">
        <v>44</v>
      </c>
      <c r="E39" s="2" t="s">
        <v>72</v>
      </c>
      <c r="F39" s="2" t="s">
        <v>28</v>
      </c>
      <c r="G39" s="2" t="s">
        <v>29</v>
      </c>
      <c r="H39" s="2" t="s">
        <v>20</v>
      </c>
      <c r="I39" s="2" t="s">
        <v>66</v>
      </c>
    </row>
    <row r="40" spans="1:9" x14ac:dyDescent="0.3">
      <c r="A40" s="2" t="s">
        <v>71</v>
      </c>
      <c r="B40" s="2" t="s">
        <v>69</v>
      </c>
      <c r="C40" s="40">
        <v>43027</v>
      </c>
      <c r="D40" s="2" t="s">
        <v>44</v>
      </c>
      <c r="E40" s="2" t="s">
        <v>72</v>
      </c>
      <c r="F40" s="2" t="s">
        <v>28</v>
      </c>
      <c r="G40" s="2" t="s">
        <v>29</v>
      </c>
      <c r="H40" s="2" t="s">
        <v>11</v>
      </c>
      <c r="I40" s="2" t="s">
        <v>66</v>
      </c>
    </row>
    <row r="41" spans="1:9" x14ac:dyDescent="0.3">
      <c r="A41" s="2" t="s">
        <v>71</v>
      </c>
      <c r="B41" s="2" t="s">
        <v>69</v>
      </c>
      <c r="C41" s="40">
        <v>43027</v>
      </c>
      <c r="D41" s="2" t="s">
        <v>44</v>
      </c>
      <c r="E41" s="2" t="s">
        <v>72</v>
      </c>
      <c r="F41" s="2" t="s">
        <v>28</v>
      </c>
      <c r="G41" s="2" t="s">
        <v>29</v>
      </c>
      <c r="H41" s="2" t="s">
        <v>20</v>
      </c>
      <c r="I41" s="2" t="s">
        <v>66</v>
      </c>
    </row>
    <row r="42" spans="1:9" x14ac:dyDescent="0.3">
      <c r="A42" s="2" t="s">
        <v>71</v>
      </c>
      <c r="B42" s="2" t="s">
        <v>69</v>
      </c>
      <c r="C42" s="40">
        <v>43027</v>
      </c>
      <c r="D42" s="2" t="s">
        <v>44</v>
      </c>
      <c r="E42" s="2" t="s">
        <v>72</v>
      </c>
      <c r="F42" s="2" t="s">
        <v>28</v>
      </c>
      <c r="G42" s="2" t="s">
        <v>29</v>
      </c>
      <c r="H42" s="2" t="s">
        <v>11</v>
      </c>
      <c r="I42" s="2" t="s">
        <v>67</v>
      </c>
    </row>
    <row r="43" spans="1:9" x14ac:dyDescent="0.3">
      <c r="A43" s="2" t="s">
        <v>71</v>
      </c>
      <c r="B43" s="2" t="s">
        <v>69</v>
      </c>
      <c r="C43" s="40">
        <v>43027</v>
      </c>
      <c r="D43" s="2" t="s">
        <v>44</v>
      </c>
      <c r="E43" s="2" t="s">
        <v>72</v>
      </c>
      <c r="F43" s="2" t="s">
        <v>28</v>
      </c>
      <c r="G43" s="2" t="s">
        <v>29</v>
      </c>
      <c r="H43" s="2" t="s">
        <v>20</v>
      </c>
      <c r="I43" s="2" t="s">
        <v>66</v>
      </c>
    </row>
    <row r="44" spans="1:9" x14ac:dyDescent="0.3">
      <c r="A44" s="2" t="s">
        <v>71</v>
      </c>
      <c r="B44" s="2" t="s">
        <v>69</v>
      </c>
      <c r="C44" s="40">
        <v>43027</v>
      </c>
      <c r="D44" s="2" t="s">
        <v>44</v>
      </c>
      <c r="E44" s="2" t="s">
        <v>72</v>
      </c>
      <c r="F44" s="2" t="s">
        <v>28</v>
      </c>
      <c r="G44" s="2" t="s">
        <v>29</v>
      </c>
      <c r="H44" s="2" t="s">
        <v>11</v>
      </c>
      <c r="I44" s="2" t="s">
        <v>66</v>
      </c>
    </row>
    <row r="45" spans="1:9" x14ac:dyDescent="0.3">
      <c r="A45" s="2" t="s">
        <v>71</v>
      </c>
      <c r="B45" s="2" t="s">
        <v>69</v>
      </c>
      <c r="C45" s="40">
        <v>43027</v>
      </c>
      <c r="D45" s="2" t="s">
        <v>44</v>
      </c>
      <c r="E45" s="2" t="s">
        <v>72</v>
      </c>
      <c r="F45" s="2" t="s">
        <v>28</v>
      </c>
      <c r="G45" s="2" t="s">
        <v>29</v>
      </c>
      <c r="H45" s="2" t="s">
        <v>11</v>
      </c>
      <c r="I45" s="2" t="s">
        <v>66</v>
      </c>
    </row>
    <row r="46" spans="1:9" x14ac:dyDescent="0.3">
      <c r="A46" s="2" t="s">
        <v>71</v>
      </c>
      <c r="B46" s="2" t="s">
        <v>69</v>
      </c>
      <c r="C46" s="40">
        <v>43027</v>
      </c>
      <c r="D46" s="2" t="s">
        <v>44</v>
      </c>
      <c r="E46" s="2" t="s">
        <v>72</v>
      </c>
      <c r="F46" s="2" t="s">
        <v>28</v>
      </c>
      <c r="G46" s="2" t="s">
        <v>29</v>
      </c>
      <c r="H46" s="2" t="s">
        <v>20</v>
      </c>
      <c r="I46" s="2" t="s">
        <v>66</v>
      </c>
    </row>
    <row r="47" spans="1:9" x14ac:dyDescent="0.3">
      <c r="A47" s="2" t="s">
        <v>71</v>
      </c>
      <c r="B47" s="2" t="s">
        <v>69</v>
      </c>
      <c r="C47" s="40">
        <v>43027</v>
      </c>
      <c r="D47" s="2" t="s">
        <v>44</v>
      </c>
      <c r="E47" s="2" t="s">
        <v>72</v>
      </c>
      <c r="F47" s="2" t="s">
        <v>28</v>
      </c>
      <c r="G47" s="2" t="s">
        <v>29</v>
      </c>
      <c r="H47" s="2" t="s">
        <v>11</v>
      </c>
      <c r="I47" s="2" t="s">
        <v>66</v>
      </c>
    </row>
    <row r="48" spans="1:9" x14ac:dyDescent="0.3">
      <c r="A48" s="2" t="s">
        <v>71</v>
      </c>
      <c r="B48" s="2" t="s">
        <v>69</v>
      </c>
      <c r="C48" s="40">
        <v>43027</v>
      </c>
      <c r="D48" s="2" t="s">
        <v>44</v>
      </c>
      <c r="E48" s="2" t="s">
        <v>72</v>
      </c>
      <c r="F48" s="2" t="s">
        <v>28</v>
      </c>
      <c r="G48" s="2" t="s">
        <v>29</v>
      </c>
      <c r="H48" s="2" t="s">
        <v>11</v>
      </c>
      <c r="I48" s="2" t="s">
        <v>66</v>
      </c>
    </row>
    <row r="49" spans="1:18" x14ac:dyDescent="0.3">
      <c r="A49" s="2" t="s">
        <v>71</v>
      </c>
      <c r="B49" s="2" t="s">
        <v>69</v>
      </c>
      <c r="C49" s="40">
        <v>43027</v>
      </c>
      <c r="D49" s="2" t="s">
        <v>44</v>
      </c>
      <c r="E49" s="2" t="s">
        <v>72</v>
      </c>
      <c r="F49" s="2" t="s">
        <v>28</v>
      </c>
      <c r="G49" s="2" t="s">
        <v>29</v>
      </c>
      <c r="H49" s="2" t="s">
        <v>11</v>
      </c>
      <c r="I49" s="2" t="s">
        <v>66</v>
      </c>
    </row>
    <row r="50" spans="1:18" x14ac:dyDescent="0.3">
      <c r="A50" s="2" t="s">
        <v>71</v>
      </c>
      <c r="B50" s="2" t="s">
        <v>69</v>
      </c>
      <c r="C50" s="40">
        <v>43027</v>
      </c>
      <c r="D50" s="2" t="s">
        <v>44</v>
      </c>
      <c r="E50" s="2" t="s">
        <v>72</v>
      </c>
      <c r="F50" s="2" t="s">
        <v>28</v>
      </c>
      <c r="G50" s="2" t="s">
        <v>29</v>
      </c>
      <c r="H50" s="2" t="s">
        <v>11</v>
      </c>
      <c r="I50" s="2" t="s">
        <v>66</v>
      </c>
    </row>
    <row r="51" spans="1:18" x14ac:dyDescent="0.3">
      <c r="A51" s="2" t="s">
        <v>71</v>
      </c>
      <c r="B51" s="2" t="s">
        <v>69</v>
      </c>
      <c r="C51" s="40">
        <v>43027</v>
      </c>
      <c r="D51" s="2" t="s">
        <v>44</v>
      </c>
      <c r="E51" s="2" t="s">
        <v>72</v>
      </c>
      <c r="F51" s="2" t="s">
        <v>28</v>
      </c>
      <c r="G51" s="2" t="s">
        <v>29</v>
      </c>
      <c r="H51" s="2" t="s">
        <v>11</v>
      </c>
      <c r="I51" s="2" t="s">
        <v>66</v>
      </c>
    </row>
    <row r="52" spans="1:18" x14ac:dyDescent="0.3">
      <c r="A52" s="2" t="s">
        <v>71</v>
      </c>
      <c r="B52" s="2" t="s">
        <v>69</v>
      </c>
      <c r="C52" s="40">
        <v>43027</v>
      </c>
      <c r="D52" s="2" t="s">
        <v>44</v>
      </c>
      <c r="E52" s="2" t="s">
        <v>72</v>
      </c>
      <c r="F52" s="2" t="s">
        <v>28</v>
      </c>
      <c r="G52" s="2" t="s">
        <v>29</v>
      </c>
      <c r="H52" s="2" t="s">
        <v>20</v>
      </c>
      <c r="I52" s="2" t="s">
        <v>66</v>
      </c>
    </row>
    <row r="53" spans="1:18" x14ac:dyDescent="0.3">
      <c r="A53" s="2" t="s">
        <v>71</v>
      </c>
      <c r="B53" s="2" t="s">
        <v>69</v>
      </c>
      <c r="C53" s="40">
        <v>43027</v>
      </c>
      <c r="D53" s="2" t="s">
        <v>44</v>
      </c>
      <c r="E53" s="2" t="s">
        <v>72</v>
      </c>
      <c r="F53" s="2" t="s">
        <v>28</v>
      </c>
      <c r="G53" s="2" t="s">
        <v>29</v>
      </c>
      <c r="H53" s="2" t="s">
        <v>11</v>
      </c>
      <c r="I53" s="2" t="s">
        <v>66</v>
      </c>
    </row>
    <row r="54" spans="1:18" x14ac:dyDescent="0.3">
      <c r="A54" s="2" t="s">
        <v>71</v>
      </c>
      <c r="B54" s="2" t="s">
        <v>69</v>
      </c>
      <c r="C54" s="40">
        <v>43027</v>
      </c>
      <c r="D54" s="2" t="s">
        <v>44</v>
      </c>
      <c r="E54" s="2" t="s">
        <v>72</v>
      </c>
      <c r="F54" s="2" t="s">
        <v>28</v>
      </c>
      <c r="G54" s="2" t="s">
        <v>29</v>
      </c>
      <c r="H54" s="2" t="s">
        <v>11</v>
      </c>
      <c r="I54" s="2" t="s">
        <v>66</v>
      </c>
    </row>
    <row r="55" spans="1:18" x14ac:dyDescent="0.3">
      <c r="C55" s="40"/>
      <c r="I55" s="3" t="s">
        <v>8</v>
      </c>
    </row>
    <row r="56" spans="1:18" x14ac:dyDescent="0.3">
      <c r="C56" s="40"/>
      <c r="I56" s="3" t="s">
        <v>21</v>
      </c>
    </row>
    <row r="57" spans="1:18" ht="15" thickBot="1" x14ac:dyDescent="0.35">
      <c r="A57" s="2" t="s">
        <v>74</v>
      </c>
      <c r="B57" s="2" t="s">
        <v>69</v>
      </c>
      <c r="C57" s="40">
        <v>43028</v>
      </c>
      <c r="D57" s="2" t="s">
        <v>75</v>
      </c>
      <c r="E57" s="2" t="s">
        <v>76</v>
      </c>
      <c r="F57" s="2" t="s">
        <v>28</v>
      </c>
      <c r="G57" s="2" t="s">
        <v>29</v>
      </c>
      <c r="H57" s="2" t="s">
        <v>11</v>
      </c>
      <c r="I57" s="2" t="s">
        <v>66</v>
      </c>
    </row>
    <row r="58" spans="1:18" x14ac:dyDescent="0.3">
      <c r="A58" s="2" t="s">
        <v>74</v>
      </c>
      <c r="B58" s="2" t="s">
        <v>69</v>
      </c>
      <c r="C58" s="40">
        <v>43028</v>
      </c>
      <c r="D58" s="2" t="s">
        <v>75</v>
      </c>
      <c r="E58" s="2" t="s">
        <v>76</v>
      </c>
      <c r="F58" s="2" t="s">
        <v>28</v>
      </c>
      <c r="G58" s="2" t="s">
        <v>29</v>
      </c>
      <c r="H58" s="2" t="s">
        <v>20</v>
      </c>
      <c r="I58" s="2" t="s">
        <v>66</v>
      </c>
      <c r="L58" s="4" t="str">
        <f>A58</f>
        <v>B83</v>
      </c>
      <c r="M58" s="5" t="s">
        <v>12</v>
      </c>
      <c r="N58" s="5" t="s">
        <v>66</v>
      </c>
      <c r="O58" s="5" t="s">
        <v>67</v>
      </c>
      <c r="Q58" s="16"/>
      <c r="R58" s="17" t="s">
        <v>7</v>
      </c>
    </row>
    <row r="59" spans="1:18" x14ac:dyDescent="0.3">
      <c r="A59" s="2" t="s">
        <v>74</v>
      </c>
      <c r="B59" s="2" t="s">
        <v>69</v>
      </c>
      <c r="C59" s="40">
        <v>43028</v>
      </c>
      <c r="D59" s="2" t="s">
        <v>75</v>
      </c>
      <c r="E59" s="2" t="s">
        <v>76</v>
      </c>
      <c r="F59" s="2" t="s">
        <v>28</v>
      </c>
      <c r="G59" s="2" t="s">
        <v>29</v>
      </c>
      <c r="H59" s="2" t="s">
        <v>20</v>
      </c>
      <c r="I59" s="2" t="s">
        <v>66</v>
      </c>
      <c r="L59" s="6"/>
      <c r="M59" s="6"/>
      <c r="N59" s="6"/>
      <c r="O59" s="6"/>
      <c r="Q59" s="18"/>
      <c r="R59" s="19"/>
    </row>
    <row r="60" spans="1:18" x14ac:dyDescent="0.3">
      <c r="A60" s="2" t="s">
        <v>74</v>
      </c>
      <c r="B60" s="2" t="s">
        <v>69</v>
      </c>
      <c r="C60" s="40">
        <v>43028</v>
      </c>
      <c r="D60" s="2" t="s">
        <v>75</v>
      </c>
      <c r="E60" s="2" t="s">
        <v>76</v>
      </c>
      <c r="F60" s="2" t="s">
        <v>28</v>
      </c>
      <c r="G60" s="2" t="s">
        <v>29</v>
      </c>
      <c r="H60" s="2" t="s">
        <v>20</v>
      </c>
      <c r="I60" s="2" t="s">
        <v>66</v>
      </c>
      <c r="L60" s="4" t="s">
        <v>11</v>
      </c>
      <c r="M60" s="6">
        <f>COUNTIF(H57:H95,"C")</f>
        <v>19</v>
      </c>
      <c r="N60" s="6">
        <f>SUMPRODUCT((H57:H95="C")*(I57:I95="BUZZ"))</f>
        <v>18</v>
      </c>
      <c r="O60" s="6">
        <f>SUMPRODUCT((H57:H95="C")*(I57:I95="LAND"))</f>
        <v>1</v>
      </c>
      <c r="Q60" s="20" t="s">
        <v>17</v>
      </c>
      <c r="R60" s="21">
        <f>COUNTIF(H57:H95,"RET")</f>
        <v>4</v>
      </c>
    </row>
    <row r="61" spans="1:18" x14ac:dyDescent="0.3">
      <c r="A61" s="2" t="s">
        <v>74</v>
      </c>
      <c r="B61" s="2" t="s">
        <v>69</v>
      </c>
      <c r="C61" s="40">
        <v>43028</v>
      </c>
      <c r="D61" s="2" t="s">
        <v>75</v>
      </c>
      <c r="E61" s="2" t="s">
        <v>76</v>
      </c>
      <c r="F61" s="2" t="s">
        <v>28</v>
      </c>
      <c r="G61" s="2" t="s">
        <v>29</v>
      </c>
      <c r="H61" s="2" t="s">
        <v>20</v>
      </c>
      <c r="I61" s="2" t="s">
        <v>66</v>
      </c>
      <c r="L61" s="4" t="s">
        <v>13</v>
      </c>
      <c r="M61" s="5">
        <f>100*M60/(M60+M63+M66)</f>
        <v>54.285714285714285</v>
      </c>
      <c r="N61" s="4">
        <f>100*N60/M60</f>
        <v>94.736842105263165</v>
      </c>
      <c r="O61" s="4">
        <f>100*O60/M60</f>
        <v>5.2631578947368425</v>
      </c>
      <c r="Q61" s="20" t="s">
        <v>18</v>
      </c>
      <c r="R61" s="21">
        <f>(M60+M63+R60)</f>
        <v>39</v>
      </c>
    </row>
    <row r="62" spans="1:18" ht="15" thickBot="1" x14ac:dyDescent="0.35">
      <c r="A62" s="2" t="s">
        <v>74</v>
      </c>
      <c r="B62" s="2" t="s">
        <v>69</v>
      </c>
      <c r="C62" s="40">
        <v>43028</v>
      </c>
      <c r="D62" s="2" t="s">
        <v>75</v>
      </c>
      <c r="E62" s="2" t="s">
        <v>76</v>
      </c>
      <c r="F62" s="2" t="s">
        <v>28</v>
      </c>
      <c r="G62" s="2" t="s">
        <v>29</v>
      </c>
      <c r="H62" s="2" t="s">
        <v>20</v>
      </c>
      <c r="I62" s="2" t="s">
        <v>66</v>
      </c>
      <c r="L62" s="4"/>
      <c r="M62" s="7"/>
      <c r="N62" s="6"/>
      <c r="O62" s="6"/>
      <c r="Q62" s="22"/>
      <c r="R62" s="23"/>
    </row>
    <row r="63" spans="1:18" x14ac:dyDescent="0.3">
      <c r="A63" s="2" t="s">
        <v>74</v>
      </c>
      <c r="B63" s="2" t="s">
        <v>69</v>
      </c>
      <c r="C63" s="40">
        <v>43028</v>
      </c>
      <c r="D63" s="2" t="s">
        <v>75</v>
      </c>
      <c r="E63" s="2" t="s">
        <v>76</v>
      </c>
      <c r="F63" s="2" t="s">
        <v>28</v>
      </c>
      <c r="G63" s="2" t="s">
        <v>29</v>
      </c>
      <c r="H63" s="2" t="s">
        <v>11</v>
      </c>
      <c r="I63" s="2" t="s">
        <v>66</v>
      </c>
      <c r="L63" s="4" t="s">
        <v>20</v>
      </c>
      <c r="M63" s="7">
        <f>COUNTIF(H57:H95,"M")</f>
        <v>16</v>
      </c>
      <c r="N63" s="6">
        <f>SUMPRODUCT((H57:H95="M")*(I57:I95="BUZZ"))</f>
        <v>15</v>
      </c>
      <c r="O63" s="6">
        <f>SUMPRODUCT((H57:H95="M")*(I57:I95="LAND"))</f>
        <v>1</v>
      </c>
      <c r="Q63" s="20" t="s">
        <v>32</v>
      </c>
      <c r="R63" s="21">
        <f>COUNTIF(I57:I95,"TOUCH")</f>
        <v>0</v>
      </c>
    </row>
    <row r="64" spans="1:18" x14ac:dyDescent="0.3">
      <c r="A64" s="2" t="s">
        <v>74</v>
      </c>
      <c r="B64" s="2" t="s">
        <v>69</v>
      </c>
      <c r="C64" s="40">
        <v>43028</v>
      </c>
      <c r="D64" s="2" t="s">
        <v>75</v>
      </c>
      <c r="E64" s="2" t="s">
        <v>76</v>
      </c>
      <c r="F64" s="2" t="s">
        <v>28</v>
      </c>
      <c r="G64" s="2" t="s">
        <v>29</v>
      </c>
      <c r="H64" s="2" t="s">
        <v>11</v>
      </c>
      <c r="I64" s="2" t="s">
        <v>66</v>
      </c>
      <c r="L64" s="4" t="s">
        <v>13</v>
      </c>
      <c r="M64" s="5">
        <f>100*M63/(M60+M63+M66)</f>
        <v>45.714285714285715</v>
      </c>
      <c r="N64" s="4">
        <f>100*N63/M63</f>
        <v>93.75</v>
      </c>
      <c r="O64" s="4">
        <f>100*O63/M63</f>
        <v>6.25</v>
      </c>
      <c r="Q64" s="20" t="s">
        <v>18</v>
      </c>
      <c r="R64" s="21">
        <f>(M60+M63+R60)</f>
        <v>39</v>
      </c>
    </row>
    <row r="65" spans="1:9" x14ac:dyDescent="0.3">
      <c r="A65" s="2" t="s">
        <v>74</v>
      </c>
      <c r="B65" s="2" t="s">
        <v>69</v>
      </c>
      <c r="C65" s="40">
        <v>43028</v>
      </c>
      <c r="D65" s="2" t="s">
        <v>75</v>
      </c>
      <c r="E65" s="2" t="s">
        <v>76</v>
      </c>
      <c r="F65" s="2" t="s">
        <v>28</v>
      </c>
      <c r="G65" s="2" t="s">
        <v>29</v>
      </c>
      <c r="H65" s="2" t="s">
        <v>7</v>
      </c>
      <c r="I65" s="2" t="s">
        <v>66</v>
      </c>
    </row>
    <row r="66" spans="1:9" x14ac:dyDescent="0.3">
      <c r="A66" s="2" t="s">
        <v>74</v>
      </c>
      <c r="B66" s="2" t="s">
        <v>69</v>
      </c>
      <c r="C66" s="40">
        <v>43028</v>
      </c>
      <c r="D66" s="2" t="s">
        <v>75</v>
      </c>
      <c r="E66" s="2" t="s">
        <v>76</v>
      </c>
      <c r="F66" s="2" t="s">
        <v>28</v>
      </c>
      <c r="G66" s="2" t="s">
        <v>29</v>
      </c>
      <c r="H66" s="2" t="s">
        <v>20</v>
      </c>
      <c r="I66" s="2" t="s">
        <v>66</v>
      </c>
    </row>
    <row r="67" spans="1:9" x14ac:dyDescent="0.3">
      <c r="A67" s="2" t="s">
        <v>74</v>
      </c>
      <c r="B67" s="2" t="s">
        <v>69</v>
      </c>
      <c r="C67" s="40">
        <v>43028</v>
      </c>
      <c r="D67" s="2" t="s">
        <v>75</v>
      </c>
      <c r="E67" s="2" t="s">
        <v>76</v>
      </c>
      <c r="F67" s="2" t="s">
        <v>28</v>
      </c>
      <c r="G67" s="2" t="s">
        <v>29</v>
      </c>
      <c r="H67" s="2" t="s">
        <v>20</v>
      </c>
      <c r="I67" s="2" t="s">
        <v>66</v>
      </c>
    </row>
    <row r="68" spans="1:9" x14ac:dyDescent="0.3">
      <c r="A68" s="2" t="s">
        <v>74</v>
      </c>
      <c r="B68" s="2" t="s">
        <v>69</v>
      </c>
      <c r="C68" s="40">
        <v>43028</v>
      </c>
      <c r="D68" s="2" t="s">
        <v>75</v>
      </c>
      <c r="E68" s="2" t="s">
        <v>76</v>
      </c>
      <c r="F68" s="2" t="s">
        <v>28</v>
      </c>
      <c r="G68" s="2" t="s">
        <v>29</v>
      </c>
      <c r="H68" s="2" t="s">
        <v>11</v>
      </c>
      <c r="I68" s="2" t="s">
        <v>66</v>
      </c>
    </row>
    <row r="69" spans="1:9" x14ac:dyDescent="0.3">
      <c r="A69" s="2" t="s">
        <v>74</v>
      </c>
      <c r="B69" s="2" t="s">
        <v>69</v>
      </c>
      <c r="C69" s="40">
        <v>43028</v>
      </c>
      <c r="D69" s="2" t="s">
        <v>75</v>
      </c>
      <c r="E69" s="2" t="s">
        <v>76</v>
      </c>
      <c r="F69" s="2" t="s">
        <v>28</v>
      </c>
      <c r="G69" s="2" t="s">
        <v>29</v>
      </c>
      <c r="H69" s="2" t="s">
        <v>11</v>
      </c>
      <c r="I69" s="2" t="s">
        <v>66</v>
      </c>
    </row>
    <row r="70" spans="1:9" x14ac:dyDescent="0.3">
      <c r="A70" s="2" t="s">
        <v>74</v>
      </c>
      <c r="B70" s="2" t="s">
        <v>69</v>
      </c>
      <c r="C70" s="40">
        <v>43028</v>
      </c>
      <c r="D70" s="2" t="s">
        <v>75</v>
      </c>
      <c r="E70" s="2" t="s">
        <v>76</v>
      </c>
      <c r="F70" s="2" t="s">
        <v>28</v>
      </c>
      <c r="G70" s="2" t="s">
        <v>29</v>
      </c>
      <c r="H70" s="2" t="s">
        <v>20</v>
      </c>
      <c r="I70" s="2" t="s">
        <v>66</v>
      </c>
    </row>
    <row r="71" spans="1:9" x14ac:dyDescent="0.3">
      <c r="A71" s="2" t="s">
        <v>74</v>
      </c>
      <c r="B71" s="2" t="s">
        <v>69</v>
      </c>
      <c r="C71" s="40">
        <v>43028</v>
      </c>
      <c r="D71" s="2" t="s">
        <v>75</v>
      </c>
      <c r="E71" s="2" t="s">
        <v>76</v>
      </c>
      <c r="F71" s="2" t="s">
        <v>28</v>
      </c>
      <c r="G71" s="2" t="s">
        <v>29</v>
      </c>
      <c r="H71" s="2" t="s">
        <v>11</v>
      </c>
      <c r="I71" s="2" t="s">
        <v>66</v>
      </c>
    </row>
    <row r="72" spans="1:9" x14ac:dyDescent="0.3">
      <c r="A72" s="2" t="s">
        <v>74</v>
      </c>
      <c r="B72" s="2" t="s">
        <v>69</v>
      </c>
      <c r="C72" s="40">
        <v>43028</v>
      </c>
      <c r="D72" s="2" t="s">
        <v>75</v>
      </c>
      <c r="E72" s="2" t="s">
        <v>76</v>
      </c>
      <c r="F72" s="2" t="s">
        <v>28</v>
      </c>
      <c r="G72" s="2" t="s">
        <v>29</v>
      </c>
      <c r="H72" s="2" t="s">
        <v>11</v>
      </c>
      <c r="I72" s="2" t="s">
        <v>66</v>
      </c>
    </row>
    <row r="73" spans="1:9" x14ac:dyDescent="0.3">
      <c r="A73" s="2" t="s">
        <v>74</v>
      </c>
      <c r="B73" s="2" t="s">
        <v>69</v>
      </c>
      <c r="C73" s="40">
        <v>43028</v>
      </c>
      <c r="D73" s="2" t="s">
        <v>75</v>
      </c>
      <c r="E73" s="2" t="s">
        <v>76</v>
      </c>
      <c r="F73" s="2" t="s">
        <v>28</v>
      </c>
      <c r="G73" s="2" t="s">
        <v>29</v>
      </c>
      <c r="H73" s="2" t="s">
        <v>11</v>
      </c>
      <c r="I73" s="2" t="s">
        <v>66</v>
      </c>
    </row>
    <row r="74" spans="1:9" x14ac:dyDescent="0.3">
      <c r="A74" s="2" t="s">
        <v>74</v>
      </c>
      <c r="B74" s="2" t="s">
        <v>69</v>
      </c>
      <c r="C74" s="40">
        <v>43028</v>
      </c>
      <c r="D74" s="2" t="s">
        <v>75</v>
      </c>
      <c r="E74" s="2" t="s">
        <v>76</v>
      </c>
      <c r="F74" s="2" t="s">
        <v>28</v>
      </c>
      <c r="G74" s="2" t="s">
        <v>29</v>
      </c>
      <c r="H74" s="2" t="s">
        <v>7</v>
      </c>
      <c r="I74" s="2" t="s">
        <v>66</v>
      </c>
    </row>
    <row r="75" spans="1:9" x14ac:dyDescent="0.3">
      <c r="A75" s="2" t="s">
        <v>74</v>
      </c>
      <c r="B75" s="2" t="s">
        <v>69</v>
      </c>
      <c r="C75" s="40">
        <v>43028</v>
      </c>
      <c r="D75" s="2" t="s">
        <v>75</v>
      </c>
      <c r="E75" s="2" t="s">
        <v>76</v>
      </c>
      <c r="F75" s="2" t="s">
        <v>28</v>
      </c>
      <c r="G75" s="2" t="s">
        <v>29</v>
      </c>
      <c r="H75" s="2" t="s">
        <v>20</v>
      </c>
      <c r="I75" s="2" t="s">
        <v>66</v>
      </c>
    </row>
    <row r="76" spans="1:9" x14ac:dyDescent="0.3">
      <c r="A76" s="2" t="s">
        <v>74</v>
      </c>
      <c r="B76" s="2" t="s">
        <v>69</v>
      </c>
      <c r="C76" s="40">
        <v>43028</v>
      </c>
      <c r="D76" s="2" t="s">
        <v>75</v>
      </c>
      <c r="E76" s="2" t="s">
        <v>76</v>
      </c>
      <c r="F76" s="2" t="s">
        <v>28</v>
      </c>
      <c r="G76" s="2" t="s">
        <v>29</v>
      </c>
      <c r="H76" s="2" t="s">
        <v>11</v>
      </c>
      <c r="I76" s="2" t="s">
        <v>66</v>
      </c>
    </row>
    <row r="77" spans="1:9" x14ac:dyDescent="0.3">
      <c r="A77" s="2" t="s">
        <v>74</v>
      </c>
      <c r="B77" s="2" t="s">
        <v>69</v>
      </c>
      <c r="C77" s="40">
        <v>43028</v>
      </c>
      <c r="D77" s="2" t="s">
        <v>75</v>
      </c>
      <c r="E77" s="2" t="s">
        <v>76</v>
      </c>
      <c r="F77" s="2" t="s">
        <v>28</v>
      </c>
      <c r="G77" s="2" t="s">
        <v>29</v>
      </c>
      <c r="H77" s="2" t="s">
        <v>11</v>
      </c>
      <c r="I77" s="2" t="s">
        <v>66</v>
      </c>
    </row>
    <row r="78" spans="1:9" x14ac:dyDescent="0.3">
      <c r="A78" s="2" t="s">
        <v>74</v>
      </c>
      <c r="B78" s="2" t="s">
        <v>69</v>
      </c>
      <c r="C78" s="40">
        <v>43028</v>
      </c>
      <c r="D78" s="2" t="s">
        <v>75</v>
      </c>
      <c r="E78" s="2" t="s">
        <v>76</v>
      </c>
      <c r="F78" s="2" t="s">
        <v>28</v>
      </c>
      <c r="G78" s="2" t="s">
        <v>29</v>
      </c>
      <c r="H78" s="2" t="s">
        <v>20</v>
      </c>
      <c r="I78" s="2" t="s">
        <v>66</v>
      </c>
    </row>
    <row r="79" spans="1:9" x14ac:dyDescent="0.3">
      <c r="A79" s="2" t="s">
        <v>74</v>
      </c>
      <c r="B79" s="2" t="s">
        <v>69</v>
      </c>
      <c r="C79" s="40">
        <v>43028</v>
      </c>
      <c r="D79" s="2" t="s">
        <v>75</v>
      </c>
      <c r="E79" s="2" t="s">
        <v>76</v>
      </c>
      <c r="F79" s="2" t="s">
        <v>28</v>
      </c>
      <c r="G79" s="2" t="s">
        <v>29</v>
      </c>
      <c r="H79" s="2" t="s">
        <v>11</v>
      </c>
      <c r="I79" s="2" t="s">
        <v>66</v>
      </c>
    </row>
    <row r="80" spans="1:9" x14ac:dyDescent="0.3">
      <c r="A80" s="2" t="s">
        <v>74</v>
      </c>
      <c r="B80" s="2" t="s">
        <v>69</v>
      </c>
      <c r="C80" s="40">
        <v>43028</v>
      </c>
      <c r="D80" s="2" t="s">
        <v>75</v>
      </c>
      <c r="E80" s="2" t="s">
        <v>76</v>
      </c>
      <c r="F80" s="2" t="s">
        <v>28</v>
      </c>
      <c r="G80" s="2" t="s">
        <v>29</v>
      </c>
      <c r="H80" s="2" t="s">
        <v>20</v>
      </c>
      <c r="I80" s="2" t="s">
        <v>66</v>
      </c>
    </row>
    <row r="81" spans="1:9" x14ac:dyDescent="0.3">
      <c r="A81" s="2" t="s">
        <v>74</v>
      </c>
      <c r="B81" s="2" t="s">
        <v>69</v>
      </c>
      <c r="C81" s="40">
        <v>43028</v>
      </c>
      <c r="D81" s="2" t="s">
        <v>75</v>
      </c>
      <c r="E81" s="2" t="s">
        <v>76</v>
      </c>
      <c r="F81" s="2" t="s">
        <v>28</v>
      </c>
      <c r="G81" s="2" t="s">
        <v>29</v>
      </c>
      <c r="H81" s="2" t="s">
        <v>11</v>
      </c>
      <c r="I81" s="2" t="s">
        <v>66</v>
      </c>
    </row>
    <row r="82" spans="1:9" x14ac:dyDescent="0.3">
      <c r="A82" s="2" t="s">
        <v>74</v>
      </c>
      <c r="B82" s="2" t="s">
        <v>69</v>
      </c>
      <c r="C82" s="40">
        <v>43028</v>
      </c>
      <c r="D82" s="2" t="s">
        <v>75</v>
      </c>
      <c r="E82" s="2" t="s">
        <v>76</v>
      </c>
      <c r="F82" s="2" t="s">
        <v>28</v>
      </c>
      <c r="G82" s="2" t="s">
        <v>29</v>
      </c>
      <c r="H82" s="2" t="s">
        <v>7</v>
      </c>
      <c r="I82" s="2" t="s">
        <v>66</v>
      </c>
    </row>
    <row r="83" spans="1:9" x14ac:dyDescent="0.3">
      <c r="A83" s="2" t="s">
        <v>74</v>
      </c>
      <c r="B83" s="2" t="s">
        <v>69</v>
      </c>
      <c r="C83" s="40">
        <v>43028</v>
      </c>
      <c r="D83" s="2" t="s">
        <v>75</v>
      </c>
      <c r="E83" s="2" t="s">
        <v>76</v>
      </c>
      <c r="F83" s="2" t="s">
        <v>28</v>
      </c>
      <c r="G83" s="2" t="s">
        <v>29</v>
      </c>
      <c r="H83" s="2" t="s">
        <v>11</v>
      </c>
      <c r="I83" s="2" t="s">
        <v>67</v>
      </c>
    </row>
    <row r="84" spans="1:9" x14ac:dyDescent="0.3">
      <c r="A84" s="2" t="s">
        <v>74</v>
      </c>
      <c r="B84" s="2" t="s">
        <v>69</v>
      </c>
      <c r="C84" s="40">
        <v>43028</v>
      </c>
      <c r="D84" s="2" t="s">
        <v>75</v>
      </c>
      <c r="E84" s="2" t="s">
        <v>76</v>
      </c>
      <c r="F84" s="2" t="s">
        <v>28</v>
      </c>
      <c r="G84" s="2" t="s">
        <v>29</v>
      </c>
      <c r="H84" s="2" t="s">
        <v>11</v>
      </c>
      <c r="I84" s="2" t="s">
        <v>66</v>
      </c>
    </row>
    <row r="85" spans="1:9" x14ac:dyDescent="0.3">
      <c r="A85" s="2" t="s">
        <v>74</v>
      </c>
      <c r="B85" s="2" t="s">
        <v>69</v>
      </c>
      <c r="C85" s="40">
        <v>43028</v>
      </c>
      <c r="D85" s="2" t="s">
        <v>75</v>
      </c>
      <c r="E85" s="2" t="s">
        <v>76</v>
      </c>
      <c r="F85" s="2" t="s">
        <v>28</v>
      </c>
      <c r="G85" s="2" t="s">
        <v>29</v>
      </c>
      <c r="H85" s="2" t="s">
        <v>20</v>
      </c>
      <c r="I85" s="2" t="s">
        <v>66</v>
      </c>
    </row>
    <row r="86" spans="1:9" x14ac:dyDescent="0.3">
      <c r="A86" s="2" t="s">
        <v>74</v>
      </c>
      <c r="B86" s="2" t="s">
        <v>69</v>
      </c>
      <c r="C86" s="40">
        <v>43028</v>
      </c>
      <c r="D86" s="2" t="s">
        <v>75</v>
      </c>
      <c r="E86" s="2" t="s">
        <v>76</v>
      </c>
      <c r="F86" s="2" t="s">
        <v>28</v>
      </c>
      <c r="G86" s="2" t="s">
        <v>29</v>
      </c>
      <c r="H86" s="2" t="s">
        <v>11</v>
      </c>
      <c r="I86" s="2" t="s">
        <v>66</v>
      </c>
    </row>
    <row r="87" spans="1:9" x14ac:dyDescent="0.3">
      <c r="A87" s="2" t="s">
        <v>74</v>
      </c>
      <c r="B87" s="2" t="s">
        <v>69</v>
      </c>
      <c r="C87" s="40">
        <v>43028</v>
      </c>
      <c r="D87" s="2" t="s">
        <v>75</v>
      </c>
      <c r="E87" s="2" t="s">
        <v>76</v>
      </c>
      <c r="F87" s="2" t="s">
        <v>28</v>
      </c>
      <c r="G87" s="2" t="s">
        <v>29</v>
      </c>
      <c r="H87" s="2" t="s">
        <v>20</v>
      </c>
      <c r="I87" s="2" t="s">
        <v>67</v>
      </c>
    </row>
    <row r="88" spans="1:9" x14ac:dyDescent="0.3">
      <c r="A88" s="2" t="s">
        <v>74</v>
      </c>
      <c r="B88" s="2" t="s">
        <v>69</v>
      </c>
      <c r="C88" s="40">
        <v>43028</v>
      </c>
      <c r="D88" s="2" t="s">
        <v>75</v>
      </c>
      <c r="E88" s="2" t="s">
        <v>76</v>
      </c>
      <c r="F88" s="2" t="s">
        <v>28</v>
      </c>
      <c r="G88" s="2" t="s">
        <v>29</v>
      </c>
      <c r="H88" s="2" t="s">
        <v>11</v>
      </c>
      <c r="I88" s="2" t="s">
        <v>66</v>
      </c>
    </row>
    <row r="89" spans="1:9" x14ac:dyDescent="0.3">
      <c r="A89" s="2" t="s">
        <v>74</v>
      </c>
      <c r="B89" s="2" t="s">
        <v>69</v>
      </c>
      <c r="C89" s="40">
        <v>43028</v>
      </c>
      <c r="D89" s="2" t="s">
        <v>75</v>
      </c>
      <c r="E89" s="2" t="s">
        <v>76</v>
      </c>
      <c r="F89" s="2" t="s">
        <v>28</v>
      </c>
      <c r="G89" s="2" t="s">
        <v>29</v>
      </c>
      <c r="H89" s="2" t="s">
        <v>20</v>
      </c>
      <c r="I89" s="2" t="s">
        <v>66</v>
      </c>
    </row>
    <row r="90" spans="1:9" x14ac:dyDescent="0.3">
      <c r="A90" s="2" t="s">
        <v>74</v>
      </c>
      <c r="B90" s="2" t="s">
        <v>69</v>
      </c>
      <c r="C90" s="40">
        <v>43028</v>
      </c>
      <c r="D90" s="2" t="s">
        <v>75</v>
      </c>
      <c r="E90" s="2" t="s">
        <v>76</v>
      </c>
      <c r="F90" s="2" t="s">
        <v>28</v>
      </c>
      <c r="G90" s="2" t="s">
        <v>29</v>
      </c>
      <c r="H90" s="2" t="s">
        <v>11</v>
      </c>
      <c r="I90" s="2" t="s">
        <v>66</v>
      </c>
    </row>
    <row r="91" spans="1:9" x14ac:dyDescent="0.3">
      <c r="A91" s="2" t="s">
        <v>74</v>
      </c>
      <c r="B91" s="2" t="s">
        <v>69</v>
      </c>
      <c r="C91" s="40">
        <v>43028</v>
      </c>
      <c r="D91" s="2" t="s">
        <v>75</v>
      </c>
      <c r="E91" s="2" t="s">
        <v>76</v>
      </c>
      <c r="F91" s="2" t="s">
        <v>28</v>
      </c>
      <c r="G91" s="2" t="s">
        <v>29</v>
      </c>
      <c r="H91" s="2" t="s">
        <v>20</v>
      </c>
      <c r="I91" s="2" t="s">
        <v>66</v>
      </c>
    </row>
    <row r="92" spans="1:9" x14ac:dyDescent="0.3">
      <c r="A92" s="2" t="s">
        <v>74</v>
      </c>
      <c r="B92" s="2" t="s">
        <v>69</v>
      </c>
      <c r="C92" s="40">
        <v>43028</v>
      </c>
      <c r="D92" s="2" t="s">
        <v>75</v>
      </c>
      <c r="E92" s="2" t="s">
        <v>76</v>
      </c>
      <c r="F92" s="2" t="s">
        <v>28</v>
      </c>
      <c r="G92" s="2" t="s">
        <v>29</v>
      </c>
      <c r="H92" s="2" t="s">
        <v>11</v>
      </c>
      <c r="I92" s="2" t="s">
        <v>66</v>
      </c>
    </row>
    <row r="93" spans="1:9" x14ac:dyDescent="0.3">
      <c r="A93" s="2" t="s">
        <v>74</v>
      </c>
      <c r="B93" s="2" t="s">
        <v>69</v>
      </c>
      <c r="C93" s="40">
        <v>43028</v>
      </c>
      <c r="D93" s="2" t="s">
        <v>75</v>
      </c>
      <c r="E93" s="2" t="s">
        <v>76</v>
      </c>
      <c r="F93" s="2" t="s">
        <v>28</v>
      </c>
      <c r="G93" s="2" t="s">
        <v>29</v>
      </c>
      <c r="H93" s="2" t="s">
        <v>20</v>
      </c>
      <c r="I93" s="2" t="s">
        <v>66</v>
      </c>
    </row>
    <row r="94" spans="1:9" x14ac:dyDescent="0.3">
      <c r="A94" s="2" t="s">
        <v>74</v>
      </c>
      <c r="B94" s="2" t="s">
        <v>69</v>
      </c>
      <c r="C94" s="40">
        <v>43028</v>
      </c>
      <c r="D94" s="2" t="s">
        <v>75</v>
      </c>
      <c r="E94" s="2" t="s">
        <v>76</v>
      </c>
      <c r="F94" s="2" t="s">
        <v>28</v>
      </c>
      <c r="G94" s="2" t="s">
        <v>29</v>
      </c>
      <c r="H94" s="2" t="s">
        <v>7</v>
      </c>
      <c r="I94" s="2" t="s">
        <v>66</v>
      </c>
    </row>
    <row r="95" spans="1:9" x14ac:dyDescent="0.3">
      <c r="A95" s="2" t="s">
        <v>74</v>
      </c>
      <c r="B95" s="2" t="s">
        <v>69</v>
      </c>
      <c r="C95" s="40">
        <v>43028</v>
      </c>
      <c r="D95" s="2" t="s">
        <v>75</v>
      </c>
      <c r="E95" s="2" t="s">
        <v>76</v>
      </c>
      <c r="F95" s="2" t="s">
        <v>28</v>
      </c>
      <c r="G95" s="2" t="s">
        <v>29</v>
      </c>
      <c r="H95" s="2" t="s">
        <v>11</v>
      </c>
      <c r="I95" s="2" t="s">
        <v>66</v>
      </c>
    </row>
    <row r="96" spans="1:9" x14ac:dyDescent="0.3">
      <c r="C96" s="40"/>
      <c r="I96" s="3" t="s">
        <v>8</v>
      </c>
    </row>
    <row r="97" spans="1:18" x14ac:dyDescent="0.3">
      <c r="C97" s="40"/>
      <c r="I97" s="3" t="s">
        <v>21</v>
      </c>
    </row>
    <row r="98" spans="1:18" ht="15" thickBot="1" x14ac:dyDescent="0.35">
      <c r="A98" s="2" t="s">
        <v>80</v>
      </c>
      <c r="B98" s="2" t="s">
        <v>69</v>
      </c>
      <c r="C98" s="40">
        <v>43028</v>
      </c>
      <c r="D98" s="2" t="s">
        <v>57</v>
      </c>
      <c r="E98" s="2" t="s">
        <v>81</v>
      </c>
      <c r="F98" s="2" t="s">
        <v>28</v>
      </c>
      <c r="G98" s="2" t="s">
        <v>29</v>
      </c>
      <c r="H98" s="2" t="s">
        <v>20</v>
      </c>
      <c r="I98" s="2" t="s">
        <v>67</v>
      </c>
    </row>
    <row r="99" spans="1:18" x14ac:dyDescent="0.3">
      <c r="A99" s="2" t="s">
        <v>80</v>
      </c>
      <c r="B99" s="2" t="s">
        <v>69</v>
      </c>
      <c r="C99" s="40">
        <v>43028</v>
      </c>
      <c r="D99" s="2" t="s">
        <v>57</v>
      </c>
      <c r="E99" s="2" t="s">
        <v>81</v>
      </c>
      <c r="F99" s="2" t="s">
        <v>28</v>
      </c>
      <c r="G99" s="2" t="s">
        <v>29</v>
      </c>
      <c r="H99" s="2" t="s">
        <v>11</v>
      </c>
      <c r="I99" s="2" t="s">
        <v>67</v>
      </c>
      <c r="L99" s="4" t="str">
        <f>A99</f>
        <v>B85</v>
      </c>
      <c r="M99" s="5" t="s">
        <v>12</v>
      </c>
      <c r="N99" s="5" t="s">
        <v>66</v>
      </c>
      <c r="O99" s="5" t="s">
        <v>67</v>
      </c>
      <c r="Q99" s="16"/>
      <c r="R99" s="17" t="s">
        <v>7</v>
      </c>
    </row>
    <row r="100" spans="1:18" x14ac:dyDescent="0.3">
      <c r="A100" s="2" t="s">
        <v>80</v>
      </c>
      <c r="B100" s="2" t="s">
        <v>69</v>
      </c>
      <c r="C100" s="40">
        <v>43028</v>
      </c>
      <c r="D100" s="2" t="s">
        <v>57</v>
      </c>
      <c r="E100" s="2" t="s">
        <v>81</v>
      </c>
      <c r="F100" s="2" t="s">
        <v>28</v>
      </c>
      <c r="G100" s="2" t="s">
        <v>29</v>
      </c>
      <c r="H100" s="2" t="s">
        <v>20</v>
      </c>
      <c r="I100" s="2" t="s">
        <v>67</v>
      </c>
      <c r="L100" s="6"/>
      <c r="M100" s="6"/>
      <c r="N100" s="6"/>
      <c r="O100" s="6"/>
      <c r="Q100" s="18"/>
      <c r="R100" s="19"/>
    </row>
    <row r="101" spans="1:18" x14ac:dyDescent="0.3">
      <c r="A101" s="2" t="s">
        <v>80</v>
      </c>
      <c r="B101" s="2" t="s">
        <v>69</v>
      </c>
      <c r="C101" s="40">
        <v>43028</v>
      </c>
      <c r="D101" s="2" t="s">
        <v>57</v>
      </c>
      <c r="E101" s="2" t="s">
        <v>81</v>
      </c>
      <c r="F101" s="2" t="s">
        <v>28</v>
      </c>
      <c r="G101" s="2" t="s">
        <v>29</v>
      </c>
      <c r="H101" s="2" t="s">
        <v>11</v>
      </c>
      <c r="I101" s="2" t="s">
        <v>67</v>
      </c>
      <c r="L101" s="4" t="s">
        <v>11</v>
      </c>
      <c r="M101" s="6">
        <f>COUNTIF(H98:H137,"C")</f>
        <v>18</v>
      </c>
      <c r="N101" s="6">
        <f>SUMPRODUCT((H98:H137="C")*(I98:I137="BUZZ"))</f>
        <v>15</v>
      </c>
      <c r="O101" s="6">
        <f>SUMPRODUCT((H98:H137="C")*(I98:I137="LAND"))</f>
        <v>3</v>
      </c>
      <c r="Q101" s="20" t="s">
        <v>17</v>
      </c>
      <c r="R101" s="21">
        <f>COUNTIF(H98:H137,"RET")</f>
        <v>5</v>
      </c>
    </row>
    <row r="102" spans="1:18" x14ac:dyDescent="0.3">
      <c r="A102" s="2" t="s">
        <v>80</v>
      </c>
      <c r="B102" s="2" t="s">
        <v>69</v>
      </c>
      <c r="C102" s="40">
        <v>43028</v>
      </c>
      <c r="D102" s="2" t="s">
        <v>57</v>
      </c>
      <c r="E102" s="2" t="s">
        <v>81</v>
      </c>
      <c r="F102" s="2" t="s">
        <v>28</v>
      </c>
      <c r="G102" s="2" t="s">
        <v>29</v>
      </c>
      <c r="H102" s="2" t="s">
        <v>11</v>
      </c>
      <c r="I102" s="2" t="s">
        <v>67</v>
      </c>
      <c r="L102" s="4" t="s">
        <v>13</v>
      </c>
      <c r="M102" s="5">
        <f>100*M101/(M101+M104+M107)</f>
        <v>51.428571428571431</v>
      </c>
      <c r="N102" s="4">
        <f>100*N101/M101</f>
        <v>83.333333333333329</v>
      </c>
      <c r="O102" s="4">
        <f>100*O101/M101</f>
        <v>16.666666666666668</v>
      </c>
      <c r="Q102" s="20" t="s">
        <v>18</v>
      </c>
      <c r="R102" s="21">
        <f>(M101+M104+R101)</f>
        <v>40</v>
      </c>
    </row>
    <row r="103" spans="1:18" ht="15" thickBot="1" x14ac:dyDescent="0.35">
      <c r="A103" s="2" t="s">
        <v>80</v>
      </c>
      <c r="B103" s="2" t="s">
        <v>69</v>
      </c>
      <c r="C103" s="40">
        <v>43028</v>
      </c>
      <c r="D103" s="2" t="s">
        <v>57</v>
      </c>
      <c r="E103" s="2" t="s">
        <v>81</v>
      </c>
      <c r="F103" s="2" t="s">
        <v>28</v>
      </c>
      <c r="G103" s="2" t="s">
        <v>29</v>
      </c>
      <c r="H103" s="2" t="s">
        <v>11</v>
      </c>
      <c r="I103" s="2" t="s">
        <v>66</v>
      </c>
      <c r="L103" s="4"/>
      <c r="M103" s="7"/>
      <c r="N103" s="6"/>
      <c r="O103" s="6"/>
      <c r="Q103" s="22"/>
      <c r="R103" s="23"/>
    </row>
    <row r="104" spans="1:18" x14ac:dyDescent="0.3">
      <c r="A104" s="2" t="s">
        <v>80</v>
      </c>
      <c r="B104" s="2" t="s">
        <v>69</v>
      </c>
      <c r="C104" s="40">
        <v>43028</v>
      </c>
      <c r="D104" s="2" t="s">
        <v>57</v>
      </c>
      <c r="E104" s="2" t="s">
        <v>81</v>
      </c>
      <c r="F104" s="2" t="s">
        <v>28</v>
      </c>
      <c r="G104" s="2" t="s">
        <v>29</v>
      </c>
      <c r="H104" s="2" t="s">
        <v>20</v>
      </c>
      <c r="I104" s="2" t="s">
        <v>66</v>
      </c>
      <c r="L104" s="4" t="s">
        <v>20</v>
      </c>
      <c r="M104" s="7">
        <f>COUNTIF(H98:H137,"M")</f>
        <v>17</v>
      </c>
      <c r="N104" s="6">
        <f>SUMPRODUCT((H98:H137="M")*(I98:I137="BUZZ"))</f>
        <v>14</v>
      </c>
      <c r="O104" s="6">
        <f>SUMPRODUCT((H98:H137="M")*(I98:I137="LAND"))</f>
        <v>3</v>
      </c>
      <c r="Q104" s="20" t="s">
        <v>32</v>
      </c>
      <c r="R104" s="21">
        <f>COUNTIF(I98:I137,"TOUCH")</f>
        <v>0</v>
      </c>
    </row>
    <row r="105" spans="1:18" x14ac:dyDescent="0.3">
      <c r="A105" s="2" t="s">
        <v>80</v>
      </c>
      <c r="B105" s="2" t="s">
        <v>69</v>
      </c>
      <c r="C105" s="40">
        <v>43028</v>
      </c>
      <c r="D105" s="2" t="s">
        <v>57</v>
      </c>
      <c r="E105" s="2" t="s">
        <v>81</v>
      </c>
      <c r="F105" s="2" t="s">
        <v>28</v>
      </c>
      <c r="G105" s="2" t="s">
        <v>29</v>
      </c>
      <c r="H105" s="2" t="s">
        <v>11</v>
      </c>
      <c r="I105" s="2" t="s">
        <v>66</v>
      </c>
      <c r="L105" s="4" t="s">
        <v>13</v>
      </c>
      <c r="M105" s="5">
        <f>100*M104/(M101+M104+M107)</f>
        <v>48.571428571428569</v>
      </c>
      <c r="N105" s="4">
        <f>100*N104/M104</f>
        <v>82.352941176470594</v>
      </c>
      <c r="O105" s="4">
        <f>100*O104/M104</f>
        <v>17.647058823529413</v>
      </c>
      <c r="Q105" s="20" t="s">
        <v>18</v>
      </c>
      <c r="R105" s="21">
        <f>(M101+M104+R101)</f>
        <v>40</v>
      </c>
    </row>
    <row r="106" spans="1:18" x14ac:dyDescent="0.3">
      <c r="A106" s="2" t="s">
        <v>80</v>
      </c>
      <c r="B106" s="2" t="s">
        <v>69</v>
      </c>
      <c r="C106" s="40">
        <v>43028</v>
      </c>
      <c r="D106" s="2" t="s">
        <v>57</v>
      </c>
      <c r="E106" s="2" t="s">
        <v>81</v>
      </c>
      <c r="F106" s="2" t="s">
        <v>28</v>
      </c>
      <c r="G106" s="2" t="s">
        <v>29</v>
      </c>
      <c r="H106" s="2" t="s">
        <v>20</v>
      </c>
      <c r="I106" s="2" t="s">
        <v>67</v>
      </c>
    </row>
    <row r="107" spans="1:18" x14ac:dyDescent="0.3">
      <c r="A107" s="2" t="s">
        <v>80</v>
      </c>
      <c r="B107" s="2" t="s">
        <v>69</v>
      </c>
      <c r="C107" s="40">
        <v>43028</v>
      </c>
      <c r="D107" s="2" t="s">
        <v>57</v>
      </c>
      <c r="E107" s="2" t="s">
        <v>81</v>
      </c>
      <c r="F107" s="2" t="s">
        <v>28</v>
      </c>
      <c r="G107" s="2" t="s">
        <v>29</v>
      </c>
      <c r="H107" s="2" t="s">
        <v>11</v>
      </c>
      <c r="I107" s="2" t="s">
        <v>66</v>
      </c>
    </row>
    <row r="108" spans="1:18" x14ac:dyDescent="0.3">
      <c r="A108" s="2" t="s">
        <v>80</v>
      </c>
      <c r="B108" s="2" t="s">
        <v>69</v>
      </c>
      <c r="C108" s="40">
        <v>43028</v>
      </c>
      <c r="D108" s="2" t="s">
        <v>57</v>
      </c>
      <c r="E108" s="2" t="s">
        <v>81</v>
      </c>
      <c r="F108" s="2" t="s">
        <v>28</v>
      </c>
      <c r="G108" s="2" t="s">
        <v>29</v>
      </c>
      <c r="H108" s="2" t="s">
        <v>7</v>
      </c>
      <c r="I108" s="2" t="s">
        <v>66</v>
      </c>
    </row>
    <row r="109" spans="1:18" x14ac:dyDescent="0.3">
      <c r="A109" s="2" t="s">
        <v>80</v>
      </c>
      <c r="B109" s="2" t="s">
        <v>69</v>
      </c>
      <c r="C109" s="40">
        <v>43028</v>
      </c>
      <c r="D109" s="2" t="s">
        <v>57</v>
      </c>
      <c r="E109" s="2" t="s">
        <v>81</v>
      </c>
      <c r="F109" s="2" t="s">
        <v>28</v>
      </c>
      <c r="G109" s="2" t="s">
        <v>29</v>
      </c>
      <c r="H109" s="2" t="s">
        <v>7</v>
      </c>
      <c r="I109" s="2" t="s">
        <v>66</v>
      </c>
    </row>
    <row r="110" spans="1:18" x14ac:dyDescent="0.3">
      <c r="A110" s="2" t="s">
        <v>80</v>
      </c>
      <c r="B110" s="2" t="s">
        <v>69</v>
      </c>
      <c r="C110" s="40">
        <v>43028</v>
      </c>
      <c r="D110" s="2" t="s">
        <v>57</v>
      </c>
      <c r="E110" s="2" t="s">
        <v>81</v>
      </c>
      <c r="F110" s="2" t="s">
        <v>28</v>
      </c>
      <c r="G110" s="2" t="s">
        <v>29</v>
      </c>
      <c r="H110" s="2" t="s">
        <v>20</v>
      </c>
      <c r="I110" s="2" t="s">
        <v>66</v>
      </c>
    </row>
    <row r="111" spans="1:18" x14ac:dyDescent="0.3">
      <c r="A111" s="2" t="s">
        <v>80</v>
      </c>
      <c r="B111" s="2" t="s">
        <v>69</v>
      </c>
      <c r="C111" s="40">
        <v>43028</v>
      </c>
      <c r="D111" s="2" t="s">
        <v>57</v>
      </c>
      <c r="E111" s="2" t="s">
        <v>81</v>
      </c>
      <c r="F111" s="2" t="s">
        <v>28</v>
      </c>
      <c r="G111" s="2" t="s">
        <v>29</v>
      </c>
      <c r="H111" s="2" t="s">
        <v>20</v>
      </c>
      <c r="I111" s="2" t="s">
        <v>66</v>
      </c>
    </row>
    <row r="112" spans="1:18" x14ac:dyDescent="0.3">
      <c r="A112" s="2" t="s">
        <v>80</v>
      </c>
      <c r="B112" s="2" t="s">
        <v>69</v>
      </c>
      <c r="C112" s="40">
        <v>43028</v>
      </c>
      <c r="D112" s="2" t="s">
        <v>57</v>
      </c>
      <c r="E112" s="2" t="s">
        <v>81</v>
      </c>
      <c r="F112" s="2" t="s">
        <v>28</v>
      </c>
      <c r="G112" s="2" t="s">
        <v>29</v>
      </c>
      <c r="H112" s="2" t="s">
        <v>20</v>
      </c>
      <c r="I112" s="2" t="s">
        <v>66</v>
      </c>
    </row>
    <row r="113" spans="1:9" x14ac:dyDescent="0.3">
      <c r="A113" s="2" t="s">
        <v>80</v>
      </c>
      <c r="B113" s="2" t="s">
        <v>69</v>
      </c>
      <c r="C113" s="40">
        <v>43028</v>
      </c>
      <c r="D113" s="2" t="s">
        <v>57</v>
      </c>
      <c r="E113" s="2" t="s">
        <v>81</v>
      </c>
      <c r="F113" s="2" t="s">
        <v>28</v>
      </c>
      <c r="G113" s="2" t="s">
        <v>29</v>
      </c>
      <c r="H113" s="2" t="s">
        <v>7</v>
      </c>
      <c r="I113" s="2" t="s">
        <v>66</v>
      </c>
    </row>
    <row r="114" spans="1:9" x14ac:dyDescent="0.3">
      <c r="A114" s="2" t="s">
        <v>80</v>
      </c>
      <c r="B114" s="2" t="s">
        <v>69</v>
      </c>
      <c r="C114" s="40">
        <v>43028</v>
      </c>
      <c r="D114" s="2" t="s">
        <v>57</v>
      </c>
      <c r="E114" s="2" t="s">
        <v>81</v>
      </c>
      <c r="F114" s="2" t="s">
        <v>28</v>
      </c>
      <c r="G114" s="2" t="s">
        <v>29</v>
      </c>
      <c r="H114" s="2" t="s">
        <v>11</v>
      </c>
      <c r="I114" s="2" t="s">
        <v>66</v>
      </c>
    </row>
    <row r="115" spans="1:9" x14ac:dyDescent="0.3">
      <c r="A115" s="2" t="s">
        <v>80</v>
      </c>
      <c r="B115" s="2" t="s">
        <v>69</v>
      </c>
      <c r="C115" s="40">
        <v>43028</v>
      </c>
      <c r="D115" s="2" t="s">
        <v>57</v>
      </c>
      <c r="E115" s="2" t="s">
        <v>81</v>
      </c>
      <c r="F115" s="2" t="s">
        <v>28</v>
      </c>
      <c r="G115" s="2" t="s">
        <v>29</v>
      </c>
      <c r="H115" s="2" t="s">
        <v>11</v>
      </c>
      <c r="I115" s="2" t="s">
        <v>66</v>
      </c>
    </row>
    <row r="116" spans="1:9" x14ac:dyDescent="0.3">
      <c r="A116" s="2" t="s">
        <v>80</v>
      </c>
      <c r="B116" s="2" t="s">
        <v>69</v>
      </c>
      <c r="C116" s="40">
        <v>43028</v>
      </c>
      <c r="D116" s="2" t="s">
        <v>57</v>
      </c>
      <c r="E116" s="2" t="s">
        <v>81</v>
      </c>
      <c r="F116" s="2" t="s">
        <v>28</v>
      </c>
      <c r="G116" s="2" t="s">
        <v>29</v>
      </c>
      <c r="H116" s="2" t="s">
        <v>20</v>
      </c>
      <c r="I116" s="2" t="s">
        <v>66</v>
      </c>
    </row>
    <row r="117" spans="1:9" x14ac:dyDescent="0.3">
      <c r="A117" s="2" t="s">
        <v>80</v>
      </c>
      <c r="B117" s="2" t="s">
        <v>69</v>
      </c>
      <c r="C117" s="40">
        <v>43028</v>
      </c>
      <c r="D117" s="2" t="s">
        <v>57</v>
      </c>
      <c r="E117" s="2" t="s">
        <v>81</v>
      </c>
      <c r="F117" s="2" t="s">
        <v>28</v>
      </c>
      <c r="G117" s="2" t="s">
        <v>29</v>
      </c>
      <c r="H117" s="2" t="s">
        <v>20</v>
      </c>
      <c r="I117" s="2" t="s">
        <v>66</v>
      </c>
    </row>
    <row r="118" spans="1:9" x14ac:dyDescent="0.3">
      <c r="A118" s="2" t="s">
        <v>80</v>
      </c>
      <c r="B118" s="2" t="s">
        <v>69</v>
      </c>
      <c r="C118" s="40">
        <v>43028</v>
      </c>
      <c r="D118" s="2" t="s">
        <v>57</v>
      </c>
      <c r="E118" s="2" t="s">
        <v>81</v>
      </c>
      <c r="F118" s="2" t="s">
        <v>28</v>
      </c>
      <c r="G118" s="2" t="s">
        <v>29</v>
      </c>
      <c r="H118" s="2" t="s">
        <v>11</v>
      </c>
      <c r="I118" s="2" t="s">
        <v>66</v>
      </c>
    </row>
    <row r="119" spans="1:9" x14ac:dyDescent="0.3">
      <c r="A119" s="2" t="s">
        <v>80</v>
      </c>
      <c r="B119" s="2" t="s">
        <v>69</v>
      </c>
      <c r="C119" s="40">
        <v>43028</v>
      </c>
      <c r="D119" s="2" t="s">
        <v>57</v>
      </c>
      <c r="E119" s="2" t="s">
        <v>81</v>
      </c>
      <c r="F119" s="2" t="s">
        <v>28</v>
      </c>
      <c r="G119" s="2" t="s">
        <v>29</v>
      </c>
      <c r="H119" s="2" t="s">
        <v>20</v>
      </c>
      <c r="I119" s="2" t="s">
        <v>66</v>
      </c>
    </row>
    <row r="120" spans="1:9" x14ac:dyDescent="0.3">
      <c r="A120" s="2" t="s">
        <v>80</v>
      </c>
      <c r="B120" s="2" t="s">
        <v>69</v>
      </c>
      <c r="C120" s="40">
        <v>43028</v>
      </c>
      <c r="D120" s="2" t="s">
        <v>57</v>
      </c>
      <c r="E120" s="2" t="s">
        <v>81</v>
      </c>
      <c r="F120" s="2" t="s">
        <v>28</v>
      </c>
      <c r="G120" s="2" t="s">
        <v>29</v>
      </c>
      <c r="H120" s="2" t="s">
        <v>20</v>
      </c>
      <c r="I120" s="2" t="s">
        <v>66</v>
      </c>
    </row>
    <row r="121" spans="1:9" x14ac:dyDescent="0.3">
      <c r="A121" s="2" t="s">
        <v>80</v>
      </c>
      <c r="B121" s="2" t="s">
        <v>69</v>
      </c>
      <c r="C121" s="40">
        <v>43028</v>
      </c>
      <c r="D121" s="2" t="s">
        <v>57</v>
      </c>
      <c r="E121" s="2" t="s">
        <v>81</v>
      </c>
      <c r="F121" s="2" t="s">
        <v>28</v>
      </c>
      <c r="G121" s="2" t="s">
        <v>29</v>
      </c>
      <c r="H121" s="2" t="s">
        <v>11</v>
      </c>
      <c r="I121" s="2" t="s">
        <v>66</v>
      </c>
    </row>
    <row r="122" spans="1:9" x14ac:dyDescent="0.3">
      <c r="A122" s="2" t="s">
        <v>80</v>
      </c>
      <c r="B122" s="2" t="s">
        <v>69</v>
      </c>
      <c r="C122" s="40">
        <v>43028</v>
      </c>
      <c r="D122" s="2" t="s">
        <v>57</v>
      </c>
      <c r="E122" s="2" t="s">
        <v>81</v>
      </c>
      <c r="F122" s="2" t="s">
        <v>28</v>
      </c>
      <c r="G122" s="2" t="s">
        <v>29</v>
      </c>
      <c r="H122" s="2" t="s">
        <v>20</v>
      </c>
      <c r="I122" s="2" t="s">
        <v>66</v>
      </c>
    </row>
    <row r="123" spans="1:9" x14ac:dyDescent="0.3">
      <c r="A123" s="2" t="s">
        <v>80</v>
      </c>
      <c r="B123" s="2" t="s">
        <v>69</v>
      </c>
      <c r="C123" s="40">
        <v>43028</v>
      </c>
      <c r="D123" s="2" t="s">
        <v>57</v>
      </c>
      <c r="E123" s="2" t="s">
        <v>81</v>
      </c>
      <c r="F123" s="2" t="s">
        <v>28</v>
      </c>
      <c r="G123" s="2" t="s">
        <v>29</v>
      </c>
      <c r="H123" s="2" t="s">
        <v>11</v>
      </c>
      <c r="I123" s="2" t="s">
        <v>66</v>
      </c>
    </row>
    <row r="124" spans="1:9" x14ac:dyDescent="0.3">
      <c r="A124" s="2" t="s">
        <v>80</v>
      </c>
      <c r="B124" s="2" t="s">
        <v>69</v>
      </c>
      <c r="C124" s="40">
        <v>43028</v>
      </c>
      <c r="D124" s="2" t="s">
        <v>57</v>
      </c>
      <c r="E124" s="2" t="s">
        <v>81</v>
      </c>
      <c r="F124" s="2" t="s">
        <v>28</v>
      </c>
      <c r="G124" s="2" t="s">
        <v>29</v>
      </c>
      <c r="H124" s="2" t="s">
        <v>20</v>
      </c>
      <c r="I124" s="2" t="s">
        <v>66</v>
      </c>
    </row>
    <row r="125" spans="1:9" x14ac:dyDescent="0.3">
      <c r="A125" s="2" t="s">
        <v>80</v>
      </c>
      <c r="B125" s="2" t="s">
        <v>69</v>
      </c>
      <c r="C125" s="40">
        <v>43028</v>
      </c>
      <c r="D125" s="2" t="s">
        <v>57</v>
      </c>
      <c r="E125" s="2" t="s">
        <v>81</v>
      </c>
      <c r="F125" s="2" t="s">
        <v>28</v>
      </c>
      <c r="G125" s="2" t="s">
        <v>29</v>
      </c>
      <c r="H125" s="2" t="s">
        <v>11</v>
      </c>
      <c r="I125" s="2" t="s">
        <v>66</v>
      </c>
    </row>
    <row r="126" spans="1:9" x14ac:dyDescent="0.3">
      <c r="A126" s="2" t="s">
        <v>80</v>
      </c>
      <c r="B126" s="2" t="s">
        <v>69</v>
      </c>
      <c r="C126" s="40">
        <v>43028</v>
      </c>
      <c r="D126" s="2" t="s">
        <v>57</v>
      </c>
      <c r="E126" s="2" t="s">
        <v>81</v>
      </c>
      <c r="F126" s="2" t="s">
        <v>28</v>
      </c>
      <c r="G126" s="2" t="s">
        <v>29</v>
      </c>
      <c r="H126" s="2" t="s">
        <v>11</v>
      </c>
      <c r="I126" s="2" t="s">
        <v>66</v>
      </c>
    </row>
    <row r="127" spans="1:9" x14ac:dyDescent="0.3">
      <c r="A127" s="2" t="s">
        <v>80</v>
      </c>
      <c r="B127" s="2" t="s">
        <v>69</v>
      </c>
      <c r="C127" s="40">
        <v>43028</v>
      </c>
      <c r="D127" s="2" t="s">
        <v>57</v>
      </c>
      <c r="E127" s="2" t="s">
        <v>81</v>
      </c>
      <c r="F127" s="2" t="s">
        <v>28</v>
      </c>
      <c r="G127" s="2" t="s">
        <v>29</v>
      </c>
      <c r="H127" s="2" t="s">
        <v>7</v>
      </c>
      <c r="I127" s="2" t="s">
        <v>66</v>
      </c>
    </row>
    <row r="128" spans="1:9" x14ac:dyDescent="0.3">
      <c r="A128" s="2" t="s">
        <v>80</v>
      </c>
      <c r="B128" s="2" t="s">
        <v>69</v>
      </c>
      <c r="C128" s="40">
        <v>43028</v>
      </c>
      <c r="D128" s="2" t="s">
        <v>57</v>
      </c>
      <c r="E128" s="2" t="s">
        <v>81</v>
      </c>
      <c r="F128" s="2" t="s">
        <v>28</v>
      </c>
      <c r="G128" s="2" t="s">
        <v>29</v>
      </c>
      <c r="H128" s="2" t="s">
        <v>20</v>
      </c>
      <c r="I128" s="2" t="s">
        <v>66</v>
      </c>
    </row>
    <row r="129" spans="1:18" x14ac:dyDescent="0.3">
      <c r="A129" s="2" t="s">
        <v>80</v>
      </c>
      <c r="B129" s="2" t="s">
        <v>69</v>
      </c>
      <c r="C129" s="40">
        <v>43028</v>
      </c>
      <c r="D129" s="2" t="s">
        <v>57</v>
      </c>
      <c r="E129" s="2" t="s">
        <v>81</v>
      </c>
      <c r="F129" s="2" t="s">
        <v>28</v>
      </c>
      <c r="G129" s="2" t="s">
        <v>29</v>
      </c>
      <c r="H129" s="2" t="s">
        <v>11</v>
      </c>
      <c r="I129" s="2" t="s">
        <v>66</v>
      </c>
    </row>
    <row r="130" spans="1:18" x14ac:dyDescent="0.3">
      <c r="A130" s="2" t="s">
        <v>80</v>
      </c>
      <c r="B130" s="2" t="s">
        <v>69</v>
      </c>
      <c r="C130" s="40">
        <v>43028</v>
      </c>
      <c r="D130" s="2" t="s">
        <v>57</v>
      </c>
      <c r="E130" s="2" t="s">
        <v>81</v>
      </c>
      <c r="F130" s="2" t="s">
        <v>28</v>
      </c>
      <c r="G130" s="2" t="s">
        <v>29</v>
      </c>
      <c r="H130" s="2" t="s">
        <v>20</v>
      </c>
      <c r="I130" s="2" t="s">
        <v>66</v>
      </c>
    </row>
    <row r="131" spans="1:18" x14ac:dyDescent="0.3">
      <c r="A131" s="2" t="s">
        <v>80</v>
      </c>
      <c r="B131" s="2" t="s">
        <v>69</v>
      </c>
      <c r="C131" s="40">
        <v>43028</v>
      </c>
      <c r="D131" s="2" t="s">
        <v>57</v>
      </c>
      <c r="E131" s="2" t="s">
        <v>81</v>
      </c>
      <c r="F131" s="2" t="s">
        <v>28</v>
      </c>
      <c r="G131" s="2" t="s">
        <v>29</v>
      </c>
      <c r="H131" s="2" t="s">
        <v>11</v>
      </c>
      <c r="I131" s="2" t="s">
        <v>66</v>
      </c>
    </row>
    <row r="132" spans="1:18" x14ac:dyDescent="0.3">
      <c r="A132" s="2" t="s">
        <v>80</v>
      </c>
      <c r="B132" s="2" t="s">
        <v>69</v>
      </c>
      <c r="C132" s="40">
        <v>43028</v>
      </c>
      <c r="D132" s="2" t="s">
        <v>57</v>
      </c>
      <c r="E132" s="2" t="s">
        <v>81</v>
      </c>
      <c r="F132" s="2" t="s">
        <v>28</v>
      </c>
      <c r="G132" s="2" t="s">
        <v>29</v>
      </c>
      <c r="H132" s="2" t="s">
        <v>7</v>
      </c>
      <c r="I132" s="2" t="s">
        <v>66</v>
      </c>
    </row>
    <row r="133" spans="1:18" x14ac:dyDescent="0.3">
      <c r="A133" s="2" t="s">
        <v>80</v>
      </c>
      <c r="B133" s="2" t="s">
        <v>69</v>
      </c>
      <c r="C133" s="40">
        <v>43028</v>
      </c>
      <c r="D133" s="2" t="s">
        <v>57</v>
      </c>
      <c r="E133" s="2" t="s">
        <v>81</v>
      </c>
      <c r="F133" s="2" t="s">
        <v>28</v>
      </c>
      <c r="G133" s="2" t="s">
        <v>29</v>
      </c>
      <c r="H133" s="2" t="s">
        <v>20</v>
      </c>
      <c r="I133" s="2" t="s">
        <v>66</v>
      </c>
    </row>
    <row r="134" spans="1:18" x14ac:dyDescent="0.3">
      <c r="A134" s="2" t="s">
        <v>80</v>
      </c>
      <c r="B134" s="2" t="s">
        <v>69</v>
      </c>
      <c r="C134" s="40">
        <v>43028</v>
      </c>
      <c r="D134" s="2" t="s">
        <v>57</v>
      </c>
      <c r="E134" s="2" t="s">
        <v>81</v>
      </c>
      <c r="F134" s="2" t="s">
        <v>28</v>
      </c>
      <c r="G134" s="2" t="s">
        <v>29</v>
      </c>
      <c r="H134" s="2" t="s">
        <v>11</v>
      </c>
      <c r="I134" s="2" t="s">
        <v>66</v>
      </c>
    </row>
    <row r="135" spans="1:18" x14ac:dyDescent="0.3">
      <c r="A135" s="2" t="s">
        <v>80</v>
      </c>
      <c r="B135" s="2" t="s">
        <v>69</v>
      </c>
      <c r="C135" s="40">
        <v>43028</v>
      </c>
      <c r="D135" s="2" t="s">
        <v>57</v>
      </c>
      <c r="E135" s="2" t="s">
        <v>81</v>
      </c>
      <c r="F135" s="2" t="s">
        <v>28</v>
      </c>
      <c r="G135" s="2" t="s">
        <v>29</v>
      </c>
      <c r="H135" s="2" t="s">
        <v>11</v>
      </c>
      <c r="I135" s="2" t="s">
        <v>66</v>
      </c>
    </row>
    <row r="136" spans="1:18" x14ac:dyDescent="0.3">
      <c r="A136" s="2" t="s">
        <v>80</v>
      </c>
      <c r="B136" s="2" t="s">
        <v>69</v>
      </c>
      <c r="C136" s="40">
        <v>43028</v>
      </c>
      <c r="D136" s="2" t="s">
        <v>57</v>
      </c>
      <c r="E136" s="2" t="s">
        <v>81</v>
      </c>
      <c r="F136" s="2" t="s">
        <v>28</v>
      </c>
      <c r="G136" s="2" t="s">
        <v>29</v>
      </c>
      <c r="H136" s="2" t="s">
        <v>11</v>
      </c>
      <c r="I136" s="2" t="s">
        <v>66</v>
      </c>
    </row>
    <row r="137" spans="1:18" x14ac:dyDescent="0.3">
      <c r="A137" s="2" t="s">
        <v>80</v>
      </c>
      <c r="B137" s="2" t="s">
        <v>69</v>
      </c>
      <c r="C137" s="40">
        <v>43028</v>
      </c>
      <c r="D137" s="2" t="s">
        <v>57</v>
      </c>
      <c r="E137" s="2" t="s">
        <v>81</v>
      </c>
      <c r="F137" s="2" t="s">
        <v>28</v>
      </c>
      <c r="G137" s="2" t="s">
        <v>29</v>
      </c>
      <c r="H137" s="2" t="s">
        <v>20</v>
      </c>
      <c r="I137" s="2" t="s">
        <v>66</v>
      </c>
    </row>
    <row r="138" spans="1:18" x14ac:dyDescent="0.3">
      <c r="C138" s="40"/>
      <c r="I138" s="3" t="s">
        <v>8</v>
      </c>
    </row>
    <row r="139" spans="1:18" x14ac:dyDescent="0.3">
      <c r="C139" s="40"/>
      <c r="I139" s="3" t="s">
        <v>21</v>
      </c>
    </row>
    <row r="140" spans="1:18" ht="15" thickBot="1" x14ac:dyDescent="0.35">
      <c r="A140" s="2" t="s">
        <v>82</v>
      </c>
      <c r="B140" s="2" t="s">
        <v>69</v>
      </c>
      <c r="C140" s="40">
        <v>43028</v>
      </c>
      <c r="D140" s="2" t="s">
        <v>83</v>
      </c>
      <c r="E140" s="2" t="s">
        <v>58</v>
      </c>
      <c r="F140" s="2" t="s">
        <v>28</v>
      </c>
      <c r="G140" s="2" t="s">
        <v>29</v>
      </c>
      <c r="H140" s="2" t="s">
        <v>20</v>
      </c>
      <c r="I140" s="2" t="s">
        <v>66</v>
      </c>
    </row>
    <row r="141" spans="1:18" x14ac:dyDescent="0.3">
      <c r="A141" s="2" t="s">
        <v>82</v>
      </c>
      <c r="B141" s="2" t="s">
        <v>69</v>
      </c>
      <c r="C141" s="40">
        <v>43028</v>
      </c>
      <c r="D141" s="2" t="s">
        <v>83</v>
      </c>
      <c r="E141" s="2" t="s">
        <v>58</v>
      </c>
      <c r="F141" s="2" t="s">
        <v>28</v>
      </c>
      <c r="G141" s="2" t="s">
        <v>29</v>
      </c>
      <c r="H141" s="2" t="s">
        <v>11</v>
      </c>
      <c r="I141" s="2" t="s">
        <v>66</v>
      </c>
      <c r="L141" s="4" t="str">
        <f>A141</f>
        <v>B86</v>
      </c>
      <c r="M141" s="5" t="s">
        <v>12</v>
      </c>
      <c r="N141" s="5" t="s">
        <v>66</v>
      </c>
      <c r="O141" s="5" t="s">
        <v>67</v>
      </c>
      <c r="Q141" s="16"/>
      <c r="R141" s="17" t="s">
        <v>7</v>
      </c>
    </row>
    <row r="142" spans="1:18" x14ac:dyDescent="0.3">
      <c r="A142" s="2" t="s">
        <v>82</v>
      </c>
      <c r="B142" s="2" t="s">
        <v>69</v>
      </c>
      <c r="C142" s="40">
        <v>43028</v>
      </c>
      <c r="D142" s="2" t="s">
        <v>83</v>
      </c>
      <c r="E142" s="2" t="s">
        <v>58</v>
      </c>
      <c r="F142" s="2" t="s">
        <v>28</v>
      </c>
      <c r="G142" s="2" t="s">
        <v>29</v>
      </c>
      <c r="H142" s="2" t="s">
        <v>20</v>
      </c>
      <c r="I142" s="2" t="s">
        <v>66</v>
      </c>
      <c r="L142" s="6"/>
      <c r="M142" s="6"/>
      <c r="N142" s="6"/>
      <c r="O142" s="6"/>
      <c r="Q142" s="18"/>
      <c r="R142" s="19"/>
    </row>
    <row r="143" spans="1:18" x14ac:dyDescent="0.3">
      <c r="A143" s="2" t="s">
        <v>82</v>
      </c>
      <c r="B143" s="2" t="s">
        <v>69</v>
      </c>
      <c r="C143" s="40">
        <v>43028</v>
      </c>
      <c r="D143" s="2" t="s">
        <v>83</v>
      </c>
      <c r="E143" s="2" t="s">
        <v>58</v>
      </c>
      <c r="F143" s="2" t="s">
        <v>28</v>
      </c>
      <c r="G143" s="2" t="s">
        <v>29</v>
      </c>
      <c r="H143" s="2" t="s">
        <v>11</v>
      </c>
      <c r="I143" s="2" t="s">
        <v>66</v>
      </c>
      <c r="L143" s="4" t="s">
        <v>11</v>
      </c>
      <c r="M143" s="6">
        <f>COUNTIF(H140:H179,"C")</f>
        <v>17</v>
      </c>
      <c r="N143" s="6">
        <f>SUMPRODUCT((H140:H179="C")*(I140:I179="BUZZ"))</f>
        <v>17</v>
      </c>
      <c r="O143" s="6">
        <f>SUMPRODUCT((H140:H179="C")*(I140:I179="LAND"))</f>
        <v>0</v>
      </c>
      <c r="Q143" s="20" t="s">
        <v>17</v>
      </c>
      <c r="R143" s="21">
        <f>COUNTIF(H140:H179,"RET")</f>
        <v>6</v>
      </c>
    </row>
    <row r="144" spans="1:18" x14ac:dyDescent="0.3">
      <c r="A144" s="2" t="s">
        <v>82</v>
      </c>
      <c r="B144" s="2" t="s">
        <v>69</v>
      </c>
      <c r="C144" s="40">
        <v>43028</v>
      </c>
      <c r="D144" s="2" t="s">
        <v>83</v>
      </c>
      <c r="E144" s="2" t="s">
        <v>58</v>
      </c>
      <c r="F144" s="2" t="s">
        <v>28</v>
      </c>
      <c r="G144" s="2" t="s">
        <v>29</v>
      </c>
      <c r="H144" s="2" t="s">
        <v>20</v>
      </c>
      <c r="I144" s="2" t="s">
        <v>66</v>
      </c>
      <c r="L144" s="4" t="s">
        <v>13</v>
      </c>
      <c r="M144" s="5">
        <f>100*M143/(M143+M146+M149)</f>
        <v>50</v>
      </c>
      <c r="N144" s="4">
        <f>100*N143/M143</f>
        <v>100</v>
      </c>
      <c r="O144" s="4">
        <f>100*O143/M143</f>
        <v>0</v>
      </c>
      <c r="Q144" s="20" t="s">
        <v>18</v>
      </c>
      <c r="R144" s="21">
        <f>(M143+M146+R143)</f>
        <v>40</v>
      </c>
    </row>
    <row r="145" spans="1:18" ht="15" thickBot="1" x14ac:dyDescent="0.35">
      <c r="A145" s="2" t="s">
        <v>82</v>
      </c>
      <c r="B145" s="2" t="s">
        <v>69</v>
      </c>
      <c r="C145" s="40">
        <v>43028</v>
      </c>
      <c r="D145" s="2" t="s">
        <v>83</v>
      </c>
      <c r="E145" s="2" t="s">
        <v>58</v>
      </c>
      <c r="F145" s="2" t="s">
        <v>28</v>
      </c>
      <c r="G145" s="2" t="s">
        <v>29</v>
      </c>
      <c r="H145" s="2" t="s">
        <v>7</v>
      </c>
      <c r="I145" s="2" t="s">
        <v>66</v>
      </c>
      <c r="L145" s="4"/>
      <c r="M145" s="7"/>
      <c r="N145" s="6"/>
      <c r="O145" s="6"/>
      <c r="Q145" s="22"/>
      <c r="R145" s="23"/>
    </row>
    <row r="146" spans="1:18" x14ac:dyDescent="0.3">
      <c r="A146" s="2" t="s">
        <v>82</v>
      </c>
      <c r="B146" s="2" t="s">
        <v>69</v>
      </c>
      <c r="C146" s="40">
        <v>43028</v>
      </c>
      <c r="D146" s="2" t="s">
        <v>83</v>
      </c>
      <c r="E146" s="2" t="s">
        <v>58</v>
      </c>
      <c r="F146" s="2" t="s">
        <v>28</v>
      </c>
      <c r="G146" s="2" t="s">
        <v>29</v>
      </c>
      <c r="H146" s="2" t="s">
        <v>11</v>
      </c>
      <c r="I146" s="2" t="s">
        <v>66</v>
      </c>
      <c r="L146" s="4" t="s">
        <v>20</v>
      </c>
      <c r="M146" s="7">
        <f>COUNTIF(H140:H179,"M")</f>
        <v>17</v>
      </c>
      <c r="N146" s="6">
        <f>SUMPRODUCT((H140:H179="M")*(I140:I179="BUZZ"))</f>
        <v>17</v>
      </c>
      <c r="O146" s="6">
        <f>SUMPRODUCT((H140:H179="M")*(I140:I179="LAND"))</f>
        <v>0</v>
      </c>
      <c r="Q146" s="20" t="s">
        <v>32</v>
      </c>
      <c r="R146" s="21">
        <f>COUNTIF(I140:I179,"TOUCH")</f>
        <v>0</v>
      </c>
    </row>
    <row r="147" spans="1:18" x14ac:dyDescent="0.3">
      <c r="A147" s="2" t="s">
        <v>82</v>
      </c>
      <c r="B147" s="2" t="s">
        <v>69</v>
      </c>
      <c r="C147" s="40">
        <v>43028</v>
      </c>
      <c r="D147" s="2" t="s">
        <v>83</v>
      </c>
      <c r="E147" s="2" t="s">
        <v>58</v>
      </c>
      <c r="F147" s="2" t="s">
        <v>28</v>
      </c>
      <c r="G147" s="2" t="s">
        <v>29</v>
      </c>
      <c r="H147" s="2" t="s">
        <v>20</v>
      </c>
      <c r="I147" s="2" t="s">
        <v>66</v>
      </c>
      <c r="L147" s="4" t="s">
        <v>13</v>
      </c>
      <c r="M147" s="5">
        <f>100*M146/(M143+M146+M149)</f>
        <v>50</v>
      </c>
      <c r="N147" s="4">
        <f>100*N146/M146</f>
        <v>100</v>
      </c>
      <c r="O147" s="4">
        <f>100*O146/M146</f>
        <v>0</v>
      </c>
      <c r="Q147" s="20" t="s">
        <v>18</v>
      </c>
      <c r="R147" s="21">
        <f>(M143+M146+R143)</f>
        <v>40</v>
      </c>
    </row>
    <row r="148" spans="1:18" x14ac:dyDescent="0.3">
      <c r="A148" s="2" t="s">
        <v>82</v>
      </c>
      <c r="B148" s="2" t="s">
        <v>69</v>
      </c>
      <c r="C148" s="40">
        <v>43028</v>
      </c>
      <c r="D148" s="2" t="s">
        <v>83</v>
      </c>
      <c r="E148" s="2" t="s">
        <v>58</v>
      </c>
      <c r="F148" s="2" t="s">
        <v>28</v>
      </c>
      <c r="G148" s="2" t="s">
        <v>29</v>
      </c>
      <c r="H148" s="2" t="s">
        <v>11</v>
      </c>
      <c r="I148" s="2" t="s">
        <v>66</v>
      </c>
    </row>
    <row r="149" spans="1:18" x14ac:dyDescent="0.3">
      <c r="A149" s="2" t="s">
        <v>82</v>
      </c>
      <c r="B149" s="2" t="s">
        <v>69</v>
      </c>
      <c r="C149" s="40">
        <v>43028</v>
      </c>
      <c r="D149" s="2" t="s">
        <v>83</v>
      </c>
      <c r="E149" s="2" t="s">
        <v>58</v>
      </c>
      <c r="F149" s="2" t="s">
        <v>28</v>
      </c>
      <c r="G149" s="2" t="s">
        <v>29</v>
      </c>
      <c r="H149" s="2" t="s">
        <v>7</v>
      </c>
      <c r="I149" s="2" t="s">
        <v>66</v>
      </c>
    </row>
    <row r="150" spans="1:18" x14ac:dyDescent="0.3">
      <c r="A150" s="2" t="s">
        <v>82</v>
      </c>
      <c r="B150" s="2" t="s">
        <v>69</v>
      </c>
      <c r="C150" s="40">
        <v>43028</v>
      </c>
      <c r="D150" s="2" t="s">
        <v>83</v>
      </c>
      <c r="E150" s="2" t="s">
        <v>58</v>
      </c>
      <c r="F150" s="2" t="s">
        <v>28</v>
      </c>
      <c r="G150" s="2" t="s">
        <v>29</v>
      </c>
      <c r="H150" s="2" t="s">
        <v>20</v>
      </c>
      <c r="I150" s="2" t="s">
        <v>66</v>
      </c>
    </row>
    <row r="151" spans="1:18" x14ac:dyDescent="0.3">
      <c r="A151" s="2" t="s">
        <v>82</v>
      </c>
      <c r="B151" s="2" t="s">
        <v>69</v>
      </c>
      <c r="C151" s="40">
        <v>43028</v>
      </c>
      <c r="D151" s="2" t="s">
        <v>83</v>
      </c>
      <c r="E151" s="2" t="s">
        <v>58</v>
      </c>
      <c r="F151" s="2" t="s">
        <v>28</v>
      </c>
      <c r="G151" s="2" t="s">
        <v>29</v>
      </c>
      <c r="H151" s="2" t="s">
        <v>11</v>
      </c>
      <c r="I151" s="2" t="s">
        <v>66</v>
      </c>
    </row>
    <row r="152" spans="1:18" x14ac:dyDescent="0.3">
      <c r="A152" s="2" t="s">
        <v>82</v>
      </c>
      <c r="B152" s="2" t="s">
        <v>69</v>
      </c>
      <c r="C152" s="40">
        <v>43028</v>
      </c>
      <c r="D152" s="2" t="s">
        <v>83</v>
      </c>
      <c r="E152" s="2" t="s">
        <v>58</v>
      </c>
      <c r="F152" s="2" t="s">
        <v>28</v>
      </c>
      <c r="G152" s="2" t="s">
        <v>29</v>
      </c>
      <c r="H152" s="2" t="s">
        <v>20</v>
      </c>
      <c r="I152" s="2" t="s">
        <v>66</v>
      </c>
    </row>
    <row r="153" spans="1:18" x14ac:dyDescent="0.3">
      <c r="A153" s="2" t="s">
        <v>82</v>
      </c>
      <c r="B153" s="2" t="s">
        <v>69</v>
      </c>
      <c r="C153" s="40">
        <v>43028</v>
      </c>
      <c r="D153" s="2" t="s">
        <v>83</v>
      </c>
      <c r="E153" s="2" t="s">
        <v>58</v>
      </c>
      <c r="F153" s="2" t="s">
        <v>28</v>
      </c>
      <c r="G153" s="2" t="s">
        <v>29</v>
      </c>
      <c r="H153" s="2" t="s">
        <v>11</v>
      </c>
      <c r="I153" s="2" t="s">
        <v>66</v>
      </c>
    </row>
    <row r="154" spans="1:18" x14ac:dyDescent="0.3">
      <c r="A154" s="2" t="s">
        <v>82</v>
      </c>
      <c r="B154" s="2" t="s">
        <v>69</v>
      </c>
      <c r="C154" s="40">
        <v>43028</v>
      </c>
      <c r="D154" s="2" t="s">
        <v>83</v>
      </c>
      <c r="E154" s="2" t="s">
        <v>58</v>
      </c>
      <c r="F154" s="2" t="s">
        <v>28</v>
      </c>
      <c r="G154" s="2" t="s">
        <v>29</v>
      </c>
      <c r="H154" s="2" t="s">
        <v>11</v>
      </c>
      <c r="I154" s="2" t="s">
        <v>66</v>
      </c>
    </row>
    <row r="155" spans="1:18" x14ac:dyDescent="0.3">
      <c r="A155" s="2" t="s">
        <v>82</v>
      </c>
      <c r="B155" s="2" t="s">
        <v>69</v>
      </c>
      <c r="C155" s="40">
        <v>43028</v>
      </c>
      <c r="D155" s="2" t="s">
        <v>83</v>
      </c>
      <c r="E155" s="2" t="s">
        <v>58</v>
      </c>
      <c r="F155" s="2" t="s">
        <v>28</v>
      </c>
      <c r="G155" s="2" t="s">
        <v>29</v>
      </c>
      <c r="H155" s="2" t="s">
        <v>11</v>
      </c>
      <c r="I155" s="2" t="s">
        <v>66</v>
      </c>
    </row>
    <row r="156" spans="1:18" x14ac:dyDescent="0.3">
      <c r="A156" s="2" t="s">
        <v>82</v>
      </c>
      <c r="B156" s="2" t="s">
        <v>69</v>
      </c>
      <c r="C156" s="40">
        <v>43028</v>
      </c>
      <c r="D156" s="2" t="s">
        <v>83</v>
      </c>
      <c r="E156" s="2" t="s">
        <v>58</v>
      </c>
      <c r="F156" s="2" t="s">
        <v>28</v>
      </c>
      <c r="G156" s="2" t="s">
        <v>29</v>
      </c>
      <c r="H156" s="2" t="s">
        <v>7</v>
      </c>
      <c r="I156" s="2" t="s">
        <v>66</v>
      </c>
    </row>
    <row r="157" spans="1:18" x14ac:dyDescent="0.3">
      <c r="A157" s="2" t="s">
        <v>82</v>
      </c>
      <c r="B157" s="2" t="s">
        <v>69</v>
      </c>
      <c r="C157" s="40">
        <v>43028</v>
      </c>
      <c r="D157" s="2" t="s">
        <v>83</v>
      </c>
      <c r="E157" s="2" t="s">
        <v>58</v>
      </c>
      <c r="F157" s="2" t="s">
        <v>28</v>
      </c>
      <c r="G157" s="2" t="s">
        <v>29</v>
      </c>
      <c r="H157" s="2" t="s">
        <v>7</v>
      </c>
      <c r="I157" s="2" t="s">
        <v>66</v>
      </c>
    </row>
    <row r="158" spans="1:18" x14ac:dyDescent="0.3">
      <c r="A158" s="2" t="s">
        <v>82</v>
      </c>
      <c r="B158" s="2" t="s">
        <v>69</v>
      </c>
      <c r="C158" s="40">
        <v>43028</v>
      </c>
      <c r="D158" s="2" t="s">
        <v>83</v>
      </c>
      <c r="E158" s="2" t="s">
        <v>58</v>
      </c>
      <c r="F158" s="2" t="s">
        <v>28</v>
      </c>
      <c r="G158" s="2" t="s">
        <v>29</v>
      </c>
      <c r="H158" s="2" t="s">
        <v>20</v>
      </c>
      <c r="I158" s="2" t="s">
        <v>66</v>
      </c>
    </row>
    <row r="159" spans="1:18" x14ac:dyDescent="0.3">
      <c r="A159" s="2" t="s">
        <v>82</v>
      </c>
      <c r="B159" s="2" t="s">
        <v>69</v>
      </c>
      <c r="C159" s="40">
        <v>43028</v>
      </c>
      <c r="D159" s="2" t="s">
        <v>83</v>
      </c>
      <c r="E159" s="2" t="s">
        <v>58</v>
      </c>
      <c r="F159" s="2" t="s">
        <v>28</v>
      </c>
      <c r="G159" s="2" t="s">
        <v>29</v>
      </c>
      <c r="H159" s="2" t="s">
        <v>11</v>
      </c>
      <c r="I159" s="2" t="s">
        <v>66</v>
      </c>
    </row>
    <row r="160" spans="1:18" x14ac:dyDescent="0.3">
      <c r="A160" s="2" t="s">
        <v>82</v>
      </c>
      <c r="B160" s="2" t="s">
        <v>69</v>
      </c>
      <c r="C160" s="40">
        <v>43028</v>
      </c>
      <c r="D160" s="2" t="s">
        <v>83</v>
      </c>
      <c r="E160" s="2" t="s">
        <v>58</v>
      </c>
      <c r="F160" s="2" t="s">
        <v>28</v>
      </c>
      <c r="G160" s="2" t="s">
        <v>29</v>
      </c>
      <c r="H160" s="2" t="s">
        <v>20</v>
      </c>
      <c r="I160" s="2" t="s">
        <v>66</v>
      </c>
    </row>
    <row r="161" spans="1:9" x14ac:dyDescent="0.3">
      <c r="A161" s="2" t="s">
        <v>82</v>
      </c>
      <c r="B161" s="2" t="s">
        <v>69</v>
      </c>
      <c r="C161" s="40">
        <v>43028</v>
      </c>
      <c r="D161" s="2" t="s">
        <v>83</v>
      </c>
      <c r="E161" s="2" t="s">
        <v>58</v>
      </c>
      <c r="F161" s="2" t="s">
        <v>28</v>
      </c>
      <c r="G161" s="2" t="s">
        <v>29</v>
      </c>
      <c r="H161" s="2" t="s">
        <v>11</v>
      </c>
      <c r="I161" s="2" t="s">
        <v>66</v>
      </c>
    </row>
    <row r="162" spans="1:9" x14ac:dyDescent="0.3">
      <c r="A162" s="2" t="s">
        <v>82</v>
      </c>
      <c r="B162" s="2" t="s">
        <v>69</v>
      </c>
      <c r="C162" s="40">
        <v>43028</v>
      </c>
      <c r="D162" s="2" t="s">
        <v>83</v>
      </c>
      <c r="E162" s="2" t="s">
        <v>58</v>
      </c>
      <c r="F162" s="2" t="s">
        <v>28</v>
      </c>
      <c r="G162" s="2" t="s">
        <v>29</v>
      </c>
      <c r="H162" s="2" t="s">
        <v>20</v>
      </c>
      <c r="I162" s="2" t="s">
        <v>66</v>
      </c>
    </row>
    <row r="163" spans="1:9" x14ac:dyDescent="0.3">
      <c r="A163" s="2" t="s">
        <v>82</v>
      </c>
      <c r="B163" s="2" t="s">
        <v>69</v>
      </c>
      <c r="C163" s="40">
        <v>43028</v>
      </c>
      <c r="D163" s="2" t="s">
        <v>83</v>
      </c>
      <c r="E163" s="2" t="s">
        <v>58</v>
      </c>
      <c r="F163" s="2" t="s">
        <v>28</v>
      </c>
      <c r="G163" s="2" t="s">
        <v>29</v>
      </c>
      <c r="H163" s="2" t="s">
        <v>11</v>
      </c>
      <c r="I163" s="2" t="s">
        <v>66</v>
      </c>
    </row>
    <row r="164" spans="1:9" x14ac:dyDescent="0.3">
      <c r="A164" s="2" t="s">
        <v>82</v>
      </c>
      <c r="B164" s="2" t="s">
        <v>69</v>
      </c>
      <c r="C164" s="40">
        <v>43028</v>
      </c>
      <c r="D164" s="2" t="s">
        <v>83</v>
      </c>
      <c r="E164" s="2" t="s">
        <v>58</v>
      </c>
      <c r="F164" s="2" t="s">
        <v>28</v>
      </c>
      <c r="G164" s="2" t="s">
        <v>29</v>
      </c>
      <c r="H164" s="2" t="s">
        <v>11</v>
      </c>
      <c r="I164" s="2" t="s">
        <v>66</v>
      </c>
    </row>
    <row r="165" spans="1:9" x14ac:dyDescent="0.3">
      <c r="A165" s="2" t="s">
        <v>82</v>
      </c>
      <c r="B165" s="2" t="s">
        <v>69</v>
      </c>
      <c r="C165" s="40">
        <v>43028</v>
      </c>
      <c r="D165" s="2" t="s">
        <v>83</v>
      </c>
      <c r="E165" s="2" t="s">
        <v>58</v>
      </c>
      <c r="F165" s="2" t="s">
        <v>28</v>
      </c>
      <c r="G165" s="2" t="s">
        <v>29</v>
      </c>
      <c r="H165" s="2" t="s">
        <v>20</v>
      </c>
      <c r="I165" s="2" t="s">
        <v>66</v>
      </c>
    </row>
    <row r="166" spans="1:9" x14ac:dyDescent="0.3">
      <c r="A166" s="2" t="s">
        <v>82</v>
      </c>
      <c r="B166" s="2" t="s">
        <v>69</v>
      </c>
      <c r="C166" s="40">
        <v>43028</v>
      </c>
      <c r="D166" s="2" t="s">
        <v>83</v>
      </c>
      <c r="E166" s="2" t="s">
        <v>58</v>
      </c>
      <c r="F166" s="2" t="s">
        <v>28</v>
      </c>
      <c r="G166" s="2" t="s">
        <v>29</v>
      </c>
      <c r="H166" s="2" t="s">
        <v>20</v>
      </c>
      <c r="I166" s="2" t="s">
        <v>66</v>
      </c>
    </row>
    <row r="167" spans="1:9" x14ac:dyDescent="0.3">
      <c r="A167" s="2" t="s">
        <v>82</v>
      </c>
      <c r="B167" s="2" t="s">
        <v>69</v>
      </c>
      <c r="C167" s="40">
        <v>43028</v>
      </c>
      <c r="D167" s="2" t="s">
        <v>83</v>
      </c>
      <c r="E167" s="2" t="s">
        <v>58</v>
      </c>
      <c r="F167" s="2" t="s">
        <v>28</v>
      </c>
      <c r="G167" s="2" t="s">
        <v>29</v>
      </c>
      <c r="H167" s="2" t="s">
        <v>11</v>
      </c>
      <c r="I167" s="2" t="s">
        <v>66</v>
      </c>
    </row>
    <row r="168" spans="1:9" x14ac:dyDescent="0.3">
      <c r="A168" s="2" t="s">
        <v>82</v>
      </c>
      <c r="B168" s="2" t="s">
        <v>69</v>
      </c>
      <c r="C168" s="40">
        <v>43028</v>
      </c>
      <c r="D168" s="2" t="s">
        <v>83</v>
      </c>
      <c r="E168" s="2" t="s">
        <v>58</v>
      </c>
      <c r="F168" s="2" t="s">
        <v>28</v>
      </c>
      <c r="G168" s="2" t="s">
        <v>29</v>
      </c>
      <c r="H168" s="2" t="s">
        <v>20</v>
      </c>
      <c r="I168" s="2" t="s">
        <v>66</v>
      </c>
    </row>
    <row r="169" spans="1:9" x14ac:dyDescent="0.3">
      <c r="A169" s="2" t="s">
        <v>82</v>
      </c>
      <c r="B169" s="2" t="s">
        <v>69</v>
      </c>
      <c r="C169" s="40">
        <v>43028</v>
      </c>
      <c r="D169" s="2" t="s">
        <v>83</v>
      </c>
      <c r="E169" s="2" t="s">
        <v>58</v>
      </c>
      <c r="F169" s="2" t="s">
        <v>28</v>
      </c>
      <c r="G169" s="2" t="s">
        <v>29</v>
      </c>
      <c r="H169" s="2" t="s">
        <v>11</v>
      </c>
      <c r="I169" s="2" t="s">
        <v>66</v>
      </c>
    </row>
    <row r="170" spans="1:9" x14ac:dyDescent="0.3">
      <c r="A170" s="2" t="s">
        <v>82</v>
      </c>
      <c r="B170" s="2" t="s">
        <v>69</v>
      </c>
      <c r="C170" s="40">
        <v>43028</v>
      </c>
      <c r="D170" s="2" t="s">
        <v>83</v>
      </c>
      <c r="E170" s="2" t="s">
        <v>58</v>
      </c>
      <c r="F170" s="2" t="s">
        <v>28</v>
      </c>
      <c r="G170" s="2" t="s">
        <v>29</v>
      </c>
      <c r="H170" s="2" t="s">
        <v>20</v>
      </c>
      <c r="I170" s="2" t="s">
        <v>66</v>
      </c>
    </row>
    <row r="171" spans="1:9" x14ac:dyDescent="0.3">
      <c r="A171" s="2" t="s">
        <v>82</v>
      </c>
      <c r="B171" s="2" t="s">
        <v>69</v>
      </c>
      <c r="C171" s="40">
        <v>43028</v>
      </c>
      <c r="D171" s="2" t="s">
        <v>83</v>
      </c>
      <c r="E171" s="2" t="s">
        <v>58</v>
      </c>
      <c r="F171" s="2" t="s">
        <v>28</v>
      </c>
      <c r="G171" s="2" t="s">
        <v>29</v>
      </c>
      <c r="H171" s="2" t="s">
        <v>7</v>
      </c>
      <c r="I171" s="2" t="s">
        <v>66</v>
      </c>
    </row>
    <row r="172" spans="1:9" x14ac:dyDescent="0.3">
      <c r="A172" s="2" t="s">
        <v>82</v>
      </c>
      <c r="B172" s="2" t="s">
        <v>69</v>
      </c>
      <c r="C172" s="40">
        <v>43028</v>
      </c>
      <c r="D172" s="2" t="s">
        <v>83</v>
      </c>
      <c r="E172" s="2" t="s">
        <v>58</v>
      </c>
      <c r="F172" s="2" t="s">
        <v>28</v>
      </c>
      <c r="G172" s="2" t="s">
        <v>29</v>
      </c>
      <c r="H172" s="2" t="s">
        <v>11</v>
      </c>
      <c r="I172" s="2" t="s">
        <v>66</v>
      </c>
    </row>
    <row r="173" spans="1:9" x14ac:dyDescent="0.3">
      <c r="A173" s="2" t="s">
        <v>82</v>
      </c>
      <c r="B173" s="2" t="s">
        <v>69</v>
      </c>
      <c r="C173" s="40">
        <v>43028</v>
      </c>
      <c r="D173" s="2" t="s">
        <v>83</v>
      </c>
      <c r="E173" s="2" t="s">
        <v>58</v>
      </c>
      <c r="F173" s="2" t="s">
        <v>28</v>
      </c>
      <c r="G173" s="2" t="s">
        <v>29</v>
      </c>
      <c r="H173" s="2" t="s">
        <v>20</v>
      </c>
      <c r="I173" s="2" t="s">
        <v>66</v>
      </c>
    </row>
    <row r="174" spans="1:9" x14ac:dyDescent="0.3">
      <c r="A174" s="2" t="s">
        <v>82</v>
      </c>
      <c r="B174" s="2" t="s">
        <v>69</v>
      </c>
      <c r="C174" s="40">
        <v>43028</v>
      </c>
      <c r="D174" s="2" t="s">
        <v>83</v>
      </c>
      <c r="E174" s="2" t="s">
        <v>58</v>
      </c>
      <c r="F174" s="2" t="s">
        <v>28</v>
      </c>
      <c r="G174" s="2" t="s">
        <v>29</v>
      </c>
      <c r="H174" s="2" t="s">
        <v>11</v>
      </c>
      <c r="I174" s="2" t="s">
        <v>66</v>
      </c>
    </row>
    <row r="175" spans="1:9" x14ac:dyDescent="0.3">
      <c r="A175" s="2" t="s">
        <v>82</v>
      </c>
      <c r="B175" s="2" t="s">
        <v>69</v>
      </c>
      <c r="C175" s="40">
        <v>43028</v>
      </c>
      <c r="D175" s="2" t="s">
        <v>83</v>
      </c>
      <c r="E175" s="2" t="s">
        <v>58</v>
      </c>
      <c r="F175" s="2" t="s">
        <v>28</v>
      </c>
      <c r="G175" s="2" t="s">
        <v>29</v>
      </c>
      <c r="H175" s="2" t="s">
        <v>20</v>
      </c>
      <c r="I175" s="2" t="s">
        <v>66</v>
      </c>
    </row>
    <row r="176" spans="1:9" x14ac:dyDescent="0.3">
      <c r="A176" s="2" t="s">
        <v>82</v>
      </c>
      <c r="B176" s="2" t="s">
        <v>69</v>
      </c>
      <c r="C176" s="40">
        <v>43028</v>
      </c>
      <c r="D176" s="2" t="s">
        <v>83</v>
      </c>
      <c r="E176" s="2" t="s">
        <v>58</v>
      </c>
      <c r="F176" s="2" t="s">
        <v>28</v>
      </c>
      <c r="G176" s="2" t="s">
        <v>29</v>
      </c>
      <c r="H176" s="2" t="s">
        <v>7</v>
      </c>
      <c r="I176" s="2" t="s">
        <v>67</v>
      </c>
    </row>
    <row r="177" spans="1:18" x14ac:dyDescent="0.3">
      <c r="A177" s="2" t="s">
        <v>82</v>
      </c>
      <c r="B177" s="2" t="s">
        <v>69</v>
      </c>
      <c r="C177" s="40">
        <v>43028</v>
      </c>
      <c r="D177" s="2" t="s">
        <v>83</v>
      </c>
      <c r="E177" s="2" t="s">
        <v>58</v>
      </c>
      <c r="F177" s="2" t="s">
        <v>28</v>
      </c>
      <c r="G177" s="2" t="s">
        <v>29</v>
      </c>
      <c r="H177" s="2" t="s">
        <v>11</v>
      </c>
      <c r="I177" s="2" t="s">
        <v>66</v>
      </c>
    </row>
    <row r="178" spans="1:18" x14ac:dyDescent="0.3">
      <c r="A178" s="2" t="s">
        <v>82</v>
      </c>
      <c r="B178" s="2" t="s">
        <v>69</v>
      </c>
      <c r="C178" s="40">
        <v>43028</v>
      </c>
      <c r="D178" s="2" t="s">
        <v>83</v>
      </c>
      <c r="E178" s="2" t="s">
        <v>58</v>
      </c>
      <c r="F178" s="2" t="s">
        <v>28</v>
      </c>
      <c r="G178" s="2" t="s">
        <v>29</v>
      </c>
      <c r="H178" s="2" t="s">
        <v>20</v>
      </c>
      <c r="I178" s="2" t="s">
        <v>66</v>
      </c>
    </row>
    <row r="179" spans="1:18" x14ac:dyDescent="0.3">
      <c r="A179" s="2" t="s">
        <v>82</v>
      </c>
      <c r="B179" s="2" t="s">
        <v>69</v>
      </c>
      <c r="C179" s="40">
        <v>43028</v>
      </c>
      <c r="D179" s="2" t="s">
        <v>83</v>
      </c>
      <c r="E179" s="2" t="s">
        <v>58</v>
      </c>
      <c r="F179" s="2" t="s">
        <v>28</v>
      </c>
      <c r="G179" s="2" t="s">
        <v>29</v>
      </c>
      <c r="H179" s="2" t="s">
        <v>20</v>
      </c>
      <c r="I179" s="2" t="s">
        <v>66</v>
      </c>
    </row>
    <row r="180" spans="1:18" x14ac:dyDescent="0.3">
      <c r="C180" s="40"/>
      <c r="I180" s="3" t="s">
        <v>8</v>
      </c>
    </row>
    <row r="181" spans="1:18" x14ac:dyDescent="0.3">
      <c r="C181" s="40"/>
      <c r="I181" s="3" t="s">
        <v>21</v>
      </c>
    </row>
    <row r="182" spans="1:18" ht="15" thickBot="1" x14ac:dyDescent="0.35">
      <c r="A182" s="2" t="s">
        <v>87</v>
      </c>
      <c r="B182" s="2" t="s">
        <v>69</v>
      </c>
      <c r="C182" s="40">
        <v>43031</v>
      </c>
      <c r="D182" s="2" t="s">
        <v>75</v>
      </c>
      <c r="E182" s="2" t="s">
        <v>60</v>
      </c>
      <c r="F182" s="2" t="s">
        <v>28</v>
      </c>
      <c r="G182" s="2" t="s">
        <v>29</v>
      </c>
      <c r="H182" s="2" t="s">
        <v>11</v>
      </c>
      <c r="I182" s="2" t="s">
        <v>66</v>
      </c>
    </row>
    <row r="183" spans="1:18" x14ac:dyDescent="0.3">
      <c r="A183" s="2" t="s">
        <v>87</v>
      </c>
      <c r="B183" s="2" t="s">
        <v>69</v>
      </c>
      <c r="C183" s="40">
        <v>43031</v>
      </c>
      <c r="D183" s="2" t="s">
        <v>75</v>
      </c>
      <c r="E183" s="2" t="s">
        <v>60</v>
      </c>
      <c r="F183" s="2" t="s">
        <v>28</v>
      </c>
      <c r="G183" s="2" t="s">
        <v>29</v>
      </c>
      <c r="H183" s="2" t="s">
        <v>7</v>
      </c>
      <c r="I183" s="2" t="s">
        <v>66</v>
      </c>
      <c r="L183" s="4" t="str">
        <f>A183</f>
        <v>B88</v>
      </c>
      <c r="M183" s="5" t="s">
        <v>12</v>
      </c>
      <c r="N183" s="5" t="s">
        <v>66</v>
      </c>
      <c r="O183" s="5" t="s">
        <v>67</v>
      </c>
      <c r="Q183" s="16"/>
      <c r="R183" s="17" t="s">
        <v>7</v>
      </c>
    </row>
    <row r="184" spans="1:18" x14ac:dyDescent="0.3">
      <c r="A184" s="2" t="s">
        <v>87</v>
      </c>
      <c r="B184" s="2" t="s">
        <v>69</v>
      </c>
      <c r="C184" s="40">
        <v>43031</v>
      </c>
      <c r="D184" s="2" t="s">
        <v>75</v>
      </c>
      <c r="E184" s="2" t="s">
        <v>60</v>
      </c>
      <c r="F184" s="2" t="s">
        <v>28</v>
      </c>
      <c r="G184" s="2" t="s">
        <v>29</v>
      </c>
      <c r="H184" s="2" t="s">
        <v>20</v>
      </c>
      <c r="I184" s="2" t="s">
        <v>66</v>
      </c>
      <c r="L184" s="6"/>
      <c r="M184" s="6"/>
      <c r="N184" s="6"/>
      <c r="O184" s="6"/>
      <c r="Q184" s="18"/>
      <c r="R184" s="19"/>
    </row>
    <row r="185" spans="1:18" x14ac:dyDescent="0.3">
      <c r="A185" s="2" t="s">
        <v>87</v>
      </c>
      <c r="B185" s="2" t="s">
        <v>69</v>
      </c>
      <c r="C185" s="40">
        <v>43031</v>
      </c>
      <c r="D185" s="2" t="s">
        <v>75</v>
      </c>
      <c r="E185" s="2" t="s">
        <v>60</v>
      </c>
      <c r="F185" s="2" t="s">
        <v>28</v>
      </c>
      <c r="G185" s="2" t="s">
        <v>29</v>
      </c>
      <c r="H185" s="2" t="s">
        <v>11</v>
      </c>
      <c r="I185" s="2" t="s">
        <v>66</v>
      </c>
      <c r="L185" s="4" t="s">
        <v>11</v>
      </c>
      <c r="M185" s="6">
        <f>COUNTIF(H182:H205,"C")</f>
        <v>11</v>
      </c>
      <c r="N185" s="6">
        <f>SUMPRODUCT((H182:H205="C")*(I182:I205="BUZZ"))</f>
        <v>11</v>
      </c>
      <c r="O185" s="6">
        <f>SUMPRODUCT((H182:H205="C")*(I182:I205="LAND"))</f>
        <v>0</v>
      </c>
      <c r="Q185" s="20" t="s">
        <v>17</v>
      </c>
      <c r="R185" s="21">
        <f>COUNTIF(H182:H205,"RET")</f>
        <v>5</v>
      </c>
    </row>
    <row r="186" spans="1:18" x14ac:dyDescent="0.3">
      <c r="A186" s="2" t="s">
        <v>87</v>
      </c>
      <c r="B186" s="2" t="s">
        <v>69</v>
      </c>
      <c r="C186" s="40">
        <v>43031</v>
      </c>
      <c r="D186" s="2" t="s">
        <v>75</v>
      </c>
      <c r="E186" s="2" t="s">
        <v>60</v>
      </c>
      <c r="F186" s="2" t="s">
        <v>28</v>
      </c>
      <c r="G186" s="2" t="s">
        <v>29</v>
      </c>
      <c r="H186" s="2" t="s">
        <v>20</v>
      </c>
      <c r="I186" s="2" t="s">
        <v>66</v>
      </c>
      <c r="L186" s="4" t="s">
        <v>13</v>
      </c>
      <c r="M186" s="5">
        <f>100*M185/(M185+M188+M191)</f>
        <v>57.89473684210526</v>
      </c>
      <c r="N186" s="4">
        <f>100*N185/M185</f>
        <v>100</v>
      </c>
      <c r="O186" s="4">
        <f>100*O185/M185</f>
        <v>0</v>
      </c>
      <c r="Q186" s="20" t="s">
        <v>18</v>
      </c>
      <c r="R186" s="21">
        <f>(M185+M188+R185)</f>
        <v>24</v>
      </c>
    </row>
    <row r="187" spans="1:18" ht="15" thickBot="1" x14ac:dyDescent="0.35">
      <c r="A187" s="2" t="s">
        <v>87</v>
      </c>
      <c r="B187" s="2" t="s">
        <v>69</v>
      </c>
      <c r="C187" s="40">
        <v>43031</v>
      </c>
      <c r="D187" s="2" t="s">
        <v>75</v>
      </c>
      <c r="E187" s="2" t="s">
        <v>60</v>
      </c>
      <c r="F187" s="2" t="s">
        <v>28</v>
      </c>
      <c r="G187" s="2" t="s">
        <v>29</v>
      </c>
      <c r="H187" s="2" t="s">
        <v>11</v>
      </c>
      <c r="I187" s="2" t="s">
        <v>66</v>
      </c>
      <c r="L187" s="4"/>
      <c r="M187" s="7"/>
      <c r="N187" s="6"/>
      <c r="O187" s="6"/>
      <c r="Q187" s="22"/>
      <c r="R187" s="23"/>
    </row>
    <row r="188" spans="1:18" x14ac:dyDescent="0.3">
      <c r="A188" s="2" t="s">
        <v>87</v>
      </c>
      <c r="B188" s="2" t="s">
        <v>69</v>
      </c>
      <c r="C188" s="40">
        <v>43031</v>
      </c>
      <c r="D188" s="2" t="s">
        <v>75</v>
      </c>
      <c r="E188" s="2" t="s">
        <v>60</v>
      </c>
      <c r="F188" s="2" t="s">
        <v>28</v>
      </c>
      <c r="G188" s="2" t="s">
        <v>29</v>
      </c>
      <c r="H188" s="2" t="s">
        <v>20</v>
      </c>
      <c r="I188" s="2" t="s">
        <v>66</v>
      </c>
      <c r="L188" s="4" t="s">
        <v>20</v>
      </c>
      <c r="M188" s="7">
        <f>COUNTIF(H182:H205,"M")</f>
        <v>8</v>
      </c>
      <c r="N188" s="6">
        <f>SUMPRODUCT((H182:H205="M")*(I182:I205="BUZZ"))</f>
        <v>8</v>
      </c>
      <c r="O188" s="6">
        <f>SUMPRODUCT((H182:H205="M")*(I182:I205="LAND"))</f>
        <v>0</v>
      </c>
      <c r="Q188" s="20" t="s">
        <v>32</v>
      </c>
      <c r="R188" s="21">
        <f>COUNTIF(I182:I205,"TOUCH")</f>
        <v>0</v>
      </c>
    </row>
    <row r="189" spans="1:18" x14ac:dyDescent="0.3">
      <c r="A189" s="2" t="s">
        <v>87</v>
      </c>
      <c r="B189" s="2" t="s">
        <v>69</v>
      </c>
      <c r="C189" s="40">
        <v>43031</v>
      </c>
      <c r="D189" s="2" t="s">
        <v>75</v>
      </c>
      <c r="E189" s="2" t="s">
        <v>60</v>
      </c>
      <c r="F189" s="2" t="s">
        <v>28</v>
      </c>
      <c r="G189" s="2" t="s">
        <v>29</v>
      </c>
      <c r="H189" s="2" t="s">
        <v>11</v>
      </c>
      <c r="I189" s="2" t="s">
        <v>66</v>
      </c>
      <c r="L189" s="4" t="s">
        <v>13</v>
      </c>
      <c r="M189" s="5">
        <f>100*M188/(M185+M188+M191)</f>
        <v>42.10526315789474</v>
      </c>
      <c r="N189" s="4">
        <f>100*N188/M188</f>
        <v>100</v>
      </c>
      <c r="O189" s="4">
        <f>100*O188/M188</f>
        <v>0</v>
      </c>
      <c r="Q189" s="20" t="s">
        <v>18</v>
      </c>
      <c r="R189" s="21">
        <f>(M185+M188+R185)</f>
        <v>24</v>
      </c>
    </row>
    <row r="190" spans="1:18" x14ac:dyDescent="0.3">
      <c r="A190" s="2" t="s">
        <v>87</v>
      </c>
      <c r="B190" s="2" t="s">
        <v>69</v>
      </c>
      <c r="C190" s="40">
        <v>43031</v>
      </c>
      <c r="D190" s="2" t="s">
        <v>75</v>
      </c>
      <c r="E190" s="2" t="s">
        <v>60</v>
      </c>
      <c r="F190" s="2" t="s">
        <v>28</v>
      </c>
      <c r="G190" s="2" t="s">
        <v>29</v>
      </c>
      <c r="H190" s="2" t="s">
        <v>20</v>
      </c>
      <c r="I190" s="2" t="s">
        <v>66</v>
      </c>
    </row>
    <row r="191" spans="1:18" x14ac:dyDescent="0.3">
      <c r="A191" s="2" t="s">
        <v>87</v>
      </c>
      <c r="B191" s="2" t="s">
        <v>69</v>
      </c>
      <c r="C191" s="40">
        <v>43031</v>
      </c>
      <c r="D191" s="2" t="s">
        <v>75</v>
      </c>
      <c r="E191" s="2" t="s">
        <v>60</v>
      </c>
      <c r="F191" s="2" t="s">
        <v>28</v>
      </c>
      <c r="G191" s="2" t="s">
        <v>29</v>
      </c>
      <c r="H191" s="2" t="s">
        <v>7</v>
      </c>
      <c r="I191" s="2" t="s">
        <v>66</v>
      </c>
    </row>
    <row r="192" spans="1:18" x14ac:dyDescent="0.3">
      <c r="A192" s="2" t="s">
        <v>87</v>
      </c>
      <c r="B192" s="2" t="s">
        <v>69</v>
      </c>
      <c r="C192" s="40">
        <v>43031</v>
      </c>
      <c r="D192" s="2" t="s">
        <v>75</v>
      </c>
      <c r="E192" s="2" t="s">
        <v>60</v>
      </c>
      <c r="F192" s="2" t="s">
        <v>28</v>
      </c>
      <c r="G192" s="2" t="s">
        <v>29</v>
      </c>
      <c r="H192" s="2" t="s">
        <v>11</v>
      </c>
      <c r="I192" s="2" t="s">
        <v>66</v>
      </c>
    </row>
    <row r="193" spans="1:9" x14ac:dyDescent="0.3">
      <c r="A193" s="2" t="s">
        <v>87</v>
      </c>
      <c r="B193" s="2" t="s">
        <v>69</v>
      </c>
      <c r="C193" s="40">
        <v>43031</v>
      </c>
      <c r="D193" s="2" t="s">
        <v>75</v>
      </c>
      <c r="E193" s="2" t="s">
        <v>60</v>
      </c>
      <c r="F193" s="2" t="s">
        <v>28</v>
      </c>
      <c r="G193" s="2" t="s">
        <v>29</v>
      </c>
      <c r="H193" s="2" t="s">
        <v>7</v>
      </c>
      <c r="I193" s="2" t="s">
        <v>66</v>
      </c>
    </row>
    <row r="194" spans="1:9" x14ac:dyDescent="0.3">
      <c r="A194" s="2" t="s">
        <v>87</v>
      </c>
      <c r="B194" s="2" t="s">
        <v>69</v>
      </c>
      <c r="C194" s="40">
        <v>43031</v>
      </c>
      <c r="D194" s="2" t="s">
        <v>75</v>
      </c>
      <c r="E194" s="2" t="s">
        <v>60</v>
      </c>
      <c r="F194" s="2" t="s">
        <v>28</v>
      </c>
      <c r="G194" s="2" t="s">
        <v>29</v>
      </c>
      <c r="H194" s="2" t="s">
        <v>7</v>
      </c>
      <c r="I194" s="2" t="s">
        <v>66</v>
      </c>
    </row>
    <row r="195" spans="1:9" x14ac:dyDescent="0.3">
      <c r="A195" s="2" t="s">
        <v>87</v>
      </c>
      <c r="B195" s="2" t="s">
        <v>69</v>
      </c>
      <c r="C195" s="40">
        <v>43031</v>
      </c>
      <c r="D195" s="2" t="s">
        <v>75</v>
      </c>
      <c r="E195" s="2" t="s">
        <v>60</v>
      </c>
      <c r="F195" s="2" t="s">
        <v>28</v>
      </c>
      <c r="G195" s="2" t="s">
        <v>29</v>
      </c>
      <c r="H195" s="2" t="s">
        <v>11</v>
      </c>
      <c r="I195" s="2" t="s">
        <v>66</v>
      </c>
    </row>
    <row r="196" spans="1:9" x14ac:dyDescent="0.3">
      <c r="A196" s="2" t="s">
        <v>87</v>
      </c>
      <c r="B196" s="2" t="s">
        <v>69</v>
      </c>
      <c r="C196" s="40">
        <v>43031</v>
      </c>
      <c r="D196" s="2" t="s">
        <v>75</v>
      </c>
      <c r="E196" s="2" t="s">
        <v>60</v>
      </c>
      <c r="F196" s="2" t="s">
        <v>28</v>
      </c>
      <c r="G196" s="2" t="s">
        <v>29</v>
      </c>
      <c r="H196" s="2" t="s">
        <v>11</v>
      </c>
      <c r="I196" s="2" t="s">
        <v>66</v>
      </c>
    </row>
    <row r="197" spans="1:9" x14ac:dyDescent="0.3">
      <c r="A197" s="2" t="s">
        <v>87</v>
      </c>
      <c r="B197" s="2" t="s">
        <v>69</v>
      </c>
      <c r="C197" s="40">
        <v>43031</v>
      </c>
      <c r="D197" s="2" t="s">
        <v>75</v>
      </c>
      <c r="E197" s="2" t="s">
        <v>60</v>
      </c>
      <c r="F197" s="2" t="s">
        <v>28</v>
      </c>
      <c r="G197" s="2" t="s">
        <v>29</v>
      </c>
      <c r="H197" s="2" t="s">
        <v>20</v>
      </c>
      <c r="I197" s="2" t="s">
        <v>66</v>
      </c>
    </row>
    <row r="198" spans="1:9" x14ac:dyDescent="0.3">
      <c r="A198" s="2" t="s">
        <v>87</v>
      </c>
      <c r="B198" s="2" t="s">
        <v>69</v>
      </c>
      <c r="C198" s="40">
        <v>43031</v>
      </c>
      <c r="D198" s="2" t="s">
        <v>75</v>
      </c>
      <c r="E198" s="2" t="s">
        <v>60</v>
      </c>
      <c r="F198" s="2" t="s">
        <v>28</v>
      </c>
      <c r="G198" s="2" t="s">
        <v>29</v>
      </c>
      <c r="H198" s="2" t="s">
        <v>20</v>
      </c>
      <c r="I198" s="2" t="s">
        <v>66</v>
      </c>
    </row>
    <row r="199" spans="1:9" x14ac:dyDescent="0.3">
      <c r="A199" s="2" t="s">
        <v>87</v>
      </c>
      <c r="B199" s="2" t="s">
        <v>69</v>
      </c>
      <c r="C199" s="40">
        <v>43031</v>
      </c>
      <c r="D199" s="2" t="s">
        <v>75</v>
      </c>
      <c r="E199" s="2" t="s">
        <v>60</v>
      </c>
      <c r="F199" s="2" t="s">
        <v>28</v>
      </c>
      <c r="G199" s="2" t="s">
        <v>29</v>
      </c>
      <c r="H199" s="2" t="s">
        <v>11</v>
      </c>
      <c r="I199" s="2" t="s">
        <v>66</v>
      </c>
    </row>
    <row r="200" spans="1:9" x14ac:dyDescent="0.3">
      <c r="A200" s="2" t="s">
        <v>87</v>
      </c>
      <c r="B200" s="2" t="s">
        <v>69</v>
      </c>
      <c r="C200" s="40">
        <v>43031</v>
      </c>
      <c r="D200" s="2" t="s">
        <v>75</v>
      </c>
      <c r="E200" s="2" t="s">
        <v>60</v>
      </c>
      <c r="F200" s="2" t="s">
        <v>28</v>
      </c>
      <c r="G200" s="2" t="s">
        <v>29</v>
      </c>
      <c r="H200" s="2" t="s">
        <v>11</v>
      </c>
      <c r="I200" s="2" t="s">
        <v>66</v>
      </c>
    </row>
    <row r="201" spans="1:9" x14ac:dyDescent="0.3">
      <c r="A201" s="2" t="s">
        <v>87</v>
      </c>
      <c r="B201" s="2" t="s">
        <v>69</v>
      </c>
      <c r="C201" s="40">
        <v>43031</v>
      </c>
      <c r="D201" s="2" t="s">
        <v>75</v>
      </c>
      <c r="E201" s="2" t="s">
        <v>60</v>
      </c>
      <c r="F201" s="2" t="s">
        <v>28</v>
      </c>
      <c r="G201" s="2" t="s">
        <v>29</v>
      </c>
      <c r="H201" s="2" t="s">
        <v>11</v>
      </c>
      <c r="I201" s="2" t="s">
        <v>66</v>
      </c>
    </row>
    <row r="202" spans="1:9" x14ac:dyDescent="0.3">
      <c r="A202" s="2" t="s">
        <v>87</v>
      </c>
      <c r="B202" s="2" t="s">
        <v>69</v>
      </c>
      <c r="C202" s="40">
        <v>43031</v>
      </c>
      <c r="D202" s="2" t="s">
        <v>75</v>
      </c>
      <c r="E202" s="2" t="s">
        <v>60</v>
      </c>
      <c r="F202" s="2" t="s">
        <v>28</v>
      </c>
      <c r="G202" s="2" t="s">
        <v>29</v>
      </c>
      <c r="H202" s="2" t="s">
        <v>20</v>
      </c>
      <c r="I202" s="2" t="s">
        <v>66</v>
      </c>
    </row>
    <row r="203" spans="1:9" x14ac:dyDescent="0.3">
      <c r="A203" s="2" t="s">
        <v>87</v>
      </c>
      <c r="B203" s="2" t="s">
        <v>69</v>
      </c>
      <c r="C203" s="40">
        <v>43031</v>
      </c>
      <c r="D203" s="2" t="s">
        <v>75</v>
      </c>
      <c r="E203" s="2" t="s">
        <v>60</v>
      </c>
      <c r="F203" s="2" t="s">
        <v>28</v>
      </c>
      <c r="G203" s="2" t="s">
        <v>29</v>
      </c>
      <c r="H203" s="2" t="s">
        <v>20</v>
      </c>
      <c r="I203" s="2" t="s">
        <v>66</v>
      </c>
    </row>
    <row r="204" spans="1:9" x14ac:dyDescent="0.3">
      <c r="A204" s="2" t="s">
        <v>87</v>
      </c>
      <c r="B204" s="2" t="s">
        <v>69</v>
      </c>
      <c r="C204" s="40">
        <v>43031</v>
      </c>
      <c r="D204" s="2" t="s">
        <v>75</v>
      </c>
      <c r="E204" s="2" t="s">
        <v>60</v>
      </c>
      <c r="F204" s="2" t="s">
        <v>28</v>
      </c>
      <c r="G204" s="2" t="s">
        <v>29</v>
      </c>
      <c r="H204" s="2" t="s">
        <v>11</v>
      </c>
      <c r="I204" s="2" t="s">
        <v>66</v>
      </c>
    </row>
    <row r="205" spans="1:9" x14ac:dyDescent="0.3">
      <c r="A205" s="2" t="s">
        <v>87</v>
      </c>
      <c r="B205" s="2" t="s">
        <v>69</v>
      </c>
      <c r="C205" s="40">
        <v>43031</v>
      </c>
      <c r="D205" s="2" t="s">
        <v>75</v>
      </c>
      <c r="E205" s="2" t="s">
        <v>60</v>
      </c>
      <c r="F205" s="2" t="s">
        <v>28</v>
      </c>
      <c r="G205" s="2" t="s">
        <v>29</v>
      </c>
      <c r="H205" s="2" t="s">
        <v>7</v>
      </c>
      <c r="I205" s="2" t="s">
        <v>66</v>
      </c>
    </row>
    <row r="206" spans="1:9" x14ac:dyDescent="0.3">
      <c r="C206" s="40"/>
      <c r="I206" s="3" t="s">
        <v>8</v>
      </c>
    </row>
    <row r="207" spans="1:9" x14ac:dyDescent="0.3">
      <c r="C207" s="40"/>
      <c r="I207" s="3" t="s">
        <v>21</v>
      </c>
    </row>
    <row r="208" spans="1:9" ht="15" thickBot="1" x14ac:dyDescent="0.35">
      <c r="A208" s="2" t="s">
        <v>92</v>
      </c>
      <c r="B208" s="2" t="s">
        <v>69</v>
      </c>
      <c r="C208" s="40">
        <v>43031</v>
      </c>
      <c r="D208" s="2" t="s">
        <v>93</v>
      </c>
      <c r="E208" s="2" t="s">
        <v>50</v>
      </c>
      <c r="F208" s="2" t="s">
        <v>28</v>
      </c>
      <c r="G208" s="2" t="s">
        <v>29</v>
      </c>
      <c r="H208" s="2" t="s">
        <v>11</v>
      </c>
      <c r="I208" s="2" t="s">
        <v>66</v>
      </c>
    </row>
    <row r="209" spans="1:18" x14ac:dyDescent="0.3">
      <c r="A209" s="2" t="s">
        <v>92</v>
      </c>
      <c r="B209" s="2" t="s">
        <v>69</v>
      </c>
      <c r="C209" s="40">
        <v>43031</v>
      </c>
      <c r="D209" s="2" t="s">
        <v>93</v>
      </c>
      <c r="E209" s="2" t="s">
        <v>50</v>
      </c>
      <c r="F209" s="2" t="s">
        <v>28</v>
      </c>
      <c r="G209" s="2" t="s">
        <v>29</v>
      </c>
      <c r="H209" s="2" t="s">
        <v>20</v>
      </c>
      <c r="I209" s="2" t="s">
        <v>66</v>
      </c>
      <c r="L209" s="4" t="str">
        <f>A209</f>
        <v>B91</v>
      </c>
      <c r="M209" s="5" t="s">
        <v>12</v>
      </c>
      <c r="N209" s="5" t="s">
        <v>66</v>
      </c>
      <c r="O209" s="5" t="s">
        <v>67</v>
      </c>
      <c r="Q209" s="16"/>
      <c r="R209" s="17" t="s">
        <v>7</v>
      </c>
    </row>
    <row r="210" spans="1:18" x14ac:dyDescent="0.3">
      <c r="A210" s="2" t="s">
        <v>92</v>
      </c>
      <c r="B210" s="2" t="s">
        <v>69</v>
      </c>
      <c r="C210" s="40">
        <v>43031</v>
      </c>
      <c r="D210" s="2" t="s">
        <v>93</v>
      </c>
      <c r="E210" s="2" t="s">
        <v>50</v>
      </c>
      <c r="F210" s="2" t="s">
        <v>28</v>
      </c>
      <c r="G210" s="2" t="s">
        <v>29</v>
      </c>
      <c r="H210" s="2" t="s">
        <v>11</v>
      </c>
      <c r="I210" s="2" t="s">
        <v>66</v>
      </c>
      <c r="L210" s="6"/>
      <c r="M210" s="6"/>
      <c r="N210" s="6"/>
      <c r="O210" s="6"/>
      <c r="Q210" s="18"/>
      <c r="R210" s="19"/>
    </row>
    <row r="211" spans="1:18" x14ac:dyDescent="0.3">
      <c r="A211" s="2" t="s">
        <v>92</v>
      </c>
      <c r="B211" s="2" t="s">
        <v>69</v>
      </c>
      <c r="C211" s="40">
        <v>43031</v>
      </c>
      <c r="D211" s="2" t="s">
        <v>93</v>
      </c>
      <c r="E211" s="2" t="s">
        <v>50</v>
      </c>
      <c r="F211" s="2" t="s">
        <v>28</v>
      </c>
      <c r="G211" s="2" t="s">
        <v>29</v>
      </c>
      <c r="H211" s="2" t="s">
        <v>11</v>
      </c>
      <c r="I211" s="2" t="s">
        <v>67</v>
      </c>
      <c r="L211" s="4" t="s">
        <v>11</v>
      </c>
      <c r="M211" s="6">
        <f>COUNTIF(H208:H257,"C")</f>
        <v>20</v>
      </c>
      <c r="N211" s="6">
        <f>SUMPRODUCT((H208:H257="C")*(I208:I257="BUZZ"))</f>
        <v>18</v>
      </c>
      <c r="O211" s="6">
        <f>SUMPRODUCT((H208:H257="C")*(I208:I257="LAND"))</f>
        <v>2</v>
      </c>
      <c r="Q211" s="20" t="s">
        <v>17</v>
      </c>
      <c r="R211" s="21">
        <f>COUNTIF(H208:H257,"RET")</f>
        <v>15</v>
      </c>
    </row>
    <row r="212" spans="1:18" x14ac:dyDescent="0.3">
      <c r="A212" s="2" t="s">
        <v>92</v>
      </c>
      <c r="B212" s="2" t="s">
        <v>69</v>
      </c>
      <c r="C212" s="40">
        <v>43031</v>
      </c>
      <c r="D212" s="2" t="s">
        <v>93</v>
      </c>
      <c r="E212" s="2" t="s">
        <v>50</v>
      </c>
      <c r="F212" s="2" t="s">
        <v>28</v>
      </c>
      <c r="G212" s="2" t="s">
        <v>29</v>
      </c>
      <c r="H212" s="2" t="s">
        <v>20</v>
      </c>
      <c r="I212" s="2" t="s">
        <v>66</v>
      </c>
      <c r="L212" s="4" t="s">
        <v>13</v>
      </c>
      <c r="M212" s="5">
        <f>100*M211/(M211+M214+M217)</f>
        <v>57.142857142857146</v>
      </c>
      <c r="N212" s="4">
        <f>100*N211/M211</f>
        <v>90</v>
      </c>
      <c r="O212" s="4">
        <f>100*O211/M211</f>
        <v>10</v>
      </c>
      <c r="Q212" s="20" t="s">
        <v>18</v>
      </c>
      <c r="R212" s="21">
        <f>(M211+M214+R211)</f>
        <v>50</v>
      </c>
    </row>
    <row r="213" spans="1:18" ht="15" thickBot="1" x14ac:dyDescent="0.35">
      <c r="A213" s="2" t="s">
        <v>92</v>
      </c>
      <c r="B213" s="2" t="s">
        <v>69</v>
      </c>
      <c r="C213" s="40">
        <v>43031</v>
      </c>
      <c r="D213" s="2" t="s">
        <v>93</v>
      </c>
      <c r="E213" s="2" t="s">
        <v>50</v>
      </c>
      <c r="F213" s="2" t="s">
        <v>28</v>
      </c>
      <c r="G213" s="2" t="s">
        <v>29</v>
      </c>
      <c r="H213" s="2" t="s">
        <v>11</v>
      </c>
      <c r="I213" s="2" t="s">
        <v>67</v>
      </c>
      <c r="L213" s="4"/>
      <c r="M213" s="7"/>
      <c r="N213" s="6"/>
      <c r="O213" s="6"/>
      <c r="Q213" s="22"/>
      <c r="R213" s="23"/>
    </row>
    <row r="214" spans="1:18" x14ac:dyDescent="0.3">
      <c r="A214" s="2" t="s">
        <v>92</v>
      </c>
      <c r="B214" s="2" t="s">
        <v>69</v>
      </c>
      <c r="C214" s="40">
        <v>43031</v>
      </c>
      <c r="D214" s="2" t="s">
        <v>93</v>
      </c>
      <c r="E214" s="2" t="s">
        <v>50</v>
      </c>
      <c r="F214" s="2" t="s">
        <v>28</v>
      </c>
      <c r="G214" s="2" t="s">
        <v>29</v>
      </c>
      <c r="H214" s="2" t="s">
        <v>11</v>
      </c>
      <c r="I214" s="2" t="s">
        <v>66</v>
      </c>
      <c r="L214" s="4" t="s">
        <v>20</v>
      </c>
      <c r="M214" s="7">
        <f>COUNTIF(H208:H257,"M")</f>
        <v>15</v>
      </c>
      <c r="N214" s="6">
        <f>SUMPRODUCT((H208:H257="M")*(I208:I257="BUZZ"))</f>
        <v>14</v>
      </c>
      <c r="O214" s="6">
        <f>SUMPRODUCT((H208:H257="M")*(I208:I257="LAND"))</f>
        <v>1</v>
      </c>
      <c r="Q214" s="20" t="s">
        <v>32</v>
      </c>
      <c r="R214" s="21">
        <f>COUNTIF(I208:I257,"TOUCH")</f>
        <v>0</v>
      </c>
    </row>
    <row r="215" spans="1:18" x14ac:dyDescent="0.3">
      <c r="A215" s="2" t="s">
        <v>92</v>
      </c>
      <c r="B215" s="2" t="s">
        <v>69</v>
      </c>
      <c r="C215" s="40">
        <v>43031</v>
      </c>
      <c r="D215" s="2" t="s">
        <v>93</v>
      </c>
      <c r="E215" s="2" t="s">
        <v>50</v>
      </c>
      <c r="F215" s="2" t="s">
        <v>28</v>
      </c>
      <c r="G215" s="2" t="s">
        <v>29</v>
      </c>
      <c r="H215" s="2" t="s">
        <v>20</v>
      </c>
      <c r="I215" s="2" t="s">
        <v>66</v>
      </c>
      <c r="L215" s="4" t="s">
        <v>13</v>
      </c>
      <c r="M215" s="5">
        <f>100*M214/(M211+M214+M217)</f>
        <v>42.857142857142854</v>
      </c>
      <c r="N215" s="4">
        <f>100*N214/M214</f>
        <v>93.333333333333329</v>
      </c>
      <c r="O215" s="4">
        <f>100*O214/M214</f>
        <v>6.666666666666667</v>
      </c>
      <c r="Q215" s="20" t="s">
        <v>18</v>
      </c>
      <c r="R215" s="21">
        <f>(M211+M214+R211)</f>
        <v>50</v>
      </c>
    </row>
    <row r="216" spans="1:18" x14ac:dyDescent="0.3">
      <c r="A216" s="2" t="s">
        <v>92</v>
      </c>
      <c r="B216" s="2" t="s">
        <v>69</v>
      </c>
      <c r="C216" s="40">
        <v>43031</v>
      </c>
      <c r="D216" s="2" t="s">
        <v>93</v>
      </c>
      <c r="E216" s="2" t="s">
        <v>50</v>
      </c>
      <c r="F216" s="2" t="s">
        <v>28</v>
      </c>
      <c r="G216" s="2" t="s">
        <v>29</v>
      </c>
      <c r="H216" s="2" t="s">
        <v>11</v>
      </c>
      <c r="I216" s="2" t="s">
        <v>66</v>
      </c>
    </row>
    <row r="217" spans="1:18" x14ac:dyDescent="0.3">
      <c r="A217" s="2" t="s">
        <v>92</v>
      </c>
      <c r="B217" s="2" t="s">
        <v>69</v>
      </c>
      <c r="C217" s="40">
        <v>43031</v>
      </c>
      <c r="D217" s="2" t="s">
        <v>93</v>
      </c>
      <c r="E217" s="2" t="s">
        <v>50</v>
      </c>
      <c r="F217" s="2" t="s">
        <v>28</v>
      </c>
      <c r="G217" s="2" t="s">
        <v>29</v>
      </c>
      <c r="H217" s="2" t="s">
        <v>7</v>
      </c>
      <c r="I217" s="2" t="s">
        <v>66</v>
      </c>
    </row>
    <row r="218" spans="1:18" x14ac:dyDescent="0.3">
      <c r="A218" s="2" t="s">
        <v>92</v>
      </c>
      <c r="B218" s="2" t="s">
        <v>69</v>
      </c>
      <c r="C218" s="40">
        <v>43031</v>
      </c>
      <c r="D218" s="2" t="s">
        <v>93</v>
      </c>
      <c r="E218" s="2" t="s">
        <v>50</v>
      </c>
      <c r="F218" s="2" t="s">
        <v>28</v>
      </c>
      <c r="G218" s="2" t="s">
        <v>29</v>
      </c>
      <c r="H218" s="2" t="s">
        <v>7</v>
      </c>
      <c r="I218" s="2" t="s">
        <v>66</v>
      </c>
    </row>
    <row r="219" spans="1:18" x14ac:dyDescent="0.3">
      <c r="A219" s="2" t="s">
        <v>92</v>
      </c>
      <c r="B219" s="2" t="s">
        <v>69</v>
      </c>
      <c r="C219" s="40">
        <v>43031</v>
      </c>
      <c r="D219" s="2" t="s">
        <v>93</v>
      </c>
      <c r="E219" s="2" t="s">
        <v>50</v>
      </c>
      <c r="F219" s="2" t="s">
        <v>28</v>
      </c>
      <c r="G219" s="2" t="s">
        <v>29</v>
      </c>
      <c r="H219" s="2" t="s">
        <v>11</v>
      </c>
      <c r="I219" s="2" t="s">
        <v>66</v>
      </c>
    </row>
    <row r="220" spans="1:18" x14ac:dyDescent="0.3">
      <c r="A220" s="2" t="s">
        <v>92</v>
      </c>
      <c r="B220" s="2" t="s">
        <v>69</v>
      </c>
      <c r="C220" s="40">
        <v>43031</v>
      </c>
      <c r="D220" s="2" t="s">
        <v>93</v>
      </c>
      <c r="E220" s="2" t="s">
        <v>50</v>
      </c>
      <c r="F220" s="2" t="s">
        <v>28</v>
      </c>
      <c r="G220" s="2" t="s">
        <v>29</v>
      </c>
      <c r="H220" s="2" t="s">
        <v>7</v>
      </c>
      <c r="I220" s="2" t="s">
        <v>66</v>
      </c>
    </row>
    <row r="221" spans="1:18" x14ac:dyDescent="0.3">
      <c r="A221" s="2" t="s">
        <v>92</v>
      </c>
      <c r="B221" s="2" t="s">
        <v>69</v>
      </c>
      <c r="C221" s="40">
        <v>43031</v>
      </c>
      <c r="D221" s="2" t="s">
        <v>93</v>
      </c>
      <c r="E221" s="2" t="s">
        <v>50</v>
      </c>
      <c r="F221" s="2" t="s">
        <v>28</v>
      </c>
      <c r="G221" s="2" t="s">
        <v>29</v>
      </c>
      <c r="H221" s="2" t="s">
        <v>7</v>
      </c>
      <c r="I221" s="2" t="s">
        <v>66</v>
      </c>
    </row>
    <row r="222" spans="1:18" x14ac:dyDescent="0.3">
      <c r="A222" s="2" t="s">
        <v>92</v>
      </c>
      <c r="B222" s="2" t="s">
        <v>69</v>
      </c>
      <c r="C222" s="40">
        <v>43031</v>
      </c>
      <c r="D222" s="2" t="s">
        <v>93</v>
      </c>
      <c r="E222" s="2" t="s">
        <v>50</v>
      </c>
      <c r="F222" s="2" t="s">
        <v>28</v>
      </c>
      <c r="G222" s="2" t="s">
        <v>29</v>
      </c>
      <c r="H222" s="2" t="s">
        <v>20</v>
      </c>
      <c r="I222" s="2" t="s">
        <v>66</v>
      </c>
    </row>
    <row r="223" spans="1:18" x14ac:dyDescent="0.3">
      <c r="A223" s="2" t="s">
        <v>92</v>
      </c>
      <c r="B223" s="2" t="s">
        <v>69</v>
      </c>
      <c r="C223" s="40">
        <v>43031</v>
      </c>
      <c r="D223" s="2" t="s">
        <v>93</v>
      </c>
      <c r="E223" s="2" t="s">
        <v>50</v>
      </c>
      <c r="F223" s="2" t="s">
        <v>28</v>
      </c>
      <c r="G223" s="2" t="s">
        <v>29</v>
      </c>
      <c r="H223" s="2" t="s">
        <v>7</v>
      </c>
      <c r="I223" s="2" t="s">
        <v>66</v>
      </c>
    </row>
    <row r="224" spans="1:18" x14ac:dyDescent="0.3">
      <c r="A224" s="2" t="s">
        <v>92</v>
      </c>
      <c r="B224" s="2" t="s">
        <v>69</v>
      </c>
      <c r="C224" s="40">
        <v>43031</v>
      </c>
      <c r="D224" s="2" t="s">
        <v>93</v>
      </c>
      <c r="E224" s="2" t="s">
        <v>50</v>
      </c>
      <c r="F224" s="2" t="s">
        <v>28</v>
      </c>
      <c r="G224" s="2" t="s">
        <v>29</v>
      </c>
      <c r="H224" s="2" t="s">
        <v>7</v>
      </c>
      <c r="I224" s="2" t="s">
        <v>66</v>
      </c>
    </row>
    <row r="225" spans="1:9" x14ac:dyDescent="0.3">
      <c r="A225" s="2" t="s">
        <v>92</v>
      </c>
      <c r="B225" s="2" t="s">
        <v>69</v>
      </c>
      <c r="C225" s="40">
        <v>43031</v>
      </c>
      <c r="D225" s="2" t="s">
        <v>93</v>
      </c>
      <c r="E225" s="2" t="s">
        <v>50</v>
      </c>
      <c r="F225" s="2" t="s">
        <v>28</v>
      </c>
      <c r="G225" s="2" t="s">
        <v>29</v>
      </c>
      <c r="H225" s="2" t="s">
        <v>11</v>
      </c>
      <c r="I225" s="2" t="s">
        <v>66</v>
      </c>
    </row>
    <row r="226" spans="1:9" x14ac:dyDescent="0.3">
      <c r="A226" s="2" t="s">
        <v>92</v>
      </c>
      <c r="B226" s="2" t="s">
        <v>69</v>
      </c>
      <c r="C226" s="40">
        <v>43031</v>
      </c>
      <c r="D226" s="2" t="s">
        <v>93</v>
      </c>
      <c r="E226" s="2" t="s">
        <v>50</v>
      </c>
      <c r="F226" s="2" t="s">
        <v>28</v>
      </c>
      <c r="G226" s="2" t="s">
        <v>29</v>
      </c>
      <c r="H226" s="2" t="s">
        <v>7</v>
      </c>
      <c r="I226" s="2" t="s">
        <v>66</v>
      </c>
    </row>
    <row r="227" spans="1:9" x14ac:dyDescent="0.3">
      <c r="A227" s="2" t="s">
        <v>92</v>
      </c>
      <c r="B227" s="2" t="s">
        <v>69</v>
      </c>
      <c r="C227" s="40">
        <v>43031</v>
      </c>
      <c r="D227" s="2" t="s">
        <v>93</v>
      </c>
      <c r="E227" s="2" t="s">
        <v>50</v>
      </c>
      <c r="F227" s="2" t="s">
        <v>28</v>
      </c>
      <c r="G227" s="2" t="s">
        <v>29</v>
      </c>
      <c r="H227" s="2" t="s">
        <v>7</v>
      </c>
      <c r="I227" s="2" t="s">
        <v>66</v>
      </c>
    </row>
    <row r="228" spans="1:9" x14ac:dyDescent="0.3">
      <c r="A228" s="2" t="s">
        <v>92</v>
      </c>
      <c r="B228" s="2" t="s">
        <v>69</v>
      </c>
      <c r="C228" s="40">
        <v>43031</v>
      </c>
      <c r="D228" s="2" t="s">
        <v>93</v>
      </c>
      <c r="E228" s="2" t="s">
        <v>50</v>
      </c>
      <c r="F228" s="2" t="s">
        <v>28</v>
      </c>
      <c r="G228" s="2" t="s">
        <v>29</v>
      </c>
      <c r="H228" s="2" t="s">
        <v>20</v>
      </c>
      <c r="I228" s="2" t="s">
        <v>66</v>
      </c>
    </row>
    <row r="229" spans="1:9" x14ac:dyDescent="0.3">
      <c r="A229" s="2" t="s">
        <v>92</v>
      </c>
      <c r="B229" s="2" t="s">
        <v>69</v>
      </c>
      <c r="C229" s="40">
        <v>43031</v>
      </c>
      <c r="D229" s="2" t="s">
        <v>93</v>
      </c>
      <c r="E229" s="2" t="s">
        <v>50</v>
      </c>
      <c r="F229" s="2" t="s">
        <v>28</v>
      </c>
      <c r="G229" s="2" t="s">
        <v>29</v>
      </c>
      <c r="H229" s="2" t="s">
        <v>7</v>
      </c>
      <c r="I229" s="2" t="s">
        <v>66</v>
      </c>
    </row>
    <row r="230" spans="1:9" x14ac:dyDescent="0.3">
      <c r="A230" s="2" t="s">
        <v>92</v>
      </c>
      <c r="B230" s="2" t="s">
        <v>69</v>
      </c>
      <c r="C230" s="40">
        <v>43031</v>
      </c>
      <c r="D230" s="2" t="s">
        <v>93</v>
      </c>
      <c r="E230" s="2" t="s">
        <v>50</v>
      </c>
      <c r="F230" s="2" t="s">
        <v>28</v>
      </c>
      <c r="G230" s="2" t="s">
        <v>29</v>
      </c>
      <c r="H230" s="2" t="s">
        <v>7</v>
      </c>
      <c r="I230" s="2" t="s">
        <v>66</v>
      </c>
    </row>
    <row r="231" spans="1:9" x14ac:dyDescent="0.3">
      <c r="A231" s="2" t="s">
        <v>92</v>
      </c>
      <c r="B231" s="2" t="s">
        <v>69</v>
      </c>
      <c r="C231" s="40">
        <v>43031</v>
      </c>
      <c r="D231" s="2" t="s">
        <v>93</v>
      </c>
      <c r="E231" s="2" t="s">
        <v>50</v>
      </c>
      <c r="F231" s="2" t="s">
        <v>28</v>
      </c>
      <c r="G231" s="2" t="s">
        <v>29</v>
      </c>
      <c r="H231" s="2" t="s">
        <v>11</v>
      </c>
      <c r="I231" s="2" t="s">
        <v>66</v>
      </c>
    </row>
    <row r="232" spans="1:9" x14ac:dyDescent="0.3">
      <c r="A232" s="2" t="s">
        <v>92</v>
      </c>
      <c r="B232" s="2" t="s">
        <v>69</v>
      </c>
      <c r="C232" s="40">
        <v>43031</v>
      </c>
      <c r="D232" s="2" t="s">
        <v>93</v>
      </c>
      <c r="E232" s="2" t="s">
        <v>50</v>
      </c>
      <c r="F232" s="2" t="s">
        <v>28</v>
      </c>
      <c r="G232" s="2" t="s">
        <v>29</v>
      </c>
      <c r="H232" s="2" t="s">
        <v>11</v>
      </c>
      <c r="I232" s="2" t="s">
        <v>66</v>
      </c>
    </row>
    <row r="233" spans="1:9" x14ac:dyDescent="0.3">
      <c r="A233" s="2" t="s">
        <v>92</v>
      </c>
      <c r="B233" s="2" t="s">
        <v>69</v>
      </c>
      <c r="C233" s="40">
        <v>43031</v>
      </c>
      <c r="D233" s="2" t="s">
        <v>93</v>
      </c>
      <c r="E233" s="2" t="s">
        <v>50</v>
      </c>
      <c r="F233" s="2" t="s">
        <v>28</v>
      </c>
      <c r="G233" s="2" t="s">
        <v>29</v>
      </c>
      <c r="H233" s="2" t="s">
        <v>20</v>
      </c>
      <c r="I233" s="2" t="s">
        <v>66</v>
      </c>
    </row>
    <row r="234" spans="1:9" x14ac:dyDescent="0.3">
      <c r="A234" s="2" t="s">
        <v>92</v>
      </c>
      <c r="B234" s="2" t="s">
        <v>69</v>
      </c>
      <c r="C234" s="40">
        <v>43031</v>
      </c>
      <c r="D234" s="2" t="s">
        <v>93</v>
      </c>
      <c r="E234" s="2" t="s">
        <v>50</v>
      </c>
      <c r="F234" s="2" t="s">
        <v>28</v>
      </c>
      <c r="G234" s="2" t="s">
        <v>29</v>
      </c>
      <c r="H234" s="2" t="s">
        <v>11</v>
      </c>
      <c r="I234" s="2" t="s">
        <v>66</v>
      </c>
    </row>
    <row r="235" spans="1:9" x14ac:dyDescent="0.3">
      <c r="A235" s="2" t="s">
        <v>92</v>
      </c>
      <c r="B235" s="2" t="s">
        <v>69</v>
      </c>
      <c r="C235" s="40">
        <v>43031</v>
      </c>
      <c r="D235" s="2" t="s">
        <v>93</v>
      </c>
      <c r="E235" s="2" t="s">
        <v>50</v>
      </c>
      <c r="F235" s="2" t="s">
        <v>28</v>
      </c>
      <c r="G235" s="2" t="s">
        <v>29</v>
      </c>
      <c r="H235" s="2" t="s">
        <v>20</v>
      </c>
      <c r="I235" s="2" t="s">
        <v>67</v>
      </c>
    </row>
    <row r="236" spans="1:9" x14ac:dyDescent="0.3">
      <c r="A236" s="2" t="s">
        <v>92</v>
      </c>
      <c r="B236" s="2" t="s">
        <v>69</v>
      </c>
      <c r="C236" s="40">
        <v>43031</v>
      </c>
      <c r="D236" s="2" t="s">
        <v>93</v>
      </c>
      <c r="E236" s="2" t="s">
        <v>50</v>
      </c>
      <c r="F236" s="2" t="s">
        <v>28</v>
      </c>
      <c r="G236" s="2" t="s">
        <v>29</v>
      </c>
      <c r="H236" s="2" t="s">
        <v>11</v>
      </c>
      <c r="I236" s="2" t="s">
        <v>66</v>
      </c>
    </row>
    <row r="237" spans="1:9" x14ac:dyDescent="0.3">
      <c r="A237" s="2" t="s">
        <v>92</v>
      </c>
      <c r="B237" s="2" t="s">
        <v>69</v>
      </c>
      <c r="C237" s="40">
        <v>43031</v>
      </c>
      <c r="D237" s="2" t="s">
        <v>93</v>
      </c>
      <c r="E237" s="2" t="s">
        <v>50</v>
      </c>
      <c r="F237" s="2" t="s">
        <v>28</v>
      </c>
      <c r="G237" s="2" t="s">
        <v>29</v>
      </c>
      <c r="H237" s="2" t="s">
        <v>20</v>
      </c>
      <c r="I237" s="2" t="s">
        <v>66</v>
      </c>
    </row>
    <row r="238" spans="1:9" x14ac:dyDescent="0.3">
      <c r="A238" s="2" t="s">
        <v>92</v>
      </c>
      <c r="B238" s="2" t="s">
        <v>69</v>
      </c>
      <c r="C238" s="40">
        <v>43031</v>
      </c>
      <c r="D238" s="2" t="s">
        <v>93</v>
      </c>
      <c r="E238" s="2" t="s">
        <v>50</v>
      </c>
      <c r="F238" s="2" t="s">
        <v>28</v>
      </c>
      <c r="G238" s="2" t="s">
        <v>29</v>
      </c>
      <c r="H238" s="2" t="s">
        <v>11</v>
      </c>
      <c r="I238" s="2" t="s">
        <v>66</v>
      </c>
    </row>
    <row r="239" spans="1:9" x14ac:dyDescent="0.3">
      <c r="A239" s="2" t="s">
        <v>92</v>
      </c>
      <c r="B239" s="2" t="s">
        <v>69</v>
      </c>
      <c r="C239" s="40">
        <v>43031</v>
      </c>
      <c r="D239" s="2" t="s">
        <v>93</v>
      </c>
      <c r="E239" s="2" t="s">
        <v>50</v>
      </c>
      <c r="F239" s="2" t="s">
        <v>28</v>
      </c>
      <c r="G239" s="2" t="s">
        <v>29</v>
      </c>
      <c r="H239" s="2" t="s">
        <v>20</v>
      </c>
      <c r="I239" s="2" t="s">
        <v>66</v>
      </c>
    </row>
    <row r="240" spans="1:9" x14ac:dyDescent="0.3">
      <c r="A240" s="2" t="s">
        <v>92</v>
      </c>
      <c r="B240" s="2" t="s">
        <v>69</v>
      </c>
      <c r="C240" s="40">
        <v>43031</v>
      </c>
      <c r="D240" s="2" t="s">
        <v>93</v>
      </c>
      <c r="E240" s="2" t="s">
        <v>50</v>
      </c>
      <c r="F240" s="2" t="s">
        <v>28</v>
      </c>
      <c r="G240" s="2" t="s">
        <v>29</v>
      </c>
      <c r="H240" s="2" t="s">
        <v>7</v>
      </c>
      <c r="I240" s="2" t="s">
        <v>66</v>
      </c>
    </row>
    <row r="241" spans="1:9" x14ac:dyDescent="0.3">
      <c r="A241" s="2" t="s">
        <v>92</v>
      </c>
      <c r="B241" s="2" t="s">
        <v>69</v>
      </c>
      <c r="C241" s="40">
        <v>43031</v>
      </c>
      <c r="D241" s="2" t="s">
        <v>93</v>
      </c>
      <c r="E241" s="2" t="s">
        <v>50</v>
      </c>
      <c r="F241" s="2" t="s">
        <v>28</v>
      </c>
      <c r="G241" s="2" t="s">
        <v>29</v>
      </c>
      <c r="H241" s="2" t="s">
        <v>20</v>
      </c>
      <c r="I241" s="2" t="s">
        <v>66</v>
      </c>
    </row>
    <row r="242" spans="1:9" x14ac:dyDescent="0.3">
      <c r="A242" s="2" t="s">
        <v>92</v>
      </c>
      <c r="B242" s="2" t="s">
        <v>69</v>
      </c>
      <c r="C242" s="40">
        <v>43031</v>
      </c>
      <c r="D242" s="2" t="s">
        <v>93</v>
      </c>
      <c r="E242" s="2" t="s">
        <v>50</v>
      </c>
      <c r="F242" s="2" t="s">
        <v>28</v>
      </c>
      <c r="G242" s="2" t="s">
        <v>29</v>
      </c>
      <c r="H242" s="2" t="s">
        <v>11</v>
      </c>
      <c r="I242" s="2" t="s">
        <v>66</v>
      </c>
    </row>
    <row r="243" spans="1:9" x14ac:dyDescent="0.3">
      <c r="A243" s="2" t="s">
        <v>92</v>
      </c>
      <c r="B243" s="2" t="s">
        <v>69</v>
      </c>
      <c r="C243" s="40">
        <v>43031</v>
      </c>
      <c r="D243" s="2" t="s">
        <v>93</v>
      </c>
      <c r="E243" s="2" t="s">
        <v>50</v>
      </c>
      <c r="F243" s="2" t="s">
        <v>28</v>
      </c>
      <c r="G243" s="2" t="s">
        <v>29</v>
      </c>
      <c r="H243" s="2" t="s">
        <v>7</v>
      </c>
      <c r="I243" s="2" t="s">
        <v>66</v>
      </c>
    </row>
    <row r="244" spans="1:9" x14ac:dyDescent="0.3">
      <c r="A244" s="2" t="s">
        <v>92</v>
      </c>
      <c r="B244" s="2" t="s">
        <v>69</v>
      </c>
      <c r="C244" s="40">
        <v>43031</v>
      </c>
      <c r="D244" s="2" t="s">
        <v>93</v>
      </c>
      <c r="E244" s="2" t="s">
        <v>50</v>
      </c>
      <c r="F244" s="2" t="s">
        <v>28</v>
      </c>
      <c r="G244" s="2" t="s">
        <v>29</v>
      </c>
      <c r="H244" s="2" t="s">
        <v>20</v>
      </c>
      <c r="I244" s="2" t="s">
        <v>66</v>
      </c>
    </row>
    <row r="245" spans="1:9" x14ac:dyDescent="0.3">
      <c r="A245" s="2" t="s">
        <v>92</v>
      </c>
      <c r="B245" s="2" t="s">
        <v>69</v>
      </c>
      <c r="C245" s="40">
        <v>43031</v>
      </c>
      <c r="D245" s="2" t="s">
        <v>93</v>
      </c>
      <c r="E245" s="2" t="s">
        <v>50</v>
      </c>
      <c r="F245" s="2" t="s">
        <v>28</v>
      </c>
      <c r="G245" s="2" t="s">
        <v>29</v>
      </c>
      <c r="H245" s="2" t="s">
        <v>11</v>
      </c>
      <c r="I245" s="2" t="s">
        <v>66</v>
      </c>
    </row>
    <row r="246" spans="1:9" x14ac:dyDescent="0.3">
      <c r="A246" s="2" t="s">
        <v>92</v>
      </c>
      <c r="B246" s="2" t="s">
        <v>69</v>
      </c>
      <c r="C246" s="40">
        <v>43031</v>
      </c>
      <c r="D246" s="2" t="s">
        <v>93</v>
      </c>
      <c r="E246" s="2" t="s">
        <v>50</v>
      </c>
      <c r="F246" s="2" t="s">
        <v>28</v>
      </c>
      <c r="G246" s="2" t="s">
        <v>29</v>
      </c>
      <c r="H246" s="2" t="s">
        <v>20</v>
      </c>
      <c r="I246" s="2" t="s">
        <v>66</v>
      </c>
    </row>
    <row r="247" spans="1:9" x14ac:dyDescent="0.3">
      <c r="A247" s="2" t="s">
        <v>92</v>
      </c>
      <c r="B247" s="2" t="s">
        <v>69</v>
      </c>
      <c r="C247" s="40">
        <v>43031</v>
      </c>
      <c r="D247" s="2" t="s">
        <v>93</v>
      </c>
      <c r="E247" s="2" t="s">
        <v>50</v>
      </c>
      <c r="F247" s="2" t="s">
        <v>28</v>
      </c>
      <c r="G247" s="2" t="s">
        <v>29</v>
      </c>
      <c r="H247" s="2" t="s">
        <v>11</v>
      </c>
      <c r="I247" s="2" t="s">
        <v>66</v>
      </c>
    </row>
    <row r="248" spans="1:9" x14ac:dyDescent="0.3">
      <c r="A248" s="2" t="s">
        <v>92</v>
      </c>
      <c r="B248" s="2" t="s">
        <v>69</v>
      </c>
      <c r="C248" s="40">
        <v>43031</v>
      </c>
      <c r="D248" s="2" t="s">
        <v>93</v>
      </c>
      <c r="E248" s="2" t="s">
        <v>50</v>
      </c>
      <c r="F248" s="2" t="s">
        <v>28</v>
      </c>
      <c r="G248" s="2" t="s">
        <v>29</v>
      </c>
      <c r="H248" s="2" t="s">
        <v>20</v>
      </c>
      <c r="I248" s="2" t="s">
        <v>66</v>
      </c>
    </row>
    <row r="249" spans="1:9" x14ac:dyDescent="0.3">
      <c r="A249" s="2" t="s">
        <v>92</v>
      </c>
      <c r="B249" s="2" t="s">
        <v>69</v>
      </c>
      <c r="C249" s="40">
        <v>43031</v>
      </c>
      <c r="D249" s="2" t="s">
        <v>93</v>
      </c>
      <c r="E249" s="2" t="s">
        <v>50</v>
      </c>
      <c r="F249" s="2" t="s">
        <v>28</v>
      </c>
      <c r="G249" s="2" t="s">
        <v>29</v>
      </c>
      <c r="H249" s="2" t="s">
        <v>20</v>
      </c>
      <c r="I249" s="2" t="s">
        <v>66</v>
      </c>
    </row>
    <row r="250" spans="1:9" x14ac:dyDescent="0.3">
      <c r="A250" s="2" t="s">
        <v>92</v>
      </c>
      <c r="B250" s="2" t="s">
        <v>69</v>
      </c>
      <c r="C250" s="40">
        <v>43031</v>
      </c>
      <c r="D250" s="2" t="s">
        <v>93</v>
      </c>
      <c r="E250" s="2" t="s">
        <v>50</v>
      </c>
      <c r="F250" s="2" t="s">
        <v>28</v>
      </c>
      <c r="G250" s="2" t="s">
        <v>29</v>
      </c>
      <c r="H250" s="2" t="s">
        <v>7</v>
      </c>
      <c r="I250" s="2" t="s">
        <v>66</v>
      </c>
    </row>
    <row r="251" spans="1:9" x14ac:dyDescent="0.3">
      <c r="A251" s="2" t="s">
        <v>92</v>
      </c>
      <c r="B251" s="2" t="s">
        <v>69</v>
      </c>
      <c r="C251" s="40">
        <v>43031</v>
      </c>
      <c r="D251" s="2" t="s">
        <v>93</v>
      </c>
      <c r="E251" s="2" t="s">
        <v>50</v>
      </c>
      <c r="F251" s="2" t="s">
        <v>28</v>
      </c>
      <c r="G251" s="2" t="s">
        <v>29</v>
      </c>
      <c r="H251" s="2" t="s">
        <v>11</v>
      </c>
      <c r="I251" s="2" t="s">
        <v>66</v>
      </c>
    </row>
    <row r="252" spans="1:9" x14ac:dyDescent="0.3">
      <c r="A252" s="2" t="s">
        <v>92</v>
      </c>
      <c r="B252" s="2" t="s">
        <v>69</v>
      </c>
      <c r="C252" s="40">
        <v>43031</v>
      </c>
      <c r="D252" s="2" t="s">
        <v>93</v>
      </c>
      <c r="E252" s="2" t="s">
        <v>50</v>
      </c>
      <c r="F252" s="2" t="s">
        <v>28</v>
      </c>
      <c r="G252" s="2" t="s">
        <v>29</v>
      </c>
      <c r="H252" s="2" t="s">
        <v>11</v>
      </c>
      <c r="I252" s="2" t="s">
        <v>66</v>
      </c>
    </row>
    <row r="253" spans="1:9" x14ac:dyDescent="0.3">
      <c r="A253" s="2" t="s">
        <v>92</v>
      </c>
      <c r="B253" s="2" t="s">
        <v>69</v>
      </c>
      <c r="C253" s="40">
        <v>43031</v>
      </c>
      <c r="D253" s="2" t="s">
        <v>93</v>
      </c>
      <c r="E253" s="2" t="s">
        <v>50</v>
      </c>
      <c r="F253" s="2" t="s">
        <v>28</v>
      </c>
      <c r="G253" s="2" t="s">
        <v>29</v>
      </c>
      <c r="H253" s="2" t="s">
        <v>7</v>
      </c>
      <c r="I253" s="2" t="s">
        <v>66</v>
      </c>
    </row>
    <row r="254" spans="1:9" x14ac:dyDescent="0.3">
      <c r="A254" s="2" t="s">
        <v>92</v>
      </c>
      <c r="B254" s="2" t="s">
        <v>69</v>
      </c>
      <c r="C254" s="40">
        <v>43031</v>
      </c>
      <c r="D254" s="2" t="s">
        <v>93</v>
      </c>
      <c r="E254" s="2" t="s">
        <v>50</v>
      </c>
      <c r="F254" s="2" t="s">
        <v>28</v>
      </c>
      <c r="G254" s="2" t="s">
        <v>29</v>
      </c>
      <c r="H254" s="2" t="s">
        <v>7</v>
      </c>
      <c r="I254" s="2" t="s">
        <v>66</v>
      </c>
    </row>
    <row r="255" spans="1:9" x14ac:dyDescent="0.3">
      <c r="A255" s="2" t="s">
        <v>92</v>
      </c>
      <c r="B255" s="2" t="s">
        <v>69</v>
      </c>
      <c r="C255" s="40">
        <v>43031</v>
      </c>
      <c r="D255" s="2" t="s">
        <v>93</v>
      </c>
      <c r="E255" s="2" t="s">
        <v>50</v>
      </c>
      <c r="F255" s="2" t="s">
        <v>28</v>
      </c>
      <c r="G255" s="2" t="s">
        <v>29</v>
      </c>
      <c r="H255" s="2" t="s">
        <v>11</v>
      </c>
      <c r="I255" s="2" t="s">
        <v>66</v>
      </c>
    </row>
    <row r="256" spans="1:9" x14ac:dyDescent="0.3">
      <c r="A256" s="2" t="s">
        <v>92</v>
      </c>
      <c r="B256" s="2" t="s">
        <v>69</v>
      </c>
      <c r="C256" s="40">
        <v>43031</v>
      </c>
      <c r="D256" s="2" t="s">
        <v>93</v>
      </c>
      <c r="E256" s="2" t="s">
        <v>50</v>
      </c>
      <c r="F256" s="2" t="s">
        <v>28</v>
      </c>
      <c r="G256" s="2" t="s">
        <v>29</v>
      </c>
      <c r="H256" s="2" t="s">
        <v>20</v>
      </c>
      <c r="I256" s="2" t="s">
        <v>66</v>
      </c>
    </row>
    <row r="257" spans="1:18" x14ac:dyDescent="0.3">
      <c r="A257" s="2" t="s">
        <v>92</v>
      </c>
      <c r="B257" s="2" t="s">
        <v>69</v>
      </c>
      <c r="C257" s="40">
        <v>43031</v>
      </c>
      <c r="D257" s="2" t="s">
        <v>93</v>
      </c>
      <c r="E257" s="2" t="s">
        <v>50</v>
      </c>
      <c r="F257" s="2" t="s">
        <v>28</v>
      </c>
      <c r="G257" s="2" t="s">
        <v>29</v>
      </c>
      <c r="H257" s="2" t="s">
        <v>11</v>
      </c>
      <c r="I257" s="2" t="s">
        <v>66</v>
      </c>
    </row>
    <row r="258" spans="1:18" x14ac:dyDescent="0.3">
      <c r="C258" s="40"/>
      <c r="I258" s="3" t="s">
        <v>8</v>
      </c>
    </row>
    <row r="259" spans="1:18" x14ac:dyDescent="0.3">
      <c r="C259" s="40"/>
      <c r="I259" s="3" t="s">
        <v>21</v>
      </c>
    </row>
    <row r="260" spans="1:18" ht="15" thickBot="1" x14ac:dyDescent="0.35">
      <c r="A260" s="2" t="s">
        <v>99</v>
      </c>
      <c r="B260" s="2" t="s">
        <v>69</v>
      </c>
      <c r="C260" s="40">
        <v>43031</v>
      </c>
      <c r="D260" s="2" t="s">
        <v>100</v>
      </c>
      <c r="E260" s="2" t="s">
        <v>101</v>
      </c>
      <c r="F260" s="2" t="s">
        <v>63</v>
      </c>
      <c r="G260" s="2" t="s">
        <v>29</v>
      </c>
      <c r="H260" s="2" t="s">
        <v>11</v>
      </c>
      <c r="I260" s="2" t="s">
        <v>67</v>
      </c>
    </row>
    <row r="261" spans="1:18" x14ac:dyDescent="0.3">
      <c r="A261" s="2" t="s">
        <v>99</v>
      </c>
      <c r="B261" s="2" t="s">
        <v>69</v>
      </c>
      <c r="C261" s="40">
        <v>43031</v>
      </c>
      <c r="D261" s="2" t="s">
        <v>100</v>
      </c>
      <c r="E261" s="2" t="s">
        <v>101</v>
      </c>
      <c r="F261" s="2" t="s">
        <v>63</v>
      </c>
      <c r="G261" s="2" t="s">
        <v>29</v>
      </c>
      <c r="H261" s="2" t="s">
        <v>20</v>
      </c>
      <c r="I261" s="2" t="s">
        <v>66</v>
      </c>
      <c r="L261" s="4" t="str">
        <f>A261</f>
        <v>B95</v>
      </c>
      <c r="M261" s="5" t="s">
        <v>12</v>
      </c>
      <c r="N261" s="5" t="s">
        <v>66</v>
      </c>
      <c r="O261" s="5" t="s">
        <v>67</v>
      </c>
      <c r="Q261" s="16"/>
      <c r="R261" s="17" t="s">
        <v>7</v>
      </c>
    </row>
    <row r="262" spans="1:18" x14ac:dyDescent="0.3">
      <c r="A262" s="2" t="s">
        <v>99</v>
      </c>
      <c r="B262" s="2" t="s">
        <v>69</v>
      </c>
      <c r="C262" s="40">
        <v>43031</v>
      </c>
      <c r="D262" s="2" t="s">
        <v>100</v>
      </c>
      <c r="E262" s="2" t="s">
        <v>101</v>
      </c>
      <c r="F262" s="2" t="s">
        <v>63</v>
      </c>
      <c r="G262" s="2" t="s">
        <v>29</v>
      </c>
      <c r="H262" s="2" t="s">
        <v>20</v>
      </c>
      <c r="I262" s="2" t="s">
        <v>66</v>
      </c>
      <c r="L262" s="6"/>
      <c r="M262" s="6"/>
      <c r="N262" s="6"/>
      <c r="O262" s="6"/>
      <c r="Q262" s="18"/>
      <c r="R262" s="19"/>
    </row>
    <row r="263" spans="1:18" x14ac:dyDescent="0.3">
      <c r="A263" s="2" t="s">
        <v>99</v>
      </c>
      <c r="B263" s="2" t="s">
        <v>69</v>
      </c>
      <c r="C263" s="40">
        <v>43031</v>
      </c>
      <c r="D263" s="2" t="s">
        <v>100</v>
      </c>
      <c r="E263" s="2" t="s">
        <v>101</v>
      </c>
      <c r="F263" s="2" t="s">
        <v>63</v>
      </c>
      <c r="G263" s="2" t="s">
        <v>29</v>
      </c>
      <c r="H263" s="2" t="s">
        <v>11</v>
      </c>
      <c r="I263" s="2" t="s">
        <v>66</v>
      </c>
      <c r="L263" s="4" t="s">
        <v>11</v>
      </c>
      <c r="M263" s="6">
        <f>COUNTIF(H260:H299,"C")</f>
        <v>13</v>
      </c>
      <c r="N263" s="6">
        <f>SUMPRODUCT((H260:H299="C")*(I260:I299="BUZZ"))</f>
        <v>10</v>
      </c>
      <c r="O263" s="6">
        <f>SUMPRODUCT((H260:H299="C")*(I260:I299="LAND"))</f>
        <v>3</v>
      </c>
      <c r="Q263" s="20" t="s">
        <v>17</v>
      </c>
      <c r="R263" s="21">
        <f>COUNTIF(H260:H299,"RET")</f>
        <v>9</v>
      </c>
    </row>
    <row r="264" spans="1:18" x14ac:dyDescent="0.3">
      <c r="A264" s="2" t="s">
        <v>99</v>
      </c>
      <c r="B264" s="2" t="s">
        <v>69</v>
      </c>
      <c r="C264" s="40">
        <v>43031</v>
      </c>
      <c r="D264" s="2" t="s">
        <v>100</v>
      </c>
      <c r="E264" s="2" t="s">
        <v>101</v>
      </c>
      <c r="F264" s="2" t="s">
        <v>63</v>
      </c>
      <c r="G264" s="2" t="s">
        <v>29</v>
      </c>
      <c r="H264" s="2" t="s">
        <v>7</v>
      </c>
      <c r="I264" s="2" t="s">
        <v>66</v>
      </c>
      <c r="L264" s="4" t="s">
        <v>13</v>
      </c>
      <c r="M264" s="5">
        <f>100*M263/(M263+M266+M269)</f>
        <v>41.935483870967744</v>
      </c>
      <c r="N264" s="4">
        <f>100*N263/M263</f>
        <v>76.92307692307692</v>
      </c>
      <c r="O264" s="4">
        <f>100*O263/M263</f>
        <v>23.076923076923077</v>
      </c>
      <c r="Q264" s="20" t="s">
        <v>18</v>
      </c>
      <c r="R264" s="21">
        <f>(M263+M266+R263)</f>
        <v>40</v>
      </c>
    </row>
    <row r="265" spans="1:18" ht="15" thickBot="1" x14ac:dyDescent="0.35">
      <c r="A265" s="2" t="s">
        <v>99</v>
      </c>
      <c r="B265" s="2" t="s">
        <v>69</v>
      </c>
      <c r="C265" s="40">
        <v>43031</v>
      </c>
      <c r="D265" s="2" t="s">
        <v>100</v>
      </c>
      <c r="E265" s="2" t="s">
        <v>101</v>
      </c>
      <c r="F265" s="2" t="s">
        <v>63</v>
      </c>
      <c r="G265" s="2" t="s">
        <v>29</v>
      </c>
      <c r="H265" s="2" t="s">
        <v>20</v>
      </c>
      <c r="I265" s="2" t="s">
        <v>66</v>
      </c>
      <c r="L265" s="4"/>
      <c r="M265" s="7"/>
      <c r="N265" s="6"/>
      <c r="O265" s="6"/>
      <c r="Q265" s="22"/>
      <c r="R265" s="23"/>
    </row>
    <row r="266" spans="1:18" x14ac:dyDescent="0.3">
      <c r="A266" s="2" t="s">
        <v>99</v>
      </c>
      <c r="B266" s="2" t="s">
        <v>69</v>
      </c>
      <c r="C266" s="40">
        <v>43031</v>
      </c>
      <c r="D266" s="2" t="s">
        <v>100</v>
      </c>
      <c r="E266" s="2" t="s">
        <v>101</v>
      </c>
      <c r="F266" s="2" t="s">
        <v>63</v>
      </c>
      <c r="G266" s="2" t="s">
        <v>29</v>
      </c>
      <c r="H266" s="2" t="s">
        <v>11</v>
      </c>
      <c r="I266" s="2" t="s">
        <v>66</v>
      </c>
      <c r="L266" s="4" t="s">
        <v>20</v>
      </c>
      <c r="M266" s="7">
        <f>COUNTIF(H260:H299,"M")</f>
        <v>18</v>
      </c>
      <c r="N266" s="6">
        <f>SUMPRODUCT((H260:H299="M")*(I260:I299="BUZZ"))</f>
        <v>18</v>
      </c>
      <c r="O266" s="6">
        <f>SUMPRODUCT((H260:H299="M")*(I260:I299="LAND"))</f>
        <v>0</v>
      </c>
      <c r="Q266" s="20" t="s">
        <v>32</v>
      </c>
      <c r="R266" s="21">
        <f>COUNTIF(I260:I299,"TOUCH")</f>
        <v>0</v>
      </c>
    </row>
    <row r="267" spans="1:18" x14ac:dyDescent="0.3">
      <c r="A267" s="2" t="s">
        <v>99</v>
      </c>
      <c r="B267" s="2" t="s">
        <v>69</v>
      </c>
      <c r="C267" s="40">
        <v>43031</v>
      </c>
      <c r="D267" s="2" t="s">
        <v>100</v>
      </c>
      <c r="E267" s="2" t="s">
        <v>101</v>
      </c>
      <c r="F267" s="2" t="s">
        <v>63</v>
      </c>
      <c r="G267" s="2" t="s">
        <v>29</v>
      </c>
      <c r="H267" s="2" t="s">
        <v>20</v>
      </c>
      <c r="I267" s="2" t="s">
        <v>66</v>
      </c>
      <c r="L267" s="4" t="s">
        <v>13</v>
      </c>
      <c r="M267" s="5">
        <f>100*M266/(M263+M266+M269)</f>
        <v>58.064516129032256</v>
      </c>
      <c r="N267" s="4">
        <f>100*N266/M266</f>
        <v>100</v>
      </c>
      <c r="O267" s="4">
        <f>100*O266/M266</f>
        <v>0</v>
      </c>
      <c r="Q267" s="20" t="s">
        <v>18</v>
      </c>
      <c r="R267" s="21">
        <f>(M263+M266+R263)</f>
        <v>40</v>
      </c>
    </row>
    <row r="268" spans="1:18" x14ac:dyDescent="0.3">
      <c r="A268" s="2" t="s">
        <v>99</v>
      </c>
      <c r="B268" s="2" t="s">
        <v>69</v>
      </c>
      <c r="C268" s="40">
        <v>43031</v>
      </c>
      <c r="D268" s="2" t="s">
        <v>100</v>
      </c>
      <c r="E268" s="2" t="s">
        <v>101</v>
      </c>
      <c r="F268" s="2" t="s">
        <v>63</v>
      </c>
      <c r="G268" s="2" t="s">
        <v>29</v>
      </c>
      <c r="H268" s="2" t="s">
        <v>11</v>
      </c>
      <c r="I268" s="2" t="s">
        <v>67</v>
      </c>
    </row>
    <row r="269" spans="1:18" x14ac:dyDescent="0.3">
      <c r="A269" s="2" t="s">
        <v>99</v>
      </c>
      <c r="B269" s="2" t="s">
        <v>69</v>
      </c>
      <c r="C269" s="40">
        <v>43031</v>
      </c>
      <c r="D269" s="2" t="s">
        <v>100</v>
      </c>
      <c r="E269" s="2" t="s">
        <v>101</v>
      </c>
      <c r="F269" s="2" t="s">
        <v>63</v>
      </c>
      <c r="G269" s="2" t="s">
        <v>29</v>
      </c>
      <c r="H269" s="2" t="s">
        <v>20</v>
      </c>
      <c r="I269" s="2" t="s">
        <v>66</v>
      </c>
    </row>
    <row r="270" spans="1:18" x14ac:dyDescent="0.3">
      <c r="A270" s="2" t="s">
        <v>99</v>
      </c>
      <c r="B270" s="2" t="s">
        <v>69</v>
      </c>
      <c r="C270" s="40">
        <v>43031</v>
      </c>
      <c r="D270" s="2" t="s">
        <v>100</v>
      </c>
      <c r="E270" s="2" t="s">
        <v>101</v>
      </c>
      <c r="F270" s="2" t="s">
        <v>63</v>
      </c>
      <c r="G270" s="2" t="s">
        <v>29</v>
      </c>
      <c r="H270" s="2" t="s">
        <v>20</v>
      </c>
      <c r="I270" s="2" t="s">
        <v>66</v>
      </c>
    </row>
    <row r="271" spans="1:18" x14ac:dyDescent="0.3">
      <c r="A271" s="2" t="s">
        <v>99</v>
      </c>
      <c r="B271" s="2" t="s">
        <v>69</v>
      </c>
      <c r="C271" s="40">
        <v>43031</v>
      </c>
      <c r="D271" s="2" t="s">
        <v>100</v>
      </c>
      <c r="E271" s="2" t="s">
        <v>101</v>
      </c>
      <c r="F271" s="2" t="s">
        <v>63</v>
      </c>
      <c r="G271" s="2" t="s">
        <v>29</v>
      </c>
      <c r="H271" s="2" t="s">
        <v>11</v>
      </c>
      <c r="I271" s="2" t="s">
        <v>66</v>
      </c>
    </row>
    <row r="272" spans="1:18" x14ac:dyDescent="0.3">
      <c r="A272" s="2" t="s">
        <v>99</v>
      </c>
      <c r="B272" s="2" t="s">
        <v>69</v>
      </c>
      <c r="C272" s="40">
        <v>43031</v>
      </c>
      <c r="D272" s="2" t="s">
        <v>100</v>
      </c>
      <c r="E272" s="2" t="s">
        <v>101</v>
      </c>
      <c r="F272" s="2" t="s">
        <v>63</v>
      </c>
      <c r="G272" s="2" t="s">
        <v>29</v>
      </c>
      <c r="H272" s="2" t="s">
        <v>7</v>
      </c>
      <c r="I272" s="2" t="s">
        <v>66</v>
      </c>
    </row>
    <row r="273" spans="1:9" x14ac:dyDescent="0.3">
      <c r="A273" s="2" t="s">
        <v>99</v>
      </c>
      <c r="B273" s="2" t="s">
        <v>69</v>
      </c>
      <c r="C273" s="40">
        <v>43031</v>
      </c>
      <c r="D273" s="2" t="s">
        <v>100</v>
      </c>
      <c r="E273" s="2" t="s">
        <v>101</v>
      </c>
      <c r="F273" s="2" t="s">
        <v>63</v>
      </c>
      <c r="G273" s="2" t="s">
        <v>29</v>
      </c>
      <c r="H273" s="2" t="s">
        <v>7</v>
      </c>
      <c r="I273" s="2" t="s">
        <v>66</v>
      </c>
    </row>
    <row r="274" spans="1:9" x14ac:dyDescent="0.3">
      <c r="A274" s="2" t="s">
        <v>99</v>
      </c>
      <c r="B274" s="2" t="s">
        <v>69</v>
      </c>
      <c r="C274" s="40">
        <v>43031</v>
      </c>
      <c r="D274" s="2" t="s">
        <v>100</v>
      </c>
      <c r="E274" s="2" t="s">
        <v>101</v>
      </c>
      <c r="F274" s="2" t="s">
        <v>63</v>
      </c>
      <c r="G274" s="2" t="s">
        <v>29</v>
      </c>
      <c r="H274" s="2" t="s">
        <v>20</v>
      </c>
      <c r="I274" s="2" t="s">
        <v>66</v>
      </c>
    </row>
    <row r="275" spans="1:9" x14ac:dyDescent="0.3">
      <c r="A275" s="2" t="s">
        <v>99</v>
      </c>
      <c r="B275" s="2" t="s">
        <v>69</v>
      </c>
      <c r="C275" s="40">
        <v>43031</v>
      </c>
      <c r="D275" s="2" t="s">
        <v>100</v>
      </c>
      <c r="E275" s="2" t="s">
        <v>101</v>
      </c>
      <c r="F275" s="2" t="s">
        <v>63</v>
      </c>
      <c r="G275" s="2" t="s">
        <v>29</v>
      </c>
      <c r="H275" s="2" t="s">
        <v>20</v>
      </c>
      <c r="I275" s="2" t="s">
        <v>66</v>
      </c>
    </row>
    <row r="276" spans="1:9" x14ac:dyDescent="0.3">
      <c r="A276" s="2" t="s">
        <v>99</v>
      </c>
      <c r="B276" s="2" t="s">
        <v>69</v>
      </c>
      <c r="C276" s="40">
        <v>43031</v>
      </c>
      <c r="D276" s="2" t="s">
        <v>100</v>
      </c>
      <c r="E276" s="2" t="s">
        <v>101</v>
      </c>
      <c r="F276" s="2" t="s">
        <v>63</v>
      </c>
      <c r="G276" s="2" t="s">
        <v>29</v>
      </c>
      <c r="H276" s="2" t="s">
        <v>7</v>
      </c>
      <c r="I276" s="2" t="s">
        <v>66</v>
      </c>
    </row>
    <row r="277" spans="1:9" x14ac:dyDescent="0.3">
      <c r="A277" s="2" t="s">
        <v>99</v>
      </c>
      <c r="B277" s="2" t="s">
        <v>69</v>
      </c>
      <c r="C277" s="40">
        <v>43031</v>
      </c>
      <c r="D277" s="2" t="s">
        <v>100</v>
      </c>
      <c r="E277" s="2" t="s">
        <v>101</v>
      </c>
      <c r="F277" s="2" t="s">
        <v>63</v>
      </c>
      <c r="G277" s="2" t="s">
        <v>29</v>
      </c>
      <c r="H277" s="2" t="s">
        <v>20</v>
      </c>
      <c r="I277" s="2" t="s">
        <v>66</v>
      </c>
    </row>
    <row r="278" spans="1:9" x14ac:dyDescent="0.3">
      <c r="A278" s="2" t="s">
        <v>99</v>
      </c>
      <c r="B278" s="2" t="s">
        <v>69</v>
      </c>
      <c r="C278" s="40">
        <v>43031</v>
      </c>
      <c r="D278" s="2" t="s">
        <v>100</v>
      </c>
      <c r="E278" s="2" t="s">
        <v>101</v>
      </c>
      <c r="F278" s="2" t="s">
        <v>63</v>
      </c>
      <c r="G278" s="2" t="s">
        <v>29</v>
      </c>
      <c r="H278" s="2" t="s">
        <v>11</v>
      </c>
      <c r="I278" s="2" t="s">
        <v>66</v>
      </c>
    </row>
    <row r="279" spans="1:9" x14ac:dyDescent="0.3">
      <c r="A279" s="2" t="s">
        <v>99</v>
      </c>
      <c r="B279" s="2" t="s">
        <v>69</v>
      </c>
      <c r="C279" s="40">
        <v>43031</v>
      </c>
      <c r="D279" s="2" t="s">
        <v>100</v>
      </c>
      <c r="E279" s="2" t="s">
        <v>101</v>
      </c>
      <c r="F279" s="2" t="s">
        <v>63</v>
      </c>
      <c r="G279" s="2" t="s">
        <v>29</v>
      </c>
      <c r="H279" s="2" t="s">
        <v>20</v>
      </c>
      <c r="I279" s="2" t="s">
        <v>66</v>
      </c>
    </row>
    <row r="280" spans="1:9" x14ac:dyDescent="0.3">
      <c r="A280" s="2" t="s">
        <v>99</v>
      </c>
      <c r="B280" s="2" t="s">
        <v>69</v>
      </c>
      <c r="C280" s="40">
        <v>43031</v>
      </c>
      <c r="D280" s="2" t="s">
        <v>100</v>
      </c>
      <c r="E280" s="2" t="s">
        <v>101</v>
      </c>
      <c r="F280" s="2" t="s">
        <v>63</v>
      </c>
      <c r="G280" s="2" t="s">
        <v>29</v>
      </c>
      <c r="H280" s="2" t="s">
        <v>11</v>
      </c>
      <c r="I280" s="2" t="s">
        <v>67</v>
      </c>
    </row>
    <row r="281" spans="1:9" x14ac:dyDescent="0.3">
      <c r="A281" s="2" t="s">
        <v>99</v>
      </c>
      <c r="B281" s="2" t="s">
        <v>69</v>
      </c>
      <c r="C281" s="40">
        <v>43031</v>
      </c>
      <c r="D281" s="2" t="s">
        <v>100</v>
      </c>
      <c r="E281" s="2" t="s">
        <v>101</v>
      </c>
      <c r="F281" s="2" t="s">
        <v>63</v>
      </c>
      <c r="G281" s="2" t="s">
        <v>29</v>
      </c>
      <c r="H281" s="2" t="s">
        <v>7</v>
      </c>
      <c r="I281" s="2" t="s">
        <v>67</v>
      </c>
    </row>
    <row r="282" spans="1:9" x14ac:dyDescent="0.3">
      <c r="A282" s="2" t="s">
        <v>99</v>
      </c>
      <c r="B282" s="2" t="s">
        <v>69</v>
      </c>
      <c r="C282" s="40">
        <v>43031</v>
      </c>
      <c r="D282" s="2" t="s">
        <v>100</v>
      </c>
      <c r="E282" s="2" t="s">
        <v>101</v>
      </c>
      <c r="F282" s="2" t="s">
        <v>63</v>
      </c>
      <c r="G282" s="2" t="s">
        <v>29</v>
      </c>
      <c r="H282" s="2" t="s">
        <v>20</v>
      </c>
      <c r="I282" s="2" t="s">
        <v>66</v>
      </c>
    </row>
    <row r="283" spans="1:9" x14ac:dyDescent="0.3">
      <c r="A283" s="2" t="s">
        <v>99</v>
      </c>
      <c r="B283" s="2" t="s">
        <v>69</v>
      </c>
      <c r="C283" s="40">
        <v>43031</v>
      </c>
      <c r="D283" s="2" t="s">
        <v>100</v>
      </c>
      <c r="E283" s="2" t="s">
        <v>101</v>
      </c>
      <c r="F283" s="2" t="s">
        <v>63</v>
      </c>
      <c r="G283" s="2" t="s">
        <v>29</v>
      </c>
      <c r="H283" s="2" t="s">
        <v>7</v>
      </c>
      <c r="I283" s="2" t="s">
        <v>66</v>
      </c>
    </row>
    <row r="284" spans="1:9" x14ac:dyDescent="0.3">
      <c r="A284" s="2" t="s">
        <v>99</v>
      </c>
      <c r="B284" s="2" t="s">
        <v>69</v>
      </c>
      <c r="C284" s="40">
        <v>43031</v>
      </c>
      <c r="D284" s="2" t="s">
        <v>100</v>
      </c>
      <c r="E284" s="2" t="s">
        <v>101</v>
      </c>
      <c r="F284" s="2" t="s">
        <v>63</v>
      </c>
      <c r="G284" s="2" t="s">
        <v>29</v>
      </c>
      <c r="H284" s="2" t="s">
        <v>7</v>
      </c>
      <c r="I284" s="2" t="s">
        <v>66</v>
      </c>
    </row>
    <row r="285" spans="1:9" x14ac:dyDescent="0.3">
      <c r="A285" s="2" t="s">
        <v>99</v>
      </c>
      <c r="B285" s="2" t="s">
        <v>69</v>
      </c>
      <c r="C285" s="40">
        <v>43031</v>
      </c>
      <c r="D285" s="2" t="s">
        <v>100</v>
      </c>
      <c r="E285" s="2" t="s">
        <v>101</v>
      </c>
      <c r="F285" s="2" t="s">
        <v>63</v>
      </c>
      <c r="G285" s="2" t="s">
        <v>29</v>
      </c>
      <c r="H285" s="2" t="s">
        <v>11</v>
      </c>
      <c r="I285" s="2" t="s">
        <v>66</v>
      </c>
    </row>
    <row r="286" spans="1:9" x14ac:dyDescent="0.3">
      <c r="A286" s="2" t="s">
        <v>99</v>
      </c>
      <c r="B286" s="2" t="s">
        <v>69</v>
      </c>
      <c r="C286" s="40">
        <v>43031</v>
      </c>
      <c r="D286" s="2" t="s">
        <v>100</v>
      </c>
      <c r="E286" s="2" t="s">
        <v>101</v>
      </c>
      <c r="F286" s="2" t="s">
        <v>63</v>
      </c>
      <c r="G286" s="2" t="s">
        <v>29</v>
      </c>
      <c r="H286" s="2" t="s">
        <v>20</v>
      </c>
      <c r="I286" s="2" t="s">
        <v>66</v>
      </c>
    </row>
    <row r="287" spans="1:9" x14ac:dyDescent="0.3">
      <c r="A287" s="2" t="s">
        <v>99</v>
      </c>
      <c r="B287" s="2" t="s">
        <v>69</v>
      </c>
      <c r="C287" s="40">
        <v>43031</v>
      </c>
      <c r="D287" s="2" t="s">
        <v>100</v>
      </c>
      <c r="E287" s="2" t="s">
        <v>101</v>
      </c>
      <c r="F287" s="2" t="s">
        <v>63</v>
      </c>
      <c r="G287" s="2" t="s">
        <v>29</v>
      </c>
      <c r="H287" s="2" t="s">
        <v>11</v>
      </c>
      <c r="I287" s="2" t="s">
        <v>66</v>
      </c>
    </row>
    <row r="288" spans="1:9" x14ac:dyDescent="0.3">
      <c r="A288" s="2" t="s">
        <v>99</v>
      </c>
      <c r="B288" s="2" t="s">
        <v>69</v>
      </c>
      <c r="C288" s="40">
        <v>43031</v>
      </c>
      <c r="D288" s="2" t="s">
        <v>100</v>
      </c>
      <c r="E288" s="2" t="s">
        <v>101</v>
      </c>
      <c r="F288" s="2" t="s">
        <v>63</v>
      </c>
      <c r="G288" s="2" t="s">
        <v>29</v>
      </c>
      <c r="H288" s="2" t="s">
        <v>20</v>
      </c>
      <c r="I288" s="2" t="s">
        <v>66</v>
      </c>
    </row>
    <row r="289" spans="1:18" x14ac:dyDescent="0.3">
      <c r="A289" s="2" t="s">
        <v>99</v>
      </c>
      <c r="B289" s="2" t="s">
        <v>69</v>
      </c>
      <c r="C289" s="40">
        <v>43031</v>
      </c>
      <c r="D289" s="2" t="s">
        <v>100</v>
      </c>
      <c r="E289" s="2" t="s">
        <v>101</v>
      </c>
      <c r="F289" s="2" t="s">
        <v>63</v>
      </c>
      <c r="G289" s="2" t="s">
        <v>29</v>
      </c>
      <c r="H289" s="2" t="s">
        <v>7</v>
      </c>
      <c r="I289" s="2" t="s">
        <v>66</v>
      </c>
    </row>
    <row r="290" spans="1:18" x14ac:dyDescent="0.3">
      <c r="A290" s="2" t="s">
        <v>99</v>
      </c>
      <c r="B290" s="2" t="s">
        <v>69</v>
      </c>
      <c r="C290" s="40">
        <v>43031</v>
      </c>
      <c r="D290" s="2" t="s">
        <v>100</v>
      </c>
      <c r="E290" s="2" t="s">
        <v>101</v>
      </c>
      <c r="F290" s="2" t="s">
        <v>63</v>
      </c>
      <c r="G290" s="2" t="s">
        <v>29</v>
      </c>
      <c r="H290" s="2" t="s">
        <v>11</v>
      </c>
      <c r="I290" s="2" t="s">
        <v>66</v>
      </c>
    </row>
    <row r="291" spans="1:18" x14ac:dyDescent="0.3">
      <c r="A291" s="2" t="s">
        <v>99</v>
      </c>
      <c r="B291" s="2" t="s">
        <v>69</v>
      </c>
      <c r="C291" s="40">
        <v>43031</v>
      </c>
      <c r="D291" s="2" t="s">
        <v>100</v>
      </c>
      <c r="E291" s="2" t="s">
        <v>101</v>
      </c>
      <c r="F291" s="2" t="s">
        <v>63</v>
      </c>
      <c r="G291" s="2" t="s">
        <v>29</v>
      </c>
      <c r="H291" s="2" t="s">
        <v>20</v>
      </c>
      <c r="I291" s="2" t="s">
        <v>66</v>
      </c>
    </row>
    <row r="292" spans="1:18" x14ac:dyDescent="0.3">
      <c r="A292" s="2" t="s">
        <v>99</v>
      </c>
      <c r="B292" s="2" t="s">
        <v>69</v>
      </c>
      <c r="C292" s="40">
        <v>43031</v>
      </c>
      <c r="D292" s="2" t="s">
        <v>100</v>
      </c>
      <c r="E292" s="2" t="s">
        <v>101</v>
      </c>
      <c r="F292" s="2" t="s">
        <v>63</v>
      </c>
      <c r="G292" s="2" t="s">
        <v>29</v>
      </c>
      <c r="H292" s="2" t="s">
        <v>11</v>
      </c>
      <c r="I292" s="2" t="s">
        <v>66</v>
      </c>
    </row>
    <row r="293" spans="1:18" x14ac:dyDescent="0.3">
      <c r="A293" s="2" t="s">
        <v>99</v>
      </c>
      <c r="B293" s="2" t="s">
        <v>69</v>
      </c>
      <c r="C293" s="40">
        <v>43031</v>
      </c>
      <c r="D293" s="2" t="s">
        <v>100</v>
      </c>
      <c r="E293" s="2" t="s">
        <v>101</v>
      </c>
      <c r="F293" s="2" t="s">
        <v>63</v>
      </c>
      <c r="G293" s="2" t="s">
        <v>29</v>
      </c>
      <c r="H293" s="2" t="s">
        <v>20</v>
      </c>
      <c r="I293" s="2" t="s">
        <v>66</v>
      </c>
    </row>
    <row r="294" spans="1:18" x14ac:dyDescent="0.3">
      <c r="A294" s="2" t="s">
        <v>99</v>
      </c>
      <c r="B294" s="2" t="s">
        <v>69</v>
      </c>
      <c r="C294" s="40">
        <v>43031</v>
      </c>
      <c r="D294" s="2" t="s">
        <v>100</v>
      </c>
      <c r="E294" s="2" t="s">
        <v>101</v>
      </c>
      <c r="F294" s="2" t="s">
        <v>63</v>
      </c>
      <c r="G294" s="2" t="s">
        <v>29</v>
      </c>
      <c r="H294" s="2" t="s">
        <v>11</v>
      </c>
      <c r="I294" s="2" t="s">
        <v>66</v>
      </c>
    </row>
    <row r="295" spans="1:18" x14ac:dyDescent="0.3">
      <c r="A295" s="2" t="s">
        <v>99</v>
      </c>
      <c r="B295" s="2" t="s">
        <v>69</v>
      </c>
      <c r="C295" s="40">
        <v>43031</v>
      </c>
      <c r="D295" s="2" t="s">
        <v>100</v>
      </c>
      <c r="E295" s="2" t="s">
        <v>101</v>
      </c>
      <c r="F295" s="2" t="s">
        <v>63</v>
      </c>
      <c r="G295" s="2" t="s">
        <v>29</v>
      </c>
      <c r="H295" s="2" t="s">
        <v>20</v>
      </c>
      <c r="I295" s="2" t="s">
        <v>66</v>
      </c>
    </row>
    <row r="296" spans="1:18" x14ac:dyDescent="0.3">
      <c r="A296" s="2" t="s">
        <v>99</v>
      </c>
      <c r="B296" s="2" t="s">
        <v>69</v>
      </c>
      <c r="C296" s="40">
        <v>43031</v>
      </c>
      <c r="D296" s="2" t="s">
        <v>100</v>
      </c>
      <c r="E296" s="2" t="s">
        <v>101</v>
      </c>
      <c r="F296" s="2" t="s">
        <v>63</v>
      </c>
      <c r="G296" s="2" t="s">
        <v>29</v>
      </c>
      <c r="H296" s="2" t="s">
        <v>20</v>
      </c>
      <c r="I296" s="2" t="s">
        <v>66</v>
      </c>
    </row>
    <row r="297" spans="1:18" x14ac:dyDescent="0.3">
      <c r="A297" s="2" t="s">
        <v>99</v>
      </c>
      <c r="B297" s="2" t="s">
        <v>69</v>
      </c>
      <c r="C297" s="40">
        <v>43031</v>
      </c>
      <c r="D297" s="2" t="s">
        <v>100</v>
      </c>
      <c r="E297" s="2" t="s">
        <v>101</v>
      </c>
      <c r="F297" s="2" t="s">
        <v>63</v>
      </c>
      <c r="G297" s="2" t="s">
        <v>29</v>
      </c>
      <c r="H297" s="2" t="s">
        <v>20</v>
      </c>
      <c r="I297" s="2" t="s">
        <v>66</v>
      </c>
    </row>
    <row r="298" spans="1:18" x14ac:dyDescent="0.3">
      <c r="A298" s="2" t="s">
        <v>99</v>
      </c>
      <c r="B298" s="2" t="s">
        <v>69</v>
      </c>
      <c r="C298" s="40">
        <v>43031</v>
      </c>
      <c r="D298" s="2" t="s">
        <v>100</v>
      </c>
      <c r="E298" s="2" t="s">
        <v>101</v>
      </c>
      <c r="F298" s="2" t="s">
        <v>63</v>
      </c>
      <c r="G298" s="2" t="s">
        <v>29</v>
      </c>
      <c r="H298" s="2" t="s">
        <v>7</v>
      </c>
      <c r="I298" s="2" t="s">
        <v>66</v>
      </c>
    </row>
    <row r="299" spans="1:18" x14ac:dyDescent="0.3">
      <c r="A299" s="2" t="s">
        <v>99</v>
      </c>
      <c r="B299" s="2" t="s">
        <v>69</v>
      </c>
      <c r="C299" s="40">
        <v>43031</v>
      </c>
      <c r="D299" s="2" t="s">
        <v>100</v>
      </c>
      <c r="E299" s="2" t="s">
        <v>101</v>
      </c>
      <c r="F299" s="2" t="s">
        <v>63</v>
      </c>
      <c r="G299" s="2" t="s">
        <v>29</v>
      </c>
      <c r="H299" s="2" t="s">
        <v>11</v>
      </c>
      <c r="I299" s="2" t="s">
        <v>66</v>
      </c>
    </row>
    <row r="300" spans="1:18" x14ac:dyDescent="0.3">
      <c r="C300" s="40"/>
      <c r="I300" s="3" t="s">
        <v>8</v>
      </c>
    </row>
    <row r="301" spans="1:18" x14ac:dyDescent="0.3">
      <c r="C301" s="40"/>
      <c r="I301" s="3" t="s">
        <v>21</v>
      </c>
    </row>
    <row r="302" spans="1:18" ht="15" thickBot="1" x14ac:dyDescent="0.35">
      <c r="A302" s="2" t="s">
        <v>102</v>
      </c>
      <c r="B302" s="2" t="s">
        <v>69</v>
      </c>
      <c r="C302" s="40">
        <v>43045</v>
      </c>
      <c r="F302" s="2" t="s">
        <v>63</v>
      </c>
      <c r="G302" s="2" t="s">
        <v>53</v>
      </c>
      <c r="H302" s="2" t="s">
        <v>11</v>
      </c>
      <c r="I302" s="2" t="s">
        <v>67</v>
      </c>
      <c r="J302" s="2" t="s">
        <v>89</v>
      </c>
    </row>
    <row r="303" spans="1:18" x14ac:dyDescent="0.3">
      <c r="A303" s="2" t="s">
        <v>102</v>
      </c>
      <c r="B303" s="2" t="s">
        <v>69</v>
      </c>
      <c r="C303" s="40">
        <v>43045</v>
      </c>
      <c r="F303" s="2" t="s">
        <v>63</v>
      </c>
      <c r="G303" s="2" t="s">
        <v>53</v>
      </c>
      <c r="H303" s="2" t="s">
        <v>20</v>
      </c>
      <c r="I303" s="2" t="s">
        <v>67</v>
      </c>
      <c r="J303" s="2" t="s">
        <v>89</v>
      </c>
      <c r="L303" s="4" t="str">
        <f>A303</f>
        <v>G6</v>
      </c>
      <c r="M303" s="5" t="s">
        <v>12</v>
      </c>
      <c r="N303" s="5" t="s">
        <v>66</v>
      </c>
      <c r="O303" s="5" t="s">
        <v>67</v>
      </c>
      <c r="Q303" s="16"/>
      <c r="R303" s="17" t="s">
        <v>7</v>
      </c>
    </row>
    <row r="304" spans="1:18" x14ac:dyDescent="0.3">
      <c r="A304" s="2" t="s">
        <v>102</v>
      </c>
      <c r="B304" s="2" t="s">
        <v>69</v>
      </c>
      <c r="C304" s="40">
        <v>43045</v>
      </c>
      <c r="F304" s="2" t="s">
        <v>63</v>
      </c>
      <c r="G304" s="2" t="s">
        <v>53</v>
      </c>
      <c r="H304" s="2" t="s">
        <v>20</v>
      </c>
      <c r="I304" s="2" t="s">
        <v>67</v>
      </c>
      <c r="J304" s="2" t="s">
        <v>89</v>
      </c>
      <c r="L304" s="6"/>
      <c r="M304" s="6"/>
      <c r="N304" s="6"/>
      <c r="O304" s="6"/>
      <c r="Q304" s="18"/>
      <c r="R304" s="19"/>
    </row>
    <row r="305" spans="1:18" x14ac:dyDescent="0.3">
      <c r="A305" s="2" t="s">
        <v>102</v>
      </c>
      <c r="B305" s="2" t="s">
        <v>69</v>
      </c>
      <c r="C305" s="40">
        <v>43045</v>
      </c>
      <c r="F305" s="2" t="s">
        <v>63</v>
      </c>
      <c r="G305" s="2" t="s">
        <v>53</v>
      </c>
      <c r="H305" s="2" t="s">
        <v>11</v>
      </c>
      <c r="I305" s="2" t="s">
        <v>67</v>
      </c>
      <c r="J305" s="2" t="s">
        <v>89</v>
      </c>
      <c r="L305" s="4" t="s">
        <v>11</v>
      </c>
      <c r="M305" s="6">
        <f>COUNTIF(H302:H311,"C")</f>
        <v>4</v>
      </c>
      <c r="N305" s="6">
        <f>SUMPRODUCT((H302:H311="C")*(I302:I311="BUZZ"))</f>
        <v>0</v>
      </c>
      <c r="O305" s="6">
        <f>SUMPRODUCT((H302:H311="C")*(I302:I311="LAND"))</f>
        <v>4</v>
      </c>
      <c r="Q305" s="20" t="s">
        <v>17</v>
      </c>
      <c r="R305" s="21">
        <f>COUNTIF(H302:H311,"RET")</f>
        <v>0</v>
      </c>
    </row>
    <row r="306" spans="1:18" x14ac:dyDescent="0.3">
      <c r="A306" s="2" t="s">
        <v>102</v>
      </c>
      <c r="B306" s="2" t="s">
        <v>69</v>
      </c>
      <c r="C306" s="40">
        <v>43045</v>
      </c>
      <c r="F306" s="2" t="s">
        <v>63</v>
      </c>
      <c r="G306" s="2" t="s">
        <v>53</v>
      </c>
      <c r="H306" s="2" t="s">
        <v>20</v>
      </c>
      <c r="I306" s="2" t="s">
        <v>67</v>
      </c>
      <c r="J306" s="2" t="s">
        <v>89</v>
      </c>
      <c r="L306" s="4" t="s">
        <v>13</v>
      </c>
      <c r="M306" s="5">
        <f>100*M305/(M305+M308+M311)</f>
        <v>40</v>
      </c>
      <c r="N306" s="4">
        <f>100*N305/M305</f>
        <v>0</v>
      </c>
      <c r="O306" s="4">
        <f>100*O305/M305</f>
        <v>100</v>
      </c>
      <c r="Q306" s="20" t="s">
        <v>18</v>
      </c>
      <c r="R306" s="21">
        <f>(M305+M308+R305)</f>
        <v>10</v>
      </c>
    </row>
    <row r="307" spans="1:18" ht="15" thickBot="1" x14ac:dyDescent="0.35">
      <c r="A307" s="2" t="s">
        <v>102</v>
      </c>
      <c r="B307" s="2" t="s">
        <v>69</v>
      </c>
      <c r="C307" s="40">
        <v>43045</v>
      </c>
      <c r="F307" s="2" t="s">
        <v>63</v>
      </c>
      <c r="G307" s="2" t="s">
        <v>53</v>
      </c>
      <c r="H307" s="2" t="s">
        <v>11</v>
      </c>
      <c r="I307" s="2" t="s">
        <v>67</v>
      </c>
      <c r="J307" s="2" t="s">
        <v>89</v>
      </c>
      <c r="L307" s="4"/>
      <c r="M307" s="7"/>
      <c r="N307" s="6"/>
      <c r="O307" s="6"/>
      <c r="Q307" s="22"/>
      <c r="R307" s="23"/>
    </row>
    <row r="308" spans="1:18" x14ac:dyDescent="0.3">
      <c r="A308" s="2" t="s">
        <v>102</v>
      </c>
      <c r="B308" s="2" t="s">
        <v>69</v>
      </c>
      <c r="C308" s="40">
        <v>43045</v>
      </c>
      <c r="F308" s="2" t="s">
        <v>63</v>
      </c>
      <c r="G308" s="2" t="s">
        <v>53</v>
      </c>
      <c r="H308" s="2" t="s">
        <v>20</v>
      </c>
      <c r="I308" s="2" t="s">
        <v>67</v>
      </c>
      <c r="J308" s="2" t="s">
        <v>89</v>
      </c>
      <c r="L308" s="4" t="s">
        <v>20</v>
      </c>
      <c r="M308" s="7">
        <f>COUNTIF(H302:H311,"M")</f>
        <v>6</v>
      </c>
      <c r="N308" s="6">
        <f>SUMPRODUCT((H302:H311="M")*(I302:I311="BUZZ"))</f>
        <v>0</v>
      </c>
      <c r="O308" s="6">
        <f>SUMPRODUCT((H302:H311="M")*(I302:I311="LAND"))</f>
        <v>6</v>
      </c>
      <c r="Q308" s="20" t="s">
        <v>32</v>
      </c>
      <c r="R308" s="21">
        <f>COUNTIF(I302:I311,"TOUCH")</f>
        <v>0</v>
      </c>
    </row>
    <row r="309" spans="1:18" x14ac:dyDescent="0.3">
      <c r="A309" s="2" t="s">
        <v>102</v>
      </c>
      <c r="B309" s="2" t="s">
        <v>69</v>
      </c>
      <c r="C309" s="40">
        <v>43045</v>
      </c>
      <c r="F309" s="2" t="s">
        <v>63</v>
      </c>
      <c r="G309" s="2" t="s">
        <v>53</v>
      </c>
      <c r="H309" s="2" t="s">
        <v>20</v>
      </c>
      <c r="I309" s="2" t="s">
        <v>67</v>
      </c>
      <c r="J309" s="2" t="s">
        <v>89</v>
      </c>
      <c r="L309" s="4" t="s">
        <v>13</v>
      </c>
      <c r="M309" s="5">
        <f>100*M308/(M305+M308+M311)</f>
        <v>60</v>
      </c>
      <c r="N309" s="4">
        <f>100*N308/M308</f>
        <v>0</v>
      </c>
      <c r="O309" s="4">
        <f>100*O308/M308</f>
        <v>100</v>
      </c>
      <c r="Q309" s="20" t="s">
        <v>18</v>
      </c>
      <c r="R309" s="21">
        <f>(M305+M308+R305)</f>
        <v>10</v>
      </c>
    </row>
    <row r="310" spans="1:18" x14ac:dyDescent="0.3">
      <c r="A310" s="2" t="s">
        <v>102</v>
      </c>
      <c r="B310" s="2" t="s">
        <v>69</v>
      </c>
      <c r="C310" s="40">
        <v>43045</v>
      </c>
      <c r="F310" s="2" t="s">
        <v>63</v>
      </c>
      <c r="G310" s="2" t="s">
        <v>53</v>
      </c>
      <c r="H310" s="2" t="s">
        <v>11</v>
      </c>
      <c r="I310" s="2" t="s">
        <v>67</v>
      </c>
      <c r="J310" s="2" t="s">
        <v>89</v>
      </c>
    </row>
    <row r="311" spans="1:18" x14ac:dyDescent="0.3">
      <c r="A311" s="2" t="s">
        <v>102</v>
      </c>
      <c r="B311" s="2" t="s">
        <v>69</v>
      </c>
      <c r="C311" s="40">
        <v>43045</v>
      </c>
      <c r="F311" s="2" t="s">
        <v>63</v>
      </c>
      <c r="G311" s="2" t="s">
        <v>53</v>
      </c>
      <c r="H311" s="2" t="s">
        <v>20</v>
      </c>
      <c r="I311" s="2" t="s">
        <v>67</v>
      </c>
      <c r="J311" s="2" t="s">
        <v>89</v>
      </c>
    </row>
    <row r="312" spans="1:18" x14ac:dyDescent="0.3">
      <c r="I312" s="3" t="s">
        <v>8</v>
      </c>
    </row>
    <row r="313" spans="1:18" x14ac:dyDescent="0.3">
      <c r="I313" s="3" t="s">
        <v>21</v>
      </c>
    </row>
    <row r="314" spans="1:18" ht="15" thickBot="1" x14ac:dyDescent="0.35">
      <c r="A314" s="2" t="s">
        <v>103</v>
      </c>
      <c r="B314" s="2" t="s">
        <v>69</v>
      </c>
      <c r="C314" s="40">
        <v>43045</v>
      </c>
      <c r="E314" s="2" t="s">
        <v>49</v>
      </c>
      <c r="F314" s="2" t="s">
        <v>63</v>
      </c>
      <c r="G314" s="2" t="s">
        <v>53</v>
      </c>
      <c r="H314" s="2" t="s">
        <v>11</v>
      </c>
      <c r="I314" s="2" t="s">
        <v>67</v>
      </c>
    </row>
    <row r="315" spans="1:18" x14ac:dyDescent="0.3">
      <c r="A315" s="2" t="s">
        <v>103</v>
      </c>
      <c r="B315" s="2" t="s">
        <v>69</v>
      </c>
      <c r="C315" s="40">
        <v>43045</v>
      </c>
      <c r="E315" s="2" t="s">
        <v>49</v>
      </c>
      <c r="F315" s="2" t="s">
        <v>63</v>
      </c>
      <c r="G315" s="2" t="s">
        <v>53</v>
      </c>
      <c r="H315" s="2" t="s">
        <v>20</v>
      </c>
      <c r="I315" s="2" t="s">
        <v>67</v>
      </c>
      <c r="L315" s="4" t="str">
        <f>A315</f>
        <v>G3</v>
      </c>
      <c r="M315" s="5" t="s">
        <v>12</v>
      </c>
      <c r="N315" s="5" t="s">
        <v>66</v>
      </c>
      <c r="O315" s="5" t="s">
        <v>67</v>
      </c>
      <c r="Q315" s="16"/>
      <c r="R315" s="17" t="s">
        <v>7</v>
      </c>
    </row>
    <row r="316" spans="1:18" x14ac:dyDescent="0.3">
      <c r="A316" s="2" t="s">
        <v>103</v>
      </c>
      <c r="B316" s="2" t="s">
        <v>69</v>
      </c>
      <c r="C316" s="40">
        <v>43045</v>
      </c>
      <c r="E316" s="2" t="s">
        <v>49</v>
      </c>
      <c r="F316" s="2" t="s">
        <v>63</v>
      </c>
      <c r="G316" s="2" t="s">
        <v>53</v>
      </c>
      <c r="H316" s="2" t="s">
        <v>11</v>
      </c>
      <c r="I316" s="2" t="s">
        <v>67</v>
      </c>
      <c r="L316" s="6"/>
      <c r="M316" s="6"/>
      <c r="N316" s="6"/>
      <c r="O316" s="6"/>
      <c r="Q316" s="18"/>
      <c r="R316" s="19"/>
    </row>
    <row r="317" spans="1:18" x14ac:dyDescent="0.3">
      <c r="A317" s="2" t="s">
        <v>103</v>
      </c>
      <c r="B317" s="2" t="s">
        <v>69</v>
      </c>
      <c r="C317" s="40">
        <v>43045</v>
      </c>
      <c r="E317" s="2" t="s">
        <v>49</v>
      </c>
      <c r="F317" s="2" t="s">
        <v>63</v>
      </c>
      <c r="G317" s="2" t="s">
        <v>53</v>
      </c>
      <c r="H317" s="2" t="s">
        <v>11</v>
      </c>
      <c r="I317" s="2" t="s">
        <v>66</v>
      </c>
      <c r="L317" s="4" t="s">
        <v>11</v>
      </c>
      <c r="M317" s="6">
        <f>COUNTIF(H314:H354,"C")</f>
        <v>17</v>
      </c>
      <c r="N317" s="6">
        <f>SUMPRODUCT((H314:H354="C")*(I314:I354="BUZZ"))</f>
        <v>10</v>
      </c>
      <c r="O317" s="6">
        <f>SUMPRODUCT((H314:H354="C")*(I314:I354="LAND"))</f>
        <v>7</v>
      </c>
      <c r="Q317" s="20" t="s">
        <v>17</v>
      </c>
      <c r="R317" s="21">
        <f>COUNTIF(H314:H354,"RET")</f>
        <v>9</v>
      </c>
    </row>
    <row r="318" spans="1:18" x14ac:dyDescent="0.3">
      <c r="A318" s="2" t="s">
        <v>103</v>
      </c>
      <c r="B318" s="2" t="s">
        <v>69</v>
      </c>
      <c r="C318" s="40">
        <v>43045</v>
      </c>
      <c r="E318" s="2" t="s">
        <v>49</v>
      </c>
      <c r="F318" s="2" t="s">
        <v>63</v>
      </c>
      <c r="G318" s="2" t="s">
        <v>53</v>
      </c>
      <c r="H318" s="2" t="s">
        <v>11</v>
      </c>
      <c r="I318" s="2" t="s">
        <v>67</v>
      </c>
      <c r="L318" s="4" t="s">
        <v>13</v>
      </c>
      <c r="M318" s="5">
        <f>100*M317/(M317+M320+M323)</f>
        <v>53.125</v>
      </c>
      <c r="N318" s="4">
        <f>100*N317/M317</f>
        <v>58.823529411764703</v>
      </c>
      <c r="O318" s="4">
        <f>100*O317/M317</f>
        <v>41.176470588235297</v>
      </c>
      <c r="Q318" s="20" t="s">
        <v>18</v>
      </c>
      <c r="R318" s="21">
        <f>(M317+M320+R317)</f>
        <v>41</v>
      </c>
    </row>
    <row r="319" spans="1:18" ht="15" thickBot="1" x14ac:dyDescent="0.35">
      <c r="A319" s="2" t="s">
        <v>103</v>
      </c>
      <c r="B319" s="2" t="s">
        <v>69</v>
      </c>
      <c r="C319" s="40">
        <v>43045</v>
      </c>
      <c r="E319" s="2" t="s">
        <v>49</v>
      </c>
      <c r="F319" s="2" t="s">
        <v>63</v>
      </c>
      <c r="G319" s="2" t="s">
        <v>53</v>
      </c>
      <c r="H319" s="2" t="s">
        <v>20</v>
      </c>
      <c r="I319" s="2" t="s">
        <v>66</v>
      </c>
      <c r="L319" s="4"/>
      <c r="M319" s="7"/>
      <c r="N319" s="6"/>
      <c r="O319" s="6"/>
      <c r="Q319" s="22"/>
      <c r="R319" s="23"/>
    </row>
    <row r="320" spans="1:18" x14ac:dyDescent="0.3">
      <c r="A320" s="2" t="s">
        <v>103</v>
      </c>
      <c r="B320" s="2" t="s">
        <v>69</v>
      </c>
      <c r="C320" s="40">
        <v>43045</v>
      </c>
      <c r="E320" s="2" t="s">
        <v>49</v>
      </c>
      <c r="F320" s="2" t="s">
        <v>63</v>
      </c>
      <c r="G320" s="2" t="s">
        <v>53</v>
      </c>
      <c r="H320" s="2" t="s">
        <v>7</v>
      </c>
      <c r="I320" s="2" t="s">
        <v>66</v>
      </c>
      <c r="L320" s="4" t="s">
        <v>20</v>
      </c>
      <c r="M320" s="7">
        <f>COUNTIF(H314:H354,"M")</f>
        <v>15</v>
      </c>
      <c r="N320" s="6">
        <f>SUMPRODUCT((H314:H354="M")*(I314:I354="BUZZ"))</f>
        <v>14</v>
      </c>
      <c r="O320" s="6">
        <f>SUMPRODUCT((H314:H354="M")*(I314:I354="LAND"))</f>
        <v>1</v>
      </c>
      <c r="Q320" s="20" t="s">
        <v>32</v>
      </c>
      <c r="R320" s="21">
        <f>COUNTIF(I314:I354,"TOUCH")</f>
        <v>0</v>
      </c>
    </row>
    <row r="321" spans="1:18" x14ac:dyDescent="0.3">
      <c r="A321" s="2" t="s">
        <v>103</v>
      </c>
      <c r="B321" s="2" t="s">
        <v>69</v>
      </c>
      <c r="C321" s="40">
        <v>43045</v>
      </c>
      <c r="E321" s="2" t="s">
        <v>49</v>
      </c>
      <c r="F321" s="2" t="s">
        <v>63</v>
      </c>
      <c r="G321" s="2" t="s">
        <v>53</v>
      </c>
      <c r="H321" s="2" t="s">
        <v>7</v>
      </c>
      <c r="I321" s="2" t="s">
        <v>67</v>
      </c>
      <c r="L321" s="4" t="s">
        <v>13</v>
      </c>
      <c r="M321" s="5">
        <f>100*M320/(M317+M320+M323)</f>
        <v>46.875</v>
      </c>
      <c r="N321" s="4">
        <f>100*N320/M320</f>
        <v>93.333333333333329</v>
      </c>
      <c r="O321" s="4">
        <f>100*O320/M320</f>
        <v>6.666666666666667</v>
      </c>
      <c r="Q321" s="20" t="s">
        <v>18</v>
      </c>
      <c r="R321" s="21">
        <f>(M317+M320+R317)</f>
        <v>41</v>
      </c>
    </row>
    <row r="322" spans="1:18" x14ac:dyDescent="0.3">
      <c r="A322" s="2" t="s">
        <v>103</v>
      </c>
      <c r="B322" s="2" t="s">
        <v>69</v>
      </c>
      <c r="C322" s="40">
        <v>43045</v>
      </c>
      <c r="E322" s="2" t="s">
        <v>49</v>
      </c>
      <c r="F322" s="2" t="s">
        <v>63</v>
      </c>
      <c r="G322" s="2" t="s">
        <v>53</v>
      </c>
      <c r="H322" s="2" t="s">
        <v>11</v>
      </c>
      <c r="I322" s="2" t="s">
        <v>66</v>
      </c>
    </row>
    <row r="323" spans="1:18" x14ac:dyDescent="0.3">
      <c r="A323" s="2" t="s">
        <v>103</v>
      </c>
      <c r="B323" s="2" t="s">
        <v>69</v>
      </c>
      <c r="C323" s="40">
        <v>43045</v>
      </c>
      <c r="E323" s="2" t="s">
        <v>49</v>
      </c>
      <c r="F323" s="2" t="s">
        <v>63</v>
      </c>
      <c r="G323" s="2" t="s">
        <v>53</v>
      </c>
      <c r="H323" s="2" t="s">
        <v>20</v>
      </c>
      <c r="I323" s="2" t="s">
        <v>66</v>
      </c>
    </row>
    <row r="324" spans="1:18" x14ac:dyDescent="0.3">
      <c r="A324" s="2" t="s">
        <v>103</v>
      </c>
      <c r="B324" s="2" t="s">
        <v>69</v>
      </c>
      <c r="C324" s="40">
        <v>43045</v>
      </c>
      <c r="E324" s="2" t="s">
        <v>49</v>
      </c>
      <c r="F324" s="2" t="s">
        <v>63</v>
      </c>
      <c r="G324" s="2" t="s">
        <v>53</v>
      </c>
      <c r="H324" s="2" t="s">
        <v>11</v>
      </c>
      <c r="I324" s="2" t="s">
        <v>67</v>
      </c>
    </row>
    <row r="325" spans="1:18" x14ac:dyDescent="0.3">
      <c r="A325" s="2" t="s">
        <v>103</v>
      </c>
      <c r="B325" s="2" t="s">
        <v>69</v>
      </c>
      <c r="C325" s="40">
        <v>43045</v>
      </c>
      <c r="E325" s="2" t="s">
        <v>49</v>
      </c>
      <c r="F325" s="2" t="s">
        <v>63</v>
      </c>
      <c r="G325" s="2" t="s">
        <v>53</v>
      </c>
      <c r="H325" s="2" t="s">
        <v>20</v>
      </c>
      <c r="I325" s="2" t="s">
        <v>66</v>
      </c>
    </row>
    <row r="326" spans="1:18" x14ac:dyDescent="0.3">
      <c r="A326" s="2" t="s">
        <v>103</v>
      </c>
      <c r="B326" s="2" t="s">
        <v>69</v>
      </c>
      <c r="C326" s="40">
        <v>43045</v>
      </c>
      <c r="E326" s="2" t="s">
        <v>49</v>
      </c>
      <c r="F326" s="2" t="s">
        <v>63</v>
      </c>
      <c r="G326" s="2" t="s">
        <v>53</v>
      </c>
      <c r="H326" s="2" t="s">
        <v>11</v>
      </c>
      <c r="I326" s="2" t="s">
        <v>67</v>
      </c>
    </row>
    <row r="327" spans="1:18" x14ac:dyDescent="0.3">
      <c r="A327" s="2" t="s">
        <v>103</v>
      </c>
      <c r="B327" s="2" t="s">
        <v>69</v>
      </c>
      <c r="C327" s="40">
        <v>43045</v>
      </c>
      <c r="E327" s="2" t="s">
        <v>49</v>
      </c>
      <c r="F327" s="2" t="s">
        <v>63</v>
      </c>
      <c r="G327" s="2" t="s">
        <v>53</v>
      </c>
      <c r="H327" s="2" t="s">
        <v>20</v>
      </c>
      <c r="I327" s="2" t="s">
        <v>66</v>
      </c>
    </row>
    <row r="328" spans="1:18" x14ac:dyDescent="0.3">
      <c r="A328" s="2" t="s">
        <v>103</v>
      </c>
      <c r="B328" s="2" t="s">
        <v>69</v>
      </c>
      <c r="C328" s="40">
        <v>43045</v>
      </c>
      <c r="E328" s="2" t="s">
        <v>49</v>
      </c>
      <c r="F328" s="2" t="s">
        <v>63</v>
      </c>
      <c r="G328" s="2" t="s">
        <v>53</v>
      </c>
      <c r="H328" s="2" t="s">
        <v>7</v>
      </c>
      <c r="I328" s="2" t="s">
        <v>66</v>
      </c>
    </row>
    <row r="329" spans="1:18" x14ac:dyDescent="0.3">
      <c r="A329" s="2" t="s">
        <v>103</v>
      </c>
      <c r="B329" s="2" t="s">
        <v>69</v>
      </c>
      <c r="C329" s="40">
        <v>43045</v>
      </c>
      <c r="E329" s="2" t="s">
        <v>49</v>
      </c>
      <c r="F329" s="2" t="s">
        <v>63</v>
      </c>
      <c r="G329" s="2" t="s">
        <v>53</v>
      </c>
      <c r="H329" s="2" t="s">
        <v>11</v>
      </c>
      <c r="I329" s="2" t="s">
        <v>66</v>
      </c>
    </row>
    <row r="330" spans="1:18" x14ac:dyDescent="0.3">
      <c r="A330" s="2" t="s">
        <v>103</v>
      </c>
      <c r="B330" s="2" t="s">
        <v>69</v>
      </c>
      <c r="C330" s="40">
        <v>43045</v>
      </c>
      <c r="E330" s="2" t="s">
        <v>49</v>
      </c>
      <c r="F330" s="2" t="s">
        <v>63</v>
      </c>
      <c r="G330" s="2" t="s">
        <v>53</v>
      </c>
      <c r="H330" s="2" t="s">
        <v>11</v>
      </c>
      <c r="I330" s="2" t="s">
        <v>66</v>
      </c>
    </row>
    <row r="331" spans="1:18" x14ac:dyDescent="0.3">
      <c r="A331" s="2" t="s">
        <v>103</v>
      </c>
      <c r="B331" s="2" t="s">
        <v>69</v>
      </c>
      <c r="C331" s="40">
        <v>43045</v>
      </c>
      <c r="E331" s="2" t="s">
        <v>49</v>
      </c>
      <c r="F331" s="2" t="s">
        <v>63</v>
      </c>
      <c r="G331" s="2" t="s">
        <v>53</v>
      </c>
      <c r="H331" s="2" t="s">
        <v>20</v>
      </c>
      <c r="I331" s="2" t="s">
        <v>66</v>
      </c>
    </row>
    <row r="332" spans="1:18" x14ac:dyDescent="0.3">
      <c r="A332" s="2" t="s">
        <v>103</v>
      </c>
      <c r="B332" s="2" t="s">
        <v>69</v>
      </c>
      <c r="C332" s="40">
        <v>43045</v>
      </c>
      <c r="E332" s="2" t="s">
        <v>49</v>
      </c>
      <c r="F332" s="2" t="s">
        <v>63</v>
      </c>
      <c r="G332" s="2" t="s">
        <v>53</v>
      </c>
      <c r="H332" s="2" t="s">
        <v>20</v>
      </c>
      <c r="I332" s="2" t="s">
        <v>66</v>
      </c>
    </row>
    <row r="333" spans="1:18" x14ac:dyDescent="0.3">
      <c r="A333" s="2" t="s">
        <v>103</v>
      </c>
      <c r="B333" s="2" t="s">
        <v>69</v>
      </c>
      <c r="C333" s="40">
        <v>43045</v>
      </c>
      <c r="E333" s="2" t="s">
        <v>49</v>
      </c>
      <c r="F333" s="2" t="s">
        <v>63</v>
      </c>
      <c r="G333" s="2" t="s">
        <v>53</v>
      </c>
      <c r="H333" s="2" t="s">
        <v>11</v>
      </c>
      <c r="I333" s="2" t="s">
        <v>66</v>
      </c>
    </row>
    <row r="334" spans="1:18" x14ac:dyDescent="0.3">
      <c r="A334" s="2" t="s">
        <v>103</v>
      </c>
      <c r="B334" s="2" t="s">
        <v>69</v>
      </c>
      <c r="C334" s="40">
        <v>43045</v>
      </c>
      <c r="E334" s="2" t="s">
        <v>49</v>
      </c>
      <c r="F334" s="2" t="s">
        <v>63</v>
      </c>
      <c r="G334" s="2" t="s">
        <v>53</v>
      </c>
      <c r="H334" s="2" t="s">
        <v>7</v>
      </c>
      <c r="I334" s="2" t="s">
        <v>66</v>
      </c>
    </row>
    <row r="335" spans="1:18" x14ac:dyDescent="0.3">
      <c r="A335" s="2" t="s">
        <v>103</v>
      </c>
      <c r="B335" s="2" t="s">
        <v>69</v>
      </c>
      <c r="C335" s="40">
        <v>43045</v>
      </c>
      <c r="E335" s="2" t="s">
        <v>49</v>
      </c>
      <c r="F335" s="2" t="s">
        <v>63</v>
      </c>
      <c r="G335" s="2" t="s">
        <v>53</v>
      </c>
      <c r="H335" s="2" t="s">
        <v>20</v>
      </c>
      <c r="I335" s="2" t="s">
        <v>66</v>
      </c>
    </row>
    <row r="336" spans="1:18" x14ac:dyDescent="0.3">
      <c r="A336" s="2" t="s">
        <v>103</v>
      </c>
      <c r="B336" s="2" t="s">
        <v>69</v>
      </c>
      <c r="C336" s="40">
        <v>43045</v>
      </c>
      <c r="E336" s="2" t="s">
        <v>49</v>
      </c>
      <c r="F336" s="2" t="s">
        <v>63</v>
      </c>
      <c r="G336" s="2" t="s">
        <v>53</v>
      </c>
      <c r="H336" s="2" t="s">
        <v>11</v>
      </c>
      <c r="I336" s="2" t="s">
        <v>66</v>
      </c>
    </row>
    <row r="337" spans="1:9" x14ac:dyDescent="0.3">
      <c r="A337" s="2" t="s">
        <v>103</v>
      </c>
      <c r="B337" s="2" t="s">
        <v>69</v>
      </c>
      <c r="C337" s="40">
        <v>43045</v>
      </c>
      <c r="E337" s="2" t="s">
        <v>49</v>
      </c>
      <c r="F337" s="2" t="s">
        <v>63</v>
      </c>
      <c r="G337" s="2" t="s">
        <v>53</v>
      </c>
      <c r="H337" s="2" t="s">
        <v>7</v>
      </c>
      <c r="I337" s="2" t="s">
        <v>66</v>
      </c>
    </row>
    <row r="338" spans="1:9" x14ac:dyDescent="0.3">
      <c r="A338" s="2" t="s">
        <v>103</v>
      </c>
      <c r="B338" s="2" t="s">
        <v>69</v>
      </c>
      <c r="C338" s="40">
        <v>43045</v>
      </c>
      <c r="E338" s="2" t="s">
        <v>49</v>
      </c>
      <c r="F338" s="2" t="s">
        <v>63</v>
      </c>
      <c r="G338" s="2" t="s">
        <v>53</v>
      </c>
      <c r="H338" s="2" t="s">
        <v>20</v>
      </c>
      <c r="I338" s="2" t="s">
        <v>66</v>
      </c>
    </row>
    <row r="339" spans="1:9" x14ac:dyDescent="0.3">
      <c r="A339" s="2" t="s">
        <v>103</v>
      </c>
      <c r="B339" s="2" t="s">
        <v>69</v>
      </c>
      <c r="C339" s="40">
        <v>43045</v>
      </c>
      <c r="E339" s="2" t="s">
        <v>49</v>
      </c>
      <c r="F339" s="2" t="s">
        <v>63</v>
      </c>
      <c r="G339" s="2" t="s">
        <v>53</v>
      </c>
      <c r="H339" s="2" t="s">
        <v>7</v>
      </c>
      <c r="I339" s="2" t="s">
        <v>66</v>
      </c>
    </row>
    <row r="340" spans="1:9" x14ac:dyDescent="0.3">
      <c r="A340" s="2" t="s">
        <v>103</v>
      </c>
      <c r="B340" s="2" t="s">
        <v>69</v>
      </c>
      <c r="C340" s="40">
        <v>43045</v>
      </c>
      <c r="E340" s="2" t="s">
        <v>49</v>
      </c>
      <c r="F340" s="2" t="s">
        <v>63</v>
      </c>
      <c r="G340" s="2" t="s">
        <v>53</v>
      </c>
      <c r="H340" s="2" t="s">
        <v>7</v>
      </c>
      <c r="I340" s="2" t="s">
        <v>66</v>
      </c>
    </row>
    <row r="341" spans="1:9" x14ac:dyDescent="0.3">
      <c r="A341" s="2" t="s">
        <v>103</v>
      </c>
      <c r="B341" s="2" t="s">
        <v>69</v>
      </c>
      <c r="C341" s="40">
        <v>43045</v>
      </c>
      <c r="E341" s="2" t="s">
        <v>49</v>
      </c>
      <c r="F341" s="2" t="s">
        <v>63</v>
      </c>
      <c r="G341" s="2" t="s">
        <v>53</v>
      </c>
      <c r="H341" s="2" t="s">
        <v>7</v>
      </c>
      <c r="I341" s="2" t="s">
        <v>66</v>
      </c>
    </row>
    <row r="342" spans="1:9" x14ac:dyDescent="0.3">
      <c r="A342" s="2" t="s">
        <v>103</v>
      </c>
      <c r="B342" s="2" t="s">
        <v>69</v>
      </c>
      <c r="C342" s="40">
        <v>43045</v>
      </c>
      <c r="E342" s="2" t="s">
        <v>49</v>
      </c>
      <c r="F342" s="2" t="s">
        <v>63</v>
      </c>
      <c r="G342" s="2" t="s">
        <v>53</v>
      </c>
      <c r="H342" s="2" t="s">
        <v>11</v>
      </c>
      <c r="I342" s="2" t="s">
        <v>66</v>
      </c>
    </row>
    <row r="343" spans="1:9" x14ac:dyDescent="0.3">
      <c r="A343" s="2" t="s">
        <v>103</v>
      </c>
      <c r="B343" s="2" t="s">
        <v>69</v>
      </c>
      <c r="C343" s="40">
        <v>43045</v>
      </c>
      <c r="E343" s="2" t="s">
        <v>49</v>
      </c>
      <c r="F343" s="2" t="s">
        <v>63</v>
      </c>
      <c r="G343" s="2" t="s">
        <v>53</v>
      </c>
      <c r="H343" s="2" t="s">
        <v>20</v>
      </c>
      <c r="I343" s="2" t="s">
        <v>66</v>
      </c>
    </row>
    <row r="344" spans="1:9" x14ac:dyDescent="0.3">
      <c r="A344" s="2" t="s">
        <v>103</v>
      </c>
      <c r="B344" s="2" t="s">
        <v>69</v>
      </c>
      <c r="C344" s="40">
        <v>43045</v>
      </c>
      <c r="E344" s="2" t="s">
        <v>49</v>
      </c>
      <c r="F344" s="2" t="s">
        <v>63</v>
      </c>
      <c r="G344" s="2" t="s">
        <v>53</v>
      </c>
      <c r="H344" s="2" t="s">
        <v>20</v>
      </c>
      <c r="I344" s="2" t="s">
        <v>66</v>
      </c>
    </row>
    <row r="345" spans="1:9" x14ac:dyDescent="0.3">
      <c r="A345" s="2" t="s">
        <v>103</v>
      </c>
      <c r="B345" s="2" t="s">
        <v>69</v>
      </c>
      <c r="C345" s="40">
        <v>43045</v>
      </c>
      <c r="E345" s="2" t="s">
        <v>49</v>
      </c>
      <c r="F345" s="2" t="s">
        <v>63</v>
      </c>
      <c r="G345" s="2" t="s">
        <v>53</v>
      </c>
      <c r="H345" s="2" t="s">
        <v>7</v>
      </c>
      <c r="I345" s="2" t="s">
        <v>66</v>
      </c>
    </row>
    <row r="346" spans="1:9" x14ac:dyDescent="0.3">
      <c r="A346" s="2" t="s">
        <v>103</v>
      </c>
      <c r="B346" s="2" t="s">
        <v>69</v>
      </c>
      <c r="C346" s="40">
        <v>43045</v>
      </c>
      <c r="E346" s="2" t="s">
        <v>49</v>
      </c>
      <c r="F346" s="2" t="s">
        <v>63</v>
      </c>
      <c r="G346" s="2" t="s">
        <v>53</v>
      </c>
      <c r="H346" s="2" t="s">
        <v>11</v>
      </c>
      <c r="I346" s="2" t="s">
        <v>66</v>
      </c>
    </row>
    <row r="347" spans="1:9" x14ac:dyDescent="0.3">
      <c r="A347" s="2" t="s">
        <v>103</v>
      </c>
      <c r="B347" s="2" t="s">
        <v>69</v>
      </c>
      <c r="C347" s="40">
        <v>43045</v>
      </c>
      <c r="E347" s="2" t="s">
        <v>49</v>
      </c>
      <c r="F347" s="2" t="s">
        <v>63</v>
      </c>
      <c r="G347" s="2" t="s">
        <v>53</v>
      </c>
      <c r="H347" s="2" t="s">
        <v>20</v>
      </c>
      <c r="I347" s="2" t="s">
        <v>66</v>
      </c>
    </row>
    <row r="348" spans="1:9" x14ac:dyDescent="0.3">
      <c r="A348" s="2" t="s">
        <v>103</v>
      </c>
      <c r="B348" s="2" t="s">
        <v>69</v>
      </c>
      <c r="C348" s="40">
        <v>43045</v>
      </c>
      <c r="E348" s="2" t="s">
        <v>49</v>
      </c>
      <c r="F348" s="2" t="s">
        <v>63</v>
      </c>
      <c r="G348" s="2" t="s">
        <v>53</v>
      </c>
      <c r="H348" s="2" t="s">
        <v>11</v>
      </c>
      <c r="I348" s="2" t="s">
        <v>66</v>
      </c>
    </row>
    <row r="349" spans="1:9" x14ac:dyDescent="0.3">
      <c r="A349" s="2" t="s">
        <v>103</v>
      </c>
      <c r="B349" s="2" t="s">
        <v>69</v>
      </c>
      <c r="C349" s="40">
        <v>43045</v>
      </c>
      <c r="E349" s="2" t="s">
        <v>49</v>
      </c>
      <c r="F349" s="2" t="s">
        <v>63</v>
      </c>
      <c r="G349" s="2" t="s">
        <v>53</v>
      </c>
      <c r="H349" s="2" t="s">
        <v>11</v>
      </c>
      <c r="I349" s="2" t="s">
        <v>67</v>
      </c>
    </row>
    <row r="350" spans="1:9" x14ac:dyDescent="0.3">
      <c r="A350" s="2" t="s">
        <v>103</v>
      </c>
      <c r="B350" s="2" t="s">
        <v>69</v>
      </c>
      <c r="C350" s="40">
        <v>43045</v>
      </c>
      <c r="E350" s="2" t="s">
        <v>49</v>
      </c>
      <c r="F350" s="2" t="s">
        <v>63</v>
      </c>
      <c r="G350" s="2" t="s">
        <v>53</v>
      </c>
      <c r="H350" s="2" t="s">
        <v>20</v>
      </c>
      <c r="I350" s="2" t="s">
        <v>66</v>
      </c>
    </row>
    <row r="351" spans="1:9" x14ac:dyDescent="0.3">
      <c r="A351" s="2" t="s">
        <v>103</v>
      </c>
      <c r="B351" s="2" t="s">
        <v>69</v>
      </c>
      <c r="C351" s="40">
        <v>43045</v>
      </c>
      <c r="E351" s="2" t="s">
        <v>49</v>
      </c>
      <c r="F351" s="2" t="s">
        <v>63</v>
      </c>
      <c r="G351" s="2" t="s">
        <v>53</v>
      </c>
      <c r="H351" s="2" t="s">
        <v>11</v>
      </c>
      <c r="I351" s="2" t="s">
        <v>66</v>
      </c>
    </row>
    <row r="352" spans="1:9" x14ac:dyDescent="0.3">
      <c r="A352" s="2" t="s">
        <v>103</v>
      </c>
      <c r="B352" s="2" t="s">
        <v>69</v>
      </c>
      <c r="C352" s="40">
        <v>43045</v>
      </c>
      <c r="E352" s="2" t="s">
        <v>49</v>
      </c>
      <c r="F352" s="2" t="s">
        <v>63</v>
      </c>
      <c r="G352" s="2" t="s">
        <v>53</v>
      </c>
      <c r="H352" s="2" t="s">
        <v>20</v>
      </c>
      <c r="I352" s="2" t="s">
        <v>66</v>
      </c>
    </row>
    <row r="353" spans="1:18" x14ac:dyDescent="0.3">
      <c r="A353" s="2" t="s">
        <v>103</v>
      </c>
      <c r="B353" s="2" t="s">
        <v>69</v>
      </c>
      <c r="C353" s="40">
        <v>43045</v>
      </c>
      <c r="E353" s="2" t="s">
        <v>49</v>
      </c>
      <c r="F353" s="2" t="s">
        <v>63</v>
      </c>
      <c r="G353" s="2" t="s">
        <v>53</v>
      </c>
      <c r="H353" s="2" t="s">
        <v>11</v>
      </c>
      <c r="I353" s="2" t="s">
        <v>67</v>
      </c>
    </row>
    <row r="354" spans="1:18" x14ac:dyDescent="0.3">
      <c r="A354" s="2" t="s">
        <v>103</v>
      </c>
      <c r="B354" s="2" t="s">
        <v>69</v>
      </c>
      <c r="C354" s="40">
        <v>43045</v>
      </c>
      <c r="E354" s="2" t="s">
        <v>49</v>
      </c>
      <c r="F354" s="2" t="s">
        <v>63</v>
      </c>
      <c r="G354" s="2" t="s">
        <v>53</v>
      </c>
      <c r="H354" s="2" t="s">
        <v>20</v>
      </c>
      <c r="I354" s="2" t="s">
        <v>66</v>
      </c>
    </row>
    <row r="355" spans="1:18" x14ac:dyDescent="0.3">
      <c r="C355" s="40"/>
      <c r="I355" s="3" t="s">
        <v>8</v>
      </c>
    </row>
    <row r="356" spans="1:18" x14ac:dyDescent="0.3">
      <c r="C356" s="40"/>
      <c r="I356" s="3" t="s">
        <v>21</v>
      </c>
    </row>
    <row r="357" spans="1:18" ht="15" thickBot="1" x14ac:dyDescent="0.35">
      <c r="A357" s="2" t="s">
        <v>105</v>
      </c>
      <c r="B357" s="2" t="s">
        <v>69</v>
      </c>
      <c r="C357" s="40">
        <v>43045</v>
      </c>
      <c r="F357" s="2" t="s">
        <v>63</v>
      </c>
      <c r="G357" s="2" t="s">
        <v>53</v>
      </c>
      <c r="H357" s="2" t="s">
        <v>11</v>
      </c>
      <c r="I357" s="2" t="s">
        <v>67</v>
      </c>
      <c r="J357" s="2" t="s">
        <v>89</v>
      </c>
    </row>
    <row r="358" spans="1:18" x14ac:dyDescent="0.3">
      <c r="A358" s="2" t="s">
        <v>105</v>
      </c>
      <c r="B358" s="2" t="s">
        <v>69</v>
      </c>
      <c r="C358" s="40">
        <v>43045</v>
      </c>
      <c r="F358" s="2" t="s">
        <v>63</v>
      </c>
      <c r="G358" s="2" t="s">
        <v>53</v>
      </c>
      <c r="H358" s="2" t="s">
        <v>20</v>
      </c>
      <c r="I358" s="2" t="s">
        <v>67</v>
      </c>
      <c r="J358" s="2" t="s">
        <v>89</v>
      </c>
      <c r="L358" s="4" t="str">
        <f>A358</f>
        <v>G5</v>
      </c>
      <c r="M358" s="5" t="s">
        <v>12</v>
      </c>
      <c r="N358" s="5" t="s">
        <v>66</v>
      </c>
      <c r="O358" s="5" t="s">
        <v>67</v>
      </c>
      <c r="Q358" s="16"/>
      <c r="R358" s="17" t="s">
        <v>7</v>
      </c>
    </row>
    <row r="359" spans="1:18" x14ac:dyDescent="0.3">
      <c r="A359" s="2" t="s">
        <v>105</v>
      </c>
      <c r="B359" s="2" t="s">
        <v>69</v>
      </c>
      <c r="C359" s="40">
        <v>43045</v>
      </c>
      <c r="F359" s="2" t="s">
        <v>63</v>
      </c>
      <c r="G359" s="2" t="s">
        <v>53</v>
      </c>
      <c r="H359" s="2" t="s">
        <v>20</v>
      </c>
      <c r="I359" s="2" t="s">
        <v>67</v>
      </c>
      <c r="J359" s="2" t="s">
        <v>89</v>
      </c>
      <c r="L359" s="6"/>
      <c r="M359" s="6"/>
      <c r="N359" s="6"/>
      <c r="O359" s="6"/>
      <c r="Q359" s="18"/>
      <c r="R359" s="19"/>
    </row>
    <row r="360" spans="1:18" x14ac:dyDescent="0.3">
      <c r="A360" s="2" t="s">
        <v>105</v>
      </c>
      <c r="B360" s="2" t="s">
        <v>69</v>
      </c>
      <c r="C360" s="40">
        <v>43045</v>
      </c>
      <c r="F360" s="2" t="s">
        <v>63</v>
      </c>
      <c r="G360" s="2" t="s">
        <v>53</v>
      </c>
      <c r="H360" s="2" t="s">
        <v>20</v>
      </c>
      <c r="I360" s="2" t="s">
        <v>67</v>
      </c>
      <c r="J360" s="2" t="s">
        <v>89</v>
      </c>
      <c r="L360" s="4" t="s">
        <v>11</v>
      </c>
      <c r="M360" s="6">
        <f>COUNTIF(H357:H365,"C")</f>
        <v>1</v>
      </c>
      <c r="N360" s="6">
        <f>SUMPRODUCT((H357:H365="C")*(I357:I365="BUZZ"))</f>
        <v>0</v>
      </c>
      <c r="O360" s="6">
        <f>SUMPRODUCT((H357:H365="C")*(I357:I365="LAND"))</f>
        <v>1</v>
      </c>
      <c r="Q360" s="20" t="s">
        <v>17</v>
      </c>
      <c r="R360" s="21">
        <f>COUNTIF(H357:H365,"RET")</f>
        <v>0</v>
      </c>
    </row>
    <row r="361" spans="1:18" x14ac:dyDescent="0.3">
      <c r="C361" s="40"/>
      <c r="J361" s="2" t="s">
        <v>89</v>
      </c>
      <c r="L361" s="4" t="s">
        <v>13</v>
      </c>
      <c r="M361" s="5">
        <f>100*M360/(M360+M363+M365)</f>
        <v>25</v>
      </c>
      <c r="N361" s="4">
        <f>100*N360/M360</f>
        <v>0</v>
      </c>
      <c r="O361" s="4">
        <f>100*O360/M360</f>
        <v>100</v>
      </c>
      <c r="Q361" s="20" t="s">
        <v>18</v>
      </c>
      <c r="R361" s="21">
        <f>(M360+M363+R360)</f>
        <v>4</v>
      </c>
    </row>
    <row r="362" spans="1:18" ht="15" thickBot="1" x14ac:dyDescent="0.35">
      <c r="C362" s="40"/>
      <c r="L362" s="4"/>
      <c r="M362" s="7"/>
      <c r="N362" s="6"/>
      <c r="O362" s="6"/>
      <c r="Q362" s="22"/>
      <c r="R362" s="23"/>
    </row>
    <row r="363" spans="1:18" x14ac:dyDescent="0.3">
      <c r="C363" s="40"/>
      <c r="L363" s="4" t="s">
        <v>20</v>
      </c>
      <c r="M363" s="7">
        <f>COUNTIF(H357:H365,"M")</f>
        <v>3</v>
      </c>
      <c r="N363" s="6">
        <f>SUMPRODUCT((H357:H365="M")*(I357:I365="BUZZ"))</f>
        <v>0</v>
      </c>
      <c r="O363" s="6">
        <f>SUMPRODUCT((H357:H365="M")*(I357:I365="LAND"))</f>
        <v>3</v>
      </c>
      <c r="Q363" s="20" t="s">
        <v>32</v>
      </c>
      <c r="R363" s="21">
        <f>COUNTIF(I357:I365,"TOUCH")</f>
        <v>0</v>
      </c>
    </row>
    <row r="364" spans="1:18" x14ac:dyDescent="0.3">
      <c r="C364" s="40"/>
      <c r="L364" s="4" t="s">
        <v>13</v>
      </c>
      <c r="M364" s="5">
        <f>100*M363/(M360+M363+M365)</f>
        <v>75</v>
      </c>
      <c r="N364" s="4">
        <f>100*N363/M363</f>
        <v>0</v>
      </c>
      <c r="O364" s="4">
        <f>100*O363/M363</f>
        <v>100</v>
      </c>
      <c r="Q364" s="20" t="s">
        <v>18</v>
      </c>
      <c r="R364" s="21">
        <f>(M360+M363+R360)</f>
        <v>4</v>
      </c>
    </row>
    <row r="365" spans="1:18" x14ac:dyDescent="0.3">
      <c r="C365" s="40"/>
    </row>
    <row r="366" spans="1:18" x14ac:dyDescent="0.3">
      <c r="I366" s="3" t="s">
        <v>8</v>
      </c>
    </row>
    <row r="367" spans="1:18" x14ac:dyDescent="0.3">
      <c r="C367" s="40"/>
      <c r="I367" s="3" t="s">
        <v>21</v>
      </c>
    </row>
    <row r="368" spans="1:18" ht="15" thickBot="1" x14ac:dyDescent="0.35">
      <c r="A368" s="2" t="s">
        <v>106</v>
      </c>
      <c r="B368" s="2" t="s">
        <v>69</v>
      </c>
      <c r="C368" s="40">
        <v>43046</v>
      </c>
      <c r="D368" s="2" t="s">
        <v>43</v>
      </c>
      <c r="E368" s="2" t="s">
        <v>59</v>
      </c>
      <c r="F368" s="2" t="s">
        <v>28</v>
      </c>
      <c r="G368" s="2" t="s">
        <v>53</v>
      </c>
      <c r="H368" s="2" t="s">
        <v>11</v>
      </c>
      <c r="I368" s="2" t="s">
        <v>67</v>
      </c>
    </row>
    <row r="369" spans="1:18" x14ac:dyDescent="0.3">
      <c r="A369" s="2" t="s">
        <v>106</v>
      </c>
      <c r="B369" s="2" t="s">
        <v>69</v>
      </c>
      <c r="C369" s="40">
        <v>43046</v>
      </c>
      <c r="D369" s="2" t="s">
        <v>43</v>
      </c>
      <c r="E369" s="2" t="s">
        <v>59</v>
      </c>
      <c r="F369" s="2" t="s">
        <v>28</v>
      </c>
      <c r="G369" s="2" t="s">
        <v>53</v>
      </c>
      <c r="H369" s="2" t="s">
        <v>7</v>
      </c>
      <c r="I369" s="2" t="s">
        <v>67</v>
      </c>
      <c r="L369" s="4" t="str">
        <f>A369</f>
        <v>G7</v>
      </c>
      <c r="M369" s="5" t="s">
        <v>12</v>
      </c>
      <c r="N369" s="5" t="s">
        <v>66</v>
      </c>
      <c r="O369" s="5" t="s">
        <v>67</v>
      </c>
      <c r="Q369" s="16"/>
      <c r="R369" s="17" t="s">
        <v>7</v>
      </c>
    </row>
    <row r="370" spans="1:18" x14ac:dyDescent="0.3">
      <c r="A370" s="2" t="s">
        <v>106</v>
      </c>
      <c r="B370" s="2" t="s">
        <v>69</v>
      </c>
      <c r="C370" s="40">
        <v>43046</v>
      </c>
      <c r="D370" s="2" t="s">
        <v>43</v>
      </c>
      <c r="E370" s="2" t="s">
        <v>59</v>
      </c>
      <c r="F370" s="2" t="s">
        <v>28</v>
      </c>
      <c r="G370" s="2" t="s">
        <v>53</v>
      </c>
      <c r="H370" s="2" t="s">
        <v>20</v>
      </c>
      <c r="I370" s="2" t="s">
        <v>67</v>
      </c>
      <c r="L370" s="6"/>
      <c r="M370" s="6"/>
      <c r="N370" s="6"/>
      <c r="O370" s="6"/>
      <c r="Q370" s="18"/>
      <c r="R370" s="19"/>
    </row>
    <row r="371" spans="1:18" x14ac:dyDescent="0.3">
      <c r="A371" s="2" t="s">
        <v>106</v>
      </c>
      <c r="B371" s="2" t="s">
        <v>69</v>
      </c>
      <c r="C371" s="40">
        <v>43046</v>
      </c>
      <c r="D371" s="2" t="s">
        <v>43</v>
      </c>
      <c r="E371" s="2" t="s">
        <v>59</v>
      </c>
      <c r="F371" s="2" t="s">
        <v>28</v>
      </c>
      <c r="G371" s="2" t="s">
        <v>53</v>
      </c>
      <c r="H371" s="2" t="s">
        <v>20</v>
      </c>
      <c r="I371" s="2" t="s">
        <v>66</v>
      </c>
      <c r="L371" s="4" t="s">
        <v>11</v>
      </c>
      <c r="M371" s="6">
        <f>COUNTIF(H368:H407,"C")</f>
        <v>14</v>
      </c>
      <c r="N371" s="6">
        <f>SUMPRODUCT((H368:H407="C")*(I368:I407="BUZZ"))</f>
        <v>13</v>
      </c>
      <c r="O371" s="6">
        <f>SUMPRODUCT((H368:H407="C")*(I368:I407="LAND"))</f>
        <v>1</v>
      </c>
      <c r="Q371" s="20" t="s">
        <v>17</v>
      </c>
      <c r="R371" s="21">
        <f>COUNTIF(H368:H407,"RET")</f>
        <v>11</v>
      </c>
    </row>
    <row r="372" spans="1:18" x14ac:dyDescent="0.3">
      <c r="A372" s="2" t="s">
        <v>106</v>
      </c>
      <c r="B372" s="2" t="s">
        <v>69</v>
      </c>
      <c r="C372" s="40">
        <v>43046</v>
      </c>
      <c r="D372" s="2" t="s">
        <v>43</v>
      </c>
      <c r="E372" s="2" t="s">
        <v>59</v>
      </c>
      <c r="F372" s="2" t="s">
        <v>28</v>
      </c>
      <c r="G372" s="2" t="s">
        <v>53</v>
      </c>
      <c r="H372" s="2" t="s">
        <v>11</v>
      </c>
      <c r="I372" s="2" t="s">
        <v>66</v>
      </c>
      <c r="L372" s="4" t="s">
        <v>13</v>
      </c>
      <c r="M372" s="5">
        <f>100*M371/(M371+M374+M377)</f>
        <v>48.275862068965516</v>
      </c>
      <c r="N372" s="4">
        <f>100*N371/M371</f>
        <v>92.857142857142861</v>
      </c>
      <c r="O372" s="4">
        <f>100*O371/M371</f>
        <v>7.1428571428571432</v>
      </c>
      <c r="Q372" s="20" t="s">
        <v>18</v>
      </c>
      <c r="R372" s="21">
        <f>(M371+M374+R371)</f>
        <v>40</v>
      </c>
    </row>
    <row r="373" spans="1:18" ht="15" thickBot="1" x14ac:dyDescent="0.35">
      <c r="A373" s="2" t="s">
        <v>106</v>
      </c>
      <c r="B373" s="2" t="s">
        <v>69</v>
      </c>
      <c r="C373" s="40">
        <v>43046</v>
      </c>
      <c r="D373" s="2" t="s">
        <v>43</v>
      </c>
      <c r="E373" s="2" t="s">
        <v>59</v>
      </c>
      <c r="F373" s="2" t="s">
        <v>28</v>
      </c>
      <c r="G373" s="2" t="s">
        <v>53</v>
      </c>
      <c r="H373" s="2" t="s">
        <v>20</v>
      </c>
      <c r="I373" s="2" t="s">
        <v>66</v>
      </c>
      <c r="L373" s="4"/>
      <c r="M373" s="7"/>
      <c r="N373" s="6"/>
      <c r="O373" s="6"/>
      <c r="Q373" s="22"/>
      <c r="R373" s="23"/>
    </row>
    <row r="374" spans="1:18" x14ac:dyDescent="0.3">
      <c r="A374" s="2" t="s">
        <v>106</v>
      </c>
      <c r="B374" s="2" t="s">
        <v>69</v>
      </c>
      <c r="C374" s="40">
        <v>43046</v>
      </c>
      <c r="D374" s="2" t="s">
        <v>43</v>
      </c>
      <c r="E374" s="2" t="s">
        <v>59</v>
      </c>
      <c r="F374" s="2" t="s">
        <v>28</v>
      </c>
      <c r="G374" s="2" t="s">
        <v>53</v>
      </c>
      <c r="H374" s="2" t="s">
        <v>20</v>
      </c>
      <c r="I374" s="2" t="s">
        <v>67</v>
      </c>
      <c r="L374" s="4" t="s">
        <v>20</v>
      </c>
      <c r="M374" s="7">
        <f>COUNTIF(H368:H407,"M")</f>
        <v>15</v>
      </c>
      <c r="N374" s="6">
        <f>SUMPRODUCT((H368:H407="M")*(I368:I407="BUZZ"))</f>
        <v>13</v>
      </c>
      <c r="O374" s="6">
        <f>SUMPRODUCT((H368:H407="M")*(I368:I407="LAND"))</f>
        <v>2</v>
      </c>
      <c r="Q374" s="20" t="s">
        <v>32</v>
      </c>
      <c r="R374" s="21">
        <f>COUNTIF(I368:I407,"TOUCH")</f>
        <v>0</v>
      </c>
    </row>
    <row r="375" spans="1:18" x14ac:dyDescent="0.3">
      <c r="A375" s="2" t="s">
        <v>106</v>
      </c>
      <c r="B375" s="2" t="s">
        <v>69</v>
      </c>
      <c r="C375" s="40">
        <v>43046</v>
      </c>
      <c r="D375" s="2" t="s">
        <v>43</v>
      </c>
      <c r="E375" s="2" t="s">
        <v>59</v>
      </c>
      <c r="F375" s="2" t="s">
        <v>28</v>
      </c>
      <c r="G375" s="2" t="s">
        <v>53</v>
      </c>
      <c r="H375" s="2" t="s">
        <v>11</v>
      </c>
      <c r="I375" s="2" t="s">
        <v>66</v>
      </c>
      <c r="L375" s="4" t="s">
        <v>13</v>
      </c>
      <c r="M375" s="5">
        <f>100*M374/(M371+M374+M377)</f>
        <v>51.724137931034484</v>
      </c>
      <c r="N375" s="4">
        <f>100*N374/M374</f>
        <v>86.666666666666671</v>
      </c>
      <c r="O375" s="4">
        <f>100*O374/M374</f>
        <v>13.333333333333334</v>
      </c>
      <c r="Q375" s="20" t="s">
        <v>18</v>
      </c>
      <c r="R375" s="21">
        <f>(M371+M374+R371)</f>
        <v>40</v>
      </c>
    </row>
    <row r="376" spans="1:18" x14ac:dyDescent="0.3">
      <c r="A376" s="2" t="s">
        <v>106</v>
      </c>
      <c r="B376" s="2" t="s">
        <v>69</v>
      </c>
      <c r="C376" s="40">
        <v>43046</v>
      </c>
      <c r="D376" s="2" t="s">
        <v>43</v>
      </c>
      <c r="E376" s="2" t="s">
        <v>59</v>
      </c>
      <c r="F376" s="2" t="s">
        <v>28</v>
      </c>
      <c r="G376" s="2" t="s">
        <v>53</v>
      </c>
      <c r="H376" s="2" t="s">
        <v>20</v>
      </c>
      <c r="I376" s="2" t="s">
        <v>66</v>
      </c>
    </row>
    <row r="377" spans="1:18" x14ac:dyDescent="0.3">
      <c r="A377" s="2" t="s">
        <v>106</v>
      </c>
      <c r="B377" s="2" t="s">
        <v>69</v>
      </c>
      <c r="C377" s="40">
        <v>43046</v>
      </c>
      <c r="D377" s="2" t="s">
        <v>43</v>
      </c>
      <c r="E377" s="2" t="s">
        <v>59</v>
      </c>
      <c r="F377" s="2" t="s">
        <v>28</v>
      </c>
      <c r="G377" s="2" t="s">
        <v>53</v>
      </c>
      <c r="H377" s="2" t="s">
        <v>7</v>
      </c>
      <c r="I377" s="2" t="s">
        <v>66</v>
      </c>
    </row>
    <row r="378" spans="1:18" x14ac:dyDescent="0.3">
      <c r="A378" s="2" t="s">
        <v>106</v>
      </c>
      <c r="B378" s="2" t="s">
        <v>69</v>
      </c>
      <c r="C378" s="40">
        <v>43046</v>
      </c>
      <c r="D378" s="2" t="s">
        <v>43</v>
      </c>
      <c r="E378" s="2" t="s">
        <v>59</v>
      </c>
      <c r="F378" s="2" t="s">
        <v>28</v>
      </c>
      <c r="G378" s="2" t="s">
        <v>53</v>
      </c>
      <c r="H378" s="2" t="s">
        <v>7</v>
      </c>
      <c r="I378" s="2" t="s">
        <v>66</v>
      </c>
    </row>
    <row r="379" spans="1:18" x14ac:dyDescent="0.3">
      <c r="A379" s="2" t="s">
        <v>106</v>
      </c>
      <c r="B379" s="2" t="s">
        <v>69</v>
      </c>
      <c r="C379" s="40">
        <v>43046</v>
      </c>
      <c r="D379" s="2" t="s">
        <v>43</v>
      </c>
      <c r="E379" s="2" t="s">
        <v>59</v>
      </c>
      <c r="F379" s="2" t="s">
        <v>28</v>
      </c>
      <c r="G379" s="2" t="s">
        <v>53</v>
      </c>
      <c r="H379" s="2" t="s">
        <v>7</v>
      </c>
      <c r="I379" s="2" t="s">
        <v>66</v>
      </c>
    </row>
    <row r="380" spans="1:18" x14ac:dyDescent="0.3">
      <c r="A380" s="2" t="s">
        <v>106</v>
      </c>
      <c r="B380" s="2" t="s">
        <v>69</v>
      </c>
      <c r="C380" s="40">
        <v>43046</v>
      </c>
      <c r="D380" s="2" t="s">
        <v>43</v>
      </c>
      <c r="E380" s="2" t="s">
        <v>59</v>
      </c>
      <c r="F380" s="2" t="s">
        <v>28</v>
      </c>
      <c r="G380" s="2" t="s">
        <v>53</v>
      </c>
      <c r="H380" s="2" t="s">
        <v>11</v>
      </c>
      <c r="I380" s="2" t="s">
        <v>66</v>
      </c>
    </row>
    <row r="381" spans="1:18" x14ac:dyDescent="0.3">
      <c r="A381" s="2" t="s">
        <v>106</v>
      </c>
      <c r="B381" s="2" t="s">
        <v>69</v>
      </c>
      <c r="C381" s="40">
        <v>43046</v>
      </c>
      <c r="D381" s="2" t="s">
        <v>43</v>
      </c>
      <c r="E381" s="2" t="s">
        <v>59</v>
      </c>
      <c r="F381" s="2" t="s">
        <v>28</v>
      </c>
      <c r="G381" s="2" t="s">
        <v>53</v>
      </c>
      <c r="H381" s="2" t="s">
        <v>7</v>
      </c>
      <c r="I381" s="2" t="s">
        <v>66</v>
      </c>
    </row>
    <row r="382" spans="1:18" x14ac:dyDescent="0.3">
      <c r="A382" s="2" t="s">
        <v>106</v>
      </c>
      <c r="B382" s="2" t="s">
        <v>69</v>
      </c>
      <c r="C382" s="40">
        <v>43046</v>
      </c>
      <c r="D382" s="2" t="s">
        <v>43</v>
      </c>
      <c r="E382" s="2" t="s">
        <v>59</v>
      </c>
      <c r="F382" s="2" t="s">
        <v>28</v>
      </c>
      <c r="G382" s="2" t="s">
        <v>53</v>
      </c>
      <c r="H382" s="2" t="s">
        <v>20</v>
      </c>
      <c r="I382" s="2" t="s">
        <v>66</v>
      </c>
    </row>
    <row r="383" spans="1:18" x14ac:dyDescent="0.3">
      <c r="A383" s="2" t="s">
        <v>106</v>
      </c>
      <c r="B383" s="2" t="s">
        <v>69</v>
      </c>
      <c r="C383" s="40">
        <v>43046</v>
      </c>
      <c r="D383" s="2" t="s">
        <v>43</v>
      </c>
      <c r="E383" s="2" t="s">
        <v>59</v>
      </c>
      <c r="F383" s="2" t="s">
        <v>28</v>
      </c>
      <c r="G383" s="2" t="s">
        <v>53</v>
      </c>
      <c r="H383" s="2" t="s">
        <v>7</v>
      </c>
      <c r="I383" s="2" t="s">
        <v>66</v>
      </c>
    </row>
    <row r="384" spans="1:18" x14ac:dyDescent="0.3">
      <c r="A384" s="2" t="s">
        <v>106</v>
      </c>
      <c r="B384" s="2" t="s">
        <v>69</v>
      </c>
      <c r="C384" s="40">
        <v>43046</v>
      </c>
      <c r="D384" s="2" t="s">
        <v>43</v>
      </c>
      <c r="E384" s="2" t="s">
        <v>59</v>
      </c>
      <c r="F384" s="2" t="s">
        <v>28</v>
      </c>
      <c r="G384" s="2" t="s">
        <v>53</v>
      </c>
      <c r="H384" s="2" t="s">
        <v>7</v>
      </c>
      <c r="I384" s="2" t="s">
        <v>66</v>
      </c>
    </row>
    <row r="385" spans="1:9" x14ac:dyDescent="0.3">
      <c r="A385" s="2" t="s">
        <v>106</v>
      </c>
      <c r="B385" s="2" t="s">
        <v>69</v>
      </c>
      <c r="C385" s="40">
        <v>43046</v>
      </c>
      <c r="D385" s="2" t="s">
        <v>43</v>
      </c>
      <c r="E385" s="2" t="s">
        <v>59</v>
      </c>
      <c r="F385" s="2" t="s">
        <v>28</v>
      </c>
      <c r="G385" s="2" t="s">
        <v>53</v>
      </c>
      <c r="H385" s="2" t="s">
        <v>11</v>
      </c>
      <c r="I385" s="2" t="s">
        <v>66</v>
      </c>
    </row>
    <row r="386" spans="1:9" x14ac:dyDescent="0.3">
      <c r="A386" s="2" t="s">
        <v>106</v>
      </c>
      <c r="B386" s="2" t="s">
        <v>69</v>
      </c>
      <c r="C386" s="40">
        <v>43046</v>
      </c>
      <c r="D386" s="2" t="s">
        <v>43</v>
      </c>
      <c r="E386" s="2" t="s">
        <v>59</v>
      </c>
      <c r="F386" s="2" t="s">
        <v>28</v>
      </c>
      <c r="G386" s="2" t="s">
        <v>53</v>
      </c>
      <c r="H386" s="2" t="s">
        <v>20</v>
      </c>
      <c r="I386" s="2" t="s">
        <v>66</v>
      </c>
    </row>
    <row r="387" spans="1:9" x14ac:dyDescent="0.3">
      <c r="A387" s="2" t="s">
        <v>106</v>
      </c>
      <c r="B387" s="2" t="s">
        <v>69</v>
      </c>
      <c r="C387" s="40">
        <v>43046</v>
      </c>
      <c r="D387" s="2" t="s">
        <v>43</v>
      </c>
      <c r="E387" s="2" t="s">
        <v>59</v>
      </c>
      <c r="F387" s="2" t="s">
        <v>28</v>
      </c>
      <c r="G387" s="2" t="s">
        <v>53</v>
      </c>
      <c r="H387" s="2" t="s">
        <v>7</v>
      </c>
      <c r="I387" s="2" t="s">
        <v>66</v>
      </c>
    </row>
    <row r="388" spans="1:9" x14ac:dyDescent="0.3">
      <c r="A388" s="2" t="s">
        <v>106</v>
      </c>
      <c r="B388" s="2" t="s">
        <v>69</v>
      </c>
      <c r="C388" s="40">
        <v>43046</v>
      </c>
      <c r="D388" s="2" t="s">
        <v>43</v>
      </c>
      <c r="E388" s="2" t="s">
        <v>59</v>
      </c>
      <c r="F388" s="2" t="s">
        <v>28</v>
      </c>
      <c r="G388" s="2" t="s">
        <v>53</v>
      </c>
      <c r="H388" s="2" t="s">
        <v>11</v>
      </c>
      <c r="I388" s="2" t="s">
        <v>66</v>
      </c>
    </row>
    <row r="389" spans="1:9" x14ac:dyDescent="0.3">
      <c r="A389" s="2" t="s">
        <v>106</v>
      </c>
      <c r="B389" s="2" t="s">
        <v>69</v>
      </c>
      <c r="C389" s="40">
        <v>43046</v>
      </c>
      <c r="D389" s="2" t="s">
        <v>43</v>
      </c>
      <c r="E389" s="2" t="s">
        <v>59</v>
      </c>
      <c r="F389" s="2" t="s">
        <v>28</v>
      </c>
      <c r="G389" s="2" t="s">
        <v>53</v>
      </c>
      <c r="H389" s="2" t="s">
        <v>20</v>
      </c>
      <c r="I389" s="2" t="s">
        <v>66</v>
      </c>
    </row>
    <row r="390" spans="1:9" x14ac:dyDescent="0.3">
      <c r="A390" s="2" t="s">
        <v>106</v>
      </c>
      <c r="B390" s="2" t="s">
        <v>69</v>
      </c>
      <c r="C390" s="40">
        <v>43046</v>
      </c>
      <c r="D390" s="2" t="s">
        <v>43</v>
      </c>
      <c r="E390" s="2" t="s">
        <v>59</v>
      </c>
      <c r="F390" s="2" t="s">
        <v>28</v>
      </c>
      <c r="G390" s="2" t="s">
        <v>53</v>
      </c>
      <c r="H390" s="2" t="s">
        <v>11</v>
      </c>
      <c r="I390" s="2" t="s">
        <v>66</v>
      </c>
    </row>
    <row r="391" spans="1:9" x14ac:dyDescent="0.3">
      <c r="A391" s="2" t="s">
        <v>106</v>
      </c>
      <c r="B391" s="2" t="s">
        <v>69</v>
      </c>
      <c r="C391" s="40">
        <v>43046</v>
      </c>
      <c r="D391" s="2" t="s">
        <v>43</v>
      </c>
      <c r="E391" s="2" t="s">
        <v>59</v>
      </c>
      <c r="F391" s="2" t="s">
        <v>28</v>
      </c>
      <c r="G391" s="2" t="s">
        <v>53</v>
      </c>
      <c r="H391" s="2" t="s">
        <v>20</v>
      </c>
      <c r="I391" s="2" t="s">
        <v>66</v>
      </c>
    </row>
    <row r="392" spans="1:9" x14ac:dyDescent="0.3">
      <c r="A392" s="2" t="s">
        <v>106</v>
      </c>
      <c r="B392" s="2" t="s">
        <v>69</v>
      </c>
      <c r="C392" s="40">
        <v>43046</v>
      </c>
      <c r="D392" s="2" t="s">
        <v>43</v>
      </c>
      <c r="E392" s="2" t="s">
        <v>59</v>
      </c>
      <c r="F392" s="2" t="s">
        <v>28</v>
      </c>
      <c r="G392" s="2" t="s">
        <v>53</v>
      </c>
      <c r="H392" s="2" t="s">
        <v>7</v>
      </c>
      <c r="I392" s="2" t="s">
        <v>66</v>
      </c>
    </row>
    <row r="393" spans="1:9" x14ac:dyDescent="0.3">
      <c r="A393" s="2" t="s">
        <v>106</v>
      </c>
      <c r="B393" s="2" t="s">
        <v>69</v>
      </c>
      <c r="C393" s="40">
        <v>43046</v>
      </c>
      <c r="D393" s="2" t="s">
        <v>43</v>
      </c>
      <c r="E393" s="2" t="s">
        <v>59</v>
      </c>
      <c r="F393" s="2" t="s">
        <v>28</v>
      </c>
      <c r="G393" s="2" t="s">
        <v>53</v>
      </c>
      <c r="H393" s="2" t="s">
        <v>11</v>
      </c>
      <c r="I393" s="2" t="s">
        <v>66</v>
      </c>
    </row>
    <row r="394" spans="1:9" x14ac:dyDescent="0.3">
      <c r="A394" s="2" t="s">
        <v>106</v>
      </c>
      <c r="B394" s="2" t="s">
        <v>69</v>
      </c>
      <c r="C394" s="40">
        <v>43046</v>
      </c>
      <c r="D394" s="2" t="s">
        <v>43</v>
      </c>
      <c r="E394" s="2" t="s">
        <v>59</v>
      </c>
      <c r="F394" s="2" t="s">
        <v>28</v>
      </c>
      <c r="G394" s="2" t="s">
        <v>53</v>
      </c>
      <c r="H394" s="2" t="s">
        <v>20</v>
      </c>
      <c r="I394" s="2" t="s">
        <v>66</v>
      </c>
    </row>
    <row r="395" spans="1:9" x14ac:dyDescent="0.3">
      <c r="A395" s="2" t="s">
        <v>106</v>
      </c>
      <c r="B395" s="2" t="s">
        <v>69</v>
      </c>
      <c r="C395" s="40">
        <v>43046</v>
      </c>
      <c r="D395" s="2" t="s">
        <v>43</v>
      </c>
      <c r="E395" s="2" t="s">
        <v>59</v>
      </c>
      <c r="F395" s="2" t="s">
        <v>28</v>
      </c>
      <c r="G395" s="2" t="s">
        <v>53</v>
      </c>
      <c r="H395" s="2" t="s">
        <v>11</v>
      </c>
      <c r="I395" s="2" t="s">
        <v>66</v>
      </c>
    </row>
    <row r="396" spans="1:9" x14ac:dyDescent="0.3">
      <c r="A396" s="2" t="s">
        <v>106</v>
      </c>
      <c r="B396" s="2" t="s">
        <v>69</v>
      </c>
      <c r="C396" s="40">
        <v>43046</v>
      </c>
      <c r="D396" s="2" t="s">
        <v>43</v>
      </c>
      <c r="E396" s="2" t="s">
        <v>59</v>
      </c>
      <c r="F396" s="2" t="s">
        <v>28</v>
      </c>
      <c r="G396" s="2" t="s">
        <v>53</v>
      </c>
      <c r="H396" s="2" t="s">
        <v>20</v>
      </c>
      <c r="I396" s="2" t="s">
        <v>66</v>
      </c>
    </row>
    <row r="397" spans="1:9" x14ac:dyDescent="0.3">
      <c r="A397" s="2" t="s">
        <v>106</v>
      </c>
      <c r="B397" s="2" t="s">
        <v>69</v>
      </c>
      <c r="C397" s="40">
        <v>43046</v>
      </c>
      <c r="D397" s="2" t="s">
        <v>43</v>
      </c>
      <c r="E397" s="2" t="s">
        <v>59</v>
      </c>
      <c r="F397" s="2" t="s">
        <v>28</v>
      </c>
      <c r="G397" s="2" t="s">
        <v>53</v>
      </c>
      <c r="H397" s="2" t="s">
        <v>11</v>
      </c>
      <c r="I397" s="2" t="s">
        <v>66</v>
      </c>
    </row>
    <row r="398" spans="1:9" x14ac:dyDescent="0.3">
      <c r="A398" s="2" t="s">
        <v>106</v>
      </c>
      <c r="B398" s="2" t="s">
        <v>69</v>
      </c>
      <c r="C398" s="40">
        <v>43046</v>
      </c>
      <c r="D398" s="2" t="s">
        <v>43</v>
      </c>
      <c r="E398" s="2" t="s">
        <v>59</v>
      </c>
      <c r="F398" s="2" t="s">
        <v>28</v>
      </c>
      <c r="G398" s="2" t="s">
        <v>53</v>
      </c>
      <c r="H398" s="2" t="s">
        <v>7</v>
      </c>
      <c r="I398" s="2" t="s">
        <v>66</v>
      </c>
    </row>
    <row r="399" spans="1:9" x14ac:dyDescent="0.3">
      <c r="A399" s="2" t="s">
        <v>106</v>
      </c>
      <c r="B399" s="2" t="s">
        <v>69</v>
      </c>
      <c r="C399" s="40">
        <v>43046</v>
      </c>
      <c r="D399" s="2" t="s">
        <v>43</v>
      </c>
      <c r="E399" s="2" t="s">
        <v>59</v>
      </c>
      <c r="F399" s="2" t="s">
        <v>28</v>
      </c>
      <c r="G399" s="2" t="s">
        <v>53</v>
      </c>
      <c r="H399" s="2" t="s">
        <v>20</v>
      </c>
      <c r="I399" s="2" t="s">
        <v>66</v>
      </c>
    </row>
    <row r="400" spans="1:9" x14ac:dyDescent="0.3">
      <c r="A400" s="2" t="s">
        <v>106</v>
      </c>
      <c r="B400" s="2" t="s">
        <v>69</v>
      </c>
      <c r="C400" s="40">
        <v>43046</v>
      </c>
      <c r="D400" s="2" t="s">
        <v>43</v>
      </c>
      <c r="E400" s="2" t="s">
        <v>59</v>
      </c>
      <c r="F400" s="2" t="s">
        <v>28</v>
      </c>
      <c r="G400" s="2" t="s">
        <v>53</v>
      </c>
      <c r="H400" s="2" t="s">
        <v>7</v>
      </c>
      <c r="I400" s="2" t="s">
        <v>66</v>
      </c>
    </row>
    <row r="401" spans="1:18" x14ac:dyDescent="0.3">
      <c r="A401" s="2" t="s">
        <v>106</v>
      </c>
      <c r="B401" s="2" t="s">
        <v>69</v>
      </c>
      <c r="C401" s="40">
        <v>43046</v>
      </c>
      <c r="D401" s="2" t="s">
        <v>43</v>
      </c>
      <c r="E401" s="2" t="s">
        <v>59</v>
      </c>
      <c r="F401" s="2" t="s">
        <v>28</v>
      </c>
      <c r="G401" s="2" t="s">
        <v>53</v>
      </c>
      <c r="H401" s="2" t="s">
        <v>11</v>
      </c>
      <c r="I401" s="2" t="s">
        <v>66</v>
      </c>
    </row>
    <row r="402" spans="1:18" x14ac:dyDescent="0.3">
      <c r="A402" s="2" t="s">
        <v>106</v>
      </c>
      <c r="B402" s="2" t="s">
        <v>69</v>
      </c>
      <c r="C402" s="40">
        <v>43046</v>
      </c>
      <c r="D402" s="2" t="s">
        <v>43</v>
      </c>
      <c r="E402" s="2" t="s">
        <v>59</v>
      </c>
      <c r="F402" s="2" t="s">
        <v>28</v>
      </c>
      <c r="G402" s="2" t="s">
        <v>53</v>
      </c>
      <c r="H402" s="2" t="s">
        <v>20</v>
      </c>
      <c r="I402" s="2" t="s">
        <v>66</v>
      </c>
    </row>
    <row r="403" spans="1:18" x14ac:dyDescent="0.3">
      <c r="A403" s="2" t="s">
        <v>106</v>
      </c>
      <c r="B403" s="2" t="s">
        <v>69</v>
      </c>
      <c r="C403" s="40">
        <v>43046</v>
      </c>
      <c r="D403" s="2" t="s">
        <v>43</v>
      </c>
      <c r="E403" s="2" t="s">
        <v>59</v>
      </c>
      <c r="F403" s="2" t="s">
        <v>28</v>
      </c>
      <c r="G403" s="2" t="s">
        <v>53</v>
      </c>
      <c r="H403" s="2" t="s">
        <v>11</v>
      </c>
      <c r="I403" s="2" t="s">
        <v>66</v>
      </c>
    </row>
    <row r="404" spans="1:18" x14ac:dyDescent="0.3">
      <c r="A404" s="2" t="s">
        <v>106</v>
      </c>
      <c r="B404" s="2" t="s">
        <v>69</v>
      </c>
      <c r="C404" s="40">
        <v>43046</v>
      </c>
      <c r="D404" s="2" t="s">
        <v>43</v>
      </c>
      <c r="E404" s="2" t="s">
        <v>59</v>
      </c>
      <c r="F404" s="2" t="s">
        <v>28</v>
      </c>
      <c r="G404" s="2" t="s">
        <v>53</v>
      </c>
      <c r="H404" s="2" t="s">
        <v>11</v>
      </c>
      <c r="I404" s="2" t="s">
        <v>66</v>
      </c>
    </row>
    <row r="405" spans="1:18" x14ac:dyDescent="0.3">
      <c r="A405" s="2" t="s">
        <v>106</v>
      </c>
      <c r="B405" s="2" t="s">
        <v>69</v>
      </c>
      <c r="C405" s="40">
        <v>43046</v>
      </c>
      <c r="D405" s="2" t="s">
        <v>43</v>
      </c>
      <c r="E405" s="2" t="s">
        <v>59</v>
      </c>
      <c r="F405" s="2" t="s">
        <v>28</v>
      </c>
      <c r="G405" s="2" t="s">
        <v>53</v>
      </c>
      <c r="H405" s="2" t="s">
        <v>20</v>
      </c>
      <c r="I405" s="2" t="s">
        <v>66</v>
      </c>
    </row>
    <row r="406" spans="1:18" x14ac:dyDescent="0.3">
      <c r="A406" s="2" t="s">
        <v>106</v>
      </c>
      <c r="B406" s="2" t="s">
        <v>69</v>
      </c>
      <c r="C406" s="40">
        <v>43046</v>
      </c>
      <c r="D406" s="2" t="s">
        <v>43</v>
      </c>
      <c r="E406" s="2" t="s">
        <v>59</v>
      </c>
      <c r="F406" s="2" t="s">
        <v>28</v>
      </c>
      <c r="G406" s="2" t="s">
        <v>53</v>
      </c>
      <c r="H406" s="2" t="s">
        <v>20</v>
      </c>
      <c r="I406" s="2" t="s">
        <v>66</v>
      </c>
    </row>
    <row r="407" spans="1:18" x14ac:dyDescent="0.3">
      <c r="A407" s="2" t="s">
        <v>106</v>
      </c>
      <c r="B407" s="2" t="s">
        <v>69</v>
      </c>
      <c r="C407" s="40">
        <v>43046</v>
      </c>
      <c r="D407" s="2" t="s">
        <v>43</v>
      </c>
      <c r="E407" s="2" t="s">
        <v>59</v>
      </c>
      <c r="F407" s="2" t="s">
        <v>28</v>
      </c>
      <c r="G407" s="2" t="s">
        <v>53</v>
      </c>
      <c r="H407" s="2" t="s">
        <v>11</v>
      </c>
      <c r="I407" s="2" t="s">
        <v>66</v>
      </c>
    </row>
    <row r="408" spans="1:18" x14ac:dyDescent="0.3">
      <c r="C408" s="40"/>
      <c r="I408" s="3" t="s">
        <v>8</v>
      </c>
    </row>
    <row r="409" spans="1:18" x14ac:dyDescent="0.3">
      <c r="C409" s="40"/>
      <c r="I409" s="3" t="s">
        <v>21</v>
      </c>
    </row>
    <row r="410" spans="1:18" ht="15" thickBot="1" x14ac:dyDescent="0.35">
      <c r="A410" s="2" t="s">
        <v>108</v>
      </c>
      <c r="B410" s="2" t="s">
        <v>69</v>
      </c>
      <c r="C410" s="40">
        <v>43046</v>
      </c>
      <c r="D410" s="2" t="s">
        <v>62</v>
      </c>
      <c r="E410" s="2" t="s">
        <v>109</v>
      </c>
      <c r="F410" s="2" t="s">
        <v>28</v>
      </c>
      <c r="G410" s="2" t="s">
        <v>53</v>
      </c>
      <c r="H410" s="2" t="s">
        <v>11</v>
      </c>
      <c r="I410" s="2" t="s">
        <v>67</v>
      </c>
    </row>
    <row r="411" spans="1:18" x14ac:dyDescent="0.3">
      <c r="A411" s="2" t="s">
        <v>108</v>
      </c>
      <c r="B411" s="2" t="s">
        <v>69</v>
      </c>
      <c r="C411" s="40">
        <v>43046</v>
      </c>
      <c r="D411" s="2" t="s">
        <v>62</v>
      </c>
      <c r="E411" s="2" t="s">
        <v>109</v>
      </c>
      <c r="F411" s="2" t="s">
        <v>28</v>
      </c>
      <c r="G411" s="2" t="s">
        <v>53</v>
      </c>
      <c r="H411" s="2" t="s">
        <v>20</v>
      </c>
      <c r="I411" s="2" t="s">
        <v>67</v>
      </c>
      <c r="L411" s="4" t="str">
        <f>A411</f>
        <v>G9</v>
      </c>
      <c r="M411" s="5" t="s">
        <v>12</v>
      </c>
      <c r="N411" s="5" t="s">
        <v>66</v>
      </c>
      <c r="O411" s="5" t="s">
        <v>67</v>
      </c>
      <c r="Q411" s="16"/>
      <c r="R411" s="17" t="s">
        <v>7</v>
      </c>
    </row>
    <row r="412" spans="1:18" x14ac:dyDescent="0.3">
      <c r="A412" s="2" t="s">
        <v>108</v>
      </c>
      <c r="B412" s="2" t="s">
        <v>69</v>
      </c>
      <c r="C412" s="40">
        <v>43046</v>
      </c>
      <c r="D412" s="2" t="s">
        <v>62</v>
      </c>
      <c r="E412" s="2" t="s">
        <v>109</v>
      </c>
      <c r="F412" s="2" t="s">
        <v>28</v>
      </c>
      <c r="G412" s="2" t="s">
        <v>53</v>
      </c>
      <c r="H412" s="2" t="s">
        <v>11</v>
      </c>
      <c r="I412" s="2" t="s">
        <v>67</v>
      </c>
      <c r="L412" s="6"/>
      <c r="M412" s="6"/>
      <c r="N412" s="6"/>
      <c r="O412" s="6"/>
      <c r="Q412" s="18"/>
      <c r="R412" s="19"/>
    </row>
    <row r="413" spans="1:18" x14ac:dyDescent="0.3">
      <c r="A413" s="2" t="s">
        <v>108</v>
      </c>
      <c r="B413" s="2" t="s">
        <v>69</v>
      </c>
      <c r="C413" s="40">
        <v>43046</v>
      </c>
      <c r="D413" s="2" t="s">
        <v>62</v>
      </c>
      <c r="E413" s="2" t="s">
        <v>109</v>
      </c>
      <c r="F413" s="2" t="s">
        <v>28</v>
      </c>
      <c r="G413" s="2" t="s">
        <v>53</v>
      </c>
      <c r="H413" s="2" t="s">
        <v>20</v>
      </c>
      <c r="I413" s="2" t="s">
        <v>67</v>
      </c>
      <c r="L413" s="4" t="s">
        <v>11</v>
      </c>
      <c r="M413" s="6">
        <f>COUNTIF(H410:H449,"C")</f>
        <v>16</v>
      </c>
      <c r="N413" s="6">
        <f>SUMPRODUCT((H410:H449="C")*(I410:I449="BUZZ"))</f>
        <v>12</v>
      </c>
      <c r="O413" s="6">
        <f>SUMPRODUCT((H410:H449="C")*(I410:I449="LAND"))</f>
        <v>4</v>
      </c>
      <c r="Q413" s="20" t="s">
        <v>17</v>
      </c>
      <c r="R413" s="21">
        <f>COUNTIF(H410:H449,"RET")</f>
        <v>6</v>
      </c>
    </row>
    <row r="414" spans="1:18" x14ac:dyDescent="0.3">
      <c r="A414" s="2" t="s">
        <v>108</v>
      </c>
      <c r="B414" s="2" t="s">
        <v>69</v>
      </c>
      <c r="C414" s="40">
        <v>43046</v>
      </c>
      <c r="D414" s="2" t="s">
        <v>62</v>
      </c>
      <c r="E414" s="2" t="s">
        <v>109</v>
      </c>
      <c r="F414" s="2" t="s">
        <v>28</v>
      </c>
      <c r="G414" s="2" t="s">
        <v>53</v>
      </c>
      <c r="H414" s="2" t="s">
        <v>11</v>
      </c>
      <c r="I414" s="2" t="s">
        <v>66</v>
      </c>
      <c r="L414" s="4" t="s">
        <v>13</v>
      </c>
      <c r="M414" s="5">
        <f>100*M413/(M413+M416+M419)</f>
        <v>47.058823529411768</v>
      </c>
      <c r="N414" s="4">
        <f>100*N413/M413</f>
        <v>75</v>
      </c>
      <c r="O414" s="4">
        <f>100*O413/M413</f>
        <v>25</v>
      </c>
      <c r="Q414" s="20" t="s">
        <v>18</v>
      </c>
      <c r="R414" s="21">
        <f>(M413+M416+R413)</f>
        <v>40</v>
      </c>
    </row>
    <row r="415" spans="1:18" ht="15" thickBot="1" x14ac:dyDescent="0.35">
      <c r="A415" s="2" t="s">
        <v>108</v>
      </c>
      <c r="B415" s="2" t="s">
        <v>69</v>
      </c>
      <c r="C415" s="40">
        <v>43046</v>
      </c>
      <c r="D415" s="2" t="s">
        <v>62</v>
      </c>
      <c r="E415" s="2" t="s">
        <v>109</v>
      </c>
      <c r="F415" s="2" t="s">
        <v>28</v>
      </c>
      <c r="G415" s="2" t="s">
        <v>53</v>
      </c>
      <c r="H415" s="2" t="s">
        <v>20</v>
      </c>
      <c r="I415" s="2" t="s">
        <v>66</v>
      </c>
      <c r="L415" s="4"/>
      <c r="M415" s="7"/>
      <c r="N415" s="6"/>
      <c r="O415" s="6"/>
      <c r="Q415" s="22"/>
      <c r="R415" s="23"/>
    </row>
    <row r="416" spans="1:18" x14ac:dyDescent="0.3">
      <c r="A416" s="2" t="s">
        <v>108</v>
      </c>
      <c r="B416" s="2" t="s">
        <v>69</v>
      </c>
      <c r="C416" s="40">
        <v>43046</v>
      </c>
      <c r="D416" s="2" t="s">
        <v>62</v>
      </c>
      <c r="E416" s="2" t="s">
        <v>109</v>
      </c>
      <c r="F416" s="2" t="s">
        <v>28</v>
      </c>
      <c r="G416" s="2" t="s">
        <v>53</v>
      </c>
      <c r="H416" s="2" t="s">
        <v>11</v>
      </c>
      <c r="I416" s="2" t="s">
        <v>66</v>
      </c>
      <c r="L416" s="4" t="s">
        <v>20</v>
      </c>
      <c r="M416" s="7">
        <f>COUNTIF(H410:H449,"M")</f>
        <v>18</v>
      </c>
      <c r="N416" s="6">
        <f>SUMPRODUCT((H410:H449="M")*(I410:I449="BUZZ"))</f>
        <v>13</v>
      </c>
      <c r="O416" s="6">
        <f>SUMPRODUCT((H410:H449="M")*(I410:I449="LAND"))</f>
        <v>5</v>
      </c>
      <c r="Q416" s="20" t="s">
        <v>32</v>
      </c>
      <c r="R416" s="21">
        <f>COUNTIF(I410:I449,"TOUCH")</f>
        <v>0</v>
      </c>
    </row>
    <row r="417" spans="1:18" x14ac:dyDescent="0.3">
      <c r="A417" s="2" t="s">
        <v>108</v>
      </c>
      <c r="B417" s="2" t="s">
        <v>69</v>
      </c>
      <c r="C417" s="40">
        <v>43046</v>
      </c>
      <c r="D417" s="2" t="s">
        <v>62</v>
      </c>
      <c r="E417" s="2" t="s">
        <v>109</v>
      </c>
      <c r="F417" s="2" t="s">
        <v>28</v>
      </c>
      <c r="G417" s="2" t="s">
        <v>53</v>
      </c>
      <c r="H417" s="2" t="s">
        <v>20</v>
      </c>
      <c r="I417" s="2" t="s">
        <v>66</v>
      </c>
      <c r="L417" s="4" t="s">
        <v>13</v>
      </c>
      <c r="M417" s="5">
        <f>100*M416/(M413+M416+M419)</f>
        <v>52.941176470588232</v>
      </c>
      <c r="N417" s="4">
        <f>100*N416/M416</f>
        <v>72.222222222222229</v>
      </c>
      <c r="O417" s="4">
        <f>100*O416/M416</f>
        <v>27.777777777777779</v>
      </c>
      <c r="Q417" s="20" t="s">
        <v>18</v>
      </c>
      <c r="R417" s="21">
        <f>(M413+M416+R413)</f>
        <v>40</v>
      </c>
    </row>
    <row r="418" spans="1:18" x14ac:dyDescent="0.3">
      <c r="A418" s="2" t="s">
        <v>108</v>
      </c>
      <c r="B418" s="2" t="s">
        <v>69</v>
      </c>
      <c r="C418" s="40">
        <v>43046</v>
      </c>
      <c r="D418" s="2" t="s">
        <v>62</v>
      </c>
      <c r="E418" s="2" t="s">
        <v>109</v>
      </c>
      <c r="F418" s="2" t="s">
        <v>28</v>
      </c>
      <c r="G418" s="2" t="s">
        <v>53</v>
      </c>
      <c r="H418" s="2" t="s">
        <v>20</v>
      </c>
      <c r="I418" s="2" t="s">
        <v>66</v>
      </c>
    </row>
    <row r="419" spans="1:18" x14ac:dyDescent="0.3">
      <c r="A419" s="2" t="s">
        <v>108</v>
      </c>
      <c r="B419" s="2" t="s">
        <v>69</v>
      </c>
      <c r="C419" s="40">
        <v>43046</v>
      </c>
      <c r="D419" s="2" t="s">
        <v>62</v>
      </c>
      <c r="E419" s="2" t="s">
        <v>109</v>
      </c>
      <c r="F419" s="2" t="s">
        <v>28</v>
      </c>
      <c r="G419" s="2" t="s">
        <v>53</v>
      </c>
      <c r="H419" s="2" t="s">
        <v>7</v>
      </c>
      <c r="I419" s="2" t="s">
        <v>66</v>
      </c>
    </row>
    <row r="420" spans="1:18" x14ac:dyDescent="0.3">
      <c r="A420" s="2" t="s">
        <v>108</v>
      </c>
      <c r="B420" s="2" t="s">
        <v>69</v>
      </c>
      <c r="C420" s="40">
        <v>43046</v>
      </c>
      <c r="D420" s="2" t="s">
        <v>62</v>
      </c>
      <c r="E420" s="2" t="s">
        <v>109</v>
      </c>
      <c r="F420" s="2" t="s">
        <v>28</v>
      </c>
      <c r="G420" s="2" t="s">
        <v>53</v>
      </c>
      <c r="H420" s="2" t="s">
        <v>7</v>
      </c>
      <c r="I420" s="2" t="s">
        <v>66</v>
      </c>
    </row>
    <row r="421" spans="1:18" x14ac:dyDescent="0.3">
      <c r="A421" s="2" t="s">
        <v>108</v>
      </c>
      <c r="B421" s="2" t="s">
        <v>69</v>
      </c>
      <c r="C421" s="40">
        <v>43046</v>
      </c>
      <c r="D421" s="2" t="s">
        <v>62</v>
      </c>
      <c r="E421" s="2" t="s">
        <v>109</v>
      </c>
      <c r="F421" s="2" t="s">
        <v>28</v>
      </c>
      <c r="G421" s="2" t="s">
        <v>53</v>
      </c>
      <c r="H421" s="2" t="s">
        <v>11</v>
      </c>
      <c r="I421" s="2" t="s">
        <v>66</v>
      </c>
    </row>
    <row r="422" spans="1:18" x14ac:dyDescent="0.3">
      <c r="A422" s="2" t="s">
        <v>108</v>
      </c>
      <c r="B422" s="2" t="s">
        <v>69</v>
      </c>
      <c r="C422" s="40">
        <v>43046</v>
      </c>
      <c r="D422" s="2" t="s">
        <v>62</v>
      </c>
      <c r="E422" s="2" t="s">
        <v>109</v>
      </c>
      <c r="F422" s="2" t="s">
        <v>28</v>
      </c>
      <c r="G422" s="2" t="s">
        <v>53</v>
      </c>
      <c r="H422" s="2" t="s">
        <v>20</v>
      </c>
      <c r="I422" s="2" t="s">
        <v>66</v>
      </c>
    </row>
    <row r="423" spans="1:18" x14ac:dyDescent="0.3">
      <c r="A423" s="2" t="s">
        <v>108</v>
      </c>
      <c r="B423" s="2" t="s">
        <v>69</v>
      </c>
      <c r="C423" s="40">
        <v>43046</v>
      </c>
      <c r="D423" s="2" t="s">
        <v>62</v>
      </c>
      <c r="E423" s="2" t="s">
        <v>109</v>
      </c>
      <c r="F423" s="2" t="s">
        <v>28</v>
      </c>
      <c r="G423" s="2" t="s">
        <v>53</v>
      </c>
      <c r="H423" s="2" t="s">
        <v>11</v>
      </c>
      <c r="I423" s="2" t="s">
        <v>66</v>
      </c>
    </row>
    <row r="424" spans="1:18" x14ac:dyDescent="0.3">
      <c r="A424" s="2" t="s">
        <v>108</v>
      </c>
      <c r="B424" s="2" t="s">
        <v>69</v>
      </c>
      <c r="C424" s="40">
        <v>43046</v>
      </c>
      <c r="D424" s="2" t="s">
        <v>62</v>
      </c>
      <c r="E424" s="2" t="s">
        <v>109</v>
      </c>
      <c r="F424" s="2" t="s">
        <v>28</v>
      </c>
      <c r="G424" s="2" t="s">
        <v>53</v>
      </c>
      <c r="H424" s="2" t="s">
        <v>20</v>
      </c>
      <c r="I424" s="2" t="s">
        <v>66</v>
      </c>
    </row>
    <row r="425" spans="1:18" x14ac:dyDescent="0.3">
      <c r="A425" s="2" t="s">
        <v>108</v>
      </c>
      <c r="B425" s="2" t="s">
        <v>69</v>
      </c>
      <c r="C425" s="40">
        <v>43046</v>
      </c>
      <c r="D425" s="2" t="s">
        <v>62</v>
      </c>
      <c r="E425" s="2" t="s">
        <v>109</v>
      </c>
      <c r="F425" s="2" t="s">
        <v>28</v>
      </c>
      <c r="G425" s="2" t="s">
        <v>53</v>
      </c>
      <c r="H425" s="2" t="s">
        <v>11</v>
      </c>
      <c r="I425" s="2" t="s">
        <v>66</v>
      </c>
    </row>
    <row r="426" spans="1:18" x14ac:dyDescent="0.3">
      <c r="A426" s="2" t="s">
        <v>108</v>
      </c>
      <c r="B426" s="2" t="s">
        <v>69</v>
      </c>
      <c r="C426" s="40">
        <v>43046</v>
      </c>
      <c r="D426" s="2" t="s">
        <v>62</v>
      </c>
      <c r="E426" s="2" t="s">
        <v>109</v>
      </c>
      <c r="F426" s="2" t="s">
        <v>28</v>
      </c>
      <c r="G426" s="2" t="s">
        <v>53</v>
      </c>
      <c r="H426" s="2" t="s">
        <v>20</v>
      </c>
      <c r="I426" s="2" t="s">
        <v>66</v>
      </c>
    </row>
    <row r="427" spans="1:18" x14ac:dyDescent="0.3">
      <c r="A427" s="2" t="s">
        <v>108</v>
      </c>
      <c r="B427" s="2" t="s">
        <v>69</v>
      </c>
      <c r="C427" s="40">
        <v>43046</v>
      </c>
      <c r="D427" s="2" t="s">
        <v>62</v>
      </c>
      <c r="E427" s="2" t="s">
        <v>109</v>
      </c>
      <c r="F427" s="2" t="s">
        <v>28</v>
      </c>
      <c r="G427" s="2" t="s">
        <v>53</v>
      </c>
      <c r="H427" s="2" t="s">
        <v>11</v>
      </c>
      <c r="I427" s="2" t="s">
        <v>66</v>
      </c>
    </row>
    <row r="428" spans="1:18" x14ac:dyDescent="0.3">
      <c r="A428" s="2" t="s">
        <v>108</v>
      </c>
      <c r="B428" s="2" t="s">
        <v>69</v>
      </c>
      <c r="C428" s="40">
        <v>43046</v>
      </c>
      <c r="D428" s="2" t="s">
        <v>62</v>
      </c>
      <c r="E428" s="2" t="s">
        <v>109</v>
      </c>
      <c r="F428" s="2" t="s">
        <v>28</v>
      </c>
      <c r="G428" s="2" t="s">
        <v>53</v>
      </c>
      <c r="H428" s="2" t="s">
        <v>20</v>
      </c>
      <c r="I428" s="2" t="s">
        <v>66</v>
      </c>
    </row>
    <row r="429" spans="1:18" x14ac:dyDescent="0.3">
      <c r="A429" s="2" t="s">
        <v>108</v>
      </c>
      <c r="B429" s="2" t="s">
        <v>69</v>
      </c>
      <c r="C429" s="40">
        <v>43046</v>
      </c>
      <c r="D429" s="2" t="s">
        <v>62</v>
      </c>
      <c r="E429" s="2" t="s">
        <v>109</v>
      </c>
      <c r="F429" s="2" t="s">
        <v>28</v>
      </c>
      <c r="G429" s="2" t="s">
        <v>53</v>
      </c>
      <c r="H429" s="2" t="s">
        <v>7</v>
      </c>
      <c r="I429" s="2" t="s">
        <v>66</v>
      </c>
    </row>
    <row r="430" spans="1:18" x14ac:dyDescent="0.3">
      <c r="A430" s="2" t="s">
        <v>108</v>
      </c>
      <c r="B430" s="2" t="s">
        <v>69</v>
      </c>
      <c r="C430" s="40">
        <v>43046</v>
      </c>
      <c r="D430" s="2" t="s">
        <v>62</v>
      </c>
      <c r="E430" s="2" t="s">
        <v>109</v>
      </c>
      <c r="F430" s="2" t="s">
        <v>28</v>
      </c>
      <c r="G430" s="2" t="s">
        <v>53</v>
      </c>
      <c r="H430" s="2" t="s">
        <v>11</v>
      </c>
      <c r="I430" s="2" t="s">
        <v>66</v>
      </c>
    </row>
    <row r="431" spans="1:18" x14ac:dyDescent="0.3">
      <c r="A431" s="2" t="s">
        <v>108</v>
      </c>
      <c r="B431" s="2" t="s">
        <v>69</v>
      </c>
      <c r="C431" s="40">
        <v>43046</v>
      </c>
      <c r="D431" s="2" t="s">
        <v>62</v>
      </c>
      <c r="E431" s="2" t="s">
        <v>109</v>
      </c>
      <c r="F431" s="2" t="s">
        <v>28</v>
      </c>
      <c r="G431" s="2" t="s">
        <v>53</v>
      </c>
      <c r="H431" s="2" t="s">
        <v>20</v>
      </c>
      <c r="I431" s="2" t="s">
        <v>66</v>
      </c>
    </row>
    <row r="432" spans="1:18" x14ac:dyDescent="0.3">
      <c r="A432" s="2" t="s">
        <v>108</v>
      </c>
      <c r="B432" s="2" t="s">
        <v>69</v>
      </c>
      <c r="C432" s="40">
        <v>43046</v>
      </c>
      <c r="D432" s="2" t="s">
        <v>62</v>
      </c>
      <c r="E432" s="2" t="s">
        <v>109</v>
      </c>
      <c r="F432" s="2" t="s">
        <v>28</v>
      </c>
      <c r="G432" s="2" t="s">
        <v>53</v>
      </c>
      <c r="H432" s="2" t="s">
        <v>11</v>
      </c>
      <c r="I432" s="2" t="s">
        <v>66</v>
      </c>
    </row>
    <row r="433" spans="1:9" x14ac:dyDescent="0.3">
      <c r="A433" s="2" t="s">
        <v>108</v>
      </c>
      <c r="B433" s="2" t="s">
        <v>69</v>
      </c>
      <c r="C433" s="40">
        <v>43046</v>
      </c>
      <c r="D433" s="2" t="s">
        <v>62</v>
      </c>
      <c r="E433" s="2" t="s">
        <v>109</v>
      </c>
      <c r="F433" s="2" t="s">
        <v>28</v>
      </c>
      <c r="G433" s="2" t="s">
        <v>53</v>
      </c>
      <c r="H433" s="2" t="s">
        <v>11</v>
      </c>
      <c r="I433" s="2" t="s">
        <v>66</v>
      </c>
    </row>
    <row r="434" spans="1:9" x14ac:dyDescent="0.3">
      <c r="A434" s="2" t="s">
        <v>108</v>
      </c>
      <c r="B434" s="2" t="s">
        <v>69</v>
      </c>
      <c r="C434" s="40">
        <v>43046</v>
      </c>
      <c r="D434" s="2" t="s">
        <v>62</v>
      </c>
      <c r="E434" s="2" t="s">
        <v>109</v>
      </c>
      <c r="F434" s="2" t="s">
        <v>28</v>
      </c>
      <c r="G434" s="2" t="s">
        <v>53</v>
      </c>
      <c r="H434" s="2" t="s">
        <v>20</v>
      </c>
      <c r="I434" s="2" t="s">
        <v>66</v>
      </c>
    </row>
    <row r="435" spans="1:9" x14ac:dyDescent="0.3">
      <c r="A435" s="2" t="s">
        <v>108</v>
      </c>
      <c r="B435" s="2" t="s">
        <v>69</v>
      </c>
      <c r="C435" s="40">
        <v>43046</v>
      </c>
      <c r="D435" s="2" t="s">
        <v>62</v>
      </c>
      <c r="E435" s="2" t="s">
        <v>109</v>
      </c>
      <c r="F435" s="2" t="s">
        <v>28</v>
      </c>
      <c r="G435" s="2" t="s">
        <v>53</v>
      </c>
      <c r="H435" s="2" t="s">
        <v>20</v>
      </c>
      <c r="I435" s="2" t="s">
        <v>67</v>
      </c>
    </row>
    <row r="436" spans="1:9" x14ac:dyDescent="0.3">
      <c r="A436" s="2" t="s">
        <v>108</v>
      </c>
      <c r="B436" s="2" t="s">
        <v>69</v>
      </c>
      <c r="C436" s="40">
        <v>43046</v>
      </c>
      <c r="D436" s="2" t="s">
        <v>62</v>
      </c>
      <c r="E436" s="2" t="s">
        <v>109</v>
      </c>
      <c r="F436" s="2" t="s">
        <v>28</v>
      </c>
      <c r="G436" s="2" t="s">
        <v>53</v>
      </c>
      <c r="H436" s="2" t="s">
        <v>7</v>
      </c>
      <c r="I436" s="2" t="s">
        <v>66</v>
      </c>
    </row>
    <row r="437" spans="1:9" x14ac:dyDescent="0.3">
      <c r="A437" s="2" t="s">
        <v>108</v>
      </c>
      <c r="B437" s="2" t="s">
        <v>69</v>
      </c>
      <c r="C437" s="40">
        <v>43046</v>
      </c>
      <c r="D437" s="2" t="s">
        <v>62</v>
      </c>
      <c r="E437" s="2" t="s">
        <v>109</v>
      </c>
      <c r="F437" s="2" t="s">
        <v>28</v>
      </c>
      <c r="G437" s="2" t="s">
        <v>53</v>
      </c>
      <c r="H437" s="2" t="s">
        <v>7</v>
      </c>
      <c r="I437" s="2" t="s">
        <v>66</v>
      </c>
    </row>
    <row r="438" spans="1:9" x14ac:dyDescent="0.3">
      <c r="A438" s="2" t="s">
        <v>108</v>
      </c>
      <c r="B438" s="2" t="s">
        <v>69</v>
      </c>
      <c r="C438" s="40">
        <v>43046</v>
      </c>
      <c r="D438" s="2" t="s">
        <v>62</v>
      </c>
      <c r="E438" s="2" t="s">
        <v>109</v>
      </c>
      <c r="F438" s="2" t="s">
        <v>28</v>
      </c>
      <c r="G438" s="2" t="s">
        <v>53</v>
      </c>
      <c r="H438" s="2" t="s">
        <v>11</v>
      </c>
      <c r="I438" s="2" t="s">
        <v>67</v>
      </c>
    </row>
    <row r="439" spans="1:9" x14ac:dyDescent="0.3">
      <c r="A439" s="2" t="s">
        <v>108</v>
      </c>
      <c r="B439" s="2" t="s">
        <v>69</v>
      </c>
      <c r="C439" s="40">
        <v>43046</v>
      </c>
      <c r="D439" s="2" t="s">
        <v>62</v>
      </c>
      <c r="E439" s="2" t="s">
        <v>109</v>
      </c>
      <c r="F439" s="2" t="s">
        <v>28</v>
      </c>
      <c r="G439" s="2" t="s">
        <v>53</v>
      </c>
      <c r="H439" s="2" t="s">
        <v>20</v>
      </c>
      <c r="I439" s="2" t="s">
        <v>66</v>
      </c>
    </row>
    <row r="440" spans="1:9" x14ac:dyDescent="0.3">
      <c r="A440" s="2" t="s">
        <v>108</v>
      </c>
      <c r="B440" s="2" t="s">
        <v>69</v>
      </c>
      <c r="C440" s="40">
        <v>43046</v>
      </c>
      <c r="D440" s="2" t="s">
        <v>62</v>
      </c>
      <c r="E440" s="2" t="s">
        <v>109</v>
      </c>
      <c r="F440" s="2" t="s">
        <v>28</v>
      </c>
      <c r="G440" s="2" t="s">
        <v>53</v>
      </c>
      <c r="H440" s="2" t="s">
        <v>20</v>
      </c>
      <c r="I440" s="2" t="s">
        <v>66</v>
      </c>
    </row>
    <row r="441" spans="1:9" x14ac:dyDescent="0.3">
      <c r="A441" s="2" t="s">
        <v>108</v>
      </c>
      <c r="B441" s="2" t="s">
        <v>69</v>
      </c>
      <c r="C441" s="40">
        <v>43046</v>
      </c>
      <c r="D441" s="2" t="s">
        <v>62</v>
      </c>
      <c r="E441" s="2" t="s">
        <v>109</v>
      </c>
      <c r="F441" s="2" t="s">
        <v>28</v>
      </c>
      <c r="G441" s="2" t="s">
        <v>53</v>
      </c>
      <c r="H441" s="2" t="s">
        <v>11</v>
      </c>
      <c r="I441" s="2" t="s">
        <v>66</v>
      </c>
    </row>
    <row r="442" spans="1:9" x14ac:dyDescent="0.3">
      <c r="A442" s="2" t="s">
        <v>108</v>
      </c>
      <c r="B442" s="2" t="s">
        <v>69</v>
      </c>
      <c r="C442" s="40">
        <v>43046</v>
      </c>
      <c r="D442" s="2" t="s">
        <v>62</v>
      </c>
      <c r="E442" s="2" t="s">
        <v>109</v>
      </c>
      <c r="F442" s="2" t="s">
        <v>28</v>
      </c>
      <c r="G442" s="2" t="s">
        <v>53</v>
      </c>
      <c r="H442" s="2" t="s">
        <v>20</v>
      </c>
      <c r="I442" s="2" t="s">
        <v>67</v>
      </c>
    </row>
    <row r="443" spans="1:9" x14ac:dyDescent="0.3">
      <c r="A443" s="2" t="s">
        <v>108</v>
      </c>
      <c r="B443" s="2" t="s">
        <v>69</v>
      </c>
      <c r="C443" s="40">
        <v>43046</v>
      </c>
      <c r="D443" s="2" t="s">
        <v>62</v>
      </c>
      <c r="E443" s="2" t="s">
        <v>109</v>
      </c>
      <c r="F443" s="2" t="s">
        <v>28</v>
      </c>
      <c r="G443" s="2" t="s">
        <v>53</v>
      </c>
      <c r="H443" s="2" t="s">
        <v>11</v>
      </c>
      <c r="I443" s="2" t="s">
        <v>67</v>
      </c>
    </row>
    <row r="444" spans="1:9" x14ac:dyDescent="0.3">
      <c r="A444" s="2" t="s">
        <v>108</v>
      </c>
      <c r="B444" s="2" t="s">
        <v>69</v>
      </c>
      <c r="C444" s="40">
        <v>43046</v>
      </c>
      <c r="D444" s="2" t="s">
        <v>62</v>
      </c>
      <c r="E444" s="2" t="s">
        <v>109</v>
      </c>
      <c r="F444" s="2" t="s">
        <v>28</v>
      </c>
      <c r="G444" s="2" t="s">
        <v>53</v>
      </c>
      <c r="H444" s="2" t="s">
        <v>7</v>
      </c>
      <c r="I444" s="2" t="s">
        <v>66</v>
      </c>
    </row>
    <row r="445" spans="1:9" x14ac:dyDescent="0.3">
      <c r="A445" s="2" t="s">
        <v>108</v>
      </c>
      <c r="B445" s="2" t="s">
        <v>69</v>
      </c>
      <c r="C445" s="40">
        <v>43046</v>
      </c>
      <c r="D445" s="2" t="s">
        <v>62</v>
      </c>
      <c r="E445" s="2" t="s">
        <v>109</v>
      </c>
      <c r="F445" s="2" t="s">
        <v>28</v>
      </c>
      <c r="G445" s="2" t="s">
        <v>53</v>
      </c>
      <c r="H445" s="2" t="s">
        <v>20</v>
      </c>
      <c r="I445" s="2" t="s">
        <v>66</v>
      </c>
    </row>
    <row r="446" spans="1:9" x14ac:dyDescent="0.3">
      <c r="A446" s="2" t="s">
        <v>108</v>
      </c>
      <c r="B446" s="2" t="s">
        <v>69</v>
      </c>
      <c r="C446" s="40">
        <v>43046</v>
      </c>
      <c r="D446" s="2" t="s">
        <v>62</v>
      </c>
      <c r="E446" s="2" t="s">
        <v>109</v>
      </c>
      <c r="F446" s="2" t="s">
        <v>28</v>
      </c>
      <c r="G446" s="2" t="s">
        <v>53</v>
      </c>
      <c r="H446" s="2" t="s">
        <v>11</v>
      </c>
      <c r="I446" s="2" t="s">
        <v>66</v>
      </c>
    </row>
    <row r="447" spans="1:9" x14ac:dyDescent="0.3">
      <c r="A447" s="2" t="s">
        <v>108</v>
      </c>
      <c r="B447" s="2" t="s">
        <v>69</v>
      </c>
      <c r="C447" s="40">
        <v>43046</v>
      </c>
      <c r="D447" s="2" t="s">
        <v>62</v>
      </c>
      <c r="E447" s="2" t="s">
        <v>109</v>
      </c>
      <c r="F447" s="2" t="s">
        <v>28</v>
      </c>
      <c r="G447" s="2" t="s">
        <v>53</v>
      </c>
      <c r="H447" s="2" t="s">
        <v>20</v>
      </c>
      <c r="I447" s="2" t="s">
        <v>66</v>
      </c>
    </row>
    <row r="448" spans="1:9" x14ac:dyDescent="0.3">
      <c r="A448" s="2" t="s">
        <v>108</v>
      </c>
      <c r="B448" s="2" t="s">
        <v>69</v>
      </c>
      <c r="C448" s="40">
        <v>43046</v>
      </c>
      <c r="D448" s="2" t="s">
        <v>62</v>
      </c>
      <c r="E448" s="2" t="s">
        <v>109</v>
      </c>
      <c r="F448" s="2" t="s">
        <v>28</v>
      </c>
      <c r="G448" s="2" t="s">
        <v>53</v>
      </c>
      <c r="H448" s="2" t="s">
        <v>20</v>
      </c>
      <c r="I448" s="2" t="s">
        <v>67</v>
      </c>
    </row>
    <row r="449" spans="1:18" x14ac:dyDescent="0.3">
      <c r="A449" s="2" t="s">
        <v>108</v>
      </c>
      <c r="B449" s="2" t="s">
        <v>69</v>
      </c>
      <c r="C449" s="40">
        <v>43046</v>
      </c>
      <c r="D449" s="2" t="s">
        <v>62</v>
      </c>
      <c r="E449" s="2" t="s">
        <v>109</v>
      </c>
      <c r="F449" s="2" t="s">
        <v>28</v>
      </c>
      <c r="G449" s="2" t="s">
        <v>53</v>
      </c>
      <c r="H449" s="2" t="s">
        <v>11</v>
      </c>
      <c r="I449" s="2" t="s">
        <v>66</v>
      </c>
    </row>
    <row r="450" spans="1:18" x14ac:dyDescent="0.3">
      <c r="C450" s="40"/>
      <c r="I450" s="3" t="s">
        <v>8</v>
      </c>
    </row>
    <row r="451" spans="1:18" x14ac:dyDescent="0.3">
      <c r="C451" s="40"/>
      <c r="I451" s="3" t="s">
        <v>21</v>
      </c>
    </row>
    <row r="452" spans="1:18" ht="15" thickBot="1" x14ac:dyDescent="0.35">
      <c r="A452" s="2" t="s">
        <v>114</v>
      </c>
      <c r="B452" s="2" t="s">
        <v>69</v>
      </c>
      <c r="C452" s="40">
        <v>43047</v>
      </c>
      <c r="D452" s="2" t="s">
        <v>115</v>
      </c>
      <c r="E452" s="2" t="s">
        <v>116</v>
      </c>
      <c r="F452" s="2" t="s">
        <v>28</v>
      </c>
      <c r="G452" s="2" t="s">
        <v>53</v>
      </c>
      <c r="H452" s="2" t="s">
        <v>11</v>
      </c>
      <c r="I452" s="2" t="s">
        <v>66</v>
      </c>
    </row>
    <row r="453" spans="1:18" x14ac:dyDescent="0.3">
      <c r="A453" s="2" t="s">
        <v>114</v>
      </c>
      <c r="B453" s="2" t="s">
        <v>69</v>
      </c>
      <c r="C453" s="40">
        <v>43047</v>
      </c>
      <c r="D453" s="2" t="s">
        <v>115</v>
      </c>
      <c r="E453" s="2" t="s">
        <v>116</v>
      </c>
      <c r="F453" s="2" t="s">
        <v>28</v>
      </c>
      <c r="G453" s="2" t="s">
        <v>53</v>
      </c>
      <c r="H453" s="2" t="s">
        <v>20</v>
      </c>
      <c r="I453" s="2" t="s">
        <v>66</v>
      </c>
      <c r="L453" s="4" t="str">
        <f>A453</f>
        <v>G12</v>
      </c>
      <c r="M453" s="5" t="s">
        <v>12</v>
      </c>
      <c r="N453" s="5" t="s">
        <v>66</v>
      </c>
      <c r="O453" s="5" t="s">
        <v>67</v>
      </c>
      <c r="Q453" s="16"/>
      <c r="R453" s="17" t="s">
        <v>7</v>
      </c>
    </row>
    <row r="454" spans="1:18" x14ac:dyDescent="0.3">
      <c r="A454" s="2" t="s">
        <v>114</v>
      </c>
      <c r="B454" s="2" t="s">
        <v>69</v>
      </c>
      <c r="C454" s="40">
        <v>43047</v>
      </c>
      <c r="D454" s="2" t="s">
        <v>115</v>
      </c>
      <c r="E454" s="2" t="s">
        <v>116</v>
      </c>
      <c r="F454" s="2" t="s">
        <v>28</v>
      </c>
      <c r="G454" s="2" t="s">
        <v>53</v>
      </c>
      <c r="H454" s="2" t="s">
        <v>11</v>
      </c>
      <c r="I454" s="2" t="s">
        <v>66</v>
      </c>
      <c r="L454" s="6"/>
      <c r="M454" s="6"/>
      <c r="N454" s="6"/>
      <c r="O454" s="6"/>
      <c r="Q454" s="18"/>
      <c r="R454" s="19"/>
    </row>
    <row r="455" spans="1:18" x14ac:dyDescent="0.3">
      <c r="A455" s="2" t="s">
        <v>114</v>
      </c>
      <c r="B455" s="2" t="s">
        <v>69</v>
      </c>
      <c r="C455" s="40">
        <v>43047</v>
      </c>
      <c r="D455" s="2" t="s">
        <v>115</v>
      </c>
      <c r="E455" s="2" t="s">
        <v>116</v>
      </c>
      <c r="F455" s="2" t="s">
        <v>28</v>
      </c>
      <c r="G455" s="2" t="s">
        <v>53</v>
      </c>
      <c r="H455" s="2" t="s">
        <v>20</v>
      </c>
      <c r="I455" s="2" t="s">
        <v>66</v>
      </c>
      <c r="L455" s="4" t="s">
        <v>11</v>
      </c>
      <c r="M455" s="6">
        <f>COUNTIF(H452:H491,"C")</f>
        <v>20</v>
      </c>
      <c r="N455" s="6">
        <f>SUMPRODUCT((H452:H491="C")*(I452:I491="BUZZ"))</f>
        <v>15</v>
      </c>
      <c r="O455" s="6">
        <f>SUMPRODUCT((H452:H491="C")*(I452:I491="LAND"))</f>
        <v>5</v>
      </c>
      <c r="Q455" s="20" t="s">
        <v>17</v>
      </c>
      <c r="R455" s="21">
        <f>COUNTIF(H452:H491,"RET")</f>
        <v>2</v>
      </c>
    </row>
    <row r="456" spans="1:18" x14ac:dyDescent="0.3">
      <c r="A456" s="2" t="s">
        <v>114</v>
      </c>
      <c r="B456" s="2" t="s">
        <v>69</v>
      </c>
      <c r="C456" s="40">
        <v>43047</v>
      </c>
      <c r="D456" s="2" t="s">
        <v>115</v>
      </c>
      <c r="E456" s="2" t="s">
        <v>116</v>
      </c>
      <c r="F456" s="2" t="s">
        <v>28</v>
      </c>
      <c r="G456" s="2" t="s">
        <v>53</v>
      </c>
      <c r="H456" s="2" t="s">
        <v>11</v>
      </c>
      <c r="I456" s="2" t="s">
        <v>66</v>
      </c>
      <c r="L456" s="4" t="s">
        <v>13</v>
      </c>
      <c r="M456" s="5">
        <f>100*M455/(M455+M458+M461)</f>
        <v>52.631578947368418</v>
      </c>
      <c r="N456" s="4">
        <f>100*N455/M455</f>
        <v>75</v>
      </c>
      <c r="O456" s="4">
        <f>100*O455/M455</f>
        <v>25</v>
      </c>
      <c r="Q456" s="20" t="s">
        <v>18</v>
      </c>
      <c r="R456" s="21">
        <f>(M455+M458+R455)</f>
        <v>40</v>
      </c>
    </row>
    <row r="457" spans="1:18" ht="15" thickBot="1" x14ac:dyDescent="0.35">
      <c r="A457" s="2" t="s">
        <v>114</v>
      </c>
      <c r="B457" s="2" t="s">
        <v>69</v>
      </c>
      <c r="C457" s="40">
        <v>43047</v>
      </c>
      <c r="D457" s="2" t="s">
        <v>115</v>
      </c>
      <c r="E457" s="2" t="s">
        <v>116</v>
      </c>
      <c r="F457" s="2" t="s">
        <v>28</v>
      </c>
      <c r="G457" s="2" t="s">
        <v>53</v>
      </c>
      <c r="H457" s="2" t="s">
        <v>20</v>
      </c>
      <c r="I457" s="2" t="s">
        <v>66</v>
      </c>
      <c r="L457" s="4"/>
      <c r="M457" s="7"/>
      <c r="N457" s="6"/>
      <c r="O457" s="6"/>
      <c r="Q457" s="22"/>
      <c r="R457" s="23"/>
    </row>
    <row r="458" spans="1:18" x14ac:dyDescent="0.3">
      <c r="A458" s="2" t="s">
        <v>114</v>
      </c>
      <c r="B458" s="2" t="s">
        <v>69</v>
      </c>
      <c r="C458" s="40">
        <v>43047</v>
      </c>
      <c r="D458" s="2" t="s">
        <v>115</v>
      </c>
      <c r="E458" s="2" t="s">
        <v>116</v>
      </c>
      <c r="F458" s="2" t="s">
        <v>28</v>
      </c>
      <c r="G458" s="2" t="s">
        <v>53</v>
      </c>
      <c r="H458" s="2" t="s">
        <v>7</v>
      </c>
      <c r="I458" s="2" t="s">
        <v>66</v>
      </c>
      <c r="L458" s="4" t="s">
        <v>20</v>
      </c>
      <c r="M458" s="7">
        <f>COUNTIF(H452:H491,"M")</f>
        <v>18</v>
      </c>
      <c r="N458" s="6">
        <f>SUMPRODUCT((H452:H491="M")*(I452:I491="BUZZ"))</f>
        <v>16</v>
      </c>
      <c r="O458" s="6">
        <f>SUMPRODUCT((H452:H491="M")*(I452:I491="LAND"))</f>
        <v>2</v>
      </c>
      <c r="Q458" s="20" t="s">
        <v>32</v>
      </c>
      <c r="R458" s="21">
        <f>COUNTIF(I452:I491,"TOUCH")</f>
        <v>0</v>
      </c>
    </row>
    <row r="459" spans="1:18" x14ac:dyDescent="0.3">
      <c r="A459" s="2" t="s">
        <v>114</v>
      </c>
      <c r="B459" s="2" t="s">
        <v>69</v>
      </c>
      <c r="C459" s="40">
        <v>43047</v>
      </c>
      <c r="D459" s="2" t="s">
        <v>115</v>
      </c>
      <c r="E459" s="2" t="s">
        <v>116</v>
      </c>
      <c r="F459" s="2" t="s">
        <v>28</v>
      </c>
      <c r="G459" s="2" t="s">
        <v>53</v>
      </c>
      <c r="H459" s="2" t="s">
        <v>11</v>
      </c>
      <c r="I459" s="2" t="s">
        <v>66</v>
      </c>
      <c r="L459" s="4" t="s">
        <v>13</v>
      </c>
      <c r="M459" s="5">
        <f>100*M458/(M455+M458+M461)</f>
        <v>47.368421052631582</v>
      </c>
      <c r="N459" s="4">
        <f>100*N458/M458</f>
        <v>88.888888888888886</v>
      </c>
      <c r="O459" s="4">
        <f>100*O458/M458</f>
        <v>11.111111111111111</v>
      </c>
      <c r="Q459" s="20" t="s">
        <v>18</v>
      </c>
      <c r="R459" s="21">
        <f>(M455+M458+R455)</f>
        <v>40</v>
      </c>
    </row>
    <row r="460" spans="1:18" x14ac:dyDescent="0.3">
      <c r="A460" s="2" t="s">
        <v>114</v>
      </c>
      <c r="B460" s="2" t="s">
        <v>69</v>
      </c>
      <c r="C460" s="40">
        <v>43047</v>
      </c>
      <c r="D460" s="2" t="s">
        <v>115</v>
      </c>
      <c r="E460" s="2" t="s">
        <v>116</v>
      </c>
      <c r="F460" s="2" t="s">
        <v>28</v>
      </c>
      <c r="G460" s="2" t="s">
        <v>53</v>
      </c>
      <c r="H460" s="2" t="s">
        <v>20</v>
      </c>
      <c r="I460" s="2" t="s">
        <v>66</v>
      </c>
    </row>
    <row r="461" spans="1:18" x14ac:dyDescent="0.3">
      <c r="A461" s="2" t="s">
        <v>114</v>
      </c>
      <c r="B461" s="2" t="s">
        <v>69</v>
      </c>
      <c r="C461" s="40">
        <v>43047</v>
      </c>
      <c r="D461" s="2" t="s">
        <v>115</v>
      </c>
      <c r="E461" s="2" t="s">
        <v>116</v>
      </c>
      <c r="F461" s="2" t="s">
        <v>28</v>
      </c>
      <c r="G461" s="2" t="s">
        <v>53</v>
      </c>
      <c r="H461" s="2" t="s">
        <v>20</v>
      </c>
      <c r="I461" s="2" t="s">
        <v>67</v>
      </c>
    </row>
    <row r="462" spans="1:18" x14ac:dyDescent="0.3">
      <c r="A462" s="2" t="s">
        <v>114</v>
      </c>
      <c r="B462" s="2" t="s">
        <v>69</v>
      </c>
      <c r="C462" s="40">
        <v>43047</v>
      </c>
      <c r="D462" s="2" t="s">
        <v>115</v>
      </c>
      <c r="E462" s="2" t="s">
        <v>116</v>
      </c>
      <c r="F462" s="2" t="s">
        <v>28</v>
      </c>
      <c r="G462" s="2" t="s">
        <v>53</v>
      </c>
      <c r="H462" s="2" t="s">
        <v>20</v>
      </c>
      <c r="I462" s="2" t="s">
        <v>66</v>
      </c>
    </row>
    <row r="463" spans="1:18" x14ac:dyDescent="0.3">
      <c r="A463" s="2" t="s">
        <v>114</v>
      </c>
      <c r="B463" s="2" t="s">
        <v>69</v>
      </c>
      <c r="C463" s="40">
        <v>43047</v>
      </c>
      <c r="D463" s="2" t="s">
        <v>115</v>
      </c>
      <c r="E463" s="2" t="s">
        <v>116</v>
      </c>
      <c r="F463" s="2" t="s">
        <v>28</v>
      </c>
      <c r="G463" s="2" t="s">
        <v>53</v>
      </c>
      <c r="H463" s="2" t="s">
        <v>11</v>
      </c>
      <c r="I463" s="2" t="s">
        <v>67</v>
      </c>
    </row>
    <row r="464" spans="1:18" x14ac:dyDescent="0.3">
      <c r="A464" s="2" t="s">
        <v>114</v>
      </c>
      <c r="B464" s="2" t="s">
        <v>69</v>
      </c>
      <c r="C464" s="40">
        <v>43047</v>
      </c>
      <c r="D464" s="2" t="s">
        <v>115</v>
      </c>
      <c r="E464" s="2" t="s">
        <v>116</v>
      </c>
      <c r="F464" s="2" t="s">
        <v>28</v>
      </c>
      <c r="G464" s="2" t="s">
        <v>53</v>
      </c>
      <c r="H464" s="2" t="s">
        <v>20</v>
      </c>
      <c r="I464" s="2" t="s">
        <v>66</v>
      </c>
    </row>
    <row r="465" spans="1:9" x14ac:dyDescent="0.3">
      <c r="A465" s="2" t="s">
        <v>114</v>
      </c>
      <c r="B465" s="2" t="s">
        <v>69</v>
      </c>
      <c r="C465" s="40">
        <v>43047</v>
      </c>
      <c r="D465" s="2" t="s">
        <v>115</v>
      </c>
      <c r="E465" s="2" t="s">
        <v>116</v>
      </c>
      <c r="F465" s="2" t="s">
        <v>28</v>
      </c>
      <c r="G465" s="2" t="s">
        <v>53</v>
      </c>
      <c r="H465" s="2" t="s">
        <v>20</v>
      </c>
      <c r="I465" s="2" t="s">
        <v>66</v>
      </c>
    </row>
    <row r="466" spans="1:9" x14ac:dyDescent="0.3">
      <c r="A466" s="2" t="s">
        <v>114</v>
      </c>
      <c r="B466" s="2" t="s">
        <v>69</v>
      </c>
      <c r="C466" s="40">
        <v>43047</v>
      </c>
      <c r="D466" s="2" t="s">
        <v>115</v>
      </c>
      <c r="E466" s="2" t="s">
        <v>116</v>
      </c>
      <c r="F466" s="2" t="s">
        <v>28</v>
      </c>
      <c r="G466" s="2" t="s">
        <v>53</v>
      </c>
      <c r="H466" s="2" t="s">
        <v>11</v>
      </c>
      <c r="I466" s="2" t="s">
        <v>66</v>
      </c>
    </row>
    <row r="467" spans="1:9" x14ac:dyDescent="0.3">
      <c r="A467" s="2" t="s">
        <v>114</v>
      </c>
      <c r="B467" s="2" t="s">
        <v>69</v>
      </c>
      <c r="C467" s="40">
        <v>43047</v>
      </c>
      <c r="D467" s="2" t="s">
        <v>115</v>
      </c>
      <c r="E467" s="2" t="s">
        <v>116</v>
      </c>
      <c r="F467" s="2" t="s">
        <v>28</v>
      </c>
      <c r="G467" s="2" t="s">
        <v>53</v>
      </c>
      <c r="H467" s="2" t="s">
        <v>20</v>
      </c>
      <c r="I467" s="2" t="s">
        <v>66</v>
      </c>
    </row>
    <row r="468" spans="1:9" x14ac:dyDescent="0.3">
      <c r="A468" s="2" t="s">
        <v>114</v>
      </c>
      <c r="B468" s="2" t="s">
        <v>69</v>
      </c>
      <c r="C468" s="40">
        <v>43047</v>
      </c>
      <c r="D468" s="2" t="s">
        <v>115</v>
      </c>
      <c r="E468" s="2" t="s">
        <v>116</v>
      </c>
      <c r="F468" s="2" t="s">
        <v>28</v>
      </c>
      <c r="G468" s="2" t="s">
        <v>53</v>
      </c>
      <c r="H468" s="2" t="s">
        <v>20</v>
      </c>
      <c r="I468" s="2" t="s">
        <v>66</v>
      </c>
    </row>
    <row r="469" spans="1:9" x14ac:dyDescent="0.3">
      <c r="A469" s="2" t="s">
        <v>114</v>
      </c>
      <c r="B469" s="2" t="s">
        <v>69</v>
      </c>
      <c r="C469" s="40">
        <v>43047</v>
      </c>
      <c r="D469" s="2" t="s">
        <v>115</v>
      </c>
      <c r="E469" s="2" t="s">
        <v>116</v>
      </c>
      <c r="F469" s="2" t="s">
        <v>28</v>
      </c>
      <c r="G469" s="2" t="s">
        <v>53</v>
      </c>
      <c r="H469" s="2" t="s">
        <v>11</v>
      </c>
      <c r="I469" s="2" t="s">
        <v>66</v>
      </c>
    </row>
    <row r="470" spans="1:9" x14ac:dyDescent="0.3">
      <c r="A470" s="2" t="s">
        <v>114</v>
      </c>
      <c r="B470" s="2" t="s">
        <v>69</v>
      </c>
      <c r="C470" s="40">
        <v>43047</v>
      </c>
      <c r="D470" s="2" t="s">
        <v>115</v>
      </c>
      <c r="E470" s="2" t="s">
        <v>116</v>
      </c>
      <c r="F470" s="2" t="s">
        <v>28</v>
      </c>
      <c r="G470" s="2" t="s">
        <v>53</v>
      </c>
      <c r="H470" s="2" t="s">
        <v>11</v>
      </c>
      <c r="I470" s="2" t="s">
        <v>66</v>
      </c>
    </row>
    <row r="471" spans="1:9" x14ac:dyDescent="0.3">
      <c r="A471" s="2" t="s">
        <v>114</v>
      </c>
      <c r="B471" s="2" t="s">
        <v>69</v>
      </c>
      <c r="C471" s="40">
        <v>43047</v>
      </c>
      <c r="D471" s="2" t="s">
        <v>115</v>
      </c>
      <c r="E471" s="2" t="s">
        <v>116</v>
      </c>
      <c r="F471" s="2" t="s">
        <v>28</v>
      </c>
      <c r="G471" s="2" t="s">
        <v>53</v>
      </c>
      <c r="H471" s="2" t="s">
        <v>11</v>
      </c>
      <c r="I471" s="2" t="s">
        <v>66</v>
      </c>
    </row>
    <row r="472" spans="1:9" x14ac:dyDescent="0.3">
      <c r="A472" s="2" t="s">
        <v>114</v>
      </c>
      <c r="B472" s="2" t="s">
        <v>69</v>
      </c>
      <c r="C472" s="40">
        <v>43047</v>
      </c>
      <c r="D472" s="2" t="s">
        <v>115</v>
      </c>
      <c r="E472" s="2" t="s">
        <v>116</v>
      </c>
      <c r="F472" s="2" t="s">
        <v>28</v>
      </c>
      <c r="G472" s="2" t="s">
        <v>53</v>
      </c>
      <c r="H472" s="2" t="s">
        <v>11</v>
      </c>
      <c r="I472" s="2" t="s">
        <v>67</v>
      </c>
    </row>
    <row r="473" spans="1:9" x14ac:dyDescent="0.3">
      <c r="A473" s="2" t="s">
        <v>114</v>
      </c>
      <c r="B473" s="2" t="s">
        <v>69</v>
      </c>
      <c r="C473" s="40">
        <v>43047</v>
      </c>
      <c r="D473" s="2" t="s">
        <v>115</v>
      </c>
      <c r="E473" s="2" t="s">
        <v>116</v>
      </c>
      <c r="F473" s="2" t="s">
        <v>28</v>
      </c>
      <c r="G473" s="2" t="s">
        <v>53</v>
      </c>
      <c r="H473" s="2" t="s">
        <v>20</v>
      </c>
      <c r="I473" s="2" t="s">
        <v>66</v>
      </c>
    </row>
    <row r="474" spans="1:9" x14ac:dyDescent="0.3">
      <c r="A474" s="2" t="s">
        <v>114</v>
      </c>
      <c r="B474" s="2" t="s">
        <v>69</v>
      </c>
      <c r="C474" s="40">
        <v>43047</v>
      </c>
      <c r="D474" s="2" t="s">
        <v>115</v>
      </c>
      <c r="E474" s="2" t="s">
        <v>116</v>
      </c>
      <c r="F474" s="2" t="s">
        <v>28</v>
      </c>
      <c r="G474" s="2" t="s">
        <v>53</v>
      </c>
      <c r="H474" s="2" t="s">
        <v>11</v>
      </c>
      <c r="I474" s="2" t="s">
        <v>67</v>
      </c>
    </row>
    <row r="475" spans="1:9" x14ac:dyDescent="0.3">
      <c r="A475" s="2" t="s">
        <v>114</v>
      </c>
      <c r="B475" s="2" t="s">
        <v>69</v>
      </c>
      <c r="C475" s="40">
        <v>43047</v>
      </c>
      <c r="D475" s="2" t="s">
        <v>115</v>
      </c>
      <c r="E475" s="2" t="s">
        <v>116</v>
      </c>
      <c r="F475" s="2" t="s">
        <v>28</v>
      </c>
      <c r="G475" s="2" t="s">
        <v>53</v>
      </c>
      <c r="H475" s="2" t="s">
        <v>11</v>
      </c>
      <c r="I475" s="2" t="s">
        <v>66</v>
      </c>
    </row>
    <row r="476" spans="1:9" x14ac:dyDescent="0.3">
      <c r="A476" s="2" t="s">
        <v>114</v>
      </c>
      <c r="B476" s="2" t="s">
        <v>69</v>
      </c>
      <c r="C476" s="40">
        <v>43047</v>
      </c>
      <c r="D476" s="2" t="s">
        <v>115</v>
      </c>
      <c r="E476" s="2" t="s">
        <v>116</v>
      </c>
      <c r="F476" s="2" t="s">
        <v>28</v>
      </c>
      <c r="G476" s="2" t="s">
        <v>53</v>
      </c>
      <c r="H476" s="2" t="s">
        <v>11</v>
      </c>
      <c r="I476" s="2" t="s">
        <v>66</v>
      </c>
    </row>
    <row r="477" spans="1:9" x14ac:dyDescent="0.3">
      <c r="A477" s="2" t="s">
        <v>114</v>
      </c>
      <c r="B477" s="2" t="s">
        <v>69</v>
      </c>
      <c r="C477" s="40">
        <v>43047</v>
      </c>
      <c r="D477" s="2" t="s">
        <v>115</v>
      </c>
      <c r="E477" s="2" t="s">
        <v>116</v>
      </c>
      <c r="F477" s="2" t="s">
        <v>28</v>
      </c>
      <c r="G477" s="2" t="s">
        <v>53</v>
      </c>
      <c r="H477" s="2" t="s">
        <v>7</v>
      </c>
      <c r="I477" s="2" t="s">
        <v>66</v>
      </c>
    </row>
    <row r="478" spans="1:9" x14ac:dyDescent="0.3">
      <c r="A478" s="2" t="s">
        <v>114</v>
      </c>
      <c r="B478" s="2" t="s">
        <v>69</v>
      </c>
      <c r="C478" s="40">
        <v>43047</v>
      </c>
      <c r="D478" s="2" t="s">
        <v>115</v>
      </c>
      <c r="E478" s="2" t="s">
        <v>116</v>
      </c>
      <c r="F478" s="2" t="s">
        <v>28</v>
      </c>
      <c r="G478" s="2" t="s">
        <v>53</v>
      </c>
      <c r="H478" s="2" t="s">
        <v>20</v>
      </c>
      <c r="I478" s="2" t="s">
        <v>66</v>
      </c>
    </row>
    <row r="479" spans="1:9" x14ac:dyDescent="0.3">
      <c r="A479" s="2" t="s">
        <v>114</v>
      </c>
      <c r="B479" s="2" t="s">
        <v>69</v>
      </c>
      <c r="C479" s="40">
        <v>43047</v>
      </c>
      <c r="D479" s="2" t="s">
        <v>115</v>
      </c>
      <c r="E479" s="2" t="s">
        <v>116</v>
      </c>
      <c r="F479" s="2" t="s">
        <v>28</v>
      </c>
      <c r="G479" s="2" t="s">
        <v>53</v>
      </c>
      <c r="H479" s="2" t="s">
        <v>20</v>
      </c>
      <c r="I479" s="2" t="s">
        <v>66</v>
      </c>
    </row>
    <row r="480" spans="1:9" x14ac:dyDescent="0.3">
      <c r="A480" s="2" t="s">
        <v>114</v>
      </c>
      <c r="B480" s="2" t="s">
        <v>69</v>
      </c>
      <c r="C480" s="40">
        <v>43047</v>
      </c>
      <c r="D480" s="2" t="s">
        <v>115</v>
      </c>
      <c r="E480" s="2" t="s">
        <v>116</v>
      </c>
      <c r="F480" s="2" t="s">
        <v>28</v>
      </c>
      <c r="G480" s="2" t="s">
        <v>53</v>
      </c>
      <c r="H480" s="2" t="s">
        <v>11</v>
      </c>
      <c r="I480" s="2" t="s">
        <v>67</v>
      </c>
    </row>
    <row r="481" spans="1:18" x14ac:dyDescent="0.3">
      <c r="A481" s="2" t="s">
        <v>114</v>
      </c>
      <c r="B481" s="2" t="s">
        <v>69</v>
      </c>
      <c r="C481" s="40">
        <v>43047</v>
      </c>
      <c r="D481" s="2" t="s">
        <v>115</v>
      </c>
      <c r="E481" s="2" t="s">
        <v>116</v>
      </c>
      <c r="F481" s="2" t="s">
        <v>28</v>
      </c>
      <c r="G481" s="2" t="s">
        <v>53</v>
      </c>
      <c r="H481" s="2" t="s">
        <v>20</v>
      </c>
      <c r="I481" s="2" t="s">
        <v>67</v>
      </c>
    </row>
    <row r="482" spans="1:18" x14ac:dyDescent="0.3">
      <c r="A482" s="2" t="s">
        <v>114</v>
      </c>
      <c r="B482" s="2" t="s">
        <v>69</v>
      </c>
      <c r="C482" s="40">
        <v>43047</v>
      </c>
      <c r="D482" s="2" t="s">
        <v>115</v>
      </c>
      <c r="E482" s="2" t="s">
        <v>116</v>
      </c>
      <c r="F482" s="2" t="s">
        <v>28</v>
      </c>
      <c r="G482" s="2" t="s">
        <v>53</v>
      </c>
      <c r="H482" s="2" t="s">
        <v>20</v>
      </c>
      <c r="I482" s="2" t="s">
        <v>66</v>
      </c>
    </row>
    <row r="483" spans="1:18" x14ac:dyDescent="0.3">
      <c r="A483" s="2" t="s">
        <v>114</v>
      </c>
      <c r="B483" s="2" t="s">
        <v>69</v>
      </c>
      <c r="C483" s="40">
        <v>43047</v>
      </c>
      <c r="D483" s="2" t="s">
        <v>115</v>
      </c>
      <c r="E483" s="2" t="s">
        <v>116</v>
      </c>
      <c r="F483" s="2" t="s">
        <v>28</v>
      </c>
      <c r="G483" s="2" t="s">
        <v>53</v>
      </c>
      <c r="H483" s="2" t="s">
        <v>20</v>
      </c>
      <c r="I483" s="2" t="s">
        <v>66</v>
      </c>
    </row>
    <row r="484" spans="1:18" x14ac:dyDescent="0.3">
      <c r="A484" s="2" t="s">
        <v>114</v>
      </c>
      <c r="B484" s="2" t="s">
        <v>69</v>
      </c>
      <c r="C484" s="40">
        <v>43047</v>
      </c>
      <c r="D484" s="2" t="s">
        <v>115</v>
      </c>
      <c r="E484" s="2" t="s">
        <v>116</v>
      </c>
      <c r="F484" s="2" t="s">
        <v>28</v>
      </c>
      <c r="G484" s="2" t="s">
        <v>53</v>
      </c>
      <c r="H484" s="2" t="s">
        <v>11</v>
      </c>
      <c r="I484" s="2" t="s">
        <v>66</v>
      </c>
    </row>
    <row r="485" spans="1:18" x14ac:dyDescent="0.3">
      <c r="A485" s="2" t="s">
        <v>114</v>
      </c>
      <c r="B485" s="2" t="s">
        <v>69</v>
      </c>
      <c r="C485" s="40">
        <v>43047</v>
      </c>
      <c r="D485" s="2" t="s">
        <v>115</v>
      </c>
      <c r="E485" s="2" t="s">
        <v>116</v>
      </c>
      <c r="F485" s="2" t="s">
        <v>28</v>
      </c>
      <c r="G485" s="2" t="s">
        <v>53</v>
      </c>
      <c r="H485" s="2" t="s">
        <v>20</v>
      </c>
      <c r="I485" s="2" t="s">
        <v>66</v>
      </c>
    </row>
    <row r="486" spans="1:18" x14ac:dyDescent="0.3">
      <c r="A486" s="2" t="s">
        <v>114</v>
      </c>
      <c r="B486" s="2" t="s">
        <v>69</v>
      </c>
      <c r="C486" s="40">
        <v>43047</v>
      </c>
      <c r="D486" s="2" t="s">
        <v>115</v>
      </c>
      <c r="E486" s="2" t="s">
        <v>116</v>
      </c>
      <c r="F486" s="2" t="s">
        <v>28</v>
      </c>
      <c r="G486" s="2" t="s">
        <v>53</v>
      </c>
      <c r="H486" s="2" t="s">
        <v>11</v>
      </c>
      <c r="I486" s="2" t="s">
        <v>66</v>
      </c>
    </row>
    <row r="487" spans="1:18" x14ac:dyDescent="0.3">
      <c r="A487" s="2" t="s">
        <v>114</v>
      </c>
      <c r="B487" s="2" t="s">
        <v>69</v>
      </c>
      <c r="C487" s="40">
        <v>43047</v>
      </c>
      <c r="D487" s="2" t="s">
        <v>115</v>
      </c>
      <c r="E487" s="2" t="s">
        <v>116</v>
      </c>
      <c r="F487" s="2" t="s">
        <v>28</v>
      </c>
      <c r="G487" s="2" t="s">
        <v>53</v>
      </c>
      <c r="H487" s="2" t="s">
        <v>11</v>
      </c>
      <c r="I487" s="2" t="s">
        <v>67</v>
      </c>
    </row>
    <row r="488" spans="1:18" x14ac:dyDescent="0.3">
      <c r="A488" s="2" t="s">
        <v>114</v>
      </c>
      <c r="B488" s="2" t="s">
        <v>69</v>
      </c>
      <c r="C488" s="40">
        <v>43047</v>
      </c>
      <c r="D488" s="2" t="s">
        <v>115</v>
      </c>
      <c r="E488" s="2" t="s">
        <v>116</v>
      </c>
      <c r="F488" s="2" t="s">
        <v>28</v>
      </c>
      <c r="G488" s="2" t="s">
        <v>53</v>
      </c>
      <c r="H488" s="2" t="s">
        <v>11</v>
      </c>
      <c r="I488" s="2" t="s">
        <v>66</v>
      </c>
    </row>
    <row r="489" spans="1:18" x14ac:dyDescent="0.3">
      <c r="A489" s="2" t="s">
        <v>114</v>
      </c>
      <c r="B489" s="2" t="s">
        <v>69</v>
      </c>
      <c r="C489" s="40">
        <v>43047</v>
      </c>
      <c r="D489" s="2" t="s">
        <v>115</v>
      </c>
      <c r="E489" s="2" t="s">
        <v>116</v>
      </c>
      <c r="F489" s="2" t="s">
        <v>28</v>
      </c>
      <c r="G489" s="2" t="s">
        <v>53</v>
      </c>
      <c r="H489" s="2" t="s">
        <v>20</v>
      </c>
      <c r="I489" s="2" t="s">
        <v>66</v>
      </c>
    </row>
    <row r="490" spans="1:18" x14ac:dyDescent="0.3">
      <c r="A490" s="2" t="s">
        <v>114</v>
      </c>
      <c r="B490" s="2" t="s">
        <v>69</v>
      </c>
      <c r="C490" s="40">
        <v>43047</v>
      </c>
      <c r="D490" s="2" t="s">
        <v>115</v>
      </c>
      <c r="E490" s="2" t="s">
        <v>116</v>
      </c>
      <c r="F490" s="2" t="s">
        <v>28</v>
      </c>
      <c r="G490" s="2" t="s">
        <v>53</v>
      </c>
      <c r="H490" s="2" t="s">
        <v>11</v>
      </c>
      <c r="I490" s="2" t="s">
        <v>66</v>
      </c>
    </row>
    <row r="491" spans="1:18" x14ac:dyDescent="0.3">
      <c r="A491" s="2" t="s">
        <v>114</v>
      </c>
      <c r="B491" s="2" t="s">
        <v>69</v>
      </c>
      <c r="C491" s="40">
        <v>43047</v>
      </c>
      <c r="D491" s="2" t="s">
        <v>115</v>
      </c>
      <c r="E491" s="2" t="s">
        <v>116</v>
      </c>
      <c r="F491" s="2" t="s">
        <v>28</v>
      </c>
      <c r="G491" s="2" t="s">
        <v>53</v>
      </c>
      <c r="H491" s="2" t="s">
        <v>11</v>
      </c>
      <c r="I491" s="2" t="s">
        <v>66</v>
      </c>
    </row>
    <row r="492" spans="1:18" x14ac:dyDescent="0.3">
      <c r="C492" s="40"/>
      <c r="I492" s="3" t="s">
        <v>8</v>
      </c>
    </row>
    <row r="493" spans="1:18" x14ac:dyDescent="0.3">
      <c r="C493" s="40"/>
      <c r="I493" s="3" t="s">
        <v>21</v>
      </c>
    </row>
    <row r="494" spans="1:18" ht="15" thickBot="1" x14ac:dyDescent="0.35">
      <c r="A494" s="2" t="s">
        <v>117</v>
      </c>
      <c r="B494" s="2" t="s">
        <v>69</v>
      </c>
      <c r="C494" s="40">
        <v>43052</v>
      </c>
      <c r="D494" s="2" t="s">
        <v>57</v>
      </c>
      <c r="E494" s="2" t="s">
        <v>118</v>
      </c>
      <c r="F494" s="2" t="s">
        <v>63</v>
      </c>
      <c r="G494" s="2" t="s">
        <v>53</v>
      </c>
      <c r="H494" s="2" t="s">
        <v>11</v>
      </c>
      <c r="I494" s="2" t="s">
        <v>66</v>
      </c>
    </row>
    <row r="495" spans="1:18" x14ac:dyDescent="0.3">
      <c r="A495" s="2" t="s">
        <v>117</v>
      </c>
      <c r="B495" s="2" t="s">
        <v>69</v>
      </c>
      <c r="C495" s="40">
        <v>43052</v>
      </c>
      <c r="D495" s="2" t="s">
        <v>57</v>
      </c>
      <c r="E495" s="2" t="s">
        <v>118</v>
      </c>
      <c r="F495" s="2" t="s">
        <v>63</v>
      </c>
      <c r="G495" s="2" t="s">
        <v>53</v>
      </c>
      <c r="H495" s="2" t="s">
        <v>11</v>
      </c>
      <c r="I495" s="2" t="s">
        <v>67</v>
      </c>
      <c r="L495" s="4" t="str">
        <f>A495</f>
        <v>G13</v>
      </c>
      <c r="M495" s="5" t="s">
        <v>12</v>
      </c>
      <c r="N495" s="5" t="s">
        <v>66</v>
      </c>
      <c r="O495" s="5" t="s">
        <v>67</v>
      </c>
      <c r="Q495" s="16"/>
      <c r="R495" s="17" t="s">
        <v>7</v>
      </c>
    </row>
    <row r="496" spans="1:18" x14ac:dyDescent="0.3">
      <c r="A496" s="2" t="s">
        <v>117</v>
      </c>
      <c r="B496" s="2" t="s">
        <v>69</v>
      </c>
      <c r="C496" s="40">
        <v>43052</v>
      </c>
      <c r="D496" s="2" t="s">
        <v>57</v>
      </c>
      <c r="E496" s="2" t="s">
        <v>118</v>
      </c>
      <c r="F496" s="2" t="s">
        <v>63</v>
      </c>
      <c r="G496" s="2" t="s">
        <v>53</v>
      </c>
      <c r="H496" s="2" t="s">
        <v>20</v>
      </c>
      <c r="I496" s="2" t="s">
        <v>66</v>
      </c>
      <c r="L496" s="6"/>
      <c r="M496" s="6"/>
      <c r="N496" s="6"/>
      <c r="O496" s="6"/>
      <c r="Q496" s="18"/>
      <c r="R496" s="19"/>
    </row>
    <row r="497" spans="1:18" x14ac:dyDescent="0.3">
      <c r="A497" s="2" t="s">
        <v>117</v>
      </c>
      <c r="B497" s="2" t="s">
        <v>69</v>
      </c>
      <c r="C497" s="40">
        <v>43052</v>
      </c>
      <c r="D497" s="2" t="s">
        <v>57</v>
      </c>
      <c r="E497" s="2" t="s">
        <v>118</v>
      </c>
      <c r="F497" s="2" t="s">
        <v>63</v>
      </c>
      <c r="G497" s="2" t="s">
        <v>53</v>
      </c>
      <c r="H497" s="2" t="s">
        <v>20</v>
      </c>
      <c r="I497" s="2" t="s">
        <v>66</v>
      </c>
      <c r="L497" s="4" t="s">
        <v>11</v>
      </c>
      <c r="M497" s="6">
        <f>COUNTIF(H494:H511,"C")</f>
        <v>12</v>
      </c>
      <c r="N497" s="6">
        <f>SUMPRODUCT((H494:H511="C")*(I494:I511="BUZZ"))</f>
        <v>4</v>
      </c>
      <c r="O497" s="6">
        <f>SUMPRODUCT((H494:H511="C")*(I494:I511="LAND"))</f>
        <v>8</v>
      </c>
      <c r="Q497" s="20" t="s">
        <v>17</v>
      </c>
      <c r="R497" s="21">
        <f>COUNTIF(H494:H511,"RET")</f>
        <v>0</v>
      </c>
    </row>
    <row r="498" spans="1:18" x14ac:dyDescent="0.3">
      <c r="A498" s="2" t="s">
        <v>117</v>
      </c>
      <c r="B498" s="2" t="s">
        <v>69</v>
      </c>
      <c r="C498" s="40">
        <v>43052</v>
      </c>
      <c r="D498" s="2" t="s">
        <v>57</v>
      </c>
      <c r="E498" s="2" t="s">
        <v>118</v>
      </c>
      <c r="F498" s="2" t="s">
        <v>63</v>
      </c>
      <c r="G498" s="2" t="s">
        <v>53</v>
      </c>
      <c r="H498" s="2" t="s">
        <v>11</v>
      </c>
      <c r="I498" s="2" t="s">
        <v>66</v>
      </c>
      <c r="L498" s="4" t="s">
        <v>13</v>
      </c>
      <c r="M498" s="5">
        <f>100*M497/(M497+M500+M503)</f>
        <v>66.666666666666671</v>
      </c>
      <c r="N498" s="4">
        <f>100*N497/M497</f>
        <v>33.333333333333336</v>
      </c>
      <c r="O498" s="4">
        <f>100*O497/M497</f>
        <v>66.666666666666671</v>
      </c>
      <c r="Q498" s="20" t="s">
        <v>18</v>
      </c>
      <c r="R498" s="21">
        <f>(M497+M500+R497)</f>
        <v>18</v>
      </c>
    </row>
    <row r="499" spans="1:18" ht="15" thickBot="1" x14ac:dyDescent="0.35">
      <c r="A499" s="2" t="s">
        <v>117</v>
      </c>
      <c r="B499" s="2" t="s">
        <v>69</v>
      </c>
      <c r="C499" s="40">
        <v>43052</v>
      </c>
      <c r="D499" s="2" t="s">
        <v>57</v>
      </c>
      <c r="E499" s="2" t="s">
        <v>118</v>
      </c>
      <c r="F499" s="2" t="s">
        <v>63</v>
      </c>
      <c r="G499" s="2" t="s">
        <v>53</v>
      </c>
      <c r="H499" s="2" t="s">
        <v>11</v>
      </c>
      <c r="I499" s="2" t="s">
        <v>67</v>
      </c>
      <c r="L499" s="4"/>
      <c r="M499" s="7"/>
      <c r="N499" s="6"/>
      <c r="O499" s="6"/>
      <c r="Q499" s="22"/>
      <c r="R499" s="23"/>
    </row>
    <row r="500" spans="1:18" x14ac:dyDescent="0.3">
      <c r="A500" s="2" t="s">
        <v>117</v>
      </c>
      <c r="B500" s="2" t="s">
        <v>69</v>
      </c>
      <c r="C500" s="40">
        <v>43052</v>
      </c>
      <c r="D500" s="2" t="s">
        <v>57</v>
      </c>
      <c r="E500" s="2" t="s">
        <v>118</v>
      </c>
      <c r="F500" s="2" t="s">
        <v>63</v>
      </c>
      <c r="G500" s="2" t="s">
        <v>53</v>
      </c>
      <c r="H500" s="2" t="s">
        <v>11</v>
      </c>
      <c r="I500" s="2" t="s">
        <v>66</v>
      </c>
      <c r="L500" s="4" t="s">
        <v>20</v>
      </c>
      <c r="M500" s="7">
        <f>COUNTIF(H494:H511,"M")</f>
        <v>6</v>
      </c>
      <c r="N500" s="6">
        <f>SUMPRODUCT((H494:H511="M")*(I494:I511="BUZZ"))</f>
        <v>2</v>
      </c>
      <c r="O500" s="6">
        <f>SUMPRODUCT((H494:H511="M")*(I494:I511="LAND"))</f>
        <v>4</v>
      </c>
      <c r="Q500" s="20" t="s">
        <v>32</v>
      </c>
      <c r="R500" s="21">
        <f>COUNTIF(I494:I511,"TOUCH")</f>
        <v>0</v>
      </c>
    </row>
    <row r="501" spans="1:18" x14ac:dyDescent="0.3">
      <c r="A501" s="2" t="s">
        <v>117</v>
      </c>
      <c r="B501" s="2" t="s">
        <v>69</v>
      </c>
      <c r="C501" s="40">
        <v>43052</v>
      </c>
      <c r="D501" s="2" t="s">
        <v>57</v>
      </c>
      <c r="E501" s="2" t="s">
        <v>118</v>
      </c>
      <c r="F501" s="2" t="s">
        <v>63</v>
      </c>
      <c r="G501" s="2" t="s">
        <v>53</v>
      </c>
      <c r="H501" s="2" t="s">
        <v>20</v>
      </c>
      <c r="I501" s="2" t="s">
        <v>67</v>
      </c>
      <c r="L501" s="4" t="s">
        <v>13</v>
      </c>
      <c r="M501" s="5">
        <f>100*M500/(M497+M500+M503)</f>
        <v>33.333333333333336</v>
      </c>
      <c r="N501" s="4">
        <f>100*N500/M500</f>
        <v>33.333333333333336</v>
      </c>
      <c r="O501" s="4">
        <f>100*O500/M500</f>
        <v>66.666666666666671</v>
      </c>
      <c r="Q501" s="20" t="s">
        <v>18</v>
      </c>
      <c r="R501" s="21">
        <f>(M497+M500+R497)</f>
        <v>18</v>
      </c>
    </row>
    <row r="502" spans="1:18" x14ac:dyDescent="0.3">
      <c r="A502" s="2" t="s">
        <v>117</v>
      </c>
      <c r="B502" s="2" t="s">
        <v>69</v>
      </c>
      <c r="C502" s="40">
        <v>43052</v>
      </c>
      <c r="D502" s="2" t="s">
        <v>57</v>
      </c>
      <c r="E502" s="2" t="s">
        <v>118</v>
      </c>
      <c r="F502" s="2" t="s">
        <v>63</v>
      </c>
      <c r="G502" s="2" t="s">
        <v>53</v>
      </c>
      <c r="H502" s="2" t="s">
        <v>11</v>
      </c>
      <c r="I502" s="2" t="s">
        <v>67</v>
      </c>
    </row>
    <row r="503" spans="1:18" x14ac:dyDescent="0.3">
      <c r="A503" s="2" t="s">
        <v>117</v>
      </c>
      <c r="B503" s="2" t="s">
        <v>69</v>
      </c>
      <c r="C503" s="40">
        <v>43052</v>
      </c>
      <c r="D503" s="2" t="s">
        <v>57</v>
      </c>
      <c r="E503" s="2" t="s">
        <v>118</v>
      </c>
      <c r="F503" s="2" t="s">
        <v>63</v>
      </c>
      <c r="G503" s="2" t="s">
        <v>53</v>
      </c>
      <c r="H503" s="2" t="s">
        <v>11</v>
      </c>
      <c r="I503" s="2" t="s">
        <v>67</v>
      </c>
    </row>
    <row r="504" spans="1:18" x14ac:dyDescent="0.3">
      <c r="A504" s="2" t="s">
        <v>117</v>
      </c>
      <c r="B504" s="2" t="s">
        <v>69</v>
      </c>
      <c r="C504" s="40">
        <v>43052</v>
      </c>
      <c r="D504" s="2" t="s">
        <v>57</v>
      </c>
      <c r="E504" s="2" t="s">
        <v>118</v>
      </c>
      <c r="F504" s="2" t="s">
        <v>63</v>
      </c>
      <c r="G504" s="2" t="s">
        <v>53</v>
      </c>
      <c r="H504" s="2" t="s">
        <v>11</v>
      </c>
      <c r="I504" s="2" t="s">
        <v>66</v>
      </c>
    </row>
    <row r="505" spans="1:18" x14ac:dyDescent="0.3">
      <c r="A505" s="2" t="s">
        <v>117</v>
      </c>
      <c r="B505" s="2" t="s">
        <v>69</v>
      </c>
      <c r="C505" s="40">
        <v>43052</v>
      </c>
      <c r="D505" s="2" t="s">
        <v>57</v>
      </c>
      <c r="E505" s="2" t="s">
        <v>118</v>
      </c>
      <c r="F505" s="2" t="s">
        <v>63</v>
      </c>
      <c r="G505" s="2" t="s">
        <v>53</v>
      </c>
      <c r="H505" s="2" t="s">
        <v>20</v>
      </c>
      <c r="I505" s="2" t="s">
        <v>67</v>
      </c>
    </row>
    <row r="506" spans="1:18" x14ac:dyDescent="0.3">
      <c r="A506" s="2" t="s">
        <v>117</v>
      </c>
      <c r="B506" s="2" t="s">
        <v>69</v>
      </c>
      <c r="C506" s="40">
        <v>43052</v>
      </c>
      <c r="D506" s="2" t="s">
        <v>57</v>
      </c>
      <c r="E506" s="2" t="s">
        <v>118</v>
      </c>
      <c r="F506" s="2" t="s">
        <v>63</v>
      </c>
      <c r="G506" s="2" t="s">
        <v>53</v>
      </c>
      <c r="H506" s="2" t="s">
        <v>11</v>
      </c>
      <c r="I506" s="2" t="s">
        <v>67</v>
      </c>
    </row>
    <row r="507" spans="1:18" x14ac:dyDescent="0.3">
      <c r="A507" s="2" t="s">
        <v>117</v>
      </c>
      <c r="B507" s="2" t="s">
        <v>69</v>
      </c>
      <c r="C507" s="40">
        <v>43052</v>
      </c>
      <c r="D507" s="2" t="s">
        <v>57</v>
      </c>
      <c r="E507" s="2" t="s">
        <v>118</v>
      </c>
      <c r="F507" s="2" t="s">
        <v>63</v>
      </c>
      <c r="G507" s="2" t="s">
        <v>53</v>
      </c>
      <c r="H507" s="2" t="s">
        <v>11</v>
      </c>
      <c r="I507" s="2" t="s">
        <v>67</v>
      </c>
    </row>
    <row r="508" spans="1:18" x14ac:dyDescent="0.3">
      <c r="A508" s="2" t="s">
        <v>117</v>
      </c>
      <c r="B508" s="2" t="s">
        <v>69</v>
      </c>
      <c r="C508" s="40">
        <v>43052</v>
      </c>
      <c r="D508" s="2" t="s">
        <v>57</v>
      </c>
      <c r="E508" s="2" t="s">
        <v>118</v>
      </c>
      <c r="F508" s="2" t="s">
        <v>63</v>
      </c>
      <c r="G508" s="2" t="s">
        <v>53</v>
      </c>
      <c r="H508" s="2" t="s">
        <v>11</v>
      </c>
      <c r="I508" s="2" t="s">
        <v>67</v>
      </c>
    </row>
    <row r="509" spans="1:18" x14ac:dyDescent="0.3">
      <c r="A509" s="2" t="s">
        <v>117</v>
      </c>
      <c r="B509" s="2" t="s">
        <v>69</v>
      </c>
      <c r="C509" s="40">
        <v>43052</v>
      </c>
      <c r="D509" s="2" t="s">
        <v>57</v>
      </c>
      <c r="E509" s="2" t="s">
        <v>118</v>
      </c>
      <c r="F509" s="2" t="s">
        <v>63</v>
      </c>
      <c r="G509" s="2" t="s">
        <v>53</v>
      </c>
      <c r="H509" s="2" t="s">
        <v>20</v>
      </c>
      <c r="I509" s="2" t="s">
        <v>67</v>
      </c>
    </row>
    <row r="510" spans="1:18" x14ac:dyDescent="0.3">
      <c r="A510" s="2" t="s">
        <v>117</v>
      </c>
      <c r="B510" s="2" t="s">
        <v>69</v>
      </c>
      <c r="C510" s="40">
        <v>43052</v>
      </c>
      <c r="D510" s="2" t="s">
        <v>57</v>
      </c>
      <c r="E510" s="2" t="s">
        <v>118</v>
      </c>
      <c r="F510" s="2" t="s">
        <v>63</v>
      </c>
      <c r="G510" s="2" t="s">
        <v>53</v>
      </c>
      <c r="H510" s="2" t="s">
        <v>20</v>
      </c>
      <c r="I510" s="2" t="s">
        <v>67</v>
      </c>
    </row>
    <row r="511" spans="1:18" x14ac:dyDescent="0.3">
      <c r="A511" s="2" t="s">
        <v>117</v>
      </c>
      <c r="B511" s="2" t="s">
        <v>69</v>
      </c>
      <c r="C511" s="40">
        <v>43052</v>
      </c>
      <c r="D511" s="2" t="s">
        <v>57</v>
      </c>
      <c r="E511" s="2" t="s">
        <v>118</v>
      </c>
      <c r="F511" s="2" t="s">
        <v>63</v>
      </c>
      <c r="G511" s="2" t="s">
        <v>53</v>
      </c>
      <c r="H511" s="2" t="s">
        <v>11</v>
      </c>
      <c r="I511" s="2" t="s">
        <v>67</v>
      </c>
    </row>
    <row r="512" spans="1:18" x14ac:dyDescent="0.3">
      <c r="I512" s="3" t="s">
        <v>8</v>
      </c>
    </row>
    <row r="513" spans="1:18" x14ac:dyDescent="0.3">
      <c r="I513" s="3" t="s">
        <v>21</v>
      </c>
    </row>
    <row r="514" spans="1:18" ht="15" thickBot="1" x14ac:dyDescent="0.35">
      <c r="A514" s="2" t="s">
        <v>126</v>
      </c>
      <c r="B514" s="2" t="s">
        <v>69</v>
      </c>
      <c r="C514" s="40">
        <v>43052</v>
      </c>
      <c r="D514" s="41" t="s">
        <v>127</v>
      </c>
      <c r="E514" s="2" t="s">
        <v>128</v>
      </c>
      <c r="F514" s="2" t="s">
        <v>63</v>
      </c>
      <c r="G514" s="2" t="s">
        <v>53</v>
      </c>
      <c r="H514" s="2" t="s">
        <v>20</v>
      </c>
      <c r="I514" s="2" t="s">
        <v>66</v>
      </c>
    </row>
    <row r="515" spans="1:18" x14ac:dyDescent="0.3">
      <c r="A515" s="2" t="s">
        <v>126</v>
      </c>
      <c r="B515" s="2" t="s">
        <v>69</v>
      </c>
      <c r="C515" s="40">
        <v>43052</v>
      </c>
      <c r="D515" s="41" t="s">
        <v>127</v>
      </c>
      <c r="E515" s="2" t="s">
        <v>128</v>
      </c>
      <c r="F515" s="2" t="s">
        <v>63</v>
      </c>
      <c r="G515" s="2" t="s">
        <v>53</v>
      </c>
      <c r="H515" s="2" t="s">
        <v>11</v>
      </c>
      <c r="I515" s="2" t="s">
        <v>66</v>
      </c>
      <c r="L515" s="4" t="str">
        <f>A515</f>
        <v>G17</v>
      </c>
      <c r="M515" s="5" t="s">
        <v>12</v>
      </c>
      <c r="N515" s="5" t="s">
        <v>66</v>
      </c>
      <c r="O515" s="5" t="s">
        <v>67</v>
      </c>
      <c r="Q515" s="16"/>
      <c r="R515" s="17" t="s">
        <v>7</v>
      </c>
    </row>
    <row r="516" spans="1:18" x14ac:dyDescent="0.3">
      <c r="A516" s="2" t="s">
        <v>126</v>
      </c>
      <c r="B516" s="2" t="s">
        <v>69</v>
      </c>
      <c r="C516" s="40">
        <v>43052</v>
      </c>
      <c r="D516" s="41" t="s">
        <v>127</v>
      </c>
      <c r="E516" s="2" t="s">
        <v>128</v>
      </c>
      <c r="F516" s="2" t="s">
        <v>63</v>
      </c>
      <c r="G516" s="2" t="s">
        <v>53</v>
      </c>
      <c r="H516" s="2" t="s">
        <v>11</v>
      </c>
      <c r="I516" s="2" t="s">
        <v>67</v>
      </c>
      <c r="L516" s="6"/>
      <c r="M516" s="6"/>
      <c r="N516" s="6"/>
      <c r="O516" s="6"/>
      <c r="Q516" s="18"/>
      <c r="R516" s="19"/>
    </row>
    <row r="517" spans="1:18" x14ac:dyDescent="0.3">
      <c r="A517" s="2" t="s">
        <v>126</v>
      </c>
      <c r="B517" s="2" t="s">
        <v>69</v>
      </c>
      <c r="C517" s="40">
        <v>43052</v>
      </c>
      <c r="D517" s="41" t="s">
        <v>127</v>
      </c>
      <c r="E517" s="2" t="s">
        <v>128</v>
      </c>
      <c r="F517" s="2" t="s">
        <v>63</v>
      </c>
      <c r="G517" s="2" t="s">
        <v>53</v>
      </c>
      <c r="H517" s="2" t="s">
        <v>20</v>
      </c>
      <c r="I517" s="2" t="s">
        <v>66</v>
      </c>
      <c r="L517" s="4" t="s">
        <v>11</v>
      </c>
      <c r="M517" s="6">
        <f>COUNTIF(H514:H553,"C")</f>
        <v>14</v>
      </c>
      <c r="N517" s="6">
        <f>SUMPRODUCT((H514:H553="C")*(I514:I553="BUZZ"))</f>
        <v>11</v>
      </c>
      <c r="O517" s="6">
        <f>SUMPRODUCT((H514:H553="C")*(I514:I553="LAND"))</f>
        <v>3</v>
      </c>
      <c r="Q517" s="20" t="s">
        <v>17</v>
      </c>
      <c r="R517" s="21">
        <f>COUNTIF(H514:H553,"RET")</f>
        <v>15</v>
      </c>
    </row>
    <row r="518" spans="1:18" x14ac:dyDescent="0.3">
      <c r="A518" s="2" t="s">
        <v>126</v>
      </c>
      <c r="B518" s="2" t="s">
        <v>69</v>
      </c>
      <c r="C518" s="40">
        <v>43052</v>
      </c>
      <c r="D518" s="41" t="s">
        <v>127</v>
      </c>
      <c r="E518" s="2" t="s">
        <v>128</v>
      </c>
      <c r="F518" s="2" t="s">
        <v>63</v>
      </c>
      <c r="G518" s="2" t="s">
        <v>53</v>
      </c>
      <c r="H518" s="2" t="s">
        <v>20</v>
      </c>
      <c r="I518" s="2" t="s">
        <v>66</v>
      </c>
      <c r="L518" s="4" t="s">
        <v>13</v>
      </c>
      <c r="M518" s="5">
        <f>100*M517/(M517+M520+M523)</f>
        <v>56</v>
      </c>
      <c r="N518" s="4">
        <f>100*N517/M517</f>
        <v>78.571428571428569</v>
      </c>
      <c r="O518" s="4">
        <f>100*O517/M517</f>
        <v>21.428571428571427</v>
      </c>
      <c r="Q518" s="20" t="s">
        <v>18</v>
      </c>
      <c r="R518" s="21">
        <f>(M517+M520+R517)</f>
        <v>40</v>
      </c>
    </row>
    <row r="519" spans="1:18" ht="15" thickBot="1" x14ac:dyDescent="0.35">
      <c r="A519" s="2" t="s">
        <v>126</v>
      </c>
      <c r="B519" s="2" t="s">
        <v>69</v>
      </c>
      <c r="C519" s="40">
        <v>43052</v>
      </c>
      <c r="D519" s="41" t="s">
        <v>127</v>
      </c>
      <c r="E519" s="2" t="s">
        <v>128</v>
      </c>
      <c r="F519" s="2" t="s">
        <v>63</v>
      </c>
      <c r="G519" s="2" t="s">
        <v>53</v>
      </c>
      <c r="H519" s="2" t="s">
        <v>11</v>
      </c>
      <c r="I519" s="2" t="s">
        <v>66</v>
      </c>
      <c r="L519" s="4"/>
      <c r="M519" s="7"/>
      <c r="N519" s="6"/>
      <c r="O519" s="6"/>
      <c r="Q519" s="22"/>
      <c r="R519" s="23"/>
    </row>
    <row r="520" spans="1:18" x14ac:dyDescent="0.3">
      <c r="A520" s="2" t="s">
        <v>126</v>
      </c>
      <c r="B520" s="2" t="s">
        <v>69</v>
      </c>
      <c r="C520" s="40">
        <v>43052</v>
      </c>
      <c r="D520" s="41" t="s">
        <v>127</v>
      </c>
      <c r="E520" s="2" t="s">
        <v>128</v>
      </c>
      <c r="F520" s="2" t="s">
        <v>63</v>
      </c>
      <c r="G520" s="2" t="s">
        <v>53</v>
      </c>
      <c r="H520" s="2" t="s">
        <v>11</v>
      </c>
      <c r="I520" s="2" t="s">
        <v>67</v>
      </c>
      <c r="L520" s="4" t="s">
        <v>20</v>
      </c>
      <c r="M520" s="7">
        <f>COUNTIF(H514:H553,"M")</f>
        <v>11</v>
      </c>
      <c r="N520" s="6">
        <f>SUMPRODUCT((H514:H553="M")*(I514:I553="BUZZ"))</f>
        <v>11</v>
      </c>
      <c r="O520" s="6">
        <f>SUMPRODUCT((H514:H553="M")*(I514:I553="LAND"))</f>
        <v>0</v>
      </c>
      <c r="Q520" s="20" t="s">
        <v>32</v>
      </c>
      <c r="R520" s="21">
        <f>COUNTIF(I514:I553,"TOUCH")</f>
        <v>0</v>
      </c>
    </row>
    <row r="521" spans="1:18" x14ac:dyDescent="0.3">
      <c r="A521" s="2" t="s">
        <v>126</v>
      </c>
      <c r="B521" s="2" t="s">
        <v>69</v>
      </c>
      <c r="C521" s="40">
        <v>43052</v>
      </c>
      <c r="D521" s="41" t="s">
        <v>127</v>
      </c>
      <c r="E521" s="2" t="s">
        <v>128</v>
      </c>
      <c r="F521" s="2" t="s">
        <v>63</v>
      </c>
      <c r="G521" s="2" t="s">
        <v>53</v>
      </c>
      <c r="H521" s="2" t="s">
        <v>20</v>
      </c>
      <c r="I521" s="2" t="s">
        <v>66</v>
      </c>
      <c r="L521" s="4" t="s">
        <v>13</v>
      </c>
      <c r="M521" s="5">
        <f>100*M520/(M517+M520+M523)</f>
        <v>44</v>
      </c>
      <c r="N521" s="4">
        <f>100*N520/M520</f>
        <v>100</v>
      </c>
      <c r="O521" s="4">
        <f>100*O520/M520</f>
        <v>0</v>
      </c>
      <c r="Q521" s="20" t="s">
        <v>18</v>
      </c>
      <c r="R521" s="21">
        <f>(M517+M520+R517)</f>
        <v>40</v>
      </c>
    </row>
    <row r="522" spans="1:18" x14ac:dyDescent="0.3">
      <c r="A522" s="2" t="s">
        <v>126</v>
      </c>
      <c r="B522" s="2" t="s">
        <v>69</v>
      </c>
      <c r="C522" s="40">
        <v>43052</v>
      </c>
      <c r="D522" s="41" t="s">
        <v>127</v>
      </c>
      <c r="E522" s="2" t="s">
        <v>128</v>
      </c>
      <c r="F522" s="2" t="s">
        <v>63</v>
      </c>
      <c r="G522" s="2" t="s">
        <v>53</v>
      </c>
      <c r="H522" s="2" t="s">
        <v>7</v>
      </c>
      <c r="I522" s="2" t="s">
        <v>66</v>
      </c>
    </row>
    <row r="523" spans="1:18" x14ac:dyDescent="0.3">
      <c r="A523" s="2" t="s">
        <v>126</v>
      </c>
      <c r="B523" s="2" t="s">
        <v>69</v>
      </c>
      <c r="C523" s="40">
        <v>43052</v>
      </c>
      <c r="D523" s="41" t="s">
        <v>127</v>
      </c>
      <c r="E523" s="2" t="s">
        <v>128</v>
      </c>
      <c r="F523" s="2" t="s">
        <v>63</v>
      </c>
      <c r="G523" s="2" t="s">
        <v>53</v>
      </c>
      <c r="H523" s="2" t="s">
        <v>11</v>
      </c>
      <c r="I523" s="2" t="s">
        <v>66</v>
      </c>
    </row>
    <row r="524" spans="1:18" x14ac:dyDescent="0.3">
      <c r="A524" s="2" t="s">
        <v>126</v>
      </c>
      <c r="B524" s="2" t="s">
        <v>69</v>
      </c>
      <c r="C524" s="40">
        <v>43052</v>
      </c>
      <c r="D524" s="41" t="s">
        <v>127</v>
      </c>
      <c r="E524" s="2" t="s">
        <v>128</v>
      </c>
      <c r="F524" s="2" t="s">
        <v>63</v>
      </c>
      <c r="G524" s="2" t="s">
        <v>53</v>
      </c>
      <c r="H524" s="2" t="s">
        <v>20</v>
      </c>
      <c r="I524" s="2" t="s">
        <v>66</v>
      </c>
    </row>
    <row r="525" spans="1:18" x14ac:dyDescent="0.3">
      <c r="A525" s="2" t="s">
        <v>126</v>
      </c>
      <c r="B525" s="2" t="s">
        <v>69</v>
      </c>
      <c r="C525" s="40">
        <v>43052</v>
      </c>
      <c r="D525" s="41" t="s">
        <v>127</v>
      </c>
      <c r="E525" s="2" t="s">
        <v>128</v>
      </c>
      <c r="F525" s="2" t="s">
        <v>63</v>
      </c>
      <c r="G525" s="2" t="s">
        <v>53</v>
      </c>
      <c r="H525" s="2" t="s">
        <v>7</v>
      </c>
      <c r="I525" s="2" t="s">
        <v>66</v>
      </c>
    </row>
    <row r="526" spans="1:18" x14ac:dyDescent="0.3">
      <c r="A526" s="2" t="s">
        <v>126</v>
      </c>
      <c r="B526" s="2" t="s">
        <v>69</v>
      </c>
      <c r="C526" s="40">
        <v>43052</v>
      </c>
      <c r="D526" s="41" t="s">
        <v>127</v>
      </c>
      <c r="E526" s="2" t="s">
        <v>128</v>
      </c>
      <c r="F526" s="2" t="s">
        <v>63</v>
      </c>
      <c r="G526" s="2" t="s">
        <v>53</v>
      </c>
      <c r="H526" s="2" t="s">
        <v>7</v>
      </c>
      <c r="I526" s="2" t="s">
        <v>66</v>
      </c>
    </row>
    <row r="527" spans="1:18" x14ac:dyDescent="0.3">
      <c r="A527" s="2" t="s">
        <v>126</v>
      </c>
      <c r="B527" s="2" t="s">
        <v>69</v>
      </c>
      <c r="C527" s="40">
        <v>43052</v>
      </c>
      <c r="D527" s="41" t="s">
        <v>127</v>
      </c>
      <c r="E527" s="2" t="s">
        <v>128</v>
      </c>
      <c r="F527" s="2" t="s">
        <v>63</v>
      </c>
      <c r="G527" s="2" t="s">
        <v>53</v>
      </c>
      <c r="H527" s="2" t="s">
        <v>7</v>
      </c>
      <c r="I527" s="2" t="s">
        <v>66</v>
      </c>
    </row>
    <row r="528" spans="1:18" x14ac:dyDescent="0.3">
      <c r="A528" s="2" t="s">
        <v>126</v>
      </c>
      <c r="B528" s="2" t="s">
        <v>69</v>
      </c>
      <c r="C528" s="40">
        <v>43052</v>
      </c>
      <c r="D528" s="41" t="s">
        <v>127</v>
      </c>
      <c r="E528" s="2" t="s">
        <v>128</v>
      </c>
      <c r="F528" s="2" t="s">
        <v>63</v>
      </c>
      <c r="G528" s="2" t="s">
        <v>53</v>
      </c>
      <c r="H528" s="2" t="s">
        <v>7</v>
      </c>
      <c r="I528" s="2" t="s">
        <v>66</v>
      </c>
    </row>
    <row r="529" spans="1:9" x14ac:dyDescent="0.3">
      <c r="A529" s="2" t="s">
        <v>126</v>
      </c>
      <c r="B529" s="2" t="s">
        <v>69</v>
      </c>
      <c r="C529" s="40">
        <v>43052</v>
      </c>
      <c r="D529" s="41" t="s">
        <v>127</v>
      </c>
      <c r="E529" s="2" t="s">
        <v>128</v>
      </c>
      <c r="F529" s="2" t="s">
        <v>63</v>
      </c>
      <c r="G529" s="2" t="s">
        <v>53</v>
      </c>
      <c r="H529" s="2" t="s">
        <v>11</v>
      </c>
      <c r="I529" s="2" t="s">
        <v>66</v>
      </c>
    </row>
    <row r="530" spans="1:9" x14ac:dyDescent="0.3">
      <c r="A530" s="2" t="s">
        <v>126</v>
      </c>
      <c r="B530" s="2" t="s">
        <v>69</v>
      </c>
      <c r="C530" s="40">
        <v>43052</v>
      </c>
      <c r="D530" s="41" t="s">
        <v>127</v>
      </c>
      <c r="E530" s="2" t="s">
        <v>128</v>
      </c>
      <c r="F530" s="2" t="s">
        <v>63</v>
      </c>
      <c r="G530" s="2" t="s">
        <v>53</v>
      </c>
      <c r="H530" s="2" t="s">
        <v>20</v>
      </c>
      <c r="I530" s="2" t="s">
        <v>66</v>
      </c>
    </row>
    <row r="531" spans="1:9" x14ac:dyDescent="0.3">
      <c r="A531" s="2" t="s">
        <v>126</v>
      </c>
      <c r="B531" s="2" t="s">
        <v>69</v>
      </c>
      <c r="C531" s="40">
        <v>43052</v>
      </c>
      <c r="D531" s="41" t="s">
        <v>127</v>
      </c>
      <c r="E531" s="2" t="s">
        <v>128</v>
      </c>
      <c r="F531" s="2" t="s">
        <v>63</v>
      </c>
      <c r="G531" s="2" t="s">
        <v>53</v>
      </c>
      <c r="H531" s="2" t="s">
        <v>7</v>
      </c>
      <c r="I531" s="2" t="s">
        <v>66</v>
      </c>
    </row>
    <row r="532" spans="1:9" x14ac:dyDescent="0.3">
      <c r="A532" s="2" t="s">
        <v>126</v>
      </c>
      <c r="B532" s="2" t="s">
        <v>69</v>
      </c>
      <c r="C532" s="40">
        <v>43052</v>
      </c>
      <c r="D532" s="41" t="s">
        <v>127</v>
      </c>
      <c r="E532" s="2" t="s">
        <v>128</v>
      </c>
      <c r="F532" s="2" t="s">
        <v>63</v>
      </c>
      <c r="G532" s="2" t="s">
        <v>53</v>
      </c>
      <c r="H532" s="2" t="s">
        <v>11</v>
      </c>
      <c r="I532" s="2" t="s">
        <v>66</v>
      </c>
    </row>
    <row r="533" spans="1:9" x14ac:dyDescent="0.3">
      <c r="A533" s="2" t="s">
        <v>126</v>
      </c>
      <c r="B533" s="2" t="s">
        <v>69</v>
      </c>
      <c r="C533" s="40">
        <v>43052</v>
      </c>
      <c r="D533" s="41" t="s">
        <v>127</v>
      </c>
      <c r="E533" s="2" t="s">
        <v>128</v>
      </c>
      <c r="F533" s="2" t="s">
        <v>63</v>
      </c>
      <c r="G533" s="2" t="s">
        <v>53</v>
      </c>
      <c r="H533" s="2" t="s">
        <v>7</v>
      </c>
      <c r="I533" s="2" t="s">
        <v>66</v>
      </c>
    </row>
    <row r="534" spans="1:9" x14ac:dyDescent="0.3">
      <c r="A534" s="2" t="s">
        <v>126</v>
      </c>
      <c r="B534" s="2" t="s">
        <v>69</v>
      </c>
      <c r="C534" s="40">
        <v>43052</v>
      </c>
      <c r="D534" s="41" t="s">
        <v>127</v>
      </c>
      <c r="E534" s="2" t="s">
        <v>128</v>
      </c>
      <c r="F534" s="2" t="s">
        <v>63</v>
      </c>
      <c r="G534" s="2" t="s">
        <v>53</v>
      </c>
      <c r="H534" s="2" t="s">
        <v>20</v>
      </c>
      <c r="I534" s="2" t="s">
        <v>66</v>
      </c>
    </row>
    <row r="535" spans="1:9" x14ac:dyDescent="0.3">
      <c r="A535" s="2" t="s">
        <v>126</v>
      </c>
      <c r="B535" s="2" t="s">
        <v>69</v>
      </c>
      <c r="C535" s="40">
        <v>43052</v>
      </c>
      <c r="D535" s="41" t="s">
        <v>127</v>
      </c>
      <c r="E535" s="2" t="s">
        <v>128</v>
      </c>
      <c r="F535" s="2" t="s">
        <v>63</v>
      </c>
      <c r="G535" s="2" t="s">
        <v>53</v>
      </c>
      <c r="H535" s="2" t="s">
        <v>11</v>
      </c>
      <c r="I535" s="2" t="s">
        <v>66</v>
      </c>
    </row>
    <row r="536" spans="1:9" x14ac:dyDescent="0.3">
      <c r="A536" s="2" t="s">
        <v>126</v>
      </c>
      <c r="B536" s="2" t="s">
        <v>69</v>
      </c>
      <c r="C536" s="40">
        <v>43052</v>
      </c>
      <c r="D536" s="41" t="s">
        <v>127</v>
      </c>
      <c r="E536" s="2" t="s">
        <v>128</v>
      </c>
      <c r="F536" s="2" t="s">
        <v>63</v>
      </c>
      <c r="G536" s="2" t="s">
        <v>53</v>
      </c>
      <c r="H536" s="2" t="s">
        <v>7</v>
      </c>
      <c r="I536" s="2" t="s">
        <v>66</v>
      </c>
    </row>
    <row r="537" spans="1:9" x14ac:dyDescent="0.3">
      <c r="A537" s="2" t="s">
        <v>126</v>
      </c>
      <c r="B537" s="2" t="s">
        <v>69</v>
      </c>
      <c r="C537" s="40">
        <v>43052</v>
      </c>
      <c r="D537" s="41" t="s">
        <v>127</v>
      </c>
      <c r="E537" s="2" t="s">
        <v>128</v>
      </c>
      <c r="F537" s="2" t="s">
        <v>63</v>
      </c>
      <c r="G537" s="2" t="s">
        <v>53</v>
      </c>
      <c r="H537" s="2" t="s">
        <v>20</v>
      </c>
      <c r="I537" s="2" t="s">
        <v>66</v>
      </c>
    </row>
    <row r="538" spans="1:9" x14ac:dyDescent="0.3">
      <c r="A538" s="2" t="s">
        <v>126</v>
      </c>
      <c r="B538" s="2" t="s">
        <v>69</v>
      </c>
      <c r="C538" s="40">
        <v>43052</v>
      </c>
      <c r="D538" s="41" t="s">
        <v>127</v>
      </c>
      <c r="E538" s="2" t="s">
        <v>128</v>
      </c>
      <c r="F538" s="2" t="s">
        <v>63</v>
      </c>
      <c r="G538" s="2" t="s">
        <v>53</v>
      </c>
      <c r="H538" s="2" t="s">
        <v>7</v>
      </c>
      <c r="I538" s="2" t="s">
        <v>66</v>
      </c>
    </row>
    <row r="539" spans="1:9" x14ac:dyDescent="0.3">
      <c r="A539" s="2" t="s">
        <v>126</v>
      </c>
      <c r="B539" s="2" t="s">
        <v>69</v>
      </c>
      <c r="C539" s="40">
        <v>43052</v>
      </c>
      <c r="D539" s="41" t="s">
        <v>127</v>
      </c>
      <c r="E539" s="2" t="s">
        <v>128</v>
      </c>
      <c r="F539" s="2" t="s">
        <v>63</v>
      </c>
      <c r="G539" s="2" t="s">
        <v>53</v>
      </c>
      <c r="H539" s="2" t="s">
        <v>7</v>
      </c>
      <c r="I539" s="2" t="s">
        <v>66</v>
      </c>
    </row>
    <row r="540" spans="1:9" x14ac:dyDescent="0.3">
      <c r="A540" s="2" t="s">
        <v>126</v>
      </c>
      <c r="B540" s="2" t="s">
        <v>69</v>
      </c>
      <c r="C540" s="40">
        <v>43052</v>
      </c>
      <c r="D540" s="41" t="s">
        <v>127</v>
      </c>
      <c r="E540" s="2" t="s">
        <v>128</v>
      </c>
      <c r="F540" s="2" t="s">
        <v>63</v>
      </c>
      <c r="G540" s="2" t="s">
        <v>53</v>
      </c>
      <c r="H540" s="2" t="s">
        <v>11</v>
      </c>
      <c r="I540" s="2" t="s">
        <v>66</v>
      </c>
    </row>
    <row r="541" spans="1:9" x14ac:dyDescent="0.3">
      <c r="A541" s="2" t="s">
        <v>126</v>
      </c>
      <c r="B541" s="2" t="s">
        <v>69</v>
      </c>
      <c r="C541" s="40">
        <v>43052</v>
      </c>
      <c r="D541" s="41" t="s">
        <v>127</v>
      </c>
      <c r="E541" s="2" t="s">
        <v>128</v>
      </c>
      <c r="F541" s="2" t="s">
        <v>63</v>
      </c>
      <c r="G541" s="2" t="s">
        <v>53</v>
      </c>
      <c r="H541" s="2" t="s">
        <v>11</v>
      </c>
      <c r="I541" s="2" t="s">
        <v>66</v>
      </c>
    </row>
    <row r="542" spans="1:9" x14ac:dyDescent="0.3">
      <c r="A542" s="2" t="s">
        <v>126</v>
      </c>
      <c r="B542" s="2" t="s">
        <v>69</v>
      </c>
      <c r="C542" s="40">
        <v>43052</v>
      </c>
      <c r="D542" s="41" t="s">
        <v>127</v>
      </c>
      <c r="E542" s="2" t="s">
        <v>128</v>
      </c>
      <c r="F542" s="2" t="s">
        <v>63</v>
      </c>
      <c r="G542" s="2" t="s">
        <v>53</v>
      </c>
      <c r="H542" s="2" t="s">
        <v>7</v>
      </c>
      <c r="I542" s="2" t="s">
        <v>66</v>
      </c>
    </row>
    <row r="543" spans="1:9" x14ac:dyDescent="0.3">
      <c r="A543" s="2" t="s">
        <v>126</v>
      </c>
      <c r="B543" s="2" t="s">
        <v>69</v>
      </c>
      <c r="C543" s="40">
        <v>43052</v>
      </c>
      <c r="D543" s="41" t="s">
        <v>127</v>
      </c>
      <c r="E543" s="2" t="s">
        <v>128</v>
      </c>
      <c r="F543" s="2" t="s">
        <v>63</v>
      </c>
      <c r="G543" s="2" t="s">
        <v>53</v>
      </c>
      <c r="H543" s="2" t="s">
        <v>7</v>
      </c>
      <c r="I543" s="2" t="s">
        <v>66</v>
      </c>
    </row>
    <row r="544" spans="1:9" x14ac:dyDescent="0.3">
      <c r="A544" s="2" t="s">
        <v>126</v>
      </c>
      <c r="B544" s="2" t="s">
        <v>69</v>
      </c>
      <c r="C544" s="40">
        <v>43052</v>
      </c>
      <c r="D544" s="41" t="s">
        <v>127</v>
      </c>
      <c r="E544" s="2" t="s">
        <v>128</v>
      </c>
      <c r="F544" s="2" t="s">
        <v>63</v>
      </c>
      <c r="G544" s="2" t="s">
        <v>53</v>
      </c>
      <c r="H544" s="2" t="s">
        <v>7</v>
      </c>
      <c r="I544" s="2" t="s">
        <v>66</v>
      </c>
    </row>
    <row r="545" spans="1:9" x14ac:dyDescent="0.3">
      <c r="A545" s="2" t="s">
        <v>126</v>
      </c>
      <c r="B545" s="2" t="s">
        <v>69</v>
      </c>
      <c r="C545" s="40">
        <v>43052</v>
      </c>
      <c r="D545" s="41" t="s">
        <v>127</v>
      </c>
      <c r="E545" s="2" t="s">
        <v>128</v>
      </c>
      <c r="F545" s="2" t="s">
        <v>63</v>
      </c>
      <c r="G545" s="2" t="s">
        <v>53</v>
      </c>
      <c r="H545" s="2" t="s">
        <v>11</v>
      </c>
      <c r="I545" s="2" t="s">
        <v>66</v>
      </c>
    </row>
    <row r="546" spans="1:9" x14ac:dyDescent="0.3">
      <c r="A546" s="2" t="s">
        <v>126</v>
      </c>
      <c r="B546" s="2" t="s">
        <v>69</v>
      </c>
      <c r="C546" s="40">
        <v>43052</v>
      </c>
      <c r="D546" s="41" t="s">
        <v>127</v>
      </c>
      <c r="E546" s="2" t="s">
        <v>128</v>
      </c>
      <c r="F546" s="2" t="s">
        <v>63</v>
      </c>
      <c r="G546" s="2" t="s">
        <v>53</v>
      </c>
      <c r="H546" s="2" t="s">
        <v>20</v>
      </c>
      <c r="I546" s="2" t="s">
        <v>66</v>
      </c>
    </row>
    <row r="547" spans="1:9" x14ac:dyDescent="0.3">
      <c r="A547" s="2" t="s">
        <v>126</v>
      </c>
      <c r="B547" s="2" t="s">
        <v>69</v>
      </c>
      <c r="C547" s="40">
        <v>43052</v>
      </c>
      <c r="D547" s="41" t="s">
        <v>127</v>
      </c>
      <c r="E547" s="2" t="s">
        <v>128</v>
      </c>
      <c r="F547" s="2" t="s">
        <v>63</v>
      </c>
      <c r="G547" s="2" t="s">
        <v>53</v>
      </c>
      <c r="H547" s="2" t="s">
        <v>11</v>
      </c>
      <c r="I547" s="2" t="s">
        <v>66</v>
      </c>
    </row>
    <row r="548" spans="1:9" x14ac:dyDescent="0.3">
      <c r="A548" s="2" t="s">
        <v>126</v>
      </c>
      <c r="B548" s="2" t="s">
        <v>69</v>
      </c>
      <c r="C548" s="40">
        <v>43052</v>
      </c>
      <c r="D548" s="41" t="s">
        <v>127</v>
      </c>
      <c r="E548" s="2" t="s">
        <v>128</v>
      </c>
      <c r="F548" s="2" t="s">
        <v>63</v>
      </c>
      <c r="G548" s="2" t="s">
        <v>53</v>
      </c>
      <c r="H548" s="2" t="s">
        <v>7</v>
      </c>
      <c r="I548" s="2" t="s">
        <v>66</v>
      </c>
    </row>
    <row r="549" spans="1:9" x14ac:dyDescent="0.3">
      <c r="A549" s="2" t="s">
        <v>126</v>
      </c>
      <c r="B549" s="2" t="s">
        <v>69</v>
      </c>
      <c r="C549" s="40">
        <v>43052</v>
      </c>
      <c r="D549" s="41" t="s">
        <v>127</v>
      </c>
      <c r="E549" s="2" t="s">
        <v>128</v>
      </c>
      <c r="F549" s="2" t="s">
        <v>63</v>
      </c>
      <c r="G549" s="2" t="s">
        <v>53</v>
      </c>
      <c r="H549" s="2" t="s">
        <v>7</v>
      </c>
      <c r="I549" s="2" t="s">
        <v>66</v>
      </c>
    </row>
    <row r="550" spans="1:9" x14ac:dyDescent="0.3">
      <c r="A550" s="2" t="s">
        <v>126</v>
      </c>
      <c r="B550" s="2" t="s">
        <v>69</v>
      </c>
      <c r="C550" s="40">
        <v>43052</v>
      </c>
      <c r="D550" s="41" t="s">
        <v>127</v>
      </c>
      <c r="E550" s="2" t="s">
        <v>128</v>
      </c>
      <c r="F550" s="2" t="s">
        <v>63</v>
      </c>
      <c r="G550" s="2" t="s">
        <v>53</v>
      </c>
      <c r="H550" s="2" t="s">
        <v>20</v>
      </c>
      <c r="I550" s="2" t="s">
        <v>66</v>
      </c>
    </row>
    <row r="551" spans="1:9" x14ac:dyDescent="0.3">
      <c r="A551" s="2" t="s">
        <v>126</v>
      </c>
      <c r="B551" s="2" t="s">
        <v>69</v>
      </c>
      <c r="C551" s="40">
        <v>43052</v>
      </c>
      <c r="D551" s="41" t="s">
        <v>127</v>
      </c>
      <c r="E551" s="2" t="s">
        <v>128</v>
      </c>
      <c r="F551" s="2" t="s">
        <v>63</v>
      </c>
      <c r="G551" s="2" t="s">
        <v>53</v>
      </c>
      <c r="H551" s="2" t="s">
        <v>11</v>
      </c>
      <c r="I551" s="2" t="s">
        <v>66</v>
      </c>
    </row>
    <row r="552" spans="1:9" x14ac:dyDescent="0.3">
      <c r="A552" s="2" t="s">
        <v>126</v>
      </c>
      <c r="B552" s="2" t="s">
        <v>69</v>
      </c>
      <c r="C552" s="40">
        <v>43052</v>
      </c>
      <c r="D552" s="41" t="s">
        <v>127</v>
      </c>
      <c r="E552" s="2" t="s">
        <v>128</v>
      </c>
      <c r="F552" s="2" t="s">
        <v>63</v>
      </c>
      <c r="G552" s="2" t="s">
        <v>53</v>
      </c>
      <c r="H552" s="2" t="s">
        <v>20</v>
      </c>
      <c r="I552" s="2" t="s">
        <v>66</v>
      </c>
    </row>
    <row r="553" spans="1:9" x14ac:dyDescent="0.3">
      <c r="A553" s="2" t="s">
        <v>126</v>
      </c>
      <c r="B553" s="2" t="s">
        <v>69</v>
      </c>
      <c r="C553" s="40">
        <v>43052</v>
      </c>
      <c r="D553" s="41" t="s">
        <v>127</v>
      </c>
      <c r="E553" s="2" t="s">
        <v>128</v>
      </c>
      <c r="F553" s="2" t="s">
        <v>63</v>
      </c>
      <c r="G553" s="2" t="s">
        <v>53</v>
      </c>
      <c r="H553" s="2" t="s">
        <v>11</v>
      </c>
      <c r="I553" s="2" t="s">
        <v>67</v>
      </c>
    </row>
    <row r="554" spans="1:9" x14ac:dyDescent="0.3">
      <c r="C554" s="40"/>
      <c r="D554" s="41"/>
      <c r="I554" s="3" t="s">
        <v>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4"/>
  <sheetViews>
    <sheetView topLeftCell="A97" zoomScale="70" zoomScaleNormal="70" workbookViewId="0">
      <selection sqref="A1:G127"/>
    </sheetView>
  </sheetViews>
  <sheetFormatPr defaultRowHeight="14.4" x14ac:dyDescent="0.3"/>
  <sheetData>
    <row r="1" spans="1:10" ht="15" x14ac:dyDescent="0.25">
      <c r="A1" s="8" t="s">
        <v>69</v>
      </c>
      <c r="B1" s="8" t="s">
        <v>12</v>
      </c>
      <c r="C1" s="8" t="s">
        <v>66</v>
      </c>
      <c r="D1" s="8" t="s">
        <v>67</v>
      </c>
      <c r="E1" s="8"/>
      <c r="F1" s="8"/>
      <c r="G1" s="9" t="s">
        <v>7</v>
      </c>
      <c r="H1" s="8"/>
      <c r="I1" s="9"/>
      <c r="J1" s="9"/>
    </row>
    <row r="2" spans="1:10" ht="15" x14ac:dyDescent="0.25">
      <c r="A2" s="10"/>
      <c r="B2" s="10"/>
      <c r="C2" s="10"/>
      <c r="D2" s="10"/>
      <c r="E2" s="10"/>
      <c r="F2" s="10"/>
      <c r="H2" s="11"/>
      <c r="J2" s="11"/>
    </row>
    <row r="3" spans="1:10" ht="15" x14ac:dyDescent="0.25">
      <c r="A3" s="11" t="s">
        <v>11</v>
      </c>
      <c r="B3" s="11">
        <v>5</v>
      </c>
      <c r="C3" s="11">
        <v>5</v>
      </c>
      <c r="D3" s="11">
        <v>0</v>
      </c>
      <c r="E3" s="11"/>
      <c r="F3" s="11" t="s">
        <v>17</v>
      </c>
      <c r="G3">
        <v>0</v>
      </c>
      <c r="H3" s="11"/>
    </row>
    <row r="4" spans="1:10" ht="15" x14ac:dyDescent="0.25">
      <c r="A4" s="11" t="s">
        <v>13</v>
      </c>
      <c r="B4" s="11">
        <v>62.5</v>
      </c>
      <c r="C4" s="11">
        <v>100</v>
      </c>
      <c r="D4" s="11">
        <v>0</v>
      </c>
      <c r="E4" s="11"/>
      <c r="F4" s="11" t="s">
        <v>18</v>
      </c>
      <c r="G4">
        <v>8</v>
      </c>
      <c r="H4" s="11"/>
    </row>
    <row r="5" spans="1:10" ht="15" x14ac:dyDescent="0.25">
      <c r="A5" s="11"/>
      <c r="B5" s="11"/>
      <c r="C5" s="11"/>
      <c r="D5" s="11"/>
      <c r="E5" s="11"/>
      <c r="F5" s="11"/>
      <c r="H5" s="11"/>
    </row>
    <row r="6" spans="1:10" ht="15" x14ac:dyDescent="0.25">
      <c r="A6" s="11" t="s">
        <v>20</v>
      </c>
      <c r="B6" s="11">
        <v>3</v>
      </c>
      <c r="C6" s="11">
        <v>3</v>
      </c>
      <c r="D6" s="11">
        <v>0</v>
      </c>
      <c r="E6" s="11"/>
      <c r="F6" s="11" t="s">
        <v>32</v>
      </c>
      <c r="G6">
        <v>0</v>
      </c>
      <c r="H6" s="11"/>
    </row>
    <row r="7" spans="1:10" ht="15" x14ac:dyDescent="0.25">
      <c r="A7" s="11" t="s">
        <v>13</v>
      </c>
      <c r="B7" s="11">
        <v>37.5</v>
      </c>
      <c r="C7" s="11">
        <v>100</v>
      </c>
      <c r="D7" s="11">
        <v>0</v>
      </c>
      <c r="E7" s="11"/>
      <c r="F7" s="11" t="s">
        <v>18</v>
      </c>
      <c r="G7">
        <v>8</v>
      </c>
      <c r="H7" s="11"/>
    </row>
    <row r="8" spans="1:10" ht="15" x14ac:dyDescent="0.25">
      <c r="A8" s="11"/>
      <c r="B8" s="11"/>
      <c r="C8" s="11"/>
      <c r="D8" s="11"/>
      <c r="E8" s="11"/>
      <c r="F8" s="11"/>
      <c r="H8" s="11"/>
    </row>
    <row r="9" spans="1:10" ht="15" x14ac:dyDescent="0.25">
      <c r="A9" s="8" t="s">
        <v>69</v>
      </c>
      <c r="B9" s="8" t="s">
        <v>12</v>
      </c>
      <c r="C9" s="8" t="s">
        <v>66</v>
      </c>
      <c r="D9" s="8" t="s">
        <v>67</v>
      </c>
      <c r="E9" s="8"/>
      <c r="F9" s="8"/>
      <c r="G9" s="9" t="s">
        <v>7</v>
      </c>
      <c r="H9" s="8"/>
      <c r="I9" s="9"/>
      <c r="J9" s="9"/>
    </row>
    <row r="10" spans="1:10" ht="15" x14ac:dyDescent="0.25">
      <c r="A10" s="10"/>
      <c r="B10" s="10"/>
      <c r="C10" s="10"/>
      <c r="D10" s="10"/>
      <c r="E10" s="10"/>
      <c r="F10" s="10"/>
      <c r="H10" s="11"/>
      <c r="J10" s="11"/>
    </row>
    <row r="11" spans="1:10" ht="15" x14ac:dyDescent="0.25">
      <c r="A11" s="11" t="s">
        <v>11</v>
      </c>
      <c r="B11" s="11">
        <v>24</v>
      </c>
      <c r="C11" s="11">
        <v>20</v>
      </c>
      <c r="D11" s="11">
        <v>4</v>
      </c>
      <c r="E11" s="11"/>
      <c r="F11" s="11" t="s">
        <v>17</v>
      </c>
      <c r="G11">
        <v>3</v>
      </c>
      <c r="H11" s="11"/>
    </row>
    <row r="12" spans="1:10" ht="15" x14ac:dyDescent="0.25">
      <c r="A12" s="11" t="s">
        <v>13</v>
      </c>
      <c r="B12" s="11">
        <v>64.864864859999997</v>
      </c>
      <c r="C12" s="11">
        <v>83.333333330000002</v>
      </c>
      <c r="D12" s="11">
        <v>16.666666670000001</v>
      </c>
      <c r="E12" s="11"/>
      <c r="F12" s="11" t="s">
        <v>18</v>
      </c>
      <c r="G12">
        <v>40</v>
      </c>
      <c r="H12" s="11"/>
    </row>
    <row r="13" spans="1:10" ht="15" x14ac:dyDescent="0.25">
      <c r="A13" s="11"/>
      <c r="B13" s="11"/>
      <c r="C13" s="11"/>
      <c r="D13" s="11"/>
      <c r="E13" s="11"/>
      <c r="F13" s="11"/>
      <c r="H13" s="11"/>
    </row>
    <row r="14" spans="1:10" ht="15" x14ac:dyDescent="0.25">
      <c r="A14" s="11" t="s">
        <v>20</v>
      </c>
      <c r="B14" s="11">
        <v>13</v>
      </c>
      <c r="C14" s="11">
        <v>12</v>
      </c>
      <c r="D14" s="11">
        <v>1</v>
      </c>
      <c r="E14" s="11"/>
      <c r="F14" s="11" t="s">
        <v>32</v>
      </c>
      <c r="G14">
        <v>0</v>
      </c>
      <c r="H14" s="11"/>
    </row>
    <row r="15" spans="1:10" ht="15" x14ac:dyDescent="0.25">
      <c r="A15" s="11" t="s">
        <v>13</v>
      </c>
      <c r="B15" s="11">
        <v>35.135135140000003</v>
      </c>
      <c r="C15" s="11">
        <v>92.307692309999993</v>
      </c>
      <c r="D15" s="11">
        <v>7.692307692</v>
      </c>
      <c r="E15" s="11"/>
      <c r="F15" s="11" t="s">
        <v>18</v>
      </c>
      <c r="G15">
        <v>40</v>
      </c>
      <c r="H15" s="11"/>
    </row>
    <row r="16" spans="1:10" ht="15" x14ac:dyDescent="0.25">
      <c r="A16" s="11"/>
      <c r="B16" s="11"/>
      <c r="C16" s="11"/>
      <c r="D16" s="11"/>
      <c r="E16" s="11"/>
      <c r="F16" s="11"/>
      <c r="H16" s="11"/>
    </row>
    <row r="17" spans="1:10" ht="15" x14ac:dyDescent="0.25">
      <c r="A17" s="8" t="s">
        <v>69</v>
      </c>
      <c r="B17" s="8" t="s">
        <v>12</v>
      </c>
      <c r="C17" s="8" t="s">
        <v>66</v>
      </c>
      <c r="D17" s="8" t="s">
        <v>67</v>
      </c>
      <c r="E17" s="8"/>
      <c r="F17" s="8"/>
      <c r="G17" s="9" t="s">
        <v>7</v>
      </c>
      <c r="H17" s="8"/>
      <c r="I17" s="9"/>
      <c r="J17" s="9"/>
    </row>
    <row r="18" spans="1:10" ht="15" x14ac:dyDescent="0.25">
      <c r="A18" s="10"/>
      <c r="B18" s="10"/>
      <c r="C18" s="10"/>
      <c r="D18" s="10"/>
      <c r="E18" s="10"/>
      <c r="F18" s="10"/>
      <c r="H18" s="11"/>
      <c r="J18" s="11"/>
    </row>
    <row r="19" spans="1:10" ht="15" x14ac:dyDescent="0.25">
      <c r="A19" s="11" t="s">
        <v>11</v>
      </c>
      <c r="B19" s="11">
        <v>19</v>
      </c>
      <c r="C19" s="11">
        <v>18</v>
      </c>
      <c r="D19" s="11">
        <v>1</v>
      </c>
      <c r="E19" s="11"/>
      <c r="F19" s="11" t="s">
        <v>17</v>
      </c>
      <c r="G19">
        <v>4</v>
      </c>
      <c r="H19" s="11"/>
    </row>
    <row r="20" spans="1:10" ht="15" x14ac:dyDescent="0.25">
      <c r="A20" s="11" t="s">
        <v>13</v>
      </c>
      <c r="B20" s="11">
        <v>54.285714290000001</v>
      </c>
      <c r="C20" s="11">
        <v>94.736842109999998</v>
      </c>
      <c r="D20" s="11">
        <v>5.263157895</v>
      </c>
      <c r="E20" s="11"/>
      <c r="F20" s="11" t="s">
        <v>18</v>
      </c>
      <c r="G20">
        <v>39</v>
      </c>
      <c r="H20" s="11"/>
    </row>
    <row r="21" spans="1:10" ht="15" x14ac:dyDescent="0.25">
      <c r="A21" s="11"/>
      <c r="B21" s="11"/>
      <c r="C21" s="11"/>
      <c r="D21" s="11"/>
      <c r="E21" s="11"/>
      <c r="F21" s="11"/>
      <c r="H21" s="11"/>
    </row>
    <row r="22" spans="1:10" ht="15" x14ac:dyDescent="0.25">
      <c r="A22" s="11" t="s">
        <v>20</v>
      </c>
      <c r="B22" s="11">
        <v>16</v>
      </c>
      <c r="C22" s="11">
        <v>15</v>
      </c>
      <c r="D22" s="11">
        <v>1</v>
      </c>
      <c r="E22" s="11"/>
      <c r="F22" s="11" t="s">
        <v>32</v>
      </c>
      <c r="G22">
        <v>0</v>
      </c>
      <c r="H22" s="11"/>
    </row>
    <row r="23" spans="1:10" ht="15" x14ac:dyDescent="0.25">
      <c r="A23" s="11" t="s">
        <v>13</v>
      </c>
      <c r="B23" s="11">
        <v>45.714285709999999</v>
      </c>
      <c r="C23" s="11">
        <v>93.75</v>
      </c>
      <c r="D23" s="11">
        <v>6.25</v>
      </c>
      <c r="E23" s="11"/>
      <c r="F23" s="11" t="s">
        <v>18</v>
      </c>
      <c r="G23">
        <v>39</v>
      </c>
      <c r="H23" s="11"/>
    </row>
    <row r="24" spans="1:10" ht="15" x14ac:dyDescent="0.25">
      <c r="A24" s="11"/>
      <c r="B24" s="11"/>
      <c r="C24" s="11"/>
      <c r="D24" s="11"/>
      <c r="E24" s="11"/>
      <c r="F24" s="11"/>
      <c r="H24" s="11"/>
    </row>
    <row r="25" spans="1:10" ht="15" x14ac:dyDescent="0.25">
      <c r="A25" s="8" t="s">
        <v>69</v>
      </c>
      <c r="B25" s="8" t="s">
        <v>12</v>
      </c>
      <c r="C25" s="8" t="s">
        <v>66</v>
      </c>
      <c r="D25" s="8" t="s">
        <v>67</v>
      </c>
      <c r="E25" s="8"/>
      <c r="F25" s="8"/>
      <c r="G25" s="9" t="s">
        <v>7</v>
      </c>
      <c r="H25" s="8"/>
      <c r="I25" s="9"/>
      <c r="J25" s="9"/>
    </row>
    <row r="26" spans="1:10" ht="15" x14ac:dyDescent="0.25">
      <c r="A26" s="10"/>
      <c r="B26" s="10"/>
      <c r="C26" s="10"/>
      <c r="D26" s="10"/>
      <c r="E26" s="10"/>
      <c r="F26" s="10"/>
      <c r="H26" s="11"/>
      <c r="J26" s="11"/>
    </row>
    <row r="27" spans="1:10" ht="15" x14ac:dyDescent="0.25">
      <c r="A27" s="11" t="s">
        <v>11</v>
      </c>
      <c r="B27" s="11">
        <v>18</v>
      </c>
      <c r="C27" s="11">
        <v>15</v>
      </c>
      <c r="D27" s="11">
        <v>3</v>
      </c>
      <c r="E27" s="11"/>
      <c r="F27" s="11" t="s">
        <v>17</v>
      </c>
      <c r="G27">
        <v>5</v>
      </c>
      <c r="H27" s="11"/>
    </row>
    <row r="28" spans="1:10" ht="15" x14ac:dyDescent="0.25">
      <c r="A28" s="11" t="s">
        <v>13</v>
      </c>
      <c r="B28" s="11">
        <v>51.428571429999998</v>
      </c>
      <c r="C28" s="11">
        <v>83.333333330000002</v>
      </c>
      <c r="D28" s="11">
        <v>16.666666670000001</v>
      </c>
      <c r="E28" s="11"/>
      <c r="F28" s="11" t="s">
        <v>18</v>
      </c>
      <c r="G28">
        <v>40</v>
      </c>
      <c r="H28" s="11"/>
    </row>
    <row r="29" spans="1:10" ht="15" x14ac:dyDescent="0.25">
      <c r="A29" s="11"/>
      <c r="B29" s="11"/>
      <c r="C29" s="11"/>
      <c r="D29" s="11"/>
      <c r="E29" s="11"/>
      <c r="F29" s="11"/>
      <c r="H29" s="11"/>
    </row>
    <row r="30" spans="1:10" ht="15" x14ac:dyDescent="0.25">
      <c r="A30" s="11" t="s">
        <v>20</v>
      </c>
      <c r="B30" s="11">
        <v>17</v>
      </c>
      <c r="C30" s="11">
        <v>14</v>
      </c>
      <c r="D30" s="11">
        <v>3</v>
      </c>
      <c r="E30" s="11"/>
      <c r="F30" s="11" t="s">
        <v>32</v>
      </c>
      <c r="G30">
        <v>0</v>
      </c>
      <c r="H30" s="11"/>
    </row>
    <row r="31" spans="1:10" ht="15" x14ac:dyDescent="0.25">
      <c r="A31" s="11" t="s">
        <v>13</v>
      </c>
      <c r="B31" s="11">
        <v>48.571428570000002</v>
      </c>
      <c r="C31" s="11">
        <v>82.352941180000002</v>
      </c>
      <c r="D31" s="11">
        <v>17.647058820000002</v>
      </c>
      <c r="E31" s="11"/>
      <c r="F31" s="11" t="s">
        <v>18</v>
      </c>
      <c r="G31">
        <v>40</v>
      </c>
      <c r="H31" s="11"/>
    </row>
    <row r="32" spans="1:10" ht="15" x14ac:dyDescent="0.25">
      <c r="A32" s="11"/>
      <c r="B32" s="11"/>
      <c r="C32" s="11"/>
      <c r="D32" s="11"/>
      <c r="E32" s="11"/>
      <c r="F32" s="11"/>
      <c r="H32" s="11"/>
    </row>
    <row r="33" spans="1:10" ht="15" x14ac:dyDescent="0.25">
      <c r="A33" s="8" t="s">
        <v>69</v>
      </c>
      <c r="B33" s="8" t="s">
        <v>12</v>
      </c>
      <c r="C33" s="8" t="s">
        <v>66</v>
      </c>
      <c r="D33" s="8" t="s">
        <v>67</v>
      </c>
      <c r="E33" s="8"/>
      <c r="F33" s="8"/>
      <c r="G33" s="9" t="s">
        <v>7</v>
      </c>
      <c r="H33" s="8"/>
      <c r="I33" s="9"/>
      <c r="J33" s="9"/>
    </row>
    <row r="34" spans="1:10" ht="15" x14ac:dyDescent="0.25">
      <c r="A34" s="10"/>
      <c r="B34" s="10"/>
      <c r="C34" s="10"/>
      <c r="D34" s="10"/>
      <c r="E34" s="10"/>
      <c r="F34" s="10"/>
      <c r="H34" s="11"/>
      <c r="J34" s="11"/>
    </row>
    <row r="35" spans="1:10" ht="15" x14ac:dyDescent="0.25">
      <c r="A35" s="11" t="s">
        <v>11</v>
      </c>
      <c r="B35" s="11">
        <v>17</v>
      </c>
      <c r="C35" s="11">
        <v>17</v>
      </c>
      <c r="D35" s="11">
        <v>0</v>
      </c>
      <c r="E35" s="11"/>
      <c r="F35" s="11" t="s">
        <v>17</v>
      </c>
      <c r="G35">
        <v>6</v>
      </c>
      <c r="H35" s="11"/>
    </row>
    <row r="36" spans="1:10" ht="15" x14ac:dyDescent="0.25">
      <c r="A36" s="11" t="s">
        <v>13</v>
      </c>
      <c r="B36" s="11">
        <v>50</v>
      </c>
      <c r="C36" s="11">
        <v>100</v>
      </c>
      <c r="D36" s="11">
        <v>0</v>
      </c>
      <c r="E36" s="11"/>
      <c r="F36" s="11" t="s">
        <v>18</v>
      </c>
      <c r="G36">
        <v>40</v>
      </c>
      <c r="H36" s="11"/>
    </row>
    <row r="37" spans="1:10" ht="15" x14ac:dyDescent="0.25">
      <c r="A37" s="11"/>
      <c r="B37" s="11"/>
      <c r="C37" s="11"/>
      <c r="D37" s="11"/>
      <c r="E37" s="11"/>
      <c r="F37" s="11"/>
      <c r="H37" s="11"/>
    </row>
    <row r="38" spans="1:10" ht="15" x14ac:dyDescent="0.25">
      <c r="A38" s="11" t="s">
        <v>20</v>
      </c>
      <c r="B38" s="11">
        <v>17</v>
      </c>
      <c r="C38" s="11">
        <v>17</v>
      </c>
      <c r="D38" s="11">
        <v>0</v>
      </c>
      <c r="E38" s="11"/>
      <c r="F38" s="11" t="s">
        <v>32</v>
      </c>
      <c r="G38">
        <v>0</v>
      </c>
      <c r="H38" s="11"/>
    </row>
    <row r="39" spans="1:10" ht="15" x14ac:dyDescent="0.25">
      <c r="A39" s="11" t="s">
        <v>13</v>
      </c>
      <c r="B39" s="11">
        <v>50</v>
      </c>
      <c r="C39" s="11">
        <v>100</v>
      </c>
      <c r="D39" s="11">
        <v>0</v>
      </c>
      <c r="E39" s="11"/>
      <c r="F39" s="11" t="s">
        <v>18</v>
      </c>
      <c r="G39">
        <v>40</v>
      </c>
      <c r="H39" s="11"/>
    </row>
    <row r="40" spans="1:10" ht="15" x14ac:dyDescent="0.25">
      <c r="A40" s="11"/>
      <c r="B40" s="11"/>
      <c r="C40" s="11"/>
      <c r="D40" s="11"/>
      <c r="E40" s="11"/>
      <c r="F40" s="11"/>
      <c r="H40" s="11"/>
    </row>
    <row r="41" spans="1:10" ht="15" x14ac:dyDescent="0.25">
      <c r="A41" s="8" t="s">
        <v>69</v>
      </c>
      <c r="B41" s="8" t="s">
        <v>12</v>
      </c>
      <c r="C41" s="8" t="s">
        <v>66</v>
      </c>
      <c r="D41" s="8" t="s">
        <v>67</v>
      </c>
      <c r="E41" s="8"/>
      <c r="F41" s="8"/>
      <c r="G41" s="9" t="s">
        <v>7</v>
      </c>
      <c r="H41" s="8"/>
      <c r="I41" s="9"/>
      <c r="J41" s="9"/>
    </row>
    <row r="42" spans="1:10" ht="15" x14ac:dyDescent="0.25">
      <c r="A42" s="10"/>
      <c r="B42" s="10"/>
      <c r="C42" s="10"/>
      <c r="D42" s="10"/>
      <c r="E42" s="10"/>
      <c r="F42" s="10"/>
      <c r="H42" s="11"/>
      <c r="J42" s="11"/>
    </row>
    <row r="43" spans="1:10" ht="15" x14ac:dyDescent="0.25">
      <c r="A43" s="11" t="s">
        <v>11</v>
      </c>
      <c r="B43" s="11">
        <v>11</v>
      </c>
      <c r="C43" s="11">
        <v>11</v>
      </c>
      <c r="D43" s="11">
        <v>0</v>
      </c>
      <c r="E43" s="11"/>
      <c r="F43" s="11" t="s">
        <v>17</v>
      </c>
      <c r="G43">
        <v>5</v>
      </c>
      <c r="H43" s="11"/>
    </row>
    <row r="44" spans="1:10" ht="15" x14ac:dyDescent="0.25">
      <c r="A44" s="11" t="s">
        <v>13</v>
      </c>
      <c r="B44" s="11">
        <v>57.89473684</v>
      </c>
      <c r="C44" s="11">
        <v>100</v>
      </c>
      <c r="D44" s="11">
        <v>0</v>
      </c>
      <c r="E44" s="11"/>
      <c r="F44" s="11" t="s">
        <v>18</v>
      </c>
      <c r="G44">
        <v>24</v>
      </c>
      <c r="H44" s="11"/>
    </row>
    <row r="45" spans="1:10" ht="15" x14ac:dyDescent="0.25">
      <c r="A45" s="11"/>
      <c r="B45" s="11"/>
      <c r="C45" s="11"/>
      <c r="D45" s="11"/>
      <c r="E45" s="11"/>
      <c r="F45" s="11"/>
      <c r="H45" s="11"/>
    </row>
    <row r="46" spans="1:10" ht="15" x14ac:dyDescent="0.25">
      <c r="A46" s="11" t="s">
        <v>20</v>
      </c>
      <c r="B46" s="11">
        <v>8</v>
      </c>
      <c r="C46" s="11">
        <v>8</v>
      </c>
      <c r="D46" s="11">
        <v>0</v>
      </c>
      <c r="E46" s="11"/>
      <c r="F46" s="11" t="s">
        <v>32</v>
      </c>
      <c r="G46">
        <v>0</v>
      </c>
      <c r="H46" s="11"/>
    </row>
    <row r="47" spans="1:10" ht="15" x14ac:dyDescent="0.25">
      <c r="A47" s="11" t="s">
        <v>13</v>
      </c>
      <c r="B47" s="11">
        <v>42.10526316</v>
      </c>
      <c r="C47" s="11">
        <v>100</v>
      </c>
      <c r="D47" s="11">
        <v>0</v>
      </c>
      <c r="E47" s="11"/>
      <c r="F47" s="11" t="s">
        <v>18</v>
      </c>
      <c r="G47">
        <v>24</v>
      </c>
      <c r="H47" s="11"/>
    </row>
    <row r="48" spans="1:10" ht="15" x14ac:dyDescent="0.25">
      <c r="A48" s="11"/>
      <c r="B48" s="11"/>
      <c r="C48" s="11"/>
      <c r="D48" s="11"/>
      <c r="E48" s="11"/>
      <c r="F48" s="11"/>
      <c r="H48" s="11"/>
    </row>
    <row r="49" spans="1:10" ht="15" x14ac:dyDescent="0.25">
      <c r="A49" s="8" t="s">
        <v>69</v>
      </c>
      <c r="B49" s="8" t="s">
        <v>12</v>
      </c>
      <c r="C49" s="8" t="s">
        <v>66</v>
      </c>
      <c r="D49" s="8" t="s">
        <v>67</v>
      </c>
      <c r="E49" s="8"/>
      <c r="F49" s="8"/>
      <c r="G49" s="9" t="s">
        <v>7</v>
      </c>
      <c r="H49" s="8"/>
      <c r="I49" s="9"/>
      <c r="J49" s="9"/>
    </row>
    <row r="50" spans="1:10" ht="15" x14ac:dyDescent="0.25">
      <c r="A50" s="10"/>
      <c r="B50" s="10"/>
      <c r="C50" s="10"/>
      <c r="D50" s="10"/>
      <c r="E50" s="10"/>
      <c r="F50" s="10"/>
      <c r="H50" s="11"/>
      <c r="J50" s="11"/>
    </row>
    <row r="51" spans="1:10" ht="15" x14ac:dyDescent="0.25">
      <c r="A51" s="11" t="s">
        <v>11</v>
      </c>
      <c r="B51" s="11">
        <v>20</v>
      </c>
      <c r="C51" s="11">
        <v>18</v>
      </c>
      <c r="D51" s="11">
        <v>2</v>
      </c>
      <c r="E51" s="11"/>
      <c r="F51" s="11" t="s">
        <v>17</v>
      </c>
      <c r="G51">
        <v>15</v>
      </c>
      <c r="H51" s="11"/>
    </row>
    <row r="52" spans="1:10" ht="15" x14ac:dyDescent="0.25">
      <c r="A52" s="11" t="s">
        <v>13</v>
      </c>
      <c r="B52" s="11">
        <v>57.142857139999997</v>
      </c>
      <c r="C52" s="11">
        <v>90</v>
      </c>
      <c r="D52" s="11">
        <v>10</v>
      </c>
      <c r="E52" s="11"/>
      <c r="F52" s="11" t="s">
        <v>18</v>
      </c>
      <c r="G52">
        <v>50</v>
      </c>
      <c r="H52" s="11"/>
    </row>
    <row r="53" spans="1:10" ht="15" x14ac:dyDescent="0.25">
      <c r="A53" s="11"/>
      <c r="B53" s="11"/>
      <c r="C53" s="11"/>
      <c r="D53" s="11"/>
      <c r="E53" s="11"/>
      <c r="F53" s="11"/>
      <c r="H53" s="11"/>
    </row>
    <row r="54" spans="1:10" ht="15" x14ac:dyDescent="0.25">
      <c r="A54" s="11" t="s">
        <v>20</v>
      </c>
      <c r="B54" s="11">
        <v>15</v>
      </c>
      <c r="C54" s="11">
        <v>14</v>
      </c>
      <c r="D54" s="11">
        <v>1</v>
      </c>
      <c r="E54" s="11"/>
      <c r="F54" s="11" t="s">
        <v>32</v>
      </c>
      <c r="G54">
        <v>0</v>
      </c>
      <c r="H54" s="11"/>
    </row>
    <row r="55" spans="1:10" ht="15" x14ac:dyDescent="0.25">
      <c r="A55" s="11" t="s">
        <v>13</v>
      </c>
      <c r="B55" s="11">
        <v>42.857142860000003</v>
      </c>
      <c r="C55" s="11">
        <v>93.333333330000002</v>
      </c>
      <c r="D55" s="11">
        <v>6.6666666670000003</v>
      </c>
      <c r="E55" s="11"/>
      <c r="F55" s="11" t="s">
        <v>18</v>
      </c>
      <c r="G55">
        <v>50</v>
      </c>
      <c r="H55" s="11"/>
    </row>
    <row r="56" spans="1:10" ht="15" x14ac:dyDescent="0.25">
      <c r="A56" s="11"/>
      <c r="B56" s="11"/>
      <c r="C56" s="11"/>
      <c r="D56" s="11"/>
      <c r="E56" s="11"/>
      <c r="F56" s="11"/>
      <c r="H56" s="11"/>
    </row>
    <row r="57" spans="1:10" ht="15" x14ac:dyDescent="0.25">
      <c r="A57" s="8" t="s">
        <v>69</v>
      </c>
      <c r="B57" s="8" t="s">
        <v>12</v>
      </c>
      <c r="C57" s="8" t="s">
        <v>66</v>
      </c>
      <c r="D57" s="8" t="s">
        <v>67</v>
      </c>
      <c r="E57" s="8"/>
      <c r="F57" s="8"/>
      <c r="G57" s="9" t="s">
        <v>7</v>
      </c>
      <c r="H57" s="8"/>
      <c r="I57" s="9"/>
      <c r="J57" s="9"/>
    </row>
    <row r="58" spans="1:10" ht="15" x14ac:dyDescent="0.25">
      <c r="A58" s="10"/>
      <c r="B58" s="10"/>
      <c r="C58" s="10"/>
      <c r="D58" s="10"/>
      <c r="E58" s="10"/>
      <c r="F58" s="10"/>
      <c r="H58" s="11"/>
      <c r="J58" s="11"/>
    </row>
    <row r="59" spans="1:10" ht="15" x14ac:dyDescent="0.25">
      <c r="A59" s="11" t="s">
        <v>11</v>
      </c>
      <c r="B59" s="11">
        <v>13</v>
      </c>
      <c r="C59" s="11">
        <v>10</v>
      </c>
      <c r="D59" s="11">
        <v>3</v>
      </c>
      <c r="E59" s="11"/>
      <c r="F59" s="11" t="s">
        <v>17</v>
      </c>
      <c r="G59">
        <v>9</v>
      </c>
      <c r="H59" s="11"/>
    </row>
    <row r="60" spans="1:10" ht="15" x14ac:dyDescent="0.25">
      <c r="A60" s="11" t="s">
        <v>13</v>
      </c>
      <c r="B60" s="11">
        <v>41.935483869999999</v>
      </c>
      <c r="C60" s="11">
        <v>76.92307692</v>
      </c>
      <c r="D60" s="11">
        <v>23.07692308</v>
      </c>
      <c r="E60" s="11"/>
      <c r="F60" s="11" t="s">
        <v>18</v>
      </c>
      <c r="G60">
        <v>40</v>
      </c>
      <c r="H60" s="11"/>
    </row>
    <row r="61" spans="1:10" ht="15" x14ac:dyDescent="0.25">
      <c r="A61" s="11"/>
      <c r="B61" s="11"/>
      <c r="C61" s="11"/>
      <c r="D61" s="11"/>
      <c r="E61" s="11"/>
      <c r="F61" s="11"/>
      <c r="H61" s="11"/>
    </row>
    <row r="62" spans="1:10" ht="15" x14ac:dyDescent="0.25">
      <c r="A62" s="11" t="s">
        <v>20</v>
      </c>
      <c r="B62" s="11">
        <v>18</v>
      </c>
      <c r="C62" s="11">
        <v>18</v>
      </c>
      <c r="D62" s="11">
        <v>0</v>
      </c>
      <c r="E62" s="11"/>
      <c r="F62" s="11" t="s">
        <v>32</v>
      </c>
      <c r="G62">
        <v>0</v>
      </c>
      <c r="H62" s="11"/>
    </row>
    <row r="63" spans="1:10" ht="15" x14ac:dyDescent="0.25">
      <c r="A63" s="11" t="s">
        <v>13</v>
      </c>
      <c r="B63" s="11">
        <v>58.064516130000001</v>
      </c>
      <c r="C63" s="11">
        <v>100</v>
      </c>
      <c r="D63" s="11">
        <v>0</v>
      </c>
      <c r="E63" s="11"/>
      <c r="F63" s="11" t="s">
        <v>18</v>
      </c>
      <c r="G63">
        <v>40</v>
      </c>
      <c r="H63" s="11"/>
    </row>
    <row r="64" spans="1:10" ht="15" x14ac:dyDescent="0.25">
      <c r="A64" s="11"/>
      <c r="B64" s="11"/>
      <c r="C64" s="11"/>
      <c r="D64" s="11"/>
      <c r="E64" s="11"/>
      <c r="F64" s="11"/>
      <c r="H64" s="11"/>
    </row>
    <row r="65" spans="1:10" ht="15" x14ac:dyDescent="0.25">
      <c r="A65" s="8" t="s">
        <v>69</v>
      </c>
      <c r="B65" s="8" t="s">
        <v>12</v>
      </c>
      <c r="C65" s="8" t="s">
        <v>66</v>
      </c>
      <c r="D65" s="8" t="s">
        <v>67</v>
      </c>
      <c r="E65" s="8"/>
      <c r="F65" s="8"/>
      <c r="G65" s="9" t="s">
        <v>7</v>
      </c>
      <c r="H65" s="8"/>
      <c r="I65" s="9"/>
      <c r="J65" s="9"/>
    </row>
    <row r="66" spans="1:10" ht="15" x14ac:dyDescent="0.25">
      <c r="A66" s="10"/>
      <c r="B66" s="10"/>
      <c r="C66" s="10"/>
      <c r="D66" s="10"/>
      <c r="E66" s="10"/>
      <c r="F66" s="10"/>
      <c r="H66" s="11"/>
      <c r="J66" s="11"/>
    </row>
    <row r="67" spans="1:10" ht="15" x14ac:dyDescent="0.25">
      <c r="A67" s="11" t="s">
        <v>11</v>
      </c>
      <c r="B67" s="11">
        <v>4</v>
      </c>
      <c r="C67" s="11">
        <v>0</v>
      </c>
      <c r="D67" s="11">
        <v>4</v>
      </c>
      <c r="E67" s="11"/>
      <c r="F67" s="11" t="s">
        <v>17</v>
      </c>
      <c r="G67">
        <v>0</v>
      </c>
      <c r="H67" s="11"/>
    </row>
    <row r="68" spans="1:10" ht="15" x14ac:dyDescent="0.25">
      <c r="A68" s="11" t="s">
        <v>13</v>
      </c>
      <c r="B68" s="11">
        <v>40</v>
      </c>
      <c r="C68" s="11">
        <v>0</v>
      </c>
      <c r="D68" s="11">
        <v>100</v>
      </c>
      <c r="E68" s="11"/>
      <c r="F68" s="11" t="s">
        <v>18</v>
      </c>
      <c r="G68">
        <v>10</v>
      </c>
      <c r="H68" s="11"/>
    </row>
    <row r="69" spans="1:10" ht="15" x14ac:dyDescent="0.25">
      <c r="A69" s="11"/>
      <c r="B69" s="11"/>
      <c r="C69" s="11"/>
      <c r="D69" s="11"/>
      <c r="E69" s="11"/>
      <c r="F69" s="11"/>
      <c r="H69" s="11"/>
    </row>
    <row r="70" spans="1:10" ht="15" x14ac:dyDescent="0.25">
      <c r="A70" s="11" t="s">
        <v>20</v>
      </c>
      <c r="B70" s="11">
        <v>6</v>
      </c>
      <c r="C70" s="11">
        <v>0</v>
      </c>
      <c r="D70" s="11">
        <v>6</v>
      </c>
      <c r="E70" s="11"/>
      <c r="F70" s="11" t="s">
        <v>32</v>
      </c>
      <c r="G70">
        <v>0</v>
      </c>
      <c r="H70" s="11"/>
    </row>
    <row r="71" spans="1:10" ht="15" x14ac:dyDescent="0.25">
      <c r="A71" s="11" t="s">
        <v>13</v>
      </c>
      <c r="B71" s="11">
        <v>60</v>
      </c>
      <c r="C71" s="11">
        <v>0</v>
      </c>
      <c r="D71" s="11">
        <v>100</v>
      </c>
      <c r="E71" s="11"/>
      <c r="F71" s="11" t="s">
        <v>18</v>
      </c>
      <c r="G71">
        <v>10</v>
      </c>
      <c r="H71" s="11"/>
    </row>
    <row r="72" spans="1:10" ht="15" x14ac:dyDescent="0.25">
      <c r="A72" s="11"/>
      <c r="B72" s="11"/>
      <c r="C72" s="11"/>
      <c r="D72" s="11"/>
      <c r="E72" s="11"/>
      <c r="F72" s="11"/>
      <c r="H72" s="11"/>
    </row>
    <row r="73" spans="1:10" ht="15" x14ac:dyDescent="0.25">
      <c r="A73" s="8" t="s">
        <v>69</v>
      </c>
      <c r="B73" s="8" t="s">
        <v>12</v>
      </c>
      <c r="C73" s="8" t="s">
        <v>66</v>
      </c>
      <c r="D73" s="8" t="s">
        <v>67</v>
      </c>
      <c r="E73" s="8"/>
      <c r="F73" s="8"/>
      <c r="G73" s="9" t="s">
        <v>7</v>
      </c>
      <c r="H73" s="8"/>
      <c r="I73" s="9"/>
      <c r="J73" s="9"/>
    </row>
    <row r="74" spans="1:10" ht="15" x14ac:dyDescent="0.25">
      <c r="A74" s="10"/>
      <c r="B74" s="10"/>
      <c r="C74" s="10"/>
      <c r="D74" s="10"/>
      <c r="E74" s="10"/>
      <c r="F74" s="10"/>
      <c r="H74" s="11"/>
      <c r="J74" s="11"/>
    </row>
    <row r="75" spans="1:10" ht="15" x14ac:dyDescent="0.25">
      <c r="A75" s="11" t="s">
        <v>11</v>
      </c>
      <c r="B75" s="11">
        <v>17</v>
      </c>
      <c r="C75" s="11">
        <v>10</v>
      </c>
      <c r="D75" s="11">
        <v>7</v>
      </c>
      <c r="E75" s="11"/>
      <c r="F75" s="11" t="s">
        <v>17</v>
      </c>
      <c r="G75">
        <v>9</v>
      </c>
      <c r="H75" s="11"/>
    </row>
    <row r="76" spans="1:10" ht="15" x14ac:dyDescent="0.25">
      <c r="A76" s="11" t="s">
        <v>13</v>
      </c>
      <c r="B76" s="11">
        <v>53.125</v>
      </c>
      <c r="C76" s="11">
        <v>58.823529409999999</v>
      </c>
      <c r="D76" s="11">
        <v>41.176470590000001</v>
      </c>
      <c r="E76" s="11"/>
      <c r="F76" s="11" t="s">
        <v>18</v>
      </c>
      <c r="G76">
        <v>41</v>
      </c>
      <c r="H76" s="11"/>
    </row>
    <row r="77" spans="1:10" ht="15" x14ac:dyDescent="0.25">
      <c r="A77" s="11"/>
      <c r="B77" s="11"/>
      <c r="C77" s="11"/>
      <c r="D77" s="11"/>
      <c r="E77" s="11"/>
      <c r="F77" s="11"/>
      <c r="H77" s="11"/>
    </row>
    <row r="78" spans="1:10" ht="15" x14ac:dyDescent="0.25">
      <c r="A78" s="11" t="s">
        <v>20</v>
      </c>
      <c r="B78" s="11">
        <v>15</v>
      </c>
      <c r="C78" s="11">
        <v>14</v>
      </c>
      <c r="D78" s="11">
        <v>1</v>
      </c>
      <c r="E78" s="11"/>
      <c r="F78" s="11" t="s">
        <v>32</v>
      </c>
      <c r="G78">
        <v>0</v>
      </c>
      <c r="H78" s="11"/>
    </row>
    <row r="79" spans="1:10" ht="15" x14ac:dyDescent="0.25">
      <c r="A79" s="11" t="s">
        <v>13</v>
      </c>
      <c r="B79" s="11">
        <v>46.875</v>
      </c>
      <c r="C79" s="11">
        <v>93.333333330000002</v>
      </c>
      <c r="D79" s="11">
        <v>6.6666666670000003</v>
      </c>
      <c r="E79" s="11"/>
      <c r="F79" s="11" t="s">
        <v>18</v>
      </c>
      <c r="G79">
        <v>41</v>
      </c>
      <c r="H79" s="11"/>
    </row>
    <row r="80" spans="1:10" ht="15" x14ac:dyDescent="0.25">
      <c r="A80" s="11"/>
      <c r="B80" s="11"/>
      <c r="C80" s="11"/>
      <c r="D80" s="11"/>
      <c r="E80" s="11"/>
      <c r="F80" s="11"/>
      <c r="H80" s="11"/>
    </row>
    <row r="81" spans="1:10" ht="15" x14ac:dyDescent="0.25">
      <c r="A81" s="8" t="s">
        <v>69</v>
      </c>
      <c r="B81" s="8" t="s">
        <v>12</v>
      </c>
      <c r="C81" s="8" t="s">
        <v>66</v>
      </c>
      <c r="D81" s="8" t="s">
        <v>67</v>
      </c>
      <c r="E81" s="8"/>
      <c r="F81" s="8"/>
      <c r="G81" s="9" t="s">
        <v>7</v>
      </c>
      <c r="H81" s="8"/>
      <c r="I81" s="9"/>
      <c r="J81" s="9"/>
    </row>
    <row r="82" spans="1:10" ht="15" x14ac:dyDescent="0.25">
      <c r="A82" s="10"/>
      <c r="B82" s="10"/>
      <c r="C82" s="10"/>
      <c r="D82" s="10"/>
      <c r="E82" s="10"/>
      <c r="F82" s="10"/>
      <c r="H82" s="11"/>
      <c r="J82" s="11"/>
    </row>
    <row r="83" spans="1:10" ht="15" x14ac:dyDescent="0.25">
      <c r="A83" s="11" t="s">
        <v>11</v>
      </c>
      <c r="B83" s="11">
        <v>1</v>
      </c>
      <c r="C83" s="11">
        <v>0</v>
      </c>
      <c r="D83" s="11">
        <v>1</v>
      </c>
      <c r="E83" s="11"/>
      <c r="F83" s="11" t="s">
        <v>17</v>
      </c>
      <c r="G83">
        <v>0</v>
      </c>
      <c r="H83" s="11"/>
    </row>
    <row r="84" spans="1:10" ht="15" x14ac:dyDescent="0.25">
      <c r="A84" s="11" t="s">
        <v>13</v>
      </c>
      <c r="B84" s="11">
        <v>25</v>
      </c>
      <c r="C84" s="11">
        <v>0</v>
      </c>
      <c r="D84" s="11">
        <v>100</v>
      </c>
      <c r="E84" s="11"/>
      <c r="F84" s="11" t="s">
        <v>18</v>
      </c>
      <c r="G84">
        <v>4</v>
      </c>
      <c r="H84" s="11"/>
    </row>
    <row r="85" spans="1:10" ht="15" x14ac:dyDescent="0.25">
      <c r="A85" s="11"/>
      <c r="B85" s="11"/>
      <c r="C85" s="11"/>
      <c r="D85" s="11"/>
      <c r="E85" s="11"/>
      <c r="F85" s="11"/>
      <c r="H85" s="11"/>
    </row>
    <row r="86" spans="1:10" ht="15" x14ac:dyDescent="0.25">
      <c r="A86" s="11" t="s">
        <v>20</v>
      </c>
      <c r="B86" s="11">
        <v>3</v>
      </c>
      <c r="C86" s="11">
        <v>0</v>
      </c>
      <c r="D86" s="11">
        <v>3</v>
      </c>
      <c r="E86" s="11"/>
      <c r="F86" s="11" t="s">
        <v>32</v>
      </c>
      <c r="G86">
        <v>0</v>
      </c>
      <c r="H86" s="11"/>
    </row>
    <row r="87" spans="1:10" ht="15" x14ac:dyDescent="0.25">
      <c r="A87" s="11" t="s">
        <v>13</v>
      </c>
      <c r="B87" s="11">
        <v>75</v>
      </c>
      <c r="C87" s="11">
        <v>0</v>
      </c>
      <c r="D87" s="11">
        <v>100</v>
      </c>
      <c r="E87" s="11"/>
      <c r="F87" s="11" t="s">
        <v>18</v>
      </c>
      <c r="G87">
        <v>4</v>
      </c>
      <c r="H87" s="11"/>
    </row>
    <row r="88" spans="1:10" ht="15" x14ac:dyDescent="0.25">
      <c r="A88" s="11"/>
      <c r="B88" s="11"/>
      <c r="C88" s="11"/>
      <c r="D88" s="11"/>
      <c r="E88" s="11"/>
      <c r="F88" s="11"/>
      <c r="H88" s="11"/>
    </row>
    <row r="89" spans="1:10" ht="15" x14ac:dyDescent="0.25">
      <c r="A89" s="8" t="s">
        <v>69</v>
      </c>
      <c r="B89" s="8" t="s">
        <v>12</v>
      </c>
      <c r="C89" s="8" t="s">
        <v>66</v>
      </c>
      <c r="D89" s="8" t="s">
        <v>67</v>
      </c>
      <c r="E89" s="8"/>
      <c r="F89" s="8"/>
      <c r="G89" s="9" t="s">
        <v>7</v>
      </c>
      <c r="H89" s="8"/>
      <c r="I89" s="9"/>
      <c r="J89" s="9"/>
    </row>
    <row r="90" spans="1:10" ht="15" x14ac:dyDescent="0.25">
      <c r="A90" s="10"/>
      <c r="B90" s="10"/>
      <c r="C90" s="10"/>
      <c r="D90" s="10"/>
      <c r="E90" s="10"/>
      <c r="F90" s="10"/>
      <c r="H90" s="11"/>
      <c r="J90" s="11"/>
    </row>
    <row r="91" spans="1:10" ht="15" x14ac:dyDescent="0.25">
      <c r="A91" s="11" t="s">
        <v>11</v>
      </c>
      <c r="B91" s="11">
        <v>14</v>
      </c>
      <c r="C91" s="11">
        <v>13</v>
      </c>
      <c r="D91" s="11">
        <v>1</v>
      </c>
      <c r="E91" s="11"/>
      <c r="F91" s="11" t="s">
        <v>17</v>
      </c>
      <c r="G91">
        <v>11</v>
      </c>
      <c r="H91" s="11"/>
    </row>
    <row r="92" spans="1:10" ht="15" x14ac:dyDescent="0.25">
      <c r="A92" s="11" t="s">
        <v>13</v>
      </c>
      <c r="B92" s="11">
        <v>48.275862070000002</v>
      </c>
      <c r="C92" s="11">
        <v>92.857142859999996</v>
      </c>
      <c r="D92" s="11">
        <v>7.1428571429999996</v>
      </c>
      <c r="E92" s="11"/>
      <c r="F92" s="11" t="s">
        <v>18</v>
      </c>
      <c r="G92">
        <v>40</v>
      </c>
      <c r="H92" s="11"/>
    </row>
    <row r="93" spans="1:10" ht="15" x14ac:dyDescent="0.25">
      <c r="A93" s="11"/>
      <c r="B93" s="11"/>
      <c r="C93" s="11"/>
      <c r="D93" s="11"/>
      <c r="E93" s="11"/>
      <c r="F93" s="11"/>
      <c r="H93" s="11"/>
    </row>
    <row r="94" spans="1:10" ht="15" x14ac:dyDescent="0.25">
      <c r="A94" s="11" t="s">
        <v>20</v>
      </c>
      <c r="B94" s="11">
        <v>15</v>
      </c>
      <c r="C94" s="11">
        <v>13</v>
      </c>
      <c r="D94" s="11">
        <v>2</v>
      </c>
      <c r="E94" s="11"/>
      <c r="F94" s="11" t="s">
        <v>32</v>
      </c>
      <c r="G94">
        <v>0</v>
      </c>
      <c r="H94" s="11"/>
    </row>
    <row r="95" spans="1:10" ht="15" x14ac:dyDescent="0.25">
      <c r="A95" s="11" t="s">
        <v>13</v>
      </c>
      <c r="B95" s="11">
        <v>51.724137929999998</v>
      </c>
      <c r="C95" s="11">
        <v>86.666666669999998</v>
      </c>
      <c r="D95" s="11">
        <v>13.33333333</v>
      </c>
      <c r="E95" s="11"/>
      <c r="F95" s="11" t="s">
        <v>18</v>
      </c>
      <c r="G95">
        <v>40</v>
      </c>
      <c r="H95" s="11"/>
    </row>
    <row r="96" spans="1:10" ht="15" x14ac:dyDescent="0.25">
      <c r="A96" s="11"/>
      <c r="B96" s="11"/>
      <c r="C96" s="11"/>
      <c r="D96" s="11"/>
      <c r="E96" s="11"/>
      <c r="F96" s="11"/>
      <c r="H96" s="11"/>
    </row>
    <row r="97" spans="1:10" ht="15" x14ac:dyDescent="0.25">
      <c r="A97" s="8" t="s">
        <v>69</v>
      </c>
      <c r="B97" s="8" t="s">
        <v>12</v>
      </c>
      <c r="C97" s="8" t="s">
        <v>66</v>
      </c>
      <c r="D97" s="8" t="s">
        <v>67</v>
      </c>
      <c r="E97" s="8"/>
      <c r="F97" s="8"/>
      <c r="G97" s="9" t="s">
        <v>7</v>
      </c>
      <c r="H97" s="8"/>
      <c r="I97" s="9"/>
      <c r="J97" s="9"/>
    </row>
    <row r="98" spans="1:10" ht="15" x14ac:dyDescent="0.25">
      <c r="A98" s="10"/>
      <c r="B98" s="10"/>
      <c r="C98" s="10"/>
      <c r="D98" s="10"/>
      <c r="E98" s="10"/>
      <c r="F98" s="10"/>
      <c r="H98" s="11"/>
      <c r="J98" s="11"/>
    </row>
    <row r="99" spans="1:10" ht="15" x14ac:dyDescent="0.25">
      <c r="A99" s="11" t="s">
        <v>11</v>
      </c>
      <c r="B99" s="11">
        <v>16</v>
      </c>
      <c r="C99" s="11">
        <v>12</v>
      </c>
      <c r="D99" s="11">
        <v>4</v>
      </c>
      <c r="E99" s="11"/>
      <c r="F99" s="11" t="s">
        <v>17</v>
      </c>
      <c r="G99">
        <v>6</v>
      </c>
      <c r="H99" s="11"/>
    </row>
    <row r="100" spans="1:10" ht="15" x14ac:dyDescent="0.25">
      <c r="A100" s="11" t="s">
        <v>13</v>
      </c>
      <c r="B100" s="11">
        <v>47.058823529999998</v>
      </c>
      <c r="C100" s="11">
        <v>75</v>
      </c>
      <c r="D100" s="11">
        <v>25</v>
      </c>
      <c r="E100" s="11"/>
      <c r="F100" s="11" t="s">
        <v>18</v>
      </c>
      <c r="G100">
        <v>40</v>
      </c>
      <c r="H100" s="11"/>
    </row>
    <row r="101" spans="1:10" ht="15" x14ac:dyDescent="0.25">
      <c r="A101" s="11"/>
      <c r="B101" s="11"/>
      <c r="C101" s="11"/>
      <c r="D101" s="11"/>
      <c r="E101" s="11"/>
      <c r="F101" s="11"/>
      <c r="H101" s="11"/>
    </row>
    <row r="102" spans="1:10" ht="15" x14ac:dyDescent="0.25">
      <c r="A102" s="11" t="s">
        <v>20</v>
      </c>
      <c r="B102" s="11">
        <v>18</v>
      </c>
      <c r="C102" s="11">
        <v>13</v>
      </c>
      <c r="D102" s="11">
        <v>5</v>
      </c>
      <c r="E102" s="11"/>
      <c r="F102" s="11" t="s">
        <v>32</v>
      </c>
      <c r="G102">
        <v>0</v>
      </c>
      <c r="H102" s="11"/>
    </row>
    <row r="103" spans="1:10" ht="15" x14ac:dyDescent="0.25">
      <c r="A103" s="11" t="s">
        <v>13</v>
      </c>
      <c r="B103" s="11">
        <v>52.941176470000002</v>
      </c>
      <c r="C103" s="11">
        <v>72.222222220000006</v>
      </c>
      <c r="D103" s="11">
        <v>27.777777780000001</v>
      </c>
      <c r="E103" s="11"/>
      <c r="F103" s="11" t="s">
        <v>18</v>
      </c>
      <c r="G103">
        <v>40</v>
      </c>
      <c r="H103" s="11"/>
    </row>
    <row r="104" spans="1:10" ht="15" x14ac:dyDescent="0.25">
      <c r="A104" s="11"/>
      <c r="B104" s="11"/>
      <c r="C104" s="11"/>
      <c r="D104" s="11"/>
      <c r="E104" s="11"/>
      <c r="F104" s="11"/>
      <c r="H104" s="11"/>
    </row>
    <row r="105" spans="1:10" ht="15" x14ac:dyDescent="0.25">
      <c r="A105" s="8" t="s">
        <v>69</v>
      </c>
      <c r="B105" s="8" t="s">
        <v>12</v>
      </c>
      <c r="C105" s="8" t="s">
        <v>66</v>
      </c>
      <c r="D105" s="8" t="s">
        <v>67</v>
      </c>
      <c r="E105" s="8"/>
      <c r="F105" s="8"/>
      <c r="G105" s="9" t="s">
        <v>7</v>
      </c>
      <c r="H105" s="8"/>
      <c r="I105" s="9"/>
      <c r="J105" s="9"/>
    </row>
    <row r="106" spans="1:10" ht="15" x14ac:dyDescent="0.25">
      <c r="A106" s="10"/>
      <c r="B106" s="10"/>
      <c r="C106" s="10"/>
      <c r="D106" s="10"/>
      <c r="E106" s="10"/>
      <c r="F106" s="10"/>
      <c r="H106" s="11"/>
      <c r="J106" s="11"/>
    </row>
    <row r="107" spans="1:10" ht="15" x14ac:dyDescent="0.25">
      <c r="A107" s="11" t="s">
        <v>11</v>
      </c>
      <c r="B107" s="11">
        <v>20</v>
      </c>
      <c r="C107" s="11">
        <v>15</v>
      </c>
      <c r="D107" s="11">
        <v>5</v>
      </c>
      <c r="E107" s="11"/>
      <c r="F107" s="11" t="s">
        <v>17</v>
      </c>
      <c r="G107">
        <v>2</v>
      </c>
      <c r="H107" s="11"/>
    </row>
    <row r="108" spans="1:10" ht="15" x14ac:dyDescent="0.25">
      <c r="A108" s="11" t="s">
        <v>13</v>
      </c>
      <c r="B108" s="11">
        <v>52.631578949999998</v>
      </c>
      <c r="C108" s="11">
        <v>75</v>
      </c>
      <c r="D108" s="11">
        <v>25</v>
      </c>
      <c r="E108" s="11"/>
      <c r="F108" s="11" t="s">
        <v>18</v>
      </c>
      <c r="G108">
        <v>40</v>
      </c>
      <c r="H108" s="11"/>
    </row>
    <row r="109" spans="1:10" ht="15" x14ac:dyDescent="0.25">
      <c r="A109" s="11"/>
      <c r="B109" s="11"/>
      <c r="C109" s="11"/>
      <c r="D109" s="11"/>
      <c r="E109" s="11"/>
      <c r="F109" s="11"/>
      <c r="H109" s="11"/>
    </row>
    <row r="110" spans="1:10" ht="15" x14ac:dyDescent="0.25">
      <c r="A110" s="11" t="s">
        <v>20</v>
      </c>
      <c r="B110" s="11">
        <v>18</v>
      </c>
      <c r="C110" s="11">
        <v>16</v>
      </c>
      <c r="D110" s="11">
        <v>2</v>
      </c>
      <c r="E110" s="11"/>
      <c r="F110" s="11" t="s">
        <v>32</v>
      </c>
      <c r="G110">
        <v>0</v>
      </c>
      <c r="H110" s="11"/>
    </row>
    <row r="111" spans="1:10" ht="15" x14ac:dyDescent="0.25">
      <c r="A111" s="11" t="s">
        <v>13</v>
      </c>
      <c r="B111" s="11">
        <v>47.368421050000002</v>
      </c>
      <c r="C111" s="11">
        <v>88.888888890000004</v>
      </c>
      <c r="D111" s="11">
        <v>11.11111111</v>
      </c>
      <c r="E111" s="11"/>
      <c r="F111" s="11" t="s">
        <v>18</v>
      </c>
      <c r="G111">
        <v>40</v>
      </c>
      <c r="H111" s="11"/>
    </row>
    <row r="112" spans="1:10" ht="15" x14ac:dyDescent="0.25">
      <c r="A112" s="11"/>
      <c r="B112" s="11"/>
      <c r="C112" s="11"/>
      <c r="D112" s="11"/>
      <c r="E112" s="11"/>
      <c r="F112" s="11"/>
      <c r="H112" s="11"/>
    </row>
    <row r="113" spans="1:10" ht="15" x14ac:dyDescent="0.25">
      <c r="A113" s="8" t="s">
        <v>69</v>
      </c>
      <c r="B113" s="8" t="s">
        <v>12</v>
      </c>
      <c r="C113" s="8" t="s">
        <v>66</v>
      </c>
      <c r="D113" s="8" t="s">
        <v>67</v>
      </c>
      <c r="E113" s="8"/>
      <c r="F113" s="8"/>
      <c r="G113" s="9" t="s">
        <v>7</v>
      </c>
      <c r="H113" s="8"/>
      <c r="I113" s="9"/>
      <c r="J113" s="9"/>
    </row>
    <row r="114" spans="1:10" ht="15" x14ac:dyDescent="0.25">
      <c r="A114" s="10"/>
      <c r="B114" s="10"/>
      <c r="C114" s="10"/>
      <c r="D114" s="10"/>
      <c r="E114" s="10"/>
      <c r="F114" s="10"/>
      <c r="H114" s="11"/>
      <c r="J114" s="11"/>
    </row>
    <row r="115" spans="1:10" ht="15" x14ac:dyDescent="0.25">
      <c r="A115" s="11" t="s">
        <v>11</v>
      </c>
      <c r="B115" s="11">
        <v>12</v>
      </c>
      <c r="C115" s="11">
        <v>4</v>
      </c>
      <c r="D115" s="11">
        <v>8</v>
      </c>
      <c r="E115" s="11"/>
      <c r="F115" s="11" t="s">
        <v>17</v>
      </c>
      <c r="G115">
        <v>0</v>
      </c>
      <c r="H115" s="11"/>
    </row>
    <row r="116" spans="1:10" ht="15" x14ac:dyDescent="0.25">
      <c r="A116" s="11" t="s">
        <v>13</v>
      </c>
      <c r="B116" s="11">
        <v>66.666666669999998</v>
      </c>
      <c r="C116" s="11">
        <v>33.333333330000002</v>
      </c>
      <c r="D116" s="11">
        <v>66.666666669999998</v>
      </c>
      <c r="E116" s="11"/>
      <c r="F116" s="11" t="s">
        <v>18</v>
      </c>
      <c r="G116">
        <v>18</v>
      </c>
      <c r="H116" s="11"/>
    </row>
    <row r="117" spans="1:10" ht="15" x14ac:dyDescent="0.25">
      <c r="A117" s="11"/>
      <c r="B117" s="11"/>
      <c r="C117" s="11"/>
      <c r="D117" s="11"/>
      <c r="E117" s="11"/>
      <c r="F117" s="11"/>
      <c r="H117" s="11"/>
    </row>
    <row r="118" spans="1:10" ht="15" x14ac:dyDescent="0.25">
      <c r="A118" s="11" t="s">
        <v>20</v>
      </c>
      <c r="B118" s="11">
        <v>6</v>
      </c>
      <c r="C118" s="11">
        <v>2</v>
      </c>
      <c r="D118" s="11">
        <v>4</v>
      </c>
      <c r="E118" s="11"/>
      <c r="F118" s="11" t="s">
        <v>32</v>
      </c>
      <c r="G118">
        <v>0</v>
      </c>
      <c r="H118" s="11"/>
    </row>
    <row r="119" spans="1:10" ht="15" x14ac:dyDescent="0.25">
      <c r="A119" s="11" t="s">
        <v>13</v>
      </c>
      <c r="B119" s="11">
        <v>33.333333330000002</v>
      </c>
      <c r="C119" s="11">
        <v>33.333333330000002</v>
      </c>
      <c r="D119" s="11">
        <v>66.666666669999998</v>
      </c>
      <c r="E119" s="11"/>
      <c r="F119" s="11" t="s">
        <v>18</v>
      </c>
      <c r="G119">
        <v>18</v>
      </c>
      <c r="H119" s="11"/>
    </row>
    <row r="120" spans="1:10" ht="15" x14ac:dyDescent="0.25">
      <c r="A120" s="11"/>
      <c r="B120" s="11"/>
      <c r="C120" s="11"/>
      <c r="D120" s="11"/>
      <c r="E120" s="11"/>
      <c r="F120" s="11"/>
      <c r="H120" s="11"/>
    </row>
    <row r="121" spans="1:10" ht="15" x14ac:dyDescent="0.25">
      <c r="A121" s="8" t="s">
        <v>69</v>
      </c>
      <c r="B121" s="8" t="s">
        <v>12</v>
      </c>
      <c r="C121" s="8" t="s">
        <v>66</v>
      </c>
      <c r="D121" s="8" t="s">
        <v>67</v>
      </c>
      <c r="E121" s="8"/>
      <c r="F121" s="8"/>
      <c r="G121" s="9" t="s">
        <v>7</v>
      </c>
      <c r="H121" s="8"/>
      <c r="I121" s="9"/>
      <c r="J121" s="9"/>
    </row>
    <row r="122" spans="1:10" ht="15" x14ac:dyDescent="0.25">
      <c r="A122" s="10"/>
      <c r="B122" s="10"/>
      <c r="C122" s="10"/>
      <c r="D122" s="10"/>
      <c r="E122" s="10"/>
      <c r="F122" s="10"/>
      <c r="H122" s="11"/>
      <c r="J122" s="11"/>
    </row>
    <row r="123" spans="1:10" ht="15" x14ac:dyDescent="0.25">
      <c r="A123" s="11" t="s">
        <v>11</v>
      </c>
      <c r="B123" s="11">
        <v>14</v>
      </c>
      <c r="C123" s="11">
        <v>11</v>
      </c>
      <c r="D123" s="11">
        <v>3</v>
      </c>
      <c r="E123" s="11"/>
      <c r="F123" s="11" t="s">
        <v>17</v>
      </c>
      <c r="G123">
        <v>15</v>
      </c>
      <c r="H123" s="11"/>
    </row>
    <row r="124" spans="1:10" ht="15" x14ac:dyDescent="0.25">
      <c r="A124" s="11" t="s">
        <v>13</v>
      </c>
      <c r="B124" s="11">
        <v>56</v>
      </c>
      <c r="C124" s="11">
        <v>78.571428569999995</v>
      </c>
      <c r="D124" s="11">
        <v>21.428571430000002</v>
      </c>
      <c r="E124" s="11"/>
      <c r="F124" s="11" t="s">
        <v>18</v>
      </c>
      <c r="G124">
        <v>40</v>
      </c>
      <c r="H124" s="11"/>
    </row>
    <row r="125" spans="1:10" x14ac:dyDescent="0.3">
      <c r="A125" s="11"/>
      <c r="B125" s="11"/>
      <c r="C125" s="11"/>
      <c r="D125" s="11"/>
      <c r="E125" s="11"/>
      <c r="F125" s="11"/>
      <c r="H125" s="11"/>
    </row>
    <row r="126" spans="1:10" x14ac:dyDescent="0.3">
      <c r="A126" s="11" t="s">
        <v>20</v>
      </c>
      <c r="B126" s="11">
        <v>11</v>
      </c>
      <c r="C126" s="11">
        <v>11</v>
      </c>
      <c r="D126" s="11">
        <v>0</v>
      </c>
      <c r="E126" s="11"/>
      <c r="F126" s="11" t="s">
        <v>32</v>
      </c>
      <c r="G126">
        <v>0</v>
      </c>
      <c r="H126" s="11"/>
    </row>
    <row r="127" spans="1:10" x14ac:dyDescent="0.3">
      <c r="A127" s="11" t="s">
        <v>13</v>
      </c>
      <c r="B127" s="11">
        <v>44</v>
      </c>
      <c r="C127" s="11">
        <v>100</v>
      </c>
      <c r="D127" s="11">
        <v>0</v>
      </c>
      <c r="E127" s="11"/>
      <c r="F127" s="11" t="s">
        <v>18</v>
      </c>
      <c r="G127">
        <v>40</v>
      </c>
      <c r="H127" s="11"/>
    </row>
    <row r="128" spans="1:10" x14ac:dyDescent="0.3">
      <c r="A128" s="11"/>
      <c r="B128" s="11"/>
      <c r="C128" s="11"/>
      <c r="D128" s="11"/>
      <c r="E128" s="11"/>
      <c r="F128" s="11"/>
      <c r="H128" s="11"/>
    </row>
    <row r="129" spans="1:10" x14ac:dyDescent="0.3">
      <c r="A129" s="8"/>
      <c r="B129" s="8"/>
      <c r="C129" s="8"/>
      <c r="D129" s="8"/>
      <c r="E129" s="8"/>
      <c r="F129" s="8"/>
      <c r="G129" s="9"/>
      <c r="H129" s="8"/>
      <c r="I129" s="9"/>
      <c r="J129" s="9"/>
    </row>
    <row r="130" spans="1:10" x14ac:dyDescent="0.3">
      <c r="A130" s="10"/>
      <c r="B130" s="10"/>
      <c r="C130" s="10"/>
      <c r="D130" s="10"/>
      <c r="E130" s="10"/>
      <c r="F130" s="10"/>
      <c r="H130" s="11"/>
      <c r="J130" s="11"/>
    </row>
    <row r="131" spans="1:10" x14ac:dyDescent="0.3">
      <c r="A131" s="11"/>
      <c r="B131" s="11"/>
      <c r="C131" s="11"/>
      <c r="D131" s="11"/>
      <c r="E131" s="11"/>
      <c r="F131" s="11"/>
      <c r="H131" s="11"/>
    </row>
    <row r="132" spans="1:10" x14ac:dyDescent="0.3">
      <c r="A132" s="11"/>
      <c r="B132" s="11"/>
      <c r="C132" s="11"/>
      <c r="D132" s="11"/>
      <c r="E132" s="11"/>
      <c r="F132" s="11"/>
      <c r="H132" s="11"/>
    </row>
    <row r="133" spans="1:10" x14ac:dyDescent="0.3">
      <c r="A133" s="11"/>
      <c r="B133" s="11"/>
      <c r="C133" s="11"/>
      <c r="D133" s="11"/>
      <c r="E133" s="11"/>
      <c r="F133" s="11"/>
      <c r="H133" s="11"/>
    </row>
    <row r="134" spans="1:10" x14ac:dyDescent="0.3">
      <c r="A134" s="11"/>
      <c r="B134" s="11"/>
      <c r="C134" s="11"/>
      <c r="D134" s="11"/>
      <c r="E134" s="11"/>
      <c r="F134" s="11"/>
      <c r="H134" s="11"/>
    </row>
    <row r="135" spans="1:10" x14ac:dyDescent="0.3">
      <c r="A135" s="11"/>
      <c r="B135" s="11"/>
      <c r="C135" s="11"/>
      <c r="D135" s="11"/>
      <c r="E135" s="11"/>
      <c r="F135" s="11"/>
      <c r="H135" s="11"/>
    </row>
    <row r="136" spans="1:10" x14ac:dyDescent="0.3">
      <c r="A136" s="11"/>
      <c r="B136" s="11"/>
      <c r="C136" s="11"/>
      <c r="D136" s="11"/>
      <c r="E136" s="11"/>
      <c r="F136" s="11"/>
      <c r="H136" s="11"/>
    </row>
    <row r="137" spans="1:10" x14ac:dyDescent="0.3">
      <c r="A137" s="8"/>
      <c r="B137" s="8"/>
      <c r="C137" s="8"/>
      <c r="D137" s="8"/>
      <c r="E137" s="8"/>
      <c r="F137" s="8"/>
      <c r="G137" s="9"/>
      <c r="H137" s="8"/>
      <c r="I137" s="9"/>
      <c r="J137" s="9"/>
    </row>
    <row r="138" spans="1:10" x14ac:dyDescent="0.3">
      <c r="A138" s="10"/>
      <c r="B138" s="10"/>
      <c r="C138" s="10"/>
      <c r="D138" s="10"/>
      <c r="E138" s="10"/>
      <c r="F138" s="10"/>
      <c r="H138" s="11"/>
      <c r="J138" s="11"/>
    </row>
    <row r="139" spans="1:10" x14ac:dyDescent="0.3">
      <c r="A139" s="11"/>
      <c r="B139" s="11"/>
      <c r="C139" s="11"/>
      <c r="D139" s="11"/>
      <c r="E139" s="11"/>
      <c r="F139" s="11"/>
      <c r="H139" s="11"/>
    </row>
    <row r="140" spans="1:10" x14ac:dyDescent="0.3">
      <c r="A140" s="11"/>
      <c r="B140" s="11"/>
      <c r="C140" s="11"/>
      <c r="D140" s="11"/>
      <c r="E140" s="11"/>
      <c r="F140" s="11"/>
      <c r="H140" s="11"/>
    </row>
    <row r="141" spans="1:10" x14ac:dyDescent="0.3">
      <c r="A141" s="11"/>
      <c r="B141" s="11"/>
      <c r="C141" s="11"/>
      <c r="D141" s="11"/>
      <c r="E141" s="11"/>
      <c r="F141" s="11"/>
      <c r="H141" s="11"/>
    </row>
    <row r="142" spans="1:10" x14ac:dyDescent="0.3">
      <c r="A142" s="11"/>
      <c r="B142" s="11"/>
      <c r="C142" s="11"/>
      <c r="D142" s="11"/>
      <c r="E142" s="11"/>
      <c r="F142" s="11"/>
      <c r="H142" s="11"/>
    </row>
    <row r="143" spans="1:10" x14ac:dyDescent="0.3">
      <c r="A143" s="11"/>
      <c r="B143" s="11"/>
      <c r="C143" s="11"/>
      <c r="D143" s="11"/>
      <c r="E143" s="11"/>
      <c r="F143" s="11"/>
      <c r="H143" s="11"/>
    </row>
    <row r="144" spans="1:10" x14ac:dyDescent="0.3">
      <c r="A144" s="11"/>
      <c r="B144" s="11"/>
      <c r="C144" s="11"/>
      <c r="D144" s="11"/>
      <c r="E144" s="11"/>
      <c r="F144" s="11"/>
      <c r="H144" s="11"/>
    </row>
    <row r="145" spans="1:10" x14ac:dyDescent="0.3">
      <c r="A145" s="8"/>
      <c r="B145" s="8"/>
      <c r="C145" s="8"/>
      <c r="D145" s="8"/>
      <c r="E145" s="8"/>
      <c r="F145" s="8"/>
      <c r="G145" s="9"/>
      <c r="H145" s="8"/>
      <c r="I145" s="9"/>
      <c r="J145" s="9"/>
    </row>
    <row r="146" spans="1:10" x14ac:dyDescent="0.3">
      <c r="A146" s="10"/>
      <c r="B146" s="10"/>
      <c r="C146" s="10"/>
      <c r="D146" s="10"/>
      <c r="E146" s="10"/>
      <c r="F146" s="10"/>
      <c r="H146" s="11"/>
      <c r="J146" s="11"/>
    </row>
    <row r="147" spans="1:10" x14ac:dyDescent="0.3">
      <c r="A147" s="11"/>
      <c r="B147" s="11"/>
      <c r="C147" s="11"/>
      <c r="D147" s="11"/>
      <c r="E147" s="11"/>
      <c r="F147" s="11"/>
      <c r="H147" s="11"/>
    </row>
    <row r="148" spans="1:10" x14ac:dyDescent="0.3">
      <c r="A148" s="11"/>
      <c r="B148" s="11"/>
      <c r="C148" s="11"/>
      <c r="D148" s="11"/>
      <c r="E148" s="11"/>
      <c r="F148" s="11"/>
      <c r="H148" s="11"/>
    </row>
    <row r="149" spans="1:10" x14ac:dyDescent="0.3">
      <c r="A149" s="11"/>
      <c r="B149" s="11"/>
      <c r="C149" s="11"/>
      <c r="D149" s="11"/>
      <c r="E149" s="11"/>
      <c r="F149" s="11"/>
      <c r="H149" s="11"/>
    </row>
    <row r="150" spans="1:10" x14ac:dyDescent="0.3">
      <c r="A150" s="11"/>
      <c r="B150" s="11"/>
      <c r="C150" s="11"/>
      <c r="D150" s="11"/>
      <c r="E150" s="11"/>
      <c r="F150" s="11"/>
      <c r="H150" s="11"/>
    </row>
    <row r="151" spans="1:10" x14ac:dyDescent="0.3">
      <c r="A151" s="11"/>
      <c r="B151" s="11"/>
      <c r="C151" s="11"/>
      <c r="D151" s="11"/>
      <c r="E151" s="11"/>
      <c r="F151" s="11"/>
      <c r="H151" s="11"/>
    </row>
    <row r="152" spans="1:10" x14ac:dyDescent="0.3">
      <c r="A152" s="11"/>
      <c r="B152" s="11"/>
      <c r="C152" s="11"/>
      <c r="D152" s="11"/>
      <c r="E152" s="11"/>
      <c r="F152" s="11"/>
      <c r="H152" s="11"/>
    </row>
    <row r="153" spans="1:10" x14ac:dyDescent="0.3">
      <c r="A153" s="11"/>
      <c r="B153" s="11"/>
      <c r="C153" s="11"/>
      <c r="D153" s="11"/>
      <c r="E153" s="11"/>
      <c r="F153" s="11"/>
      <c r="H153" s="11"/>
    </row>
    <row r="154" spans="1:10" x14ac:dyDescent="0.3">
      <c r="A154" s="8"/>
      <c r="B154" s="8"/>
      <c r="C154" s="8"/>
      <c r="D154" s="8"/>
      <c r="E154" s="8"/>
      <c r="F154" s="8"/>
      <c r="G154" s="9"/>
      <c r="H154" s="8"/>
      <c r="I154" s="9"/>
      <c r="J154" s="9"/>
    </row>
    <row r="155" spans="1:10" x14ac:dyDescent="0.3">
      <c r="A155" s="10"/>
      <c r="B155" s="10"/>
      <c r="C155" s="10"/>
      <c r="D155" s="10"/>
      <c r="E155" s="10"/>
      <c r="F155" s="10"/>
      <c r="H155" s="11"/>
      <c r="J155" s="11"/>
    </row>
    <row r="156" spans="1:10" x14ac:dyDescent="0.3">
      <c r="A156" s="11"/>
      <c r="B156" s="11"/>
      <c r="C156" s="11"/>
      <c r="D156" s="11"/>
      <c r="E156" s="11"/>
      <c r="F156" s="11"/>
      <c r="H156" s="11"/>
    </row>
    <row r="157" spans="1:10" x14ac:dyDescent="0.3">
      <c r="A157" s="11"/>
      <c r="B157" s="11"/>
      <c r="C157" s="11"/>
      <c r="D157" s="11"/>
      <c r="E157" s="11"/>
      <c r="F157" s="11"/>
      <c r="H157" s="11"/>
    </row>
    <row r="158" spans="1:10" x14ac:dyDescent="0.3">
      <c r="A158" s="11"/>
      <c r="B158" s="11"/>
      <c r="C158" s="11"/>
      <c r="D158" s="11"/>
      <c r="E158" s="11"/>
      <c r="F158" s="11"/>
      <c r="H158" s="11"/>
    </row>
    <row r="159" spans="1:10" x14ac:dyDescent="0.3">
      <c r="A159" s="11"/>
      <c r="B159" s="11"/>
      <c r="C159" s="11"/>
      <c r="D159" s="11"/>
      <c r="E159" s="11"/>
      <c r="F159" s="11"/>
      <c r="H159" s="11"/>
    </row>
    <row r="160" spans="1:10" x14ac:dyDescent="0.3">
      <c r="A160" s="11"/>
      <c r="B160" s="11"/>
      <c r="C160" s="11"/>
      <c r="D160" s="11"/>
      <c r="E160" s="11"/>
      <c r="F160" s="11"/>
      <c r="H160" s="11"/>
    </row>
    <row r="161" spans="1:10" x14ac:dyDescent="0.3">
      <c r="A161" s="11"/>
      <c r="B161" s="11"/>
      <c r="C161" s="11"/>
      <c r="D161" s="11"/>
      <c r="E161" s="11"/>
      <c r="F161" s="11"/>
      <c r="H161" s="11"/>
    </row>
    <row r="162" spans="1:10" x14ac:dyDescent="0.3">
      <c r="A162" s="8"/>
      <c r="B162" s="8"/>
      <c r="C162" s="8"/>
      <c r="D162" s="8"/>
      <c r="E162" s="8"/>
      <c r="F162" s="8"/>
      <c r="G162" s="9"/>
      <c r="H162" s="8"/>
      <c r="I162" s="9"/>
      <c r="J162" s="9"/>
    </row>
    <row r="163" spans="1:10" x14ac:dyDescent="0.3">
      <c r="A163" s="10"/>
      <c r="B163" s="10"/>
      <c r="C163" s="10"/>
      <c r="D163" s="10"/>
      <c r="E163" s="10"/>
      <c r="F163" s="10"/>
      <c r="H163" s="11"/>
      <c r="J163" s="11"/>
    </row>
    <row r="164" spans="1:10" x14ac:dyDescent="0.3">
      <c r="A164" s="11"/>
      <c r="B164" s="11"/>
      <c r="C164" s="11"/>
      <c r="D164" s="11"/>
      <c r="E164" s="11"/>
      <c r="F164" s="11"/>
      <c r="H164" s="11"/>
    </row>
    <row r="165" spans="1:10" x14ac:dyDescent="0.3">
      <c r="A165" s="11"/>
      <c r="B165" s="11"/>
      <c r="C165" s="11"/>
      <c r="D165" s="11"/>
      <c r="E165" s="11"/>
      <c r="F165" s="11"/>
      <c r="H165" s="11"/>
    </row>
    <row r="166" spans="1:10" x14ac:dyDescent="0.3">
      <c r="A166" s="11"/>
      <c r="B166" s="11"/>
      <c r="C166" s="11"/>
      <c r="D166" s="11"/>
      <c r="E166" s="11"/>
      <c r="F166" s="11"/>
      <c r="H166" s="11"/>
    </row>
    <row r="167" spans="1:10" x14ac:dyDescent="0.3">
      <c r="A167" s="11"/>
      <c r="B167" s="11"/>
      <c r="C167" s="11"/>
      <c r="D167" s="11"/>
      <c r="E167" s="11"/>
      <c r="F167" s="11"/>
      <c r="H167" s="11"/>
    </row>
    <row r="168" spans="1:10" x14ac:dyDescent="0.3">
      <c r="A168" s="11"/>
      <c r="B168" s="11"/>
      <c r="C168" s="11"/>
      <c r="D168" s="11"/>
      <c r="E168" s="11"/>
      <c r="F168" s="11"/>
      <c r="H168" s="11"/>
    </row>
    <row r="169" spans="1:10" x14ac:dyDescent="0.3">
      <c r="A169" s="11"/>
      <c r="B169" s="11"/>
      <c r="C169" s="11"/>
      <c r="D169" s="11"/>
      <c r="E169" s="11"/>
      <c r="F169" s="11"/>
      <c r="H169" s="11"/>
    </row>
    <row r="170" spans="1:10" x14ac:dyDescent="0.3">
      <c r="A170" s="8"/>
      <c r="B170" s="8"/>
      <c r="C170" s="8"/>
      <c r="D170" s="8"/>
      <c r="E170" s="8"/>
      <c r="F170" s="8"/>
      <c r="G170" s="9"/>
      <c r="H170" s="8"/>
      <c r="I170" s="9"/>
      <c r="J170" s="9"/>
    </row>
    <row r="171" spans="1:10" x14ac:dyDescent="0.3">
      <c r="A171" s="10"/>
      <c r="B171" s="10"/>
      <c r="C171" s="10"/>
      <c r="D171" s="10"/>
      <c r="E171" s="10"/>
      <c r="F171" s="10"/>
      <c r="H171" s="11"/>
      <c r="J171" s="11"/>
    </row>
    <row r="172" spans="1:10" x14ac:dyDescent="0.3">
      <c r="A172" s="11"/>
      <c r="B172" s="11"/>
      <c r="C172" s="11"/>
      <c r="D172" s="11"/>
      <c r="E172" s="11"/>
      <c r="F172" s="11"/>
      <c r="H172" s="11"/>
    </row>
    <row r="173" spans="1:10" x14ac:dyDescent="0.3">
      <c r="A173" s="11"/>
      <c r="B173" s="11"/>
      <c r="C173" s="11"/>
      <c r="D173" s="11"/>
      <c r="E173" s="11"/>
      <c r="F173" s="11"/>
      <c r="H173" s="11"/>
    </row>
    <row r="174" spans="1:10" x14ac:dyDescent="0.3">
      <c r="A174" s="11"/>
      <c r="B174" s="11"/>
      <c r="C174" s="11"/>
      <c r="D174" s="11"/>
      <c r="E174" s="11"/>
      <c r="F174" s="11"/>
      <c r="H174" s="11"/>
    </row>
    <row r="175" spans="1:10" x14ac:dyDescent="0.3">
      <c r="A175" s="11"/>
      <c r="B175" s="11"/>
      <c r="C175" s="11"/>
      <c r="D175" s="11"/>
      <c r="E175" s="11"/>
      <c r="F175" s="11"/>
      <c r="H175" s="11"/>
    </row>
    <row r="176" spans="1:10" x14ac:dyDescent="0.3">
      <c r="A176" s="11"/>
      <c r="B176" s="11"/>
      <c r="C176" s="11"/>
      <c r="D176" s="11"/>
      <c r="E176" s="11"/>
      <c r="F176" s="11"/>
      <c r="H176" s="11"/>
    </row>
    <row r="177" spans="1:10" x14ac:dyDescent="0.3">
      <c r="A177" s="11"/>
      <c r="B177" s="11"/>
      <c r="C177" s="11"/>
      <c r="D177" s="11"/>
      <c r="E177" s="11"/>
      <c r="F177" s="11"/>
      <c r="H177" s="11"/>
    </row>
    <row r="178" spans="1:10" x14ac:dyDescent="0.3">
      <c r="A178" s="8"/>
      <c r="B178" s="8"/>
      <c r="C178" s="8"/>
      <c r="D178" s="8"/>
      <c r="E178" s="8"/>
      <c r="F178" s="8"/>
      <c r="G178" s="9"/>
      <c r="H178" s="8"/>
      <c r="I178" s="9"/>
      <c r="J178" s="9"/>
    </row>
    <row r="179" spans="1:10" x14ac:dyDescent="0.3">
      <c r="A179" s="10"/>
      <c r="B179" s="10"/>
      <c r="C179" s="10"/>
      <c r="D179" s="10"/>
      <c r="E179" s="10"/>
      <c r="F179" s="10"/>
      <c r="H179" s="11"/>
      <c r="J179" s="11"/>
    </row>
    <row r="180" spans="1:10" x14ac:dyDescent="0.3">
      <c r="A180" s="11"/>
      <c r="B180" s="11"/>
      <c r="C180" s="11"/>
      <c r="D180" s="11"/>
      <c r="E180" s="11"/>
      <c r="F180" s="11"/>
      <c r="H180" s="11"/>
    </row>
    <row r="181" spans="1:10" x14ac:dyDescent="0.3">
      <c r="A181" s="11"/>
      <c r="B181" s="11"/>
      <c r="C181" s="11"/>
      <c r="D181" s="11"/>
      <c r="E181" s="11"/>
      <c r="F181" s="11"/>
      <c r="H181" s="11"/>
    </row>
    <row r="182" spans="1:10" x14ac:dyDescent="0.3">
      <c r="A182" s="11"/>
      <c r="B182" s="11"/>
      <c r="C182" s="11"/>
      <c r="D182" s="11"/>
      <c r="E182" s="11"/>
      <c r="F182" s="11"/>
      <c r="H182" s="11"/>
    </row>
    <row r="183" spans="1:10" x14ac:dyDescent="0.3">
      <c r="A183" s="11"/>
      <c r="B183" s="11"/>
      <c r="C183" s="11"/>
      <c r="D183" s="11"/>
      <c r="E183" s="11"/>
      <c r="F183" s="11"/>
      <c r="H183" s="11"/>
    </row>
    <row r="184" spans="1:10" x14ac:dyDescent="0.3">
      <c r="A184" s="11"/>
      <c r="B184" s="11"/>
      <c r="C184" s="11"/>
      <c r="D184" s="11"/>
      <c r="E184" s="11"/>
      <c r="F184" s="11"/>
      <c r="H184" s="11"/>
    </row>
    <row r="185" spans="1:10" x14ac:dyDescent="0.3">
      <c r="A185" s="11"/>
      <c r="B185" s="11"/>
      <c r="C185" s="11"/>
      <c r="D185" s="11"/>
      <c r="E185" s="11"/>
      <c r="F185" s="11"/>
      <c r="H185" s="11"/>
    </row>
    <row r="186" spans="1:10" x14ac:dyDescent="0.3">
      <c r="A186" s="8"/>
      <c r="B186" s="8"/>
      <c r="C186" s="8"/>
      <c r="D186" s="8"/>
      <c r="E186" s="8"/>
      <c r="F186" s="8"/>
      <c r="G186" s="9"/>
      <c r="H186" s="8"/>
      <c r="I186" s="9"/>
      <c r="J186" s="9"/>
    </row>
    <row r="187" spans="1:10" x14ac:dyDescent="0.3">
      <c r="A187" s="10"/>
      <c r="B187" s="10"/>
      <c r="C187" s="10"/>
      <c r="D187" s="10"/>
      <c r="E187" s="10"/>
      <c r="F187" s="10"/>
      <c r="H187" s="11"/>
      <c r="J187" s="11"/>
    </row>
    <row r="188" spans="1:10" x14ac:dyDescent="0.3">
      <c r="A188" s="11"/>
      <c r="B188" s="11"/>
      <c r="C188" s="11"/>
      <c r="D188" s="11"/>
      <c r="E188" s="11"/>
      <c r="F188" s="11"/>
      <c r="H188" s="11"/>
    </row>
    <row r="189" spans="1:10" x14ac:dyDescent="0.3">
      <c r="A189" s="11"/>
      <c r="B189" s="11"/>
      <c r="C189" s="11"/>
      <c r="D189" s="11"/>
      <c r="E189" s="11"/>
      <c r="F189" s="11"/>
      <c r="H189" s="11"/>
    </row>
    <row r="190" spans="1:10" x14ac:dyDescent="0.3">
      <c r="A190" s="11"/>
      <c r="B190" s="11"/>
      <c r="C190" s="11"/>
      <c r="D190" s="11"/>
      <c r="E190" s="11"/>
      <c r="F190" s="11"/>
      <c r="H190" s="11"/>
    </row>
    <row r="191" spans="1:10" x14ac:dyDescent="0.3">
      <c r="A191" s="11"/>
      <c r="B191" s="11"/>
      <c r="C191" s="11"/>
      <c r="D191" s="11"/>
      <c r="E191" s="11"/>
      <c r="F191" s="11"/>
      <c r="H191" s="11"/>
    </row>
    <row r="192" spans="1:10" x14ac:dyDescent="0.3">
      <c r="A192" s="11"/>
      <c r="B192" s="11"/>
      <c r="C192" s="11"/>
      <c r="D192" s="11"/>
      <c r="E192" s="11"/>
      <c r="F192" s="11"/>
      <c r="H192" s="11"/>
    </row>
    <row r="193" spans="1:10" x14ac:dyDescent="0.3">
      <c r="A193" s="11"/>
      <c r="B193" s="11"/>
      <c r="C193" s="11"/>
      <c r="D193" s="11"/>
      <c r="E193" s="11"/>
      <c r="F193" s="11"/>
      <c r="H193" s="11"/>
    </row>
    <row r="194" spans="1:10" x14ac:dyDescent="0.3">
      <c r="A194" s="8"/>
      <c r="B194" s="8"/>
      <c r="C194" s="8"/>
      <c r="D194" s="8"/>
      <c r="E194" s="8"/>
      <c r="F194" s="8"/>
      <c r="G194" s="9"/>
      <c r="H194" s="8"/>
      <c r="I194" s="9"/>
      <c r="J194" s="9"/>
    </row>
    <row r="195" spans="1:10" x14ac:dyDescent="0.3">
      <c r="A195" s="10"/>
      <c r="B195" s="10"/>
      <c r="C195" s="10"/>
      <c r="D195" s="10"/>
      <c r="E195" s="10"/>
      <c r="F195" s="10"/>
      <c r="H195" s="11"/>
      <c r="J195" s="11"/>
    </row>
    <row r="196" spans="1:10" x14ac:dyDescent="0.3">
      <c r="A196" s="11"/>
      <c r="B196" s="11"/>
      <c r="C196" s="11"/>
      <c r="D196" s="11"/>
      <c r="E196" s="11"/>
      <c r="F196" s="11"/>
      <c r="H196" s="11"/>
    </row>
    <row r="197" spans="1:10" x14ac:dyDescent="0.3">
      <c r="A197" s="11"/>
      <c r="B197" s="11"/>
      <c r="C197" s="11"/>
      <c r="D197" s="11"/>
      <c r="E197" s="11"/>
      <c r="F197" s="11"/>
      <c r="H197" s="11"/>
    </row>
    <row r="198" spans="1:10" x14ac:dyDescent="0.3">
      <c r="A198" s="11"/>
      <c r="B198" s="11"/>
      <c r="C198" s="11"/>
      <c r="D198" s="11"/>
      <c r="E198" s="11"/>
      <c r="F198" s="11"/>
      <c r="H198" s="11"/>
    </row>
    <row r="199" spans="1:10" x14ac:dyDescent="0.3">
      <c r="A199" s="11"/>
      <c r="B199" s="11"/>
      <c r="C199" s="11"/>
      <c r="D199" s="11"/>
      <c r="E199" s="11"/>
      <c r="F199" s="11"/>
      <c r="H199" s="11"/>
    </row>
    <row r="200" spans="1:10" x14ac:dyDescent="0.3">
      <c r="A200" s="11"/>
      <c r="B200" s="11"/>
      <c r="C200" s="11"/>
      <c r="D200" s="11"/>
      <c r="E200" s="11"/>
      <c r="F200" s="11"/>
      <c r="H200" s="11"/>
    </row>
    <row r="201" spans="1:10" x14ac:dyDescent="0.3">
      <c r="A201" s="11"/>
      <c r="B201" s="11"/>
      <c r="C201" s="11"/>
      <c r="D201" s="11"/>
      <c r="E201" s="11"/>
      <c r="F201" s="11"/>
      <c r="H201" s="11"/>
    </row>
    <row r="202" spans="1:10" x14ac:dyDescent="0.3">
      <c r="A202" s="8"/>
      <c r="B202" s="8"/>
      <c r="C202" s="8"/>
      <c r="D202" s="8"/>
      <c r="E202" s="8"/>
      <c r="F202" s="8"/>
      <c r="G202" s="9"/>
      <c r="H202" s="8"/>
      <c r="I202" s="9"/>
      <c r="J202" s="9"/>
    </row>
    <row r="203" spans="1:10" x14ac:dyDescent="0.3">
      <c r="A203" s="10"/>
      <c r="B203" s="10"/>
      <c r="C203" s="10"/>
      <c r="D203" s="10"/>
      <c r="E203" s="10"/>
      <c r="F203" s="10"/>
      <c r="H203" s="11"/>
      <c r="J203" s="11"/>
    </row>
    <row r="204" spans="1:10" x14ac:dyDescent="0.3">
      <c r="A204" s="11"/>
      <c r="B204" s="11"/>
      <c r="C204" s="11"/>
      <c r="D204" s="11"/>
      <c r="E204" s="11"/>
      <c r="F204" s="11"/>
      <c r="H204" s="11"/>
    </row>
    <row r="205" spans="1:10" x14ac:dyDescent="0.3">
      <c r="A205" s="11"/>
      <c r="B205" s="11"/>
      <c r="C205" s="11"/>
      <c r="D205" s="11"/>
      <c r="E205" s="11"/>
      <c r="F205" s="11"/>
      <c r="H205" s="11"/>
    </row>
    <row r="206" spans="1:10" x14ac:dyDescent="0.3">
      <c r="A206" s="11"/>
      <c r="B206" s="11"/>
      <c r="C206" s="11"/>
      <c r="D206" s="11"/>
      <c r="E206" s="11"/>
      <c r="F206" s="11"/>
      <c r="H206" s="11"/>
    </row>
    <row r="207" spans="1:10" x14ac:dyDescent="0.3">
      <c r="A207" s="11"/>
      <c r="B207" s="11"/>
      <c r="C207" s="11"/>
      <c r="D207" s="11"/>
      <c r="E207" s="11"/>
      <c r="F207" s="11"/>
      <c r="H207" s="11"/>
    </row>
    <row r="208" spans="1:10" x14ac:dyDescent="0.3">
      <c r="A208" s="11"/>
      <c r="B208" s="11"/>
      <c r="C208" s="11"/>
      <c r="D208" s="11"/>
      <c r="E208" s="11"/>
      <c r="F208" s="11"/>
      <c r="H208" s="11"/>
    </row>
    <row r="209" spans="1:10" x14ac:dyDescent="0.3">
      <c r="A209" s="11"/>
      <c r="B209" s="11"/>
      <c r="C209" s="11"/>
      <c r="D209" s="11"/>
      <c r="E209" s="11"/>
      <c r="F209" s="11"/>
      <c r="H209" s="11"/>
    </row>
    <row r="210" spans="1:10" x14ac:dyDescent="0.3">
      <c r="A210" s="8"/>
      <c r="B210" s="8"/>
      <c r="C210" s="8"/>
      <c r="D210" s="8"/>
      <c r="E210" s="8"/>
      <c r="F210" s="8"/>
      <c r="G210" s="9"/>
      <c r="H210" s="8"/>
      <c r="I210" s="9"/>
      <c r="J210" s="9"/>
    </row>
    <row r="211" spans="1:10" x14ac:dyDescent="0.3">
      <c r="A211" s="10"/>
      <c r="B211" s="10"/>
      <c r="C211" s="10"/>
      <c r="D211" s="10"/>
      <c r="E211" s="10"/>
      <c r="F211" s="10"/>
      <c r="H211" s="11"/>
      <c r="J211" s="11"/>
    </row>
    <row r="212" spans="1:10" x14ac:dyDescent="0.3">
      <c r="A212" s="11"/>
      <c r="B212" s="11"/>
      <c r="C212" s="11"/>
      <c r="D212" s="11"/>
      <c r="E212" s="11"/>
      <c r="F212" s="11"/>
      <c r="H212" s="11"/>
    </row>
    <row r="213" spans="1:10" x14ac:dyDescent="0.3">
      <c r="A213" s="11"/>
      <c r="B213" s="11"/>
      <c r="C213" s="11"/>
      <c r="D213" s="11"/>
      <c r="E213" s="11"/>
      <c r="F213" s="11"/>
      <c r="H213" s="11"/>
    </row>
    <row r="214" spans="1:10" x14ac:dyDescent="0.3">
      <c r="A214" s="11"/>
      <c r="B214" s="11"/>
      <c r="C214" s="11"/>
      <c r="D214" s="11"/>
      <c r="E214" s="11"/>
      <c r="F214" s="11"/>
      <c r="H214" s="11"/>
    </row>
    <row r="215" spans="1:10" x14ac:dyDescent="0.3">
      <c r="A215" s="11"/>
      <c r="B215" s="11"/>
      <c r="C215" s="11"/>
      <c r="D215" s="11"/>
      <c r="E215" s="11"/>
      <c r="F215" s="11"/>
      <c r="H215" s="11"/>
    </row>
    <row r="216" spans="1:10" x14ac:dyDescent="0.3">
      <c r="A216" s="11"/>
      <c r="B216" s="11"/>
      <c r="C216" s="11"/>
      <c r="D216" s="11"/>
      <c r="E216" s="11"/>
      <c r="F216" s="11"/>
      <c r="H216" s="11"/>
    </row>
    <row r="217" spans="1:10" x14ac:dyDescent="0.3">
      <c r="A217" s="11"/>
      <c r="B217" s="11"/>
      <c r="C217" s="11"/>
      <c r="D217" s="11"/>
      <c r="E217" s="11"/>
      <c r="F217" s="11"/>
      <c r="H217" s="11"/>
    </row>
    <row r="218" spans="1:10" x14ac:dyDescent="0.3">
      <c r="A218" s="8"/>
      <c r="B218" s="8"/>
      <c r="C218" s="8"/>
      <c r="D218" s="8"/>
      <c r="E218" s="8"/>
      <c r="F218" s="8"/>
      <c r="G218" s="9"/>
      <c r="H218" s="8"/>
      <c r="I218" s="9"/>
      <c r="J218" s="9"/>
    </row>
    <row r="219" spans="1:10" x14ac:dyDescent="0.3">
      <c r="A219" s="10"/>
      <c r="B219" s="10"/>
      <c r="C219" s="10"/>
      <c r="D219" s="10"/>
      <c r="E219" s="10"/>
      <c r="F219" s="10"/>
      <c r="H219" s="11"/>
      <c r="J219" s="11"/>
    </row>
    <row r="220" spans="1:10" x14ac:dyDescent="0.3">
      <c r="A220" s="11"/>
      <c r="B220" s="11"/>
      <c r="C220" s="11"/>
      <c r="D220" s="11"/>
      <c r="E220" s="11"/>
      <c r="F220" s="11"/>
      <c r="H220" s="11"/>
    </row>
    <row r="221" spans="1:10" x14ac:dyDescent="0.3">
      <c r="A221" s="11"/>
      <c r="B221" s="11"/>
      <c r="C221" s="11"/>
      <c r="D221" s="11"/>
      <c r="E221" s="11"/>
      <c r="F221" s="11"/>
      <c r="H221" s="11"/>
    </row>
    <row r="222" spans="1:10" x14ac:dyDescent="0.3">
      <c r="A222" s="11"/>
      <c r="B222" s="11"/>
      <c r="C222" s="11"/>
      <c r="D222" s="11"/>
      <c r="E222" s="11"/>
      <c r="F222" s="11"/>
      <c r="H222" s="11"/>
    </row>
    <row r="223" spans="1:10" x14ac:dyDescent="0.3">
      <c r="A223" s="11"/>
      <c r="B223" s="11"/>
      <c r="C223" s="11"/>
      <c r="D223" s="11"/>
      <c r="E223" s="11"/>
      <c r="F223" s="11"/>
      <c r="H223" s="11"/>
    </row>
    <row r="224" spans="1:10" x14ac:dyDescent="0.3">
      <c r="A224" s="11"/>
      <c r="B224" s="11"/>
      <c r="C224" s="11"/>
      <c r="D224" s="11"/>
      <c r="E224" s="11"/>
      <c r="F224" s="11"/>
      <c r="H224" s="11"/>
    </row>
    <row r="225" spans="1:10" x14ac:dyDescent="0.3">
      <c r="A225" s="11"/>
      <c r="B225" s="11"/>
      <c r="C225" s="11"/>
      <c r="D225" s="11"/>
      <c r="E225" s="11"/>
      <c r="F225" s="11"/>
      <c r="H225" s="11"/>
    </row>
    <row r="226" spans="1:10" x14ac:dyDescent="0.3">
      <c r="A226" s="8"/>
      <c r="B226" s="8"/>
      <c r="C226" s="8"/>
      <c r="D226" s="8"/>
      <c r="E226" s="8"/>
      <c r="F226" s="8"/>
      <c r="G226" s="9"/>
      <c r="H226" s="8"/>
      <c r="I226" s="9"/>
      <c r="J226" s="9"/>
    </row>
    <row r="227" spans="1:10" x14ac:dyDescent="0.3">
      <c r="A227" s="10"/>
      <c r="B227" s="10"/>
      <c r="C227" s="10"/>
      <c r="D227" s="10"/>
      <c r="E227" s="10"/>
      <c r="F227" s="10"/>
      <c r="H227" s="11"/>
      <c r="J227" s="11"/>
    </row>
    <row r="228" spans="1:10" x14ac:dyDescent="0.3">
      <c r="A228" s="11"/>
      <c r="B228" s="11"/>
      <c r="C228" s="11"/>
      <c r="D228" s="11"/>
      <c r="E228" s="11"/>
      <c r="F228" s="11"/>
      <c r="H228" s="11"/>
    </row>
    <row r="229" spans="1:10" x14ac:dyDescent="0.3">
      <c r="A229" s="11"/>
      <c r="B229" s="11"/>
      <c r="C229" s="11"/>
      <c r="D229" s="11"/>
      <c r="E229" s="11"/>
      <c r="F229" s="11"/>
      <c r="H229" s="11"/>
    </row>
    <row r="230" spans="1:10" x14ac:dyDescent="0.3">
      <c r="A230" s="11"/>
      <c r="B230" s="11"/>
      <c r="C230" s="11"/>
      <c r="D230" s="11"/>
      <c r="E230" s="11"/>
      <c r="F230" s="11"/>
      <c r="H230" s="11"/>
    </row>
    <row r="231" spans="1:10" x14ac:dyDescent="0.3">
      <c r="A231" s="11"/>
      <c r="B231" s="11"/>
      <c r="C231" s="11"/>
      <c r="D231" s="11"/>
      <c r="E231" s="11"/>
      <c r="F231" s="11"/>
      <c r="H231" s="11"/>
    </row>
    <row r="232" spans="1:10" x14ac:dyDescent="0.3">
      <c r="A232" s="11"/>
      <c r="B232" s="11"/>
      <c r="C232" s="11"/>
      <c r="D232" s="11"/>
      <c r="E232" s="11"/>
      <c r="F232" s="11"/>
      <c r="H232" s="11"/>
    </row>
    <row r="233" spans="1:10" x14ac:dyDescent="0.3">
      <c r="A233" s="11"/>
      <c r="B233" s="11"/>
      <c r="C233" s="11"/>
      <c r="D233" s="11"/>
      <c r="E233" s="11"/>
      <c r="F233" s="11"/>
      <c r="H233" s="11"/>
    </row>
    <row r="234" spans="1:10" x14ac:dyDescent="0.3">
      <c r="A234" s="8"/>
      <c r="B234" s="8"/>
      <c r="C234" s="8"/>
      <c r="D234" s="8"/>
      <c r="E234" s="8"/>
      <c r="F234" s="8"/>
      <c r="G234" s="9"/>
      <c r="H234" s="8"/>
      <c r="I234" s="9"/>
      <c r="J234" s="9"/>
    </row>
    <row r="235" spans="1:10" x14ac:dyDescent="0.3">
      <c r="A235" s="10"/>
      <c r="B235" s="10"/>
      <c r="C235" s="10"/>
      <c r="D235" s="10"/>
      <c r="E235" s="10"/>
      <c r="F235" s="10"/>
      <c r="H235" s="11"/>
      <c r="J235" s="11"/>
    </row>
    <row r="236" spans="1:10" x14ac:dyDescent="0.3">
      <c r="A236" s="11"/>
      <c r="B236" s="11"/>
      <c r="C236" s="11"/>
      <c r="D236" s="11"/>
      <c r="E236" s="11"/>
      <c r="F236" s="11"/>
      <c r="H236" s="11"/>
    </row>
    <row r="237" spans="1:10" x14ac:dyDescent="0.3">
      <c r="A237" s="11"/>
      <c r="B237" s="11"/>
      <c r="C237" s="11"/>
      <c r="D237" s="11"/>
      <c r="E237" s="11"/>
      <c r="F237" s="11"/>
      <c r="H237" s="11"/>
    </row>
    <row r="238" spans="1:10" x14ac:dyDescent="0.3">
      <c r="A238" s="11"/>
      <c r="B238" s="11"/>
      <c r="C238" s="11"/>
      <c r="D238" s="11"/>
      <c r="E238" s="11"/>
      <c r="F238" s="11"/>
      <c r="H238" s="11"/>
    </row>
    <row r="239" spans="1:10" x14ac:dyDescent="0.3">
      <c r="A239" s="11"/>
      <c r="B239" s="11"/>
      <c r="C239" s="11"/>
      <c r="D239" s="11"/>
      <c r="E239" s="11"/>
      <c r="F239" s="11"/>
      <c r="H239" s="11"/>
    </row>
    <row r="240" spans="1:10" x14ac:dyDescent="0.3">
      <c r="A240" s="11"/>
      <c r="B240" s="11"/>
      <c r="C240" s="11"/>
      <c r="D240" s="11"/>
      <c r="E240" s="11"/>
      <c r="F240" s="11"/>
      <c r="H240" s="11"/>
    </row>
    <row r="241" spans="1:10" x14ac:dyDescent="0.3">
      <c r="A241" s="11"/>
      <c r="B241" s="11"/>
      <c r="C241" s="11"/>
      <c r="D241" s="11"/>
      <c r="E241" s="11"/>
      <c r="F241" s="11"/>
      <c r="H241" s="11"/>
    </row>
    <row r="242" spans="1:10" x14ac:dyDescent="0.3">
      <c r="A242" s="8"/>
      <c r="B242" s="8"/>
      <c r="C242" s="8"/>
      <c r="D242" s="8"/>
      <c r="E242" s="8"/>
      <c r="F242" s="8"/>
      <c r="G242" s="9"/>
      <c r="H242" s="8"/>
      <c r="I242" s="9"/>
      <c r="J242" s="9"/>
    </row>
    <row r="243" spans="1:10" x14ac:dyDescent="0.3">
      <c r="A243" s="10"/>
      <c r="B243" s="10"/>
      <c r="C243" s="10"/>
      <c r="D243" s="10"/>
      <c r="E243" s="10"/>
      <c r="F243" s="10"/>
      <c r="H243" s="11"/>
      <c r="J243" s="11"/>
    </row>
    <row r="244" spans="1:10" x14ac:dyDescent="0.3">
      <c r="A244" s="11"/>
      <c r="B244" s="11"/>
      <c r="C244" s="11"/>
      <c r="D244" s="11"/>
      <c r="E244" s="11"/>
      <c r="F244" s="11"/>
      <c r="H244" s="11"/>
    </row>
    <row r="245" spans="1:10" x14ac:dyDescent="0.3">
      <c r="A245" s="11"/>
      <c r="B245" s="11"/>
      <c r="C245" s="11"/>
      <c r="D245" s="11"/>
      <c r="E245" s="11"/>
      <c r="F245" s="11"/>
      <c r="H245" s="11"/>
    </row>
    <row r="246" spans="1:10" x14ac:dyDescent="0.3">
      <c r="A246" s="11"/>
      <c r="B246" s="11"/>
      <c r="C246" s="11"/>
      <c r="D246" s="11"/>
      <c r="E246" s="11"/>
      <c r="F246" s="11"/>
      <c r="H246" s="11"/>
    </row>
    <row r="247" spans="1:10" x14ac:dyDescent="0.3">
      <c r="A247" s="11"/>
      <c r="B247" s="11"/>
      <c r="C247" s="11"/>
      <c r="D247" s="11"/>
      <c r="E247" s="11"/>
      <c r="F247" s="11"/>
      <c r="H247" s="11"/>
    </row>
    <row r="248" spans="1:10" x14ac:dyDescent="0.3">
      <c r="A248" s="11"/>
      <c r="B248" s="11"/>
      <c r="C248" s="11"/>
      <c r="D248" s="11"/>
      <c r="E248" s="11"/>
      <c r="F248" s="11"/>
      <c r="H248" s="11"/>
    </row>
    <row r="249" spans="1:10" x14ac:dyDescent="0.3">
      <c r="A249" s="11"/>
      <c r="B249" s="11"/>
      <c r="C249" s="11"/>
      <c r="D249" s="11"/>
      <c r="E249" s="11"/>
      <c r="F249" s="11"/>
      <c r="H249" s="11"/>
    </row>
    <row r="250" spans="1:10" x14ac:dyDescent="0.3">
      <c r="A250" s="8"/>
      <c r="B250" s="8"/>
      <c r="C250" s="8"/>
      <c r="D250" s="8"/>
      <c r="E250" s="8"/>
      <c r="F250" s="8"/>
      <c r="G250" s="9"/>
      <c r="H250" s="8"/>
      <c r="I250" s="9"/>
      <c r="J250" s="9"/>
    </row>
    <row r="251" spans="1:10" x14ac:dyDescent="0.3">
      <c r="A251" s="10"/>
      <c r="B251" s="10"/>
      <c r="C251" s="10"/>
      <c r="D251" s="10"/>
      <c r="E251" s="10"/>
      <c r="F251" s="10"/>
      <c r="H251" s="11"/>
      <c r="J251" s="11"/>
    </row>
    <row r="252" spans="1:10" x14ac:dyDescent="0.3">
      <c r="A252" s="11"/>
      <c r="B252" s="11"/>
      <c r="C252" s="11"/>
      <c r="D252" s="11"/>
      <c r="E252" s="11"/>
      <c r="F252" s="11"/>
      <c r="H252" s="11"/>
    </row>
    <row r="253" spans="1:10" x14ac:dyDescent="0.3">
      <c r="A253" s="11"/>
      <c r="B253" s="11"/>
      <c r="C253" s="11"/>
      <c r="D253" s="11"/>
      <c r="E253" s="11"/>
      <c r="F253" s="11"/>
      <c r="H253" s="11"/>
    </row>
    <row r="254" spans="1:10" x14ac:dyDescent="0.3">
      <c r="A254" s="11"/>
      <c r="B254" s="11"/>
      <c r="C254" s="11"/>
      <c r="D254" s="11"/>
      <c r="E254" s="11"/>
      <c r="F254" s="11"/>
      <c r="H254" s="11"/>
    </row>
    <row r="255" spans="1:10" x14ac:dyDescent="0.3">
      <c r="A255" s="11"/>
      <c r="B255" s="11"/>
      <c r="C255" s="11"/>
      <c r="D255" s="11"/>
      <c r="E255" s="11"/>
      <c r="F255" s="11"/>
      <c r="H255" s="11"/>
    </row>
    <row r="256" spans="1:10" x14ac:dyDescent="0.3">
      <c r="A256" s="11"/>
      <c r="B256" s="11"/>
      <c r="C256" s="11"/>
      <c r="D256" s="11"/>
      <c r="E256" s="11"/>
      <c r="F256" s="11"/>
      <c r="H256" s="11"/>
    </row>
    <row r="257" spans="1:10" x14ac:dyDescent="0.3">
      <c r="A257" s="11"/>
      <c r="B257" s="11"/>
      <c r="C257" s="11"/>
      <c r="D257" s="11"/>
      <c r="E257" s="11"/>
      <c r="F257" s="11"/>
      <c r="H257" s="11"/>
    </row>
    <row r="258" spans="1:10" x14ac:dyDescent="0.3">
      <c r="A258" s="8"/>
      <c r="B258" s="8"/>
      <c r="C258" s="8"/>
      <c r="D258" s="8"/>
      <c r="E258" s="8"/>
      <c r="F258" s="8"/>
      <c r="G258" s="9"/>
      <c r="H258" s="8"/>
      <c r="I258" s="9"/>
      <c r="J258" s="9"/>
    </row>
    <row r="259" spans="1:10" x14ac:dyDescent="0.3">
      <c r="A259" s="10"/>
      <c r="B259" s="10"/>
      <c r="C259" s="10"/>
      <c r="D259" s="10"/>
      <c r="E259" s="10"/>
      <c r="F259" s="10"/>
      <c r="H259" s="11"/>
      <c r="J259" s="11"/>
    </row>
    <row r="260" spans="1:10" x14ac:dyDescent="0.3">
      <c r="A260" s="11"/>
      <c r="B260" s="11"/>
      <c r="C260" s="11"/>
      <c r="D260" s="11"/>
      <c r="E260" s="11"/>
      <c r="F260" s="11"/>
      <c r="H260" s="11"/>
    </row>
    <row r="261" spans="1:10" x14ac:dyDescent="0.3">
      <c r="A261" s="11"/>
      <c r="B261" s="11"/>
      <c r="C261" s="11"/>
      <c r="D261" s="11"/>
      <c r="E261" s="11"/>
      <c r="F261" s="11"/>
      <c r="H261" s="11"/>
    </row>
    <row r="262" spans="1:10" x14ac:dyDescent="0.3">
      <c r="A262" s="11"/>
      <c r="B262" s="11"/>
      <c r="C262" s="11"/>
      <c r="D262" s="11"/>
      <c r="E262" s="11"/>
      <c r="F262" s="11"/>
      <c r="H262" s="11"/>
    </row>
    <row r="263" spans="1:10" x14ac:dyDescent="0.3">
      <c r="A263" s="11"/>
      <c r="B263" s="11"/>
      <c r="C263" s="11"/>
      <c r="D263" s="11"/>
      <c r="E263" s="11"/>
      <c r="F263" s="11"/>
      <c r="H263" s="11"/>
    </row>
    <row r="264" spans="1:10" x14ac:dyDescent="0.3">
      <c r="A264" s="11"/>
      <c r="B264" s="11"/>
      <c r="C264" s="11"/>
      <c r="D264" s="11"/>
      <c r="E264" s="11"/>
      <c r="F264" s="11"/>
      <c r="H264" s="11"/>
    </row>
    <row r="265" spans="1:10" x14ac:dyDescent="0.3">
      <c r="A265" s="11"/>
      <c r="B265" s="11"/>
      <c r="C265" s="11"/>
      <c r="D265" s="11"/>
      <c r="E265" s="11"/>
      <c r="F265" s="11"/>
      <c r="H265" s="11"/>
    </row>
    <row r="266" spans="1:10" x14ac:dyDescent="0.3">
      <c r="A266" s="8"/>
      <c r="B266" s="8"/>
      <c r="C266" s="8"/>
      <c r="D266" s="8"/>
      <c r="E266" s="8"/>
      <c r="F266" s="8"/>
      <c r="G266" s="9"/>
      <c r="H266" s="8"/>
      <c r="I266" s="9"/>
      <c r="J266" s="9"/>
    </row>
    <row r="267" spans="1:10" x14ac:dyDescent="0.3">
      <c r="A267" s="10"/>
      <c r="B267" s="10"/>
      <c r="C267" s="10"/>
      <c r="D267" s="10"/>
      <c r="E267" s="10"/>
      <c r="F267" s="10"/>
      <c r="H267" s="11"/>
      <c r="J267" s="11"/>
    </row>
    <row r="268" spans="1:10" x14ac:dyDescent="0.3">
      <c r="A268" s="11"/>
      <c r="B268" s="11"/>
      <c r="C268" s="11"/>
      <c r="D268" s="11"/>
      <c r="E268" s="11"/>
      <c r="F268" s="11"/>
      <c r="H268" s="11"/>
    </row>
    <row r="269" spans="1:10" x14ac:dyDescent="0.3">
      <c r="A269" s="11"/>
      <c r="B269" s="11"/>
      <c r="C269" s="11"/>
      <c r="D269" s="11"/>
      <c r="E269" s="11"/>
      <c r="F269" s="11"/>
      <c r="H269" s="11"/>
    </row>
    <row r="270" spans="1:10" x14ac:dyDescent="0.3">
      <c r="A270" s="11"/>
      <c r="B270" s="11"/>
      <c r="C270" s="11"/>
      <c r="D270" s="11"/>
      <c r="E270" s="11"/>
      <c r="F270" s="11"/>
      <c r="H270" s="11"/>
    </row>
    <row r="271" spans="1:10" x14ac:dyDescent="0.3">
      <c r="A271" s="11"/>
      <c r="B271" s="11"/>
      <c r="C271" s="11"/>
      <c r="D271" s="11"/>
      <c r="E271" s="11"/>
      <c r="F271" s="11"/>
      <c r="H271" s="11"/>
    </row>
    <row r="272" spans="1:10" x14ac:dyDescent="0.3">
      <c r="A272" s="11"/>
      <c r="B272" s="11"/>
      <c r="C272" s="11"/>
      <c r="D272" s="11"/>
      <c r="E272" s="11"/>
      <c r="F272" s="11"/>
      <c r="H272" s="11"/>
    </row>
    <row r="273" spans="1:10" x14ac:dyDescent="0.3">
      <c r="A273" s="11"/>
      <c r="B273" s="11"/>
      <c r="C273" s="11"/>
      <c r="D273" s="11"/>
      <c r="E273" s="11"/>
      <c r="F273" s="11"/>
      <c r="H273" s="11"/>
    </row>
    <row r="274" spans="1:10" x14ac:dyDescent="0.3">
      <c r="A274" s="8"/>
      <c r="B274" s="8"/>
      <c r="C274" s="8"/>
      <c r="D274" s="8"/>
      <c r="E274" s="8"/>
      <c r="F274" s="8"/>
      <c r="G274" s="9"/>
      <c r="H274" s="8"/>
      <c r="I274" s="9"/>
      <c r="J274" s="9"/>
    </row>
    <row r="275" spans="1:10" x14ac:dyDescent="0.3">
      <c r="A275" s="10"/>
      <c r="B275" s="10"/>
      <c r="C275" s="10"/>
      <c r="D275" s="10"/>
      <c r="E275" s="10"/>
      <c r="F275" s="10"/>
      <c r="H275" s="11"/>
      <c r="J275" s="11"/>
    </row>
    <row r="276" spans="1:10" x14ac:dyDescent="0.3">
      <c r="A276" s="11"/>
      <c r="B276" s="11"/>
      <c r="C276" s="11"/>
      <c r="D276" s="11"/>
      <c r="E276" s="11"/>
      <c r="F276" s="11"/>
      <c r="H276" s="11"/>
    </row>
    <row r="277" spans="1:10" x14ac:dyDescent="0.3">
      <c r="A277" s="11"/>
      <c r="B277" s="11"/>
      <c r="C277" s="11"/>
      <c r="D277" s="11"/>
      <c r="E277" s="11"/>
      <c r="F277" s="11"/>
      <c r="H277" s="11"/>
    </row>
    <row r="278" spans="1:10" x14ac:dyDescent="0.3">
      <c r="A278" s="11"/>
      <c r="B278" s="11"/>
      <c r="C278" s="11"/>
      <c r="D278" s="11"/>
      <c r="E278" s="11"/>
      <c r="F278" s="11"/>
      <c r="H278" s="11"/>
    </row>
    <row r="279" spans="1:10" x14ac:dyDescent="0.3">
      <c r="A279" s="11"/>
      <c r="B279" s="11"/>
      <c r="C279" s="11"/>
      <c r="D279" s="11"/>
      <c r="E279" s="11"/>
      <c r="F279" s="11"/>
      <c r="H279" s="11"/>
    </row>
    <row r="280" spans="1:10" x14ac:dyDescent="0.3">
      <c r="A280" s="11"/>
      <c r="B280" s="11"/>
      <c r="C280" s="11"/>
      <c r="D280" s="11"/>
      <c r="E280" s="11"/>
      <c r="F280" s="11"/>
      <c r="H280" s="11"/>
    </row>
    <row r="281" spans="1:10" x14ac:dyDescent="0.3">
      <c r="A281" s="11"/>
      <c r="B281" s="11"/>
      <c r="C281" s="11"/>
      <c r="D281" s="11"/>
      <c r="E281" s="11"/>
      <c r="F281" s="11"/>
      <c r="H281" s="11"/>
    </row>
    <row r="282" spans="1:10" x14ac:dyDescent="0.3">
      <c r="A282" s="8"/>
      <c r="B282" s="8"/>
      <c r="C282" s="8"/>
      <c r="D282" s="8"/>
      <c r="E282" s="8"/>
      <c r="F282" s="8"/>
      <c r="G282" s="9"/>
      <c r="H282" s="8"/>
      <c r="I282" s="9"/>
      <c r="J282" s="9"/>
    </row>
    <row r="283" spans="1:10" x14ac:dyDescent="0.3">
      <c r="A283" s="10"/>
      <c r="B283" s="10"/>
      <c r="C283" s="10"/>
      <c r="D283" s="10"/>
      <c r="E283" s="10"/>
      <c r="F283" s="10"/>
      <c r="H283" s="11"/>
      <c r="J283" s="11"/>
    </row>
    <row r="284" spans="1:10" x14ac:dyDescent="0.3">
      <c r="A284" s="11"/>
      <c r="B284" s="11"/>
      <c r="C284" s="11"/>
      <c r="D284" s="11"/>
      <c r="E284" s="11"/>
      <c r="F284" s="11"/>
      <c r="H284" s="11"/>
    </row>
    <row r="285" spans="1:10" x14ac:dyDescent="0.3">
      <c r="A285" s="11"/>
      <c r="B285" s="11"/>
      <c r="C285" s="11"/>
      <c r="D285" s="11"/>
      <c r="E285" s="11"/>
      <c r="F285" s="11"/>
      <c r="H285" s="11"/>
    </row>
    <row r="286" spans="1:10" x14ac:dyDescent="0.3">
      <c r="A286" s="11"/>
      <c r="B286" s="11"/>
      <c r="C286" s="11"/>
      <c r="D286" s="11"/>
      <c r="E286" s="11"/>
      <c r="F286" s="11"/>
      <c r="H286" s="11"/>
    </row>
    <row r="287" spans="1:10" x14ac:dyDescent="0.3">
      <c r="A287" s="11"/>
      <c r="B287" s="11"/>
      <c r="C287" s="11"/>
      <c r="D287" s="11"/>
      <c r="E287" s="11"/>
      <c r="F287" s="11"/>
      <c r="H287" s="11"/>
    </row>
    <row r="288" spans="1:10" x14ac:dyDescent="0.3">
      <c r="A288" s="11"/>
      <c r="B288" s="11"/>
      <c r="C288" s="11"/>
      <c r="D288" s="11"/>
      <c r="E288" s="11"/>
      <c r="F288" s="11"/>
      <c r="H288" s="11"/>
    </row>
    <row r="289" spans="1:10" x14ac:dyDescent="0.3">
      <c r="A289" s="11"/>
      <c r="B289" s="11"/>
      <c r="C289" s="11"/>
      <c r="D289" s="11"/>
      <c r="E289" s="11"/>
      <c r="F289" s="11"/>
      <c r="H289" s="11"/>
    </row>
    <row r="290" spans="1:10" x14ac:dyDescent="0.3">
      <c r="A290" s="8"/>
      <c r="B290" s="8"/>
      <c r="C290" s="8"/>
      <c r="D290" s="8"/>
      <c r="E290" s="8"/>
      <c r="F290" s="8"/>
      <c r="G290" s="9"/>
      <c r="H290" s="8"/>
      <c r="I290" s="9"/>
      <c r="J290" s="9"/>
    </row>
    <row r="291" spans="1:10" x14ac:dyDescent="0.3">
      <c r="A291" s="10"/>
      <c r="B291" s="10"/>
      <c r="C291" s="10"/>
      <c r="D291" s="10"/>
      <c r="E291" s="10"/>
      <c r="F291" s="10"/>
      <c r="H291" s="11"/>
      <c r="J291" s="11"/>
    </row>
    <row r="292" spans="1:10" x14ac:dyDescent="0.3">
      <c r="A292" s="11"/>
      <c r="B292" s="11"/>
      <c r="C292" s="11"/>
      <c r="D292" s="11"/>
      <c r="E292" s="11"/>
      <c r="F292" s="11"/>
      <c r="H292" s="11"/>
    </row>
    <row r="293" spans="1:10" x14ac:dyDescent="0.3">
      <c r="A293" s="11"/>
      <c r="B293" s="11"/>
      <c r="C293" s="11"/>
      <c r="D293" s="11"/>
      <c r="E293" s="11"/>
      <c r="F293" s="11"/>
      <c r="H293" s="11"/>
    </row>
    <row r="294" spans="1:10" x14ac:dyDescent="0.3">
      <c r="A294" s="11"/>
      <c r="B294" s="11"/>
      <c r="C294" s="11"/>
      <c r="D294" s="11"/>
      <c r="E294" s="11"/>
      <c r="F294" s="11"/>
      <c r="H294" s="11"/>
    </row>
    <row r="295" spans="1:10" x14ac:dyDescent="0.3">
      <c r="A295" s="11"/>
      <c r="B295" s="11"/>
      <c r="C295" s="11"/>
      <c r="D295" s="11"/>
      <c r="E295" s="11"/>
      <c r="F295" s="11"/>
      <c r="H295" s="11"/>
    </row>
    <row r="296" spans="1:10" x14ac:dyDescent="0.3">
      <c r="A296" s="11"/>
      <c r="B296" s="11"/>
      <c r="C296" s="11"/>
      <c r="D296" s="11"/>
      <c r="E296" s="11"/>
      <c r="F296" s="11"/>
      <c r="H296" s="11"/>
    </row>
    <row r="297" spans="1:10" x14ac:dyDescent="0.3">
      <c r="A297" s="11"/>
      <c r="B297" s="11"/>
      <c r="C297" s="11"/>
      <c r="D297" s="11"/>
      <c r="E297" s="11"/>
      <c r="F297" s="11"/>
      <c r="H297" s="11"/>
    </row>
    <row r="298" spans="1:10" x14ac:dyDescent="0.3">
      <c r="A298" s="8"/>
      <c r="B298" s="8"/>
      <c r="C298" s="8"/>
      <c r="D298" s="8"/>
      <c r="E298" s="8"/>
      <c r="F298" s="8"/>
      <c r="G298" s="9"/>
      <c r="H298" s="8"/>
      <c r="I298" s="9"/>
      <c r="J298" s="9"/>
    </row>
    <row r="299" spans="1:10" x14ac:dyDescent="0.3">
      <c r="A299" s="10"/>
      <c r="B299" s="10"/>
      <c r="C299" s="10"/>
      <c r="D299" s="10"/>
      <c r="E299" s="10"/>
      <c r="F299" s="10"/>
      <c r="H299" s="11"/>
      <c r="J299" s="11"/>
    </row>
    <row r="300" spans="1:10" x14ac:dyDescent="0.3">
      <c r="A300" s="11"/>
      <c r="B300" s="11"/>
      <c r="C300" s="11"/>
      <c r="D300" s="11"/>
      <c r="E300" s="11"/>
      <c r="F300" s="11"/>
      <c r="H300" s="11"/>
    </row>
    <row r="301" spans="1:10" x14ac:dyDescent="0.3">
      <c r="A301" s="11"/>
      <c r="B301" s="11"/>
      <c r="C301" s="11"/>
      <c r="D301" s="11"/>
      <c r="E301" s="11"/>
      <c r="F301" s="11"/>
      <c r="H301" s="11"/>
    </row>
    <row r="302" spans="1:10" x14ac:dyDescent="0.3">
      <c r="A302" s="11"/>
      <c r="B302" s="11"/>
      <c r="C302" s="11"/>
      <c r="D302" s="11"/>
      <c r="E302" s="11"/>
      <c r="F302" s="11"/>
      <c r="H302" s="11"/>
    </row>
    <row r="303" spans="1:10" x14ac:dyDescent="0.3">
      <c r="A303" s="11"/>
      <c r="B303" s="11"/>
      <c r="C303" s="11"/>
      <c r="D303" s="11"/>
      <c r="E303" s="11"/>
      <c r="F303" s="11"/>
      <c r="H303" s="11"/>
    </row>
    <row r="304" spans="1:10" x14ac:dyDescent="0.3">
      <c r="A304" s="11"/>
      <c r="B304" s="11"/>
      <c r="C304" s="11"/>
      <c r="D304" s="11"/>
      <c r="E304" s="11"/>
      <c r="F304" s="11"/>
      <c r="H304" s="11"/>
    </row>
    <row r="305" spans="1:10" x14ac:dyDescent="0.3">
      <c r="A305" s="11"/>
      <c r="B305" s="11"/>
      <c r="C305" s="11"/>
      <c r="D305" s="11"/>
      <c r="E305" s="11"/>
      <c r="F305" s="11"/>
      <c r="H305" s="11"/>
    </row>
    <row r="306" spans="1:10" x14ac:dyDescent="0.3">
      <c r="A306" s="8"/>
      <c r="B306" s="8"/>
      <c r="C306" s="8"/>
      <c r="D306" s="8"/>
      <c r="E306" s="8"/>
      <c r="F306" s="8"/>
      <c r="G306" s="9"/>
      <c r="H306" s="8"/>
      <c r="I306" s="9"/>
      <c r="J306" s="9"/>
    </row>
    <row r="307" spans="1:10" x14ac:dyDescent="0.3">
      <c r="A307" s="10"/>
      <c r="B307" s="10"/>
      <c r="C307" s="10"/>
      <c r="D307" s="10"/>
      <c r="E307" s="10"/>
      <c r="F307" s="10"/>
      <c r="H307" s="11"/>
      <c r="J307" s="11"/>
    </row>
    <row r="308" spans="1:10" x14ac:dyDescent="0.3">
      <c r="A308" s="11"/>
      <c r="B308" s="11"/>
      <c r="C308" s="11"/>
      <c r="D308" s="11"/>
      <c r="E308" s="11"/>
      <c r="F308" s="11"/>
      <c r="H308" s="11"/>
    </row>
    <row r="309" spans="1:10" x14ac:dyDescent="0.3">
      <c r="A309" s="11"/>
      <c r="B309" s="11"/>
      <c r="C309" s="11"/>
      <c r="D309" s="11"/>
      <c r="E309" s="11"/>
      <c r="F309" s="11"/>
      <c r="H309" s="11"/>
    </row>
    <row r="310" spans="1:10" x14ac:dyDescent="0.3">
      <c r="A310" s="11"/>
      <c r="B310" s="11"/>
      <c r="C310" s="11"/>
      <c r="D310" s="11"/>
      <c r="E310" s="11"/>
      <c r="F310" s="11"/>
      <c r="H310" s="11"/>
    </row>
    <row r="311" spans="1:10" x14ac:dyDescent="0.3">
      <c r="A311" s="11"/>
      <c r="B311" s="11"/>
      <c r="C311" s="11"/>
      <c r="D311" s="11"/>
      <c r="E311" s="11"/>
      <c r="F311" s="11"/>
      <c r="H311" s="11"/>
    </row>
    <row r="312" spans="1:10" x14ac:dyDescent="0.3">
      <c r="A312" s="11"/>
      <c r="B312" s="11"/>
      <c r="C312" s="11"/>
      <c r="D312" s="11"/>
      <c r="E312" s="11"/>
      <c r="F312" s="11"/>
      <c r="H312" s="11"/>
    </row>
    <row r="313" spans="1:10" x14ac:dyDescent="0.3">
      <c r="A313" s="11"/>
      <c r="B313" s="11"/>
      <c r="C313" s="11"/>
      <c r="D313" s="11"/>
      <c r="E313" s="11"/>
      <c r="F313" s="11"/>
      <c r="H313" s="11"/>
    </row>
    <row r="314" spans="1:10" x14ac:dyDescent="0.3">
      <c r="A314" s="8"/>
      <c r="B314" s="8"/>
      <c r="C314" s="8"/>
      <c r="D314" s="8"/>
      <c r="E314" s="8"/>
      <c r="F314" s="8"/>
      <c r="G314" s="9"/>
      <c r="H314" s="8"/>
      <c r="I314" s="9"/>
      <c r="J314" s="9"/>
    </row>
    <row r="315" spans="1:10" x14ac:dyDescent="0.3">
      <c r="A315" s="10"/>
      <c r="B315" s="10"/>
      <c r="C315" s="10"/>
      <c r="D315" s="10"/>
      <c r="E315" s="10"/>
      <c r="F315" s="10"/>
      <c r="H315" s="11"/>
      <c r="J315" s="11"/>
    </row>
    <row r="316" spans="1:10" x14ac:dyDescent="0.3">
      <c r="A316" s="11"/>
      <c r="B316" s="11"/>
      <c r="C316" s="11"/>
      <c r="D316" s="11"/>
      <c r="E316" s="11"/>
      <c r="F316" s="11"/>
      <c r="H316" s="11"/>
    </row>
    <row r="317" spans="1:10" x14ac:dyDescent="0.3">
      <c r="A317" s="11"/>
      <c r="B317" s="11"/>
      <c r="C317" s="11"/>
      <c r="D317" s="11"/>
      <c r="E317" s="11"/>
      <c r="F317" s="11"/>
      <c r="H317" s="11"/>
    </row>
    <row r="318" spans="1:10" x14ac:dyDescent="0.3">
      <c r="A318" s="11"/>
      <c r="B318" s="11"/>
      <c r="C318" s="11"/>
      <c r="D318" s="11"/>
      <c r="E318" s="11"/>
      <c r="F318" s="11"/>
      <c r="H318" s="11"/>
    </row>
    <row r="319" spans="1:10" x14ac:dyDescent="0.3">
      <c r="A319" s="11"/>
      <c r="B319" s="11"/>
      <c r="C319" s="11"/>
      <c r="D319" s="11"/>
      <c r="E319" s="11"/>
      <c r="F319" s="11"/>
      <c r="H319" s="11"/>
    </row>
    <row r="320" spans="1:10" x14ac:dyDescent="0.3">
      <c r="A320" s="11"/>
      <c r="B320" s="11"/>
      <c r="C320" s="11"/>
      <c r="D320" s="11"/>
      <c r="E320" s="11"/>
      <c r="F320" s="11"/>
      <c r="H320" s="11"/>
    </row>
    <row r="321" spans="1:10" x14ac:dyDescent="0.3">
      <c r="A321" s="11"/>
      <c r="B321" s="11"/>
      <c r="C321" s="11"/>
      <c r="D321" s="11"/>
      <c r="E321" s="11"/>
      <c r="F321" s="11"/>
      <c r="H321" s="11"/>
    </row>
    <row r="322" spans="1:10" x14ac:dyDescent="0.3">
      <c r="A322" s="8"/>
      <c r="B322" s="8"/>
      <c r="C322" s="8"/>
      <c r="D322" s="8"/>
      <c r="E322" s="8"/>
      <c r="F322" s="8"/>
      <c r="G322" s="9"/>
      <c r="H322" s="8"/>
      <c r="I322" s="9"/>
      <c r="J322" s="9"/>
    </row>
    <row r="323" spans="1:10" x14ac:dyDescent="0.3">
      <c r="A323" s="10"/>
      <c r="B323" s="10"/>
      <c r="C323" s="10"/>
      <c r="D323" s="10"/>
      <c r="E323" s="10"/>
      <c r="F323" s="10"/>
      <c r="H323" s="11"/>
      <c r="J323" s="11"/>
    </row>
    <row r="324" spans="1:10" x14ac:dyDescent="0.3">
      <c r="A324" s="11"/>
      <c r="B324" s="11"/>
      <c r="C324" s="11"/>
      <c r="D324" s="11"/>
      <c r="E324" s="11"/>
      <c r="F324" s="11"/>
      <c r="H324" s="11"/>
    </row>
    <row r="325" spans="1:10" x14ac:dyDescent="0.3">
      <c r="A325" s="11"/>
      <c r="B325" s="11"/>
      <c r="C325" s="11"/>
      <c r="D325" s="11"/>
      <c r="E325" s="11"/>
      <c r="F325" s="11"/>
      <c r="H325" s="11"/>
    </row>
    <row r="326" spans="1:10" x14ac:dyDescent="0.3">
      <c r="A326" s="11"/>
      <c r="B326" s="11"/>
      <c r="C326" s="11"/>
      <c r="D326" s="11"/>
      <c r="E326" s="11"/>
      <c r="F326" s="11"/>
      <c r="H326" s="11"/>
    </row>
    <row r="327" spans="1:10" x14ac:dyDescent="0.3">
      <c r="A327" s="11"/>
      <c r="B327" s="11"/>
      <c r="C327" s="11"/>
      <c r="D327" s="11"/>
      <c r="E327" s="11"/>
      <c r="F327" s="11"/>
      <c r="H327" s="11"/>
    </row>
    <row r="328" spans="1:10" x14ac:dyDescent="0.3">
      <c r="A328" s="11"/>
      <c r="B328" s="11"/>
      <c r="C328" s="11"/>
      <c r="D328" s="11"/>
      <c r="E328" s="11"/>
      <c r="F328" s="11"/>
      <c r="H328" s="11"/>
    </row>
    <row r="329" spans="1:10" x14ac:dyDescent="0.3">
      <c r="A329" s="11"/>
      <c r="B329" s="11"/>
      <c r="C329" s="11"/>
      <c r="D329" s="11"/>
      <c r="E329" s="11"/>
      <c r="F329" s="11"/>
      <c r="H329" s="11"/>
    </row>
    <row r="330" spans="1:10" x14ac:dyDescent="0.3">
      <c r="A330" s="8"/>
      <c r="B330" s="8"/>
      <c r="C330" s="8"/>
      <c r="D330" s="8"/>
      <c r="E330" s="8"/>
      <c r="F330" s="8"/>
      <c r="G330" s="9"/>
      <c r="H330" s="8"/>
      <c r="I330" s="9"/>
      <c r="J330" s="9"/>
    </row>
    <row r="331" spans="1:10" x14ac:dyDescent="0.3">
      <c r="A331" s="10"/>
      <c r="B331" s="10"/>
      <c r="C331" s="10"/>
      <c r="D331" s="10"/>
      <c r="E331" s="10"/>
      <c r="F331" s="10"/>
      <c r="H331" s="11"/>
      <c r="J331" s="11"/>
    </row>
    <row r="332" spans="1:10" x14ac:dyDescent="0.3">
      <c r="A332" s="11"/>
      <c r="B332" s="11"/>
      <c r="C332" s="11"/>
      <c r="D332" s="11"/>
      <c r="E332" s="11"/>
      <c r="F332" s="11"/>
      <c r="H332" s="11"/>
    </row>
    <row r="333" spans="1:10" x14ac:dyDescent="0.3">
      <c r="A333" s="11"/>
      <c r="B333" s="11"/>
      <c r="C333" s="11"/>
      <c r="D333" s="11"/>
      <c r="E333" s="11"/>
      <c r="F333" s="11"/>
      <c r="H333" s="11"/>
    </row>
    <row r="334" spans="1:10" x14ac:dyDescent="0.3">
      <c r="A334" s="11"/>
      <c r="B334" s="11"/>
      <c r="C334" s="11"/>
      <c r="D334" s="11"/>
      <c r="E334" s="11"/>
      <c r="F334" s="11"/>
      <c r="H334" s="11"/>
    </row>
    <row r="335" spans="1:10" x14ac:dyDescent="0.3">
      <c r="A335" s="11"/>
      <c r="B335" s="11"/>
      <c r="C335" s="11"/>
      <c r="D335" s="11"/>
      <c r="E335" s="11"/>
      <c r="F335" s="11"/>
      <c r="H335" s="11"/>
    </row>
    <row r="336" spans="1:10" x14ac:dyDescent="0.3">
      <c r="A336" s="11"/>
      <c r="B336" s="11"/>
      <c r="C336" s="11"/>
      <c r="D336" s="11"/>
      <c r="E336" s="11"/>
      <c r="F336" s="11"/>
      <c r="H336" s="11"/>
    </row>
    <row r="337" spans="1:10" x14ac:dyDescent="0.3">
      <c r="A337" s="11"/>
      <c r="B337" s="11"/>
      <c r="C337" s="11"/>
      <c r="D337" s="11"/>
      <c r="E337" s="11"/>
      <c r="F337" s="11"/>
      <c r="H337" s="11"/>
    </row>
    <row r="338" spans="1:10" x14ac:dyDescent="0.3">
      <c r="A338" s="8"/>
      <c r="B338" s="8"/>
      <c r="C338" s="8"/>
      <c r="D338" s="8"/>
      <c r="E338" s="8"/>
      <c r="F338" s="8"/>
      <c r="G338" s="9"/>
      <c r="H338" s="8"/>
      <c r="I338" s="9"/>
      <c r="J338" s="9"/>
    </row>
    <row r="339" spans="1:10" x14ac:dyDescent="0.3">
      <c r="A339" s="10"/>
      <c r="B339" s="10"/>
      <c r="C339" s="10"/>
      <c r="D339" s="10"/>
      <c r="E339" s="10"/>
      <c r="F339" s="10"/>
      <c r="H339" s="11"/>
      <c r="J339" s="11"/>
    </row>
    <row r="340" spans="1:10" x14ac:dyDescent="0.3">
      <c r="A340" s="11"/>
      <c r="B340" s="11"/>
      <c r="C340" s="11"/>
      <c r="D340" s="11"/>
      <c r="E340" s="11"/>
      <c r="F340" s="11"/>
      <c r="H340" s="11"/>
    </row>
    <row r="341" spans="1:10" x14ac:dyDescent="0.3">
      <c r="A341" s="11"/>
      <c r="B341" s="11"/>
      <c r="C341" s="11"/>
      <c r="D341" s="11"/>
      <c r="E341" s="11"/>
      <c r="F341" s="11"/>
      <c r="H341" s="11"/>
    </row>
    <row r="342" spans="1:10" x14ac:dyDescent="0.3">
      <c r="A342" s="11"/>
      <c r="B342" s="11"/>
      <c r="C342" s="11"/>
      <c r="D342" s="11"/>
      <c r="E342" s="11"/>
      <c r="F342" s="11"/>
      <c r="H342" s="11"/>
    </row>
    <row r="343" spans="1:10" x14ac:dyDescent="0.3">
      <c r="A343" s="11"/>
      <c r="B343" s="11"/>
      <c r="C343" s="11"/>
      <c r="D343" s="11"/>
      <c r="E343" s="11"/>
      <c r="F343" s="11"/>
      <c r="H343" s="11"/>
    </row>
    <row r="344" spans="1:10" x14ac:dyDescent="0.3">
      <c r="A344" s="11"/>
      <c r="B344" s="11"/>
      <c r="C344" s="11"/>
      <c r="D344" s="11"/>
      <c r="E344" s="11"/>
      <c r="F344" s="11"/>
      <c r="H344" s="11"/>
    </row>
    <row r="345" spans="1:10" x14ac:dyDescent="0.3">
      <c r="A345" s="11"/>
      <c r="B345" s="11"/>
      <c r="C345" s="11"/>
      <c r="D345" s="11"/>
      <c r="E345" s="11"/>
      <c r="F345" s="11"/>
      <c r="H345" s="11"/>
    </row>
    <row r="346" spans="1:10" x14ac:dyDescent="0.3">
      <c r="A346" s="8"/>
      <c r="B346" s="8"/>
      <c r="C346" s="8"/>
      <c r="D346" s="8"/>
      <c r="E346" s="8"/>
      <c r="F346" s="8"/>
      <c r="G346" s="9"/>
      <c r="H346" s="8"/>
      <c r="I346" s="9"/>
      <c r="J346" s="9"/>
    </row>
    <row r="347" spans="1:10" x14ac:dyDescent="0.3">
      <c r="A347" s="10"/>
      <c r="B347" s="10"/>
      <c r="C347" s="10"/>
      <c r="D347" s="10"/>
      <c r="E347" s="10"/>
      <c r="F347" s="10"/>
      <c r="H347" s="11"/>
      <c r="J347" s="11"/>
    </row>
    <row r="348" spans="1:10" x14ac:dyDescent="0.3">
      <c r="A348" s="11"/>
      <c r="B348" s="11"/>
      <c r="C348" s="11"/>
      <c r="D348" s="11"/>
      <c r="E348" s="11"/>
      <c r="F348" s="11"/>
      <c r="H348" s="11"/>
    </row>
    <row r="349" spans="1:10" x14ac:dyDescent="0.3">
      <c r="A349" s="11"/>
      <c r="B349" s="11"/>
      <c r="C349" s="11"/>
      <c r="D349" s="11"/>
      <c r="E349" s="11"/>
      <c r="F349" s="11"/>
      <c r="H349" s="11"/>
    </row>
    <row r="350" spans="1:10" x14ac:dyDescent="0.3">
      <c r="A350" s="11"/>
      <c r="B350" s="11"/>
      <c r="C350" s="11"/>
      <c r="D350" s="11"/>
      <c r="E350" s="11"/>
      <c r="F350" s="11"/>
      <c r="H350" s="11"/>
    </row>
    <row r="351" spans="1:10" x14ac:dyDescent="0.3">
      <c r="A351" s="11"/>
      <c r="B351" s="11"/>
      <c r="C351" s="11"/>
      <c r="D351" s="11"/>
      <c r="E351" s="11"/>
      <c r="F351" s="11"/>
      <c r="H351" s="11"/>
    </row>
    <row r="352" spans="1:10" x14ac:dyDescent="0.3">
      <c r="A352" s="11"/>
      <c r="B352" s="11"/>
      <c r="C352" s="11"/>
      <c r="D352" s="11"/>
      <c r="E352" s="11"/>
      <c r="F352" s="11"/>
      <c r="H352" s="11"/>
    </row>
    <row r="353" spans="1:10" x14ac:dyDescent="0.3">
      <c r="A353" s="11"/>
      <c r="B353" s="11"/>
      <c r="C353" s="11"/>
      <c r="D353" s="11"/>
      <c r="E353" s="11"/>
      <c r="F353" s="11"/>
      <c r="H353" s="11"/>
    </row>
    <row r="354" spans="1:10" x14ac:dyDescent="0.3">
      <c r="A354" s="8"/>
      <c r="B354" s="8"/>
      <c r="C354" s="8"/>
      <c r="D354" s="8"/>
      <c r="E354" s="8"/>
      <c r="F354" s="8"/>
      <c r="G354" s="9"/>
      <c r="H354" s="8"/>
      <c r="I354" s="9"/>
      <c r="J354" s="9"/>
    </row>
    <row r="355" spans="1:10" x14ac:dyDescent="0.3">
      <c r="A355" s="10"/>
      <c r="B355" s="10"/>
      <c r="C355" s="10"/>
      <c r="D355" s="10"/>
      <c r="E355" s="10"/>
      <c r="F355" s="10"/>
      <c r="H355" s="11"/>
      <c r="J355" s="11"/>
    </row>
    <row r="356" spans="1:10" x14ac:dyDescent="0.3">
      <c r="A356" s="11"/>
      <c r="B356" s="11"/>
      <c r="C356" s="11"/>
      <c r="D356" s="11"/>
      <c r="E356" s="11"/>
      <c r="F356" s="11"/>
      <c r="H356" s="11"/>
    </row>
    <row r="357" spans="1:10" x14ac:dyDescent="0.3">
      <c r="A357" s="11"/>
      <c r="B357" s="11"/>
      <c r="C357" s="11"/>
      <c r="D357" s="11"/>
      <c r="E357" s="11"/>
      <c r="F357" s="11"/>
      <c r="H357" s="11"/>
    </row>
    <row r="358" spans="1:10" x14ac:dyDescent="0.3">
      <c r="A358" s="11"/>
      <c r="B358" s="11"/>
      <c r="C358" s="11"/>
      <c r="D358" s="11"/>
      <c r="E358" s="11"/>
      <c r="F358" s="11"/>
      <c r="H358" s="11"/>
    </row>
    <row r="359" spans="1:10" x14ac:dyDescent="0.3">
      <c r="A359" s="11"/>
      <c r="B359" s="11"/>
      <c r="C359" s="11"/>
      <c r="D359" s="11"/>
      <c r="E359" s="11"/>
      <c r="F359" s="11"/>
      <c r="H359" s="11"/>
    </row>
    <row r="360" spans="1:10" x14ac:dyDescent="0.3">
      <c r="A360" s="11"/>
      <c r="B360" s="11"/>
      <c r="C360" s="11"/>
      <c r="D360" s="11"/>
      <c r="E360" s="11"/>
      <c r="F360" s="11"/>
      <c r="H360" s="11"/>
    </row>
    <row r="361" spans="1:10" x14ac:dyDescent="0.3">
      <c r="A361" s="11"/>
      <c r="B361" s="11"/>
      <c r="C361" s="11"/>
      <c r="D361" s="11"/>
      <c r="E361" s="11"/>
      <c r="F361" s="11"/>
      <c r="H361" s="11"/>
    </row>
    <row r="362" spans="1:10" x14ac:dyDescent="0.3">
      <c r="A362" s="8"/>
      <c r="B362" s="8"/>
      <c r="C362" s="8"/>
      <c r="D362" s="8"/>
      <c r="E362" s="8"/>
      <c r="F362" s="8"/>
      <c r="G362" s="9"/>
      <c r="H362" s="8"/>
      <c r="I362" s="9"/>
      <c r="J362" s="9"/>
    </row>
    <row r="363" spans="1:10" x14ac:dyDescent="0.3">
      <c r="A363" s="10"/>
      <c r="B363" s="10"/>
      <c r="C363" s="10"/>
      <c r="D363" s="10"/>
      <c r="E363" s="10"/>
      <c r="F363" s="10"/>
      <c r="H363" s="11"/>
      <c r="J363" s="11"/>
    </row>
    <row r="364" spans="1:10" x14ac:dyDescent="0.3">
      <c r="A364" s="11"/>
      <c r="B364" s="11"/>
      <c r="C364" s="11"/>
      <c r="D364" s="11"/>
      <c r="E364" s="11"/>
      <c r="F364" s="11"/>
      <c r="H364" s="11"/>
    </row>
    <row r="365" spans="1:10" x14ac:dyDescent="0.3">
      <c r="A365" s="11"/>
      <c r="B365" s="11"/>
      <c r="C365" s="11"/>
      <c r="D365" s="11"/>
      <c r="E365" s="11"/>
      <c r="F365" s="11"/>
      <c r="H365" s="11"/>
    </row>
    <row r="366" spans="1:10" x14ac:dyDescent="0.3">
      <c r="A366" s="11"/>
      <c r="B366" s="11"/>
      <c r="C366" s="11"/>
      <c r="D366" s="11"/>
      <c r="E366" s="11"/>
      <c r="F366" s="11"/>
      <c r="H366" s="11"/>
    </row>
    <row r="367" spans="1:10" x14ac:dyDescent="0.3">
      <c r="A367" s="11"/>
      <c r="B367" s="11"/>
      <c r="C367" s="11"/>
      <c r="D367" s="11"/>
      <c r="E367" s="11"/>
      <c r="F367" s="11"/>
      <c r="H367" s="11"/>
    </row>
    <row r="368" spans="1:10" x14ac:dyDescent="0.3">
      <c r="A368" s="11"/>
      <c r="B368" s="11"/>
      <c r="C368" s="11"/>
      <c r="D368" s="11"/>
      <c r="E368" s="11"/>
      <c r="F368" s="11"/>
      <c r="H368" s="11"/>
    </row>
    <row r="369" spans="1:10" x14ac:dyDescent="0.3">
      <c r="A369" s="11"/>
      <c r="B369" s="11"/>
      <c r="C369" s="11"/>
      <c r="D369" s="11"/>
      <c r="E369" s="11"/>
      <c r="F369" s="11"/>
      <c r="H369" s="11"/>
    </row>
    <row r="370" spans="1:10" x14ac:dyDescent="0.3">
      <c r="A370" s="8"/>
      <c r="B370" s="8"/>
      <c r="C370" s="8"/>
      <c r="D370" s="8"/>
      <c r="E370" s="8"/>
      <c r="F370" s="8"/>
      <c r="G370" s="9"/>
      <c r="H370" s="8"/>
      <c r="I370" s="9"/>
      <c r="J370" s="9"/>
    </row>
    <row r="371" spans="1:10" x14ac:dyDescent="0.3">
      <c r="A371" s="10"/>
      <c r="B371" s="10"/>
      <c r="C371" s="10"/>
      <c r="D371" s="10"/>
      <c r="E371" s="10"/>
      <c r="F371" s="10"/>
      <c r="H371" s="11"/>
      <c r="J371" s="11"/>
    </row>
    <row r="372" spans="1:10" x14ac:dyDescent="0.3">
      <c r="A372" s="11"/>
      <c r="B372" s="11"/>
      <c r="C372" s="11"/>
      <c r="D372" s="11"/>
      <c r="E372" s="11"/>
      <c r="F372" s="11"/>
      <c r="H372" s="11"/>
    </row>
    <row r="373" spans="1:10" x14ac:dyDescent="0.3">
      <c r="A373" s="11"/>
      <c r="B373" s="11"/>
      <c r="C373" s="11"/>
      <c r="D373" s="11"/>
      <c r="E373" s="11"/>
      <c r="F373" s="11"/>
      <c r="H373" s="11"/>
    </row>
    <row r="374" spans="1:10" x14ac:dyDescent="0.3">
      <c r="A374" s="11"/>
      <c r="B374" s="11"/>
      <c r="C374" s="11"/>
      <c r="D374" s="11"/>
      <c r="E374" s="11"/>
      <c r="F374" s="11"/>
      <c r="H374" s="11"/>
    </row>
    <row r="375" spans="1:10" x14ac:dyDescent="0.3">
      <c r="A375" s="11"/>
      <c r="B375" s="11"/>
      <c r="C375" s="11"/>
      <c r="D375" s="11"/>
      <c r="E375" s="11"/>
      <c r="F375" s="11"/>
      <c r="H375" s="11"/>
    </row>
    <row r="376" spans="1:10" x14ac:dyDescent="0.3">
      <c r="A376" s="11"/>
      <c r="B376" s="11"/>
      <c r="C376" s="11"/>
      <c r="D376" s="11"/>
      <c r="E376" s="11"/>
      <c r="F376" s="11"/>
      <c r="H376" s="11"/>
    </row>
    <row r="377" spans="1:10" x14ac:dyDescent="0.3">
      <c r="A377" s="11"/>
      <c r="B377" s="11"/>
      <c r="C377" s="11"/>
      <c r="D377" s="11"/>
      <c r="E377" s="11"/>
      <c r="F377" s="11"/>
      <c r="H377" s="11"/>
    </row>
    <row r="378" spans="1:10" x14ac:dyDescent="0.3">
      <c r="A378" s="8"/>
      <c r="B378" s="8"/>
      <c r="C378" s="8"/>
      <c r="D378" s="8"/>
      <c r="E378" s="8"/>
      <c r="F378" s="8"/>
      <c r="G378" s="9"/>
      <c r="H378" s="8"/>
      <c r="I378" s="9"/>
      <c r="J378" s="9"/>
    </row>
    <row r="379" spans="1:10" x14ac:dyDescent="0.3">
      <c r="A379" s="10"/>
      <c r="B379" s="10"/>
      <c r="C379" s="10"/>
      <c r="D379" s="10"/>
      <c r="E379" s="10"/>
      <c r="F379" s="10"/>
      <c r="H379" s="11"/>
      <c r="J379" s="11"/>
    </row>
    <row r="380" spans="1:10" x14ac:dyDescent="0.3">
      <c r="A380" s="11"/>
      <c r="B380" s="11"/>
      <c r="C380" s="11"/>
      <c r="D380" s="11"/>
      <c r="E380" s="11"/>
      <c r="F380" s="11"/>
      <c r="H380" s="11"/>
    </row>
    <row r="381" spans="1:10" x14ac:dyDescent="0.3">
      <c r="A381" s="11"/>
      <c r="B381" s="11"/>
      <c r="C381" s="11"/>
      <c r="D381" s="11"/>
      <c r="E381" s="11"/>
      <c r="F381" s="11"/>
      <c r="H381" s="11"/>
    </row>
    <row r="382" spans="1:10" x14ac:dyDescent="0.3">
      <c r="A382" s="11"/>
      <c r="B382" s="11"/>
      <c r="C382" s="11"/>
      <c r="D382" s="11"/>
      <c r="E382" s="11"/>
      <c r="F382" s="11"/>
      <c r="H382" s="11"/>
    </row>
    <row r="383" spans="1:10" x14ac:dyDescent="0.3">
      <c r="A383" s="11"/>
      <c r="B383" s="11"/>
      <c r="C383" s="11"/>
      <c r="D383" s="11"/>
      <c r="E383" s="11"/>
      <c r="F383" s="11"/>
      <c r="H383" s="11"/>
    </row>
    <row r="384" spans="1:10" x14ac:dyDescent="0.3">
      <c r="A384" s="11"/>
      <c r="B384" s="11"/>
      <c r="C384" s="11"/>
      <c r="D384" s="11"/>
      <c r="E384" s="11"/>
      <c r="F384" s="11"/>
      <c r="H384" s="11"/>
    </row>
    <row r="385" spans="1:10" x14ac:dyDescent="0.3">
      <c r="A385" s="11"/>
      <c r="B385" s="11"/>
      <c r="C385" s="11"/>
      <c r="D385" s="11"/>
      <c r="E385" s="11"/>
      <c r="F385" s="11"/>
      <c r="H385" s="11"/>
    </row>
    <row r="386" spans="1:10" x14ac:dyDescent="0.3">
      <c r="A386" s="8"/>
      <c r="B386" s="8"/>
      <c r="C386" s="8"/>
      <c r="D386" s="8"/>
      <c r="E386" s="8"/>
      <c r="F386" s="8"/>
      <c r="G386" s="9"/>
      <c r="H386" s="8"/>
      <c r="I386" s="9"/>
      <c r="J386" s="9"/>
    </row>
    <row r="387" spans="1:10" x14ac:dyDescent="0.3">
      <c r="A387" s="10"/>
      <c r="B387" s="10"/>
      <c r="C387" s="10"/>
      <c r="D387" s="10"/>
      <c r="E387" s="10"/>
      <c r="F387" s="10"/>
      <c r="H387" s="11"/>
      <c r="J387" s="11"/>
    </row>
    <row r="388" spans="1:10" x14ac:dyDescent="0.3">
      <c r="A388" s="11"/>
      <c r="B388" s="11"/>
      <c r="C388" s="11"/>
      <c r="D388" s="11"/>
      <c r="E388" s="11"/>
      <c r="F388" s="11"/>
      <c r="H388" s="11"/>
    </row>
    <row r="389" spans="1:10" x14ac:dyDescent="0.3">
      <c r="A389" s="11"/>
      <c r="B389" s="11"/>
      <c r="C389" s="11"/>
      <c r="D389" s="11"/>
      <c r="E389" s="11"/>
      <c r="F389" s="11"/>
      <c r="H389" s="11"/>
    </row>
    <row r="390" spans="1:10" x14ac:dyDescent="0.3">
      <c r="A390" s="11"/>
      <c r="B390" s="11"/>
      <c r="C390" s="11"/>
      <c r="D390" s="11"/>
      <c r="E390" s="11"/>
      <c r="F390" s="11"/>
      <c r="H390" s="11"/>
    </row>
    <row r="391" spans="1:10" x14ac:dyDescent="0.3">
      <c r="A391" s="11"/>
      <c r="B391" s="11"/>
      <c r="C391" s="11"/>
      <c r="D391" s="11"/>
      <c r="E391" s="11"/>
      <c r="F391" s="11"/>
      <c r="H391" s="11"/>
    </row>
    <row r="392" spans="1:10" x14ac:dyDescent="0.3">
      <c r="A392" s="11"/>
      <c r="B392" s="11"/>
      <c r="C392" s="11"/>
      <c r="D392" s="11"/>
      <c r="E392" s="11"/>
      <c r="F392" s="11"/>
      <c r="H392" s="11"/>
    </row>
    <row r="393" spans="1:10" x14ac:dyDescent="0.3">
      <c r="A393" s="11"/>
      <c r="B393" s="11"/>
      <c r="C393" s="11"/>
      <c r="D393" s="11"/>
      <c r="E393" s="11"/>
      <c r="F393" s="11"/>
      <c r="H393" s="11"/>
    </row>
    <row r="394" spans="1:10" x14ac:dyDescent="0.3">
      <c r="A394" s="8"/>
      <c r="B394" s="8"/>
      <c r="C394" s="8"/>
      <c r="D394" s="8"/>
      <c r="E394" s="8"/>
      <c r="F394" s="8"/>
      <c r="G394" s="9"/>
      <c r="H394" s="8"/>
      <c r="I394" s="9"/>
      <c r="J394" s="9"/>
    </row>
    <row r="395" spans="1:10" x14ac:dyDescent="0.3">
      <c r="A395" s="10"/>
      <c r="B395" s="10"/>
      <c r="C395" s="10"/>
      <c r="D395" s="10"/>
      <c r="E395" s="10"/>
      <c r="F395" s="10"/>
      <c r="H395" s="11"/>
      <c r="J395" s="11"/>
    </row>
    <row r="396" spans="1:10" x14ac:dyDescent="0.3">
      <c r="A396" s="11"/>
      <c r="B396" s="11"/>
      <c r="C396" s="11"/>
      <c r="D396" s="11"/>
      <c r="E396" s="11"/>
      <c r="F396" s="11"/>
      <c r="H396" s="11"/>
    </row>
    <row r="397" spans="1:10" x14ac:dyDescent="0.3">
      <c r="A397" s="11"/>
      <c r="B397" s="11"/>
      <c r="C397" s="11"/>
      <c r="D397" s="11"/>
      <c r="E397" s="11"/>
      <c r="F397" s="11"/>
      <c r="H397" s="11"/>
    </row>
    <row r="398" spans="1:10" x14ac:dyDescent="0.3">
      <c r="A398" s="11"/>
      <c r="B398" s="11"/>
      <c r="C398" s="11"/>
      <c r="D398" s="11"/>
      <c r="E398" s="11"/>
      <c r="F398" s="11"/>
      <c r="H398" s="11"/>
    </row>
    <row r="399" spans="1:10" x14ac:dyDescent="0.3">
      <c r="A399" s="11"/>
      <c r="B399" s="11"/>
      <c r="C399" s="11"/>
      <c r="D399" s="11"/>
      <c r="E399" s="11"/>
      <c r="F399" s="11"/>
      <c r="H399" s="11"/>
    </row>
    <row r="400" spans="1:10" x14ac:dyDescent="0.3">
      <c r="A400" s="11"/>
      <c r="B400" s="11"/>
      <c r="C400" s="11"/>
      <c r="D400" s="11"/>
      <c r="E400" s="11"/>
      <c r="F400" s="11"/>
      <c r="H400" s="11"/>
    </row>
    <row r="401" spans="1:10" x14ac:dyDescent="0.3">
      <c r="A401" s="11"/>
      <c r="B401" s="11"/>
      <c r="C401" s="11"/>
      <c r="D401" s="11"/>
      <c r="E401" s="11"/>
      <c r="F401" s="11"/>
      <c r="H401" s="11"/>
    </row>
    <row r="402" spans="1:10" x14ac:dyDescent="0.3">
      <c r="A402" s="8"/>
      <c r="B402" s="8"/>
      <c r="C402" s="8"/>
      <c r="D402" s="8"/>
      <c r="E402" s="8"/>
      <c r="F402" s="8"/>
      <c r="G402" s="9"/>
      <c r="H402" s="8"/>
      <c r="I402" s="9"/>
      <c r="J402" s="9"/>
    </row>
    <row r="403" spans="1:10" x14ac:dyDescent="0.3">
      <c r="A403" s="10"/>
      <c r="B403" s="10"/>
      <c r="C403" s="10"/>
      <c r="D403" s="10"/>
      <c r="E403" s="10"/>
      <c r="F403" s="10"/>
      <c r="H403" s="11"/>
      <c r="J403" s="11"/>
    </row>
    <row r="404" spans="1:10" x14ac:dyDescent="0.3">
      <c r="A404" s="11"/>
      <c r="B404" s="11"/>
      <c r="C404" s="11"/>
      <c r="D404" s="11"/>
      <c r="E404" s="11"/>
      <c r="F404" s="11"/>
      <c r="H404" s="11"/>
    </row>
    <row r="405" spans="1:10" x14ac:dyDescent="0.3">
      <c r="A405" s="11"/>
      <c r="B405" s="11"/>
      <c r="C405" s="11"/>
      <c r="D405" s="11"/>
      <c r="E405" s="11"/>
      <c r="F405" s="11"/>
      <c r="H405" s="11"/>
    </row>
    <row r="406" spans="1:10" x14ac:dyDescent="0.3">
      <c r="A406" s="11"/>
      <c r="B406" s="11"/>
      <c r="C406" s="11"/>
      <c r="D406" s="11"/>
      <c r="E406" s="11"/>
      <c r="F406" s="11"/>
      <c r="H406" s="11"/>
    </row>
    <row r="407" spans="1:10" x14ac:dyDescent="0.3">
      <c r="A407" s="11"/>
      <c r="B407" s="11"/>
      <c r="C407" s="11"/>
      <c r="D407" s="11"/>
      <c r="E407" s="11"/>
      <c r="F407" s="11"/>
      <c r="H407" s="11"/>
    </row>
    <row r="408" spans="1:10" x14ac:dyDescent="0.3">
      <c r="A408" s="11"/>
      <c r="B408" s="11"/>
      <c r="C408" s="11"/>
      <c r="D408" s="11"/>
      <c r="E408" s="11"/>
      <c r="F408" s="11"/>
      <c r="H408" s="11"/>
    </row>
    <row r="409" spans="1:10" x14ac:dyDescent="0.3">
      <c r="A409" s="11"/>
      <c r="B409" s="11"/>
      <c r="C409" s="11"/>
      <c r="D409" s="11"/>
      <c r="E409" s="11"/>
      <c r="F409" s="11"/>
      <c r="H409" s="11"/>
    </row>
    <row r="410" spans="1:10" x14ac:dyDescent="0.3">
      <c r="A410" s="8"/>
      <c r="B410" s="8"/>
      <c r="C410" s="8"/>
      <c r="D410" s="8"/>
      <c r="E410" s="8"/>
      <c r="F410" s="8"/>
      <c r="G410" s="9"/>
      <c r="H410" s="8"/>
      <c r="I410" s="9"/>
      <c r="J410" s="9"/>
    </row>
    <row r="411" spans="1:10" x14ac:dyDescent="0.3">
      <c r="A411" s="10"/>
      <c r="B411" s="10"/>
      <c r="C411" s="10"/>
      <c r="D411" s="10"/>
      <c r="E411" s="10"/>
      <c r="F411" s="10"/>
      <c r="H411" s="11"/>
      <c r="J411" s="11"/>
    </row>
    <row r="412" spans="1:10" x14ac:dyDescent="0.3">
      <c r="A412" s="11"/>
      <c r="B412" s="11"/>
      <c r="C412" s="11"/>
      <c r="D412" s="11"/>
      <c r="E412" s="11"/>
      <c r="F412" s="11"/>
      <c r="H412" s="11"/>
    </row>
    <row r="413" spans="1:10" x14ac:dyDescent="0.3">
      <c r="A413" s="11"/>
      <c r="B413" s="11"/>
      <c r="C413" s="11"/>
      <c r="D413" s="11"/>
      <c r="E413" s="11"/>
      <c r="F413" s="11"/>
      <c r="H413" s="11"/>
    </row>
    <row r="414" spans="1:10" x14ac:dyDescent="0.3">
      <c r="A414" s="11"/>
      <c r="B414" s="11"/>
      <c r="C414" s="11"/>
      <c r="D414" s="11"/>
      <c r="E414" s="11"/>
      <c r="F414" s="11"/>
      <c r="H414" s="11"/>
    </row>
    <row r="415" spans="1:10" x14ac:dyDescent="0.3">
      <c r="A415" s="11"/>
      <c r="B415" s="11"/>
      <c r="C415" s="11"/>
      <c r="D415" s="11"/>
      <c r="E415" s="11"/>
      <c r="F415" s="11"/>
      <c r="H415" s="11"/>
    </row>
    <row r="416" spans="1:10" x14ac:dyDescent="0.3">
      <c r="A416" s="11"/>
      <c r="B416" s="11"/>
      <c r="C416" s="11"/>
      <c r="D416" s="11"/>
      <c r="E416" s="11"/>
      <c r="F416" s="11"/>
      <c r="H416" s="11"/>
    </row>
    <row r="417" spans="1:10" x14ac:dyDescent="0.3">
      <c r="A417" s="11"/>
      <c r="B417" s="11"/>
      <c r="C417" s="11"/>
      <c r="D417" s="11"/>
      <c r="E417" s="11"/>
      <c r="F417" s="11"/>
      <c r="H417" s="11"/>
    </row>
    <row r="418" spans="1:10" x14ac:dyDescent="0.3">
      <c r="A418" s="8"/>
      <c r="B418" s="8"/>
      <c r="C418" s="8"/>
      <c r="D418" s="8"/>
      <c r="E418" s="8"/>
      <c r="F418" s="8"/>
      <c r="G418" s="9"/>
      <c r="H418" s="8"/>
      <c r="I418" s="9"/>
      <c r="J418" s="9"/>
    </row>
    <row r="419" spans="1:10" x14ac:dyDescent="0.3">
      <c r="A419" s="10"/>
      <c r="B419" s="10"/>
      <c r="C419" s="10"/>
      <c r="D419" s="10"/>
      <c r="E419" s="10"/>
      <c r="F419" s="10"/>
      <c r="H419" s="11"/>
      <c r="J419" s="11"/>
    </row>
    <row r="420" spans="1:10" x14ac:dyDescent="0.3">
      <c r="A420" s="11"/>
      <c r="B420" s="11"/>
      <c r="C420" s="11"/>
      <c r="D420" s="11"/>
      <c r="E420" s="11"/>
      <c r="F420" s="11"/>
      <c r="H420" s="11"/>
    </row>
    <row r="421" spans="1:10" x14ac:dyDescent="0.3">
      <c r="A421" s="11"/>
      <c r="B421" s="11"/>
      <c r="C421" s="11"/>
      <c r="D421" s="11"/>
      <c r="E421" s="11"/>
      <c r="F421" s="11"/>
      <c r="H421" s="11"/>
    </row>
    <row r="422" spans="1:10" x14ac:dyDescent="0.3">
      <c r="A422" s="11"/>
      <c r="B422" s="11"/>
      <c r="C422" s="11"/>
      <c r="D422" s="11"/>
      <c r="E422" s="11"/>
      <c r="F422" s="11"/>
      <c r="H422" s="11"/>
    </row>
    <row r="423" spans="1:10" x14ac:dyDescent="0.3">
      <c r="A423" s="11"/>
      <c r="B423" s="11"/>
      <c r="C423" s="11"/>
      <c r="D423" s="11"/>
      <c r="E423" s="11"/>
      <c r="F423" s="11"/>
      <c r="H423" s="11"/>
    </row>
    <row r="424" spans="1:10" x14ac:dyDescent="0.3">
      <c r="A424" s="11"/>
      <c r="B424" s="11"/>
      <c r="C424" s="11"/>
      <c r="D424" s="11"/>
      <c r="E424" s="11"/>
      <c r="F424" s="11"/>
      <c r="H424" s="11"/>
    </row>
    <row r="425" spans="1:10" x14ac:dyDescent="0.3">
      <c r="A425" s="11"/>
      <c r="B425" s="11"/>
      <c r="C425" s="11"/>
      <c r="D425" s="11"/>
      <c r="E425" s="11"/>
      <c r="F425" s="11"/>
      <c r="H425" s="11"/>
    </row>
    <row r="426" spans="1:10" x14ac:dyDescent="0.3">
      <c r="A426" s="8"/>
      <c r="B426" s="8"/>
      <c r="C426" s="8"/>
      <c r="D426" s="8"/>
      <c r="E426" s="8"/>
      <c r="F426" s="8"/>
      <c r="G426" s="9"/>
      <c r="H426" s="8"/>
      <c r="I426" s="9"/>
      <c r="J426" s="9"/>
    </row>
    <row r="427" spans="1:10" x14ac:dyDescent="0.3">
      <c r="A427" s="10"/>
      <c r="B427" s="10"/>
      <c r="C427" s="10"/>
      <c r="D427" s="10"/>
      <c r="E427" s="10"/>
      <c r="F427" s="10"/>
      <c r="H427" s="11"/>
      <c r="J427" s="11"/>
    </row>
    <row r="428" spans="1:10" x14ac:dyDescent="0.3">
      <c r="A428" s="11"/>
      <c r="B428" s="11"/>
      <c r="C428" s="11"/>
      <c r="D428" s="11"/>
      <c r="E428" s="11"/>
      <c r="F428" s="11"/>
      <c r="H428" s="11"/>
    </row>
    <row r="429" spans="1:10" x14ac:dyDescent="0.3">
      <c r="A429" s="11"/>
      <c r="B429" s="11"/>
      <c r="C429" s="11"/>
      <c r="D429" s="11"/>
      <c r="E429" s="11"/>
      <c r="F429" s="11"/>
      <c r="H429" s="11"/>
    </row>
    <row r="430" spans="1:10" x14ac:dyDescent="0.3">
      <c r="A430" s="11"/>
      <c r="B430" s="11"/>
      <c r="C430" s="11"/>
      <c r="D430" s="11"/>
      <c r="E430" s="11"/>
      <c r="F430" s="11"/>
      <c r="H430" s="11"/>
    </row>
    <row r="431" spans="1:10" x14ac:dyDescent="0.3">
      <c r="A431" s="11"/>
      <c r="B431" s="11"/>
      <c r="C431" s="11"/>
      <c r="D431" s="11"/>
      <c r="E431" s="11"/>
      <c r="F431" s="11"/>
      <c r="H431" s="11"/>
    </row>
    <row r="432" spans="1:10" x14ac:dyDescent="0.3">
      <c r="A432" s="11"/>
      <c r="B432" s="11"/>
      <c r="C432" s="11"/>
      <c r="D432" s="11"/>
      <c r="E432" s="11"/>
      <c r="F432" s="11"/>
      <c r="H432" s="11"/>
    </row>
    <row r="433" spans="1:10" x14ac:dyDescent="0.3">
      <c r="A433" s="11"/>
      <c r="B433" s="11"/>
      <c r="C433" s="11"/>
      <c r="D433" s="11"/>
      <c r="E433" s="11"/>
      <c r="F433" s="11"/>
      <c r="H433" s="11"/>
    </row>
    <row r="434" spans="1:10" x14ac:dyDescent="0.3">
      <c r="A434" s="8"/>
      <c r="B434" s="8"/>
      <c r="C434" s="8"/>
      <c r="D434" s="8"/>
      <c r="E434" s="8"/>
      <c r="F434" s="8"/>
      <c r="G434" s="9"/>
      <c r="H434" s="8"/>
      <c r="I434" s="9"/>
      <c r="J434" s="9"/>
    </row>
    <row r="435" spans="1:10" x14ac:dyDescent="0.3">
      <c r="A435" s="10"/>
      <c r="B435" s="10"/>
      <c r="C435" s="10"/>
      <c r="D435" s="10"/>
      <c r="E435" s="10"/>
      <c r="F435" s="10"/>
      <c r="H435" s="11"/>
      <c r="J435" s="11"/>
    </row>
    <row r="436" spans="1:10" x14ac:dyDescent="0.3">
      <c r="A436" s="11"/>
      <c r="B436" s="11"/>
      <c r="C436" s="11"/>
      <c r="D436" s="11"/>
      <c r="E436" s="11"/>
      <c r="F436" s="11"/>
      <c r="H436" s="11"/>
    </row>
    <row r="437" spans="1:10" x14ac:dyDescent="0.3">
      <c r="A437" s="11"/>
      <c r="B437" s="11"/>
      <c r="C437" s="11"/>
      <c r="D437" s="11"/>
      <c r="E437" s="11"/>
      <c r="F437" s="11"/>
      <c r="H437" s="11"/>
    </row>
    <row r="438" spans="1:10" x14ac:dyDescent="0.3">
      <c r="A438" s="11"/>
      <c r="B438" s="11"/>
      <c r="C438" s="11"/>
      <c r="D438" s="11"/>
      <c r="E438" s="11"/>
      <c r="F438" s="11"/>
      <c r="H438" s="11"/>
    </row>
    <row r="439" spans="1:10" x14ac:dyDescent="0.3">
      <c r="A439" s="11"/>
      <c r="B439" s="11"/>
      <c r="C439" s="11"/>
      <c r="D439" s="11"/>
      <c r="E439" s="11"/>
      <c r="F439" s="11"/>
      <c r="H439" s="11"/>
    </row>
    <row r="440" spans="1:10" x14ac:dyDescent="0.3">
      <c r="A440" s="11"/>
      <c r="B440" s="11"/>
      <c r="C440" s="11"/>
      <c r="D440" s="11"/>
      <c r="E440" s="11"/>
      <c r="F440" s="11"/>
      <c r="H440" s="11"/>
    </row>
    <row r="441" spans="1:10" x14ac:dyDescent="0.3">
      <c r="A441" s="11"/>
      <c r="B441" s="11"/>
      <c r="C441" s="11"/>
      <c r="D441" s="11"/>
      <c r="E441" s="11"/>
      <c r="F441" s="11"/>
      <c r="H441" s="11"/>
    </row>
    <row r="442" spans="1:10" x14ac:dyDescent="0.3">
      <c r="A442" s="8"/>
      <c r="B442" s="8"/>
      <c r="C442" s="8"/>
      <c r="D442" s="8"/>
      <c r="E442" s="8"/>
      <c r="F442" s="8"/>
      <c r="G442" s="9"/>
      <c r="H442" s="8"/>
      <c r="I442" s="9"/>
      <c r="J442" s="9"/>
    </row>
    <row r="443" spans="1:10" x14ac:dyDescent="0.3">
      <c r="A443" s="10"/>
      <c r="B443" s="10"/>
      <c r="C443" s="10"/>
      <c r="D443" s="10"/>
      <c r="E443" s="10"/>
      <c r="F443" s="10"/>
      <c r="H443" s="11"/>
      <c r="J443" s="11"/>
    </row>
    <row r="444" spans="1:10" x14ac:dyDescent="0.3">
      <c r="A444" s="11"/>
      <c r="B444" s="11"/>
      <c r="C444" s="11"/>
      <c r="D444" s="11"/>
      <c r="E444" s="11"/>
      <c r="F444" s="11"/>
      <c r="H444" s="11"/>
    </row>
    <row r="445" spans="1:10" x14ac:dyDescent="0.3">
      <c r="A445" s="11"/>
      <c r="B445" s="11"/>
      <c r="C445" s="11"/>
      <c r="D445" s="11"/>
      <c r="E445" s="11"/>
      <c r="F445" s="11"/>
      <c r="H445" s="11"/>
    </row>
    <row r="446" spans="1:10" x14ac:dyDescent="0.3">
      <c r="A446" s="11"/>
      <c r="B446" s="11"/>
      <c r="C446" s="11"/>
      <c r="D446" s="11"/>
      <c r="E446" s="11"/>
      <c r="F446" s="11"/>
      <c r="H446" s="11"/>
    </row>
    <row r="447" spans="1:10" x14ac:dyDescent="0.3">
      <c r="A447" s="11"/>
      <c r="B447" s="11"/>
      <c r="C447" s="11"/>
      <c r="D447" s="11"/>
      <c r="E447" s="11"/>
      <c r="F447" s="11"/>
      <c r="H447" s="11"/>
    </row>
    <row r="448" spans="1:10" x14ac:dyDescent="0.3">
      <c r="A448" s="11"/>
      <c r="B448" s="11"/>
      <c r="C448" s="11"/>
      <c r="D448" s="11"/>
      <c r="E448" s="11"/>
      <c r="F448" s="11"/>
      <c r="H448" s="11"/>
    </row>
    <row r="449" spans="1:10" x14ac:dyDescent="0.3">
      <c r="A449" s="11"/>
      <c r="B449" s="11"/>
      <c r="C449" s="11"/>
      <c r="D449" s="11"/>
      <c r="E449" s="11"/>
      <c r="F449" s="11"/>
      <c r="H449" s="11"/>
    </row>
    <row r="450" spans="1:10" x14ac:dyDescent="0.3">
      <c r="A450" s="8"/>
      <c r="B450" s="8"/>
      <c r="C450" s="8"/>
      <c r="D450" s="8"/>
      <c r="E450" s="8"/>
      <c r="F450" s="8"/>
      <c r="G450" s="9"/>
      <c r="H450" s="8"/>
      <c r="I450" s="9"/>
      <c r="J450" s="9"/>
    </row>
    <row r="451" spans="1:10" x14ac:dyDescent="0.3">
      <c r="A451" s="10"/>
      <c r="B451" s="10"/>
      <c r="C451" s="10"/>
      <c r="D451" s="10"/>
      <c r="E451" s="10"/>
      <c r="F451" s="10"/>
      <c r="H451" s="11"/>
      <c r="J451" s="11"/>
    </row>
    <row r="452" spans="1:10" x14ac:dyDescent="0.3">
      <c r="A452" s="11"/>
      <c r="B452" s="11"/>
      <c r="C452" s="11"/>
      <c r="D452" s="11"/>
      <c r="E452" s="11"/>
      <c r="F452" s="11"/>
      <c r="H452" s="11"/>
    </row>
    <row r="453" spans="1:10" x14ac:dyDescent="0.3">
      <c r="A453" s="11"/>
      <c r="B453" s="11"/>
      <c r="C453" s="11"/>
      <c r="D453" s="11"/>
      <c r="E453" s="11"/>
      <c r="F453" s="11"/>
      <c r="H453" s="11"/>
    </row>
    <row r="454" spans="1:10" x14ac:dyDescent="0.3">
      <c r="A454" s="11"/>
      <c r="B454" s="11"/>
      <c r="C454" s="11"/>
      <c r="D454" s="11"/>
      <c r="E454" s="11"/>
      <c r="F454" s="11"/>
      <c r="H454" s="11"/>
    </row>
    <row r="455" spans="1:10" x14ac:dyDescent="0.3">
      <c r="A455" s="11"/>
      <c r="B455" s="11"/>
      <c r="C455" s="11"/>
      <c r="D455" s="11"/>
      <c r="E455" s="11"/>
      <c r="F455" s="11"/>
      <c r="H455" s="11"/>
    </row>
    <row r="456" spans="1:10" x14ac:dyDescent="0.3">
      <c r="A456" s="11"/>
      <c r="B456" s="11"/>
      <c r="C456" s="11"/>
      <c r="D456" s="11"/>
      <c r="E456" s="11"/>
      <c r="F456" s="11"/>
      <c r="H456" s="11"/>
    </row>
    <row r="457" spans="1:10" x14ac:dyDescent="0.3">
      <c r="A457" s="11"/>
      <c r="B457" s="11"/>
      <c r="C457" s="11"/>
      <c r="D457" s="11"/>
      <c r="E457" s="11"/>
      <c r="F457" s="11"/>
      <c r="H457" s="11"/>
    </row>
    <row r="458" spans="1:10" x14ac:dyDescent="0.3">
      <c r="A458" s="8"/>
      <c r="B458" s="8"/>
      <c r="C458" s="8"/>
      <c r="D458" s="8"/>
      <c r="E458" s="8"/>
      <c r="F458" s="8"/>
      <c r="G458" s="9"/>
      <c r="H458" s="8"/>
      <c r="I458" s="9"/>
      <c r="J458" s="9"/>
    </row>
    <row r="459" spans="1:10" x14ac:dyDescent="0.3">
      <c r="A459" s="10"/>
      <c r="B459" s="10"/>
      <c r="C459" s="10"/>
      <c r="D459" s="10"/>
      <c r="E459" s="10"/>
      <c r="F459" s="10"/>
      <c r="H459" s="11"/>
      <c r="J459" s="11"/>
    </row>
    <row r="460" spans="1:10" x14ac:dyDescent="0.3">
      <c r="A460" s="11"/>
      <c r="B460" s="11"/>
      <c r="C460" s="11"/>
      <c r="D460" s="11"/>
      <c r="E460" s="11"/>
      <c r="F460" s="11"/>
      <c r="H460" s="11"/>
    </row>
    <row r="461" spans="1:10" x14ac:dyDescent="0.3">
      <c r="A461" s="11"/>
      <c r="B461" s="11"/>
      <c r="C461" s="11"/>
      <c r="D461" s="11"/>
      <c r="E461" s="11"/>
      <c r="F461" s="11"/>
      <c r="H461" s="11"/>
    </row>
    <row r="462" spans="1:10" x14ac:dyDescent="0.3">
      <c r="A462" s="11"/>
      <c r="B462" s="11"/>
      <c r="C462" s="11"/>
      <c r="D462" s="11"/>
      <c r="E462" s="11"/>
      <c r="F462" s="11"/>
      <c r="H462" s="11"/>
    </row>
    <row r="463" spans="1:10" x14ac:dyDescent="0.3">
      <c r="A463" s="11"/>
      <c r="B463" s="11"/>
      <c r="C463" s="11"/>
      <c r="D463" s="11"/>
      <c r="E463" s="11"/>
      <c r="F463" s="11"/>
      <c r="H463" s="11"/>
    </row>
    <row r="464" spans="1:10" x14ac:dyDescent="0.3">
      <c r="A464" s="11"/>
      <c r="B464" s="11"/>
      <c r="C464" s="11"/>
      <c r="D464" s="11"/>
      <c r="E464" s="11"/>
      <c r="F464" s="11"/>
      <c r="H464" s="11"/>
    </row>
    <row r="465" spans="1:10" x14ac:dyDescent="0.3">
      <c r="A465" s="11"/>
      <c r="B465" s="11"/>
      <c r="C465" s="11"/>
      <c r="D465" s="11"/>
      <c r="E465" s="11"/>
      <c r="F465" s="11"/>
      <c r="H465" s="11"/>
    </row>
    <row r="466" spans="1:10" x14ac:dyDescent="0.3">
      <c r="A466" s="8"/>
      <c r="B466" s="8"/>
      <c r="C466" s="8"/>
      <c r="D466" s="8"/>
      <c r="E466" s="8"/>
      <c r="F466" s="8"/>
      <c r="G466" s="9"/>
      <c r="H466" s="8"/>
      <c r="I466" s="9"/>
      <c r="J466" s="9"/>
    </row>
    <row r="467" spans="1:10" x14ac:dyDescent="0.3">
      <c r="A467" s="10"/>
      <c r="B467" s="10"/>
      <c r="C467" s="10"/>
      <c r="D467" s="10"/>
      <c r="E467" s="10"/>
      <c r="F467" s="10"/>
      <c r="H467" s="11"/>
      <c r="J467" s="11"/>
    </row>
    <row r="468" spans="1:10" x14ac:dyDescent="0.3">
      <c r="A468" s="11"/>
      <c r="B468" s="11"/>
      <c r="C468" s="11"/>
      <c r="D468" s="11"/>
      <c r="E468" s="11"/>
      <c r="F468" s="11"/>
      <c r="H468" s="11"/>
    </row>
    <row r="469" spans="1:10" x14ac:dyDescent="0.3">
      <c r="A469" s="11"/>
      <c r="B469" s="11"/>
      <c r="C469" s="11"/>
      <c r="D469" s="11"/>
      <c r="E469" s="11"/>
      <c r="F469" s="11"/>
      <c r="H469" s="11"/>
    </row>
    <row r="470" spans="1:10" x14ac:dyDescent="0.3">
      <c r="A470" s="11"/>
      <c r="B470" s="11"/>
      <c r="C470" s="11"/>
      <c r="D470" s="11"/>
      <c r="E470" s="11"/>
      <c r="F470" s="11"/>
      <c r="H470" s="11"/>
    </row>
    <row r="471" spans="1:10" x14ac:dyDescent="0.3">
      <c r="A471" s="11"/>
      <c r="B471" s="11"/>
      <c r="C471" s="11"/>
      <c r="D471" s="11"/>
      <c r="E471" s="11"/>
      <c r="F471" s="11"/>
      <c r="H471" s="11"/>
    </row>
    <row r="472" spans="1:10" x14ac:dyDescent="0.3">
      <c r="A472" s="11"/>
      <c r="B472" s="11"/>
      <c r="C472" s="11"/>
      <c r="D472" s="11"/>
      <c r="E472" s="11"/>
      <c r="F472" s="11"/>
      <c r="H472" s="11"/>
    </row>
    <row r="473" spans="1:10" x14ac:dyDescent="0.3">
      <c r="A473" s="11"/>
      <c r="B473" s="11"/>
      <c r="C473" s="11"/>
      <c r="D473" s="11"/>
      <c r="E473" s="11"/>
      <c r="F473" s="11"/>
      <c r="H473" s="11"/>
    </row>
    <row r="474" spans="1:10" x14ac:dyDescent="0.3">
      <c r="A474" s="8"/>
      <c r="B474" s="8"/>
      <c r="C474" s="8"/>
      <c r="D474" s="8"/>
      <c r="E474" s="8"/>
      <c r="F474" s="8"/>
      <c r="G474" s="9"/>
      <c r="H474" s="8"/>
      <c r="I474" s="9"/>
      <c r="J474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0"/>
  <sheetViews>
    <sheetView zoomScale="70" zoomScaleNormal="70" workbookViewId="0">
      <pane ySplit="1" topLeftCell="A2" activePane="bottomLeft" state="frozen"/>
      <selection pane="bottomLeft" activeCell="H3" activeCellId="14" sqref="H490 H448 H406 H398 H380 H337 H294 H251 H209 H197 H156 H98 H67 H26 H3"/>
    </sheetView>
  </sheetViews>
  <sheetFormatPr defaultColWidth="9.109375" defaultRowHeight="14.4" x14ac:dyDescent="0.3"/>
  <cols>
    <col min="1" max="2" width="17.6640625" style="2" customWidth="1"/>
    <col min="3" max="3" width="10.33203125" style="2" customWidth="1"/>
    <col min="4" max="7" width="18.88671875" style="2" customWidth="1"/>
    <col min="8" max="8" width="25.33203125" style="2" customWidth="1"/>
    <col min="9" max="9" width="19.44140625" style="2" customWidth="1"/>
    <col min="10" max="10" width="18.44140625" style="2" customWidth="1"/>
    <col min="11" max="11" width="17.88671875" style="2" customWidth="1"/>
    <col min="12" max="16384" width="9.109375" style="2"/>
  </cols>
  <sheetData>
    <row r="1" spans="1:17" s="1" customFormat="1" ht="15.6" x14ac:dyDescent="0.3">
      <c r="A1" s="1" t="s">
        <v>0</v>
      </c>
      <c r="B1" s="1" t="s">
        <v>19</v>
      </c>
      <c r="C1" s="1" t="s">
        <v>27</v>
      </c>
      <c r="D1" s="1" t="s">
        <v>9</v>
      </c>
      <c r="E1" s="1" t="s">
        <v>10</v>
      </c>
      <c r="F1" s="1" t="s">
        <v>5</v>
      </c>
      <c r="G1" s="1" t="s">
        <v>6</v>
      </c>
      <c r="H1" s="1" t="s">
        <v>1</v>
      </c>
      <c r="I1" s="1" t="s">
        <v>2</v>
      </c>
      <c r="J1" s="1" t="s">
        <v>3</v>
      </c>
      <c r="K1" s="1" t="s">
        <v>4</v>
      </c>
    </row>
    <row r="2" spans="1:17" x14ac:dyDescent="0.3">
      <c r="I2" s="3" t="s">
        <v>21</v>
      </c>
    </row>
    <row r="3" spans="1:17" ht="15" thickBot="1" x14ac:dyDescent="0.35">
      <c r="A3" s="2" t="s">
        <v>64</v>
      </c>
      <c r="B3" s="2" t="s">
        <v>65</v>
      </c>
      <c r="C3" s="40">
        <v>43027</v>
      </c>
      <c r="D3" s="2" t="s">
        <v>37</v>
      </c>
      <c r="E3" s="2" t="s">
        <v>33</v>
      </c>
      <c r="F3" s="2" t="s">
        <v>63</v>
      </c>
      <c r="G3" s="2" t="s">
        <v>29</v>
      </c>
      <c r="H3" s="2" t="s">
        <v>20</v>
      </c>
      <c r="I3" s="2" t="s">
        <v>31</v>
      </c>
    </row>
    <row r="4" spans="1:17" x14ac:dyDescent="0.3">
      <c r="A4" s="2" t="s">
        <v>64</v>
      </c>
      <c r="B4" s="2" t="s">
        <v>65</v>
      </c>
      <c r="C4" s="40">
        <v>43027</v>
      </c>
      <c r="D4" s="2" t="s">
        <v>37</v>
      </c>
      <c r="E4" s="2" t="s">
        <v>33</v>
      </c>
      <c r="F4" s="2" t="s">
        <v>63</v>
      </c>
      <c r="G4" s="2" t="s">
        <v>29</v>
      </c>
      <c r="H4" s="2" t="s">
        <v>11</v>
      </c>
      <c r="I4" s="2" t="s">
        <v>31</v>
      </c>
      <c r="L4" s="4" t="str">
        <f>A4</f>
        <v>B80</v>
      </c>
      <c r="M4" s="5" t="s">
        <v>12</v>
      </c>
      <c r="N4" s="5" t="s">
        <v>31</v>
      </c>
      <c r="P4" s="16"/>
      <c r="Q4" s="17" t="s">
        <v>7</v>
      </c>
    </row>
    <row r="5" spans="1:17" x14ac:dyDescent="0.3">
      <c r="A5" s="2" t="s">
        <v>64</v>
      </c>
      <c r="B5" s="2" t="s">
        <v>65</v>
      </c>
      <c r="C5" s="40">
        <v>43027</v>
      </c>
      <c r="D5" s="2" t="s">
        <v>37</v>
      </c>
      <c r="E5" s="2" t="s">
        <v>33</v>
      </c>
      <c r="F5" s="2" t="s">
        <v>63</v>
      </c>
      <c r="G5" s="2" t="s">
        <v>29</v>
      </c>
      <c r="H5" s="2" t="s">
        <v>20</v>
      </c>
      <c r="I5" s="2" t="s">
        <v>31</v>
      </c>
      <c r="L5" s="6"/>
      <c r="M5" s="6"/>
      <c r="N5" s="6"/>
      <c r="P5" s="18"/>
      <c r="Q5" s="19"/>
    </row>
    <row r="6" spans="1:17" x14ac:dyDescent="0.3">
      <c r="A6" s="2" t="s">
        <v>64</v>
      </c>
      <c r="B6" s="2" t="s">
        <v>65</v>
      </c>
      <c r="C6" s="40">
        <v>43027</v>
      </c>
      <c r="D6" s="2" t="s">
        <v>37</v>
      </c>
      <c r="E6" s="2" t="s">
        <v>33</v>
      </c>
      <c r="F6" s="2" t="s">
        <v>63</v>
      </c>
      <c r="G6" s="2" t="s">
        <v>29</v>
      </c>
      <c r="H6" s="2" t="s">
        <v>11</v>
      </c>
      <c r="I6" s="2" t="s">
        <v>31</v>
      </c>
      <c r="L6" s="4" t="s">
        <v>11</v>
      </c>
      <c r="M6" s="6">
        <f>COUNTIF(H3:H23,"C")</f>
        <v>10</v>
      </c>
      <c r="N6" s="6">
        <f>SUMPRODUCT((H3:H23="C")*(I3:I23="VISIT"))</f>
        <v>9</v>
      </c>
      <c r="P6" s="20" t="s">
        <v>17</v>
      </c>
      <c r="Q6" s="21">
        <f>COUNTIF(H3:H23,"RET")</f>
        <v>2</v>
      </c>
    </row>
    <row r="7" spans="1:17" x14ac:dyDescent="0.3">
      <c r="A7" s="2" t="s">
        <v>64</v>
      </c>
      <c r="B7" s="2" t="s">
        <v>65</v>
      </c>
      <c r="C7" s="40">
        <v>43027</v>
      </c>
      <c r="D7" s="2" t="s">
        <v>37</v>
      </c>
      <c r="E7" s="2" t="s">
        <v>33</v>
      </c>
      <c r="F7" s="2" t="s">
        <v>63</v>
      </c>
      <c r="G7" s="2" t="s">
        <v>29</v>
      </c>
      <c r="H7" s="2" t="s">
        <v>7</v>
      </c>
      <c r="I7" s="2" t="s">
        <v>31</v>
      </c>
      <c r="L7" s="4" t="s">
        <v>13</v>
      </c>
      <c r="M7" s="5">
        <f>100*M6/(M6+M9+M12)</f>
        <v>52.631578947368418</v>
      </c>
      <c r="N7" s="4">
        <f>100*N6/M6</f>
        <v>90</v>
      </c>
      <c r="P7" s="20" t="s">
        <v>18</v>
      </c>
      <c r="Q7" s="21">
        <f>(M6+M9+Q6)</f>
        <v>21</v>
      </c>
    </row>
    <row r="8" spans="1:17" ht="15" thickBot="1" x14ac:dyDescent="0.35">
      <c r="A8" s="2" t="s">
        <v>64</v>
      </c>
      <c r="B8" s="2" t="s">
        <v>65</v>
      </c>
      <c r="C8" s="40">
        <v>43027</v>
      </c>
      <c r="D8" s="2" t="s">
        <v>37</v>
      </c>
      <c r="E8" s="2" t="s">
        <v>33</v>
      </c>
      <c r="F8" s="2" t="s">
        <v>63</v>
      </c>
      <c r="G8" s="2" t="s">
        <v>29</v>
      </c>
      <c r="H8" s="2" t="s">
        <v>20</v>
      </c>
      <c r="I8" s="2" t="s">
        <v>30</v>
      </c>
      <c r="L8" s="4"/>
      <c r="M8" s="7"/>
      <c r="N8" s="6"/>
      <c r="P8" s="22"/>
      <c r="Q8" s="23"/>
    </row>
    <row r="9" spans="1:17" x14ac:dyDescent="0.3">
      <c r="A9" s="2" t="s">
        <v>64</v>
      </c>
      <c r="B9" s="2" t="s">
        <v>65</v>
      </c>
      <c r="C9" s="40">
        <v>43027</v>
      </c>
      <c r="D9" s="2" t="s">
        <v>37</v>
      </c>
      <c r="E9" s="2" t="s">
        <v>33</v>
      </c>
      <c r="F9" s="2" t="s">
        <v>63</v>
      </c>
      <c r="G9" s="2" t="s">
        <v>29</v>
      </c>
      <c r="H9" s="2" t="s">
        <v>11</v>
      </c>
      <c r="I9" s="2" t="s">
        <v>31</v>
      </c>
      <c r="L9" s="4" t="s">
        <v>20</v>
      </c>
      <c r="M9" s="7">
        <f>COUNTIF(H3:H23,"M")</f>
        <v>9</v>
      </c>
      <c r="N9" s="6">
        <f>SUMPRODUCT((H3:H23="M")*(I3:I23="VISIT"))</f>
        <v>6</v>
      </c>
      <c r="P9" s="20" t="s">
        <v>32</v>
      </c>
      <c r="Q9" s="21">
        <f>COUNTIF(I3:I23,"TOUCH")</f>
        <v>4</v>
      </c>
    </row>
    <row r="10" spans="1:17" x14ac:dyDescent="0.3">
      <c r="A10" s="2" t="s">
        <v>64</v>
      </c>
      <c r="B10" s="2" t="s">
        <v>65</v>
      </c>
      <c r="C10" s="40">
        <v>43027</v>
      </c>
      <c r="D10" s="2" t="s">
        <v>37</v>
      </c>
      <c r="E10" s="2" t="s">
        <v>33</v>
      </c>
      <c r="F10" s="2" t="s">
        <v>63</v>
      </c>
      <c r="G10" s="2" t="s">
        <v>29</v>
      </c>
      <c r="H10" s="2" t="s">
        <v>20</v>
      </c>
      <c r="I10" s="2" t="s">
        <v>31</v>
      </c>
      <c r="L10" s="4" t="s">
        <v>13</v>
      </c>
      <c r="M10" s="5">
        <f>100*M9/(M6+M9+M12)</f>
        <v>47.368421052631582</v>
      </c>
      <c r="N10" s="4">
        <f>100*N9/M9</f>
        <v>66.666666666666671</v>
      </c>
      <c r="P10" s="20" t="s">
        <v>18</v>
      </c>
      <c r="Q10" s="21">
        <f>(M6+M9+Q6)</f>
        <v>21</v>
      </c>
    </row>
    <row r="11" spans="1:17" x14ac:dyDescent="0.3">
      <c r="A11" s="2" t="s">
        <v>64</v>
      </c>
      <c r="B11" s="2" t="s">
        <v>65</v>
      </c>
      <c r="C11" s="40">
        <v>43027</v>
      </c>
      <c r="D11" s="2" t="s">
        <v>37</v>
      </c>
      <c r="E11" s="2" t="s">
        <v>33</v>
      </c>
      <c r="F11" s="2" t="s">
        <v>63</v>
      </c>
      <c r="G11" s="2" t="s">
        <v>29</v>
      </c>
      <c r="H11" s="2" t="s">
        <v>11</v>
      </c>
      <c r="I11" s="2" t="s">
        <v>31</v>
      </c>
    </row>
    <row r="12" spans="1:17" x14ac:dyDescent="0.3">
      <c r="A12" s="2" t="s">
        <v>64</v>
      </c>
      <c r="B12" s="2" t="s">
        <v>65</v>
      </c>
      <c r="C12" s="40">
        <v>43027</v>
      </c>
      <c r="D12" s="2" t="s">
        <v>37</v>
      </c>
      <c r="E12" s="2" t="s">
        <v>33</v>
      </c>
      <c r="F12" s="2" t="s">
        <v>63</v>
      </c>
      <c r="G12" s="2" t="s">
        <v>29</v>
      </c>
      <c r="H12" s="2" t="s">
        <v>20</v>
      </c>
      <c r="I12" s="2" t="s">
        <v>31</v>
      </c>
    </row>
    <row r="13" spans="1:17" x14ac:dyDescent="0.3">
      <c r="A13" s="2" t="s">
        <v>64</v>
      </c>
      <c r="B13" s="2" t="s">
        <v>65</v>
      </c>
      <c r="C13" s="40">
        <v>43027</v>
      </c>
      <c r="D13" s="2" t="s">
        <v>37</v>
      </c>
      <c r="E13" s="2" t="s">
        <v>33</v>
      </c>
      <c r="F13" s="2" t="s">
        <v>63</v>
      </c>
      <c r="G13" s="2" t="s">
        <v>29</v>
      </c>
      <c r="H13" s="2" t="s">
        <v>7</v>
      </c>
      <c r="I13" s="2" t="s">
        <v>31</v>
      </c>
    </row>
    <row r="14" spans="1:17" x14ac:dyDescent="0.3">
      <c r="A14" s="2" t="s">
        <v>64</v>
      </c>
      <c r="B14" s="2" t="s">
        <v>65</v>
      </c>
      <c r="C14" s="40">
        <v>43027</v>
      </c>
      <c r="D14" s="2" t="s">
        <v>37</v>
      </c>
      <c r="E14" s="2" t="s">
        <v>33</v>
      </c>
      <c r="F14" s="2" t="s">
        <v>63</v>
      </c>
      <c r="G14" s="2" t="s">
        <v>29</v>
      </c>
      <c r="H14" s="2" t="s">
        <v>11</v>
      </c>
      <c r="I14" s="2" t="s">
        <v>31</v>
      </c>
    </row>
    <row r="15" spans="1:17" x14ac:dyDescent="0.3">
      <c r="A15" s="2" t="s">
        <v>64</v>
      </c>
      <c r="B15" s="2" t="s">
        <v>65</v>
      </c>
      <c r="C15" s="40">
        <v>43027</v>
      </c>
      <c r="D15" s="2" t="s">
        <v>37</v>
      </c>
      <c r="E15" s="2" t="s">
        <v>33</v>
      </c>
      <c r="F15" s="2" t="s">
        <v>63</v>
      </c>
      <c r="G15" s="2" t="s">
        <v>29</v>
      </c>
      <c r="H15" s="2" t="s">
        <v>11</v>
      </c>
      <c r="I15" s="2" t="s">
        <v>31</v>
      </c>
    </row>
    <row r="16" spans="1:17" x14ac:dyDescent="0.3">
      <c r="A16" s="2" t="s">
        <v>64</v>
      </c>
      <c r="B16" s="2" t="s">
        <v>65</v>
      </c>
      <c r="C16" s="40">
        <v>43027</v>
      </c>
      <c r="D16" s="2" t="s">
        <v>37</v>
      </c>
      <c r="E16" s="2" t="s">
        <v>33</v>
      </c>
      <c r="F16" s="2" t="s">
        <v>63</v>
      </c>
      <c r="G16" s="2" t="s">
        <v>29</v>
      </c>
      <c r="H16" s="2" t="s">
        <v>20</v>
      </c>
      <c r="I16" s="2" t="s">
        <v>31</v>
      </c>
    </row>
    <row r="17" spans="1:17" x14ac:dyDescent="0.3">
      <c r="A17" s="2" t="s">
        <v>64</v>
      </c>
      <c r="B17" s="2" t="s">
        <v>65</v>
      </c>
      <c r="C17" s="40">
        <v>43027</v>
      </c>
      <c r="D17" s="2" t="s">
        <v>37</v>
      </c>
      <c r="E17" s="2" t="s">
        <v>33</v>
      </c>
      <c r="F17" s="2" t="s">
        <v>63</v>
      </c>
      <c r="G17" s="2" t="s">
        <v>29</v>
      </c>
      <c r="H17" s="2" t="s">
        <v>20</v>
      </c>
      <c r="I17" s="2" t="s">
        <v>31</v>
      </c>
    </row>
    <row r="18" spans="1:17" x14ac:dyDescent="0.3">
      <c r="A18" s="2" t="s">
        <v>64</v>
      </c>
      <c r="B18" s="2" t="s">
        <v>65</v>
      </c>
      <c r="C18" s="40">
        <v>43027</v>
      </c>
      <c r="D18" s="2" t="s">
        <v>37</v>
      </c>
      <c r="E18" s="2" t="s">
        <v>33</v>
      </c>
      <c r="F18" s="2" t="s">
        <v>63</v>
      </c>
      <c r="G18" s="2" t="s">
        <v>29</v>
      </c>
      <c r="H18" s="2" t="s">
        <v>11</v>
      </c>
      <c r="I18" s="2" t="s">
        <v>31</v>
      </c>
    </row>
    <row r="19" spans="1:17" x14ac:dyDescent="0.3">
      <c r="A19" s="2" t="s">
        <v>64</v>
      </c>
      <c r="B19" s="2" t="s">
        <v>65</v>
      </c>
      <c r="C19" s="40">
        <v>43027</v>
      </c>
      <c r="D19" s="2" t="s">
        <v>37</v>
      </c>
      <c r="E19" s="2" t="s">
        <v>33</v>
      </c>
      <c r="F19" s="2" t="s">
        <v>63</v>
      </c>
      <c r="G19" s="2" t="s">
        <v>29</v>
      </c>
      <c r="H19" s="2" t="s">
        <v>20</v>
      </c>
      <c r="I19" s="2" t="s">
        <v>30</v>
      </c>
    </row>
    <row r="20" spans="1:17" x14ac:dyDescent="0.3">
      <c r="A20" s="2" t="s">
        <v>64</v>
      </c>
      <c r="B20" s="2" t="s">
        <v>65</v>
      </c>
      <c r="C20" s="40">
        <v>43027</v>
      </c>
      <c r="D20" s="2" t="s">
        <v>37</v>
      </c>
      <c r="E20" s="2" t="s">
        <v>33</v>
      </c>
      <c r="F20" s="2" t="s">
        <v>63</v>
      </c>
      <c r="G20" s="2" t="s">
        <v>29</v>
      </c>
      <c r="H20" s="2" t="s">
        <v>11</v>
      </c>
      <c r="I20" s="2" t="s">
        <v>30</v>
      </c>
    </row>
    <row r="21" spans="1:17" x14ac:dyDescent="0.3">
      <c r="A21" s="2" t="s">
        <v>64</v>
      </c>
      <c r="B21" s="2" t="s">
        <v>65</v>
      </c>
      <c r="C21" s="40">
        <v>43027</v>
      </c>
      <c r="D21" s="2" t="s">
        <v>37</v>
      </c>
      <c r="E21" s="2" t="s">
        <v>33</v>
      </c>
      <c r="F21" s="2" t="s">
        <v>63</v>
      </c>
      <c r="G21" s="2" t="s">
        <v>29</v>
      </c>
      <c r="H21" s="2" t="s">
        <v>20</v>
      </c>
      <c r="I21" s="2" t="s">
        <v>30</v>
      </c>
    </row>
    <row r="22" spans="1:17" x14ac:dyDescent="0.3">
      <c r="A22" s="2" t="s">
        <v>64</v>
      </c>
      <c r="B22" s="2" t="s">
        <v>65</v>
      </c>
      <c r="C22" s="40">
        <v>43027</v>
      </c>
      <c r="D22" s="2" t="s">
        <v>37</v>
      </c>
      <c r="E22" s="2" t="s">
        <v>33</v>
      </c>
      <c r="F22" s="2" t="s">
        <v>63</v>
      </c>
      <c r="G22" s="2" t="s">
        <v>29</v>
      </c>
      <c r="H22" s="2" t="s">
        <v>11</v>
      </c>
      <c r="I22" s="2" t="s">
        <v>31</v>
      </c>
    </row>
    <row r="23" spans="1:17" x14ac:dyDescent="0.3">
      <c r="A23" s="2" t="s">
        <v>64</v>
      </c>
      <c r="B23" s="2" t="s">
        <v>65</v>
      </c>
      <c r="C23" s="40">
        <v>43027</v>
      </c>
      <c r="D23" s="2" t="s">
        <v>37</v>
      </c>
      <c r="E23" s="2" t="s">
        <v>33</v>
      </c>
      <c r="F23" s="2" t="s">
        <v>63</v>
      </c>
      <c r="G23" s="2" t="s">
        <v>29</v>
      </c>
      <c r="H23" s="2" t="s">
        <v>11</v>
      </c>
      <c r="I23" s="2" t="s">
        <v>31</v>
      </c>
    </row>
    <row r="24" spans="1:17" x14ac:dyDescent="0.3">
      <c r="C24" s="40"/>
      <c r="I24" s="3" t="s">
        <v>8</v>
      </c>
    </row>
    <row r="25" spans="1:17" x14ac:dyDescent="0.3">
      <c r="C25" s="40"/>
      <c r="I25" s="3" t="s">
        <v>21</v>
      </c>
    </row>
    <row r="26" spans="1:17" ht="15" thickBot="1" x14ac:dyDescent="0.35">
      <c r="A26" s="2" t="s">
        <v>73</v>
      </c>
      <c r="B26" s="2" t="s">
        <v>65</v>
      </c>
      <c r="C26" s="40">
        <v>43028</v>
      </c>
      <c r="D26" s="2" t="s">
        <v>48</v>
      </c>
      <c r="E26" s="2" t="s">
        <v>43</v>
      </c>
      <c r="F26" s="2" t="s">
        <v>28</v>
      </c>
      <c r="G26" s="2" t="s">
        <v>29</v>
      </c>
      <c r="H26" s="2" t="s">
        <v>11</v>
      </c>
      <c r="I26" s="2" t="s">
        <v>31</v>
      </c>
    </row>
    <row r="27" spans="1:17" x14ac:dyDescent="0.3">
      <c r="A27" s="2" t="s">
        <v>73</v>
      </c>
      <c r="B27" s="2" t="s">
        <v>65</v>
      </c>
      <c r="C27" s="40">
        <v>43028</v>
      </c>
      <c r="D27" s="2" t="s">
        <v>48</v>
      </c>
      <c r="E27" s="2" t="s">
        <v>43</v>
      </c>
      <c r="F27" s="2" t="s">
        <v>28</v>
      </c>
      <c r="G27" s="2" t="s">
        <v>29</v>
      </c>
      <c r="H27" s="2" t="s">
        <v>20</v>
      </c>
      <c r="I27" s="2" t="s">
        <v>31</v>
      </c>
      <c r="L27" s="4" t="str">
        <f>A27</f>
        <v>B82</v>
      </c>
      <c r="M27" s="5" t="s">
        <v>12</v>
      </c>
      <c r="N27" s="5" t="s">
        <v>31</v>
      </c>
      <c r="P27" s="16"/>
      <c r="Q27" s="17" t="s">
        <v>7</v>
      </c>
    </row>
    <row r="28" spans="1:17" x14ac:dyDescent="0.3">
      <c r="A28" s="2" t="s">
        <v>73</v>
      </c>
      <c r="B28" s="2" t="s">
        <v>65</v>
      </c>
      <c r="C28" s="40">
        <v>43028</v>
      </c>
      <c r="D28" s="2" t="s">
        <v>48</v>
      </c>
      <c r="E28" s="2" t="s">
        <v>43</v>
      </c>
      <c r="F28" s="2" t="s">
        <v>28</v>
      </c>
      <c r="G28" s="2" t="s">
        <v>29</v>
      </c>
      <c r="H28" s="2" t="s">
        <v>11</v>
      </c>
      <c r="I28" s="2" t="s">
        <v>31</v>
      </c>
      <c r="L28" s="6"/>
      <c r="M28" s="6"/>
      <c r="N28" s="6"/>
      <c r="P28" s="18"/>
      <c r="Q28" s="19"/>
    </row>
    <row r="29" spans="1:17" x14ac:dyDescent="0.3">
      <c r="A29" s="2" t="s">
        <v>73</v>
      </c>
      <c r="B29" s="2" t="s">
        <v>65</v>
      </c>
      <c r="C29" s="40">
        <v>43028</v>
      </c>
      <c r="D29" s="2" t="s">
        <v>48</v>
      </c>
      <c r="E29" s="2" t="s">
        <v>43</v>
      </c>
      <c r="F29" s="2" t="s">
        <v>28</v>
      </c>
      <c r="G29" s="2" t="s">
        <v>29</v>
      </c>
      <c r="H29" s="2" t="s">
        <v>11</v>
      </c>
      <c r="I29" s="2" t="s">
        <v>31</v>
      </c>
      <c r="L29" s="4" t="s">
        <v>11</v>
      </c>
      <c r="M29" s="6">
        <f>COUNTIF(H26:H64,"C")</f>
        <v>22</v>
      </c>
      <c r="N29" s="6">
        <f>SUMPRODUCT((H26:H64="C")*(I26:I64="VISIT"))</f>
        <v>18</v>
      </c>
      <c r="P29" s="20" t="s">
        <v>17</v>
      </c>
      <c r="Q29" s="21">
        <f>COUNTIF(H26:H64,"RET")</f>
        <v>3</v>
      </c>
    </row>
    <row r="30" spans="1:17" x14ac:dyDescent="0.3">
      <c r="A30" s="2" t="s">
        <v>73</v>
      </c>
      <c r="B30" s="2" t="s">
        <v>65</v>
      </c>
      <c r="C30" s="40">
        <v>43028</v>
      </c>
      <c r="D30" s="2" t="s">
        <v>48</v>
      </c>
      <c r="E30" s="2" t="s">
        <v>43</v>
      </c>
      <c r="F30" s="2" t="s">
        <v>28</v>
      </c>
      <c r="G30" s="2" t="s">
        <v>29</v>
      </c>
      <c r="H30" s="2" t="s">
        <v>7</v>
      </c>
      <c r="I30" s="2" t="s">
        <v>31</v>
      </c>
      <c r="L30" s="4" t="s">
        <v>13</v>
      </c>
      <c r="M30" s="5">
        <f>100*M29/(M29+M32+M35)</f>
        <v>61.111111111111114</v>
      </c>
      <c r="N30" s="4">
        <f>100*N29/M29</f>
        <v>81.818181818181813</v>
      </c>
      <c r="P30" s="20" t="s">
        <v>18</v>
      </c>
      <c r="Q30" s="21">
        <f>(M29+M32+Q29)</f>
        <v>39</v>
      </c>
    </row>
    <row r="31" spans="1:17" ht="15" thickBot="1" x14ac:dyDescent="0.35">
      <c r="A31" s="2" t="s">
        <v>73</v>
      </c>
      <c r="B31" s="2" t="s">
        <v>65</v>
      </c>
      <c r="C31" s="40">
        <v>43028</v>
      </c>
      <c r="D31" s="2" t="s">
        <v>48</v>
      </c>
      <c r="E31" s="2" t="s">
        <v>43</v>
      </c>
      <c r="F31" s="2" t="s">
        <v>28</v>
      </c>
      <c r="G31" s="2" t="s">
        <v>29</v>
      </c>
      <c r="H31" s="2" t="s">
        <v>20</v>
      </c>
      <c r="I31" s="2" t="s">
        <v>31</v>
      </c>
      <c r="L31" s="4"/>
      <c r="M31" s="7"/>
      <c r="N31" s="6"/>
      <c r="P31" s="22"/>
      <c r="Q31" s="23"/>
    </row>
    <row r="32" spans="1:17" x14ac:dyDescent="0.3">
      <c r="A32" s="2" t="s">
        <v>73</v>
      </c>
      <c r="B32" s="2" t="s">
        <v>65</v>
      </c>
      <c r="C32" s="40">
        <v>43028</v>
      </c>
      <c r="D32" s="2" t="s">
        <v>48</v>
      </c>
      <c r="E32" s="2" t="s">
        <v>43</v>
      </c>
      <c r="F32" s="2" t="s">
        <v>28</v>
      </c>
      <c r="G32" s="2" t="s">
        <v>29</v>
      </c>
      <c r="H32" s="2" t="s">
        <v>11</v>
      </c>
      <c r="I32" s="2" t="s">
        <v>31</v>
      </c>
      <c r="L32" s="4" t="s">
        <v>20</v>
      </c>
      <c r="M32" s="7">
        <f>COUNTIF(H26:H64,"M")</f>
        <v>14</v>
      </c>
      <c r="N32" s="6">
        <f>SUMPRODUCT((H26:H64="M")*(I26:I64="VISIT"))</f>
        <v>13</v>
      </c>
      <c r="P32" s="20" t="s">
        <v>32</v>
      </c>
      <c r="Q32" s="21">
        <f>COUNTIF(I26:I64,"TOUCH")</f>
        <v>5</v>
      </c>
    </row>
    <row r="33" spans="1:17" x14ac:dyDescent="0.3">
      <c r="A33" s="2" t="s">
        <v>73</v>
      </c>
      <c r="B33" s="2" t="s">
        <v>65</v>
      </c>
      <c r="C33" s="40">
        <v>43028</v>
      </c>
      <c r="D33" s="2" t="s">
        <v>48</v>
      </c>
      <c r="E33" s="2" t="s">
        <v>43</v>
      </c>
      <c r="F33" s="2" t="s">
        <v>28</v>
      </c>
      <c r="G33" s="2" t="s">
        <v>29</v>
      </c>
      <c r="H33" s="2" t="s">
        <v>20</v>
      </c>
      <c r="I33" s="2" t="s">
        <v>31</v>
      </c>
      <c r="L33" s="4" t="s">
        <v>13</v>
      </c>
      <c r="M33" s="5">
        <f>100*M32/(M29+M32+M35)</f>
        <v>38.888888888888886</v>
      </c>
      <c r="N33" s="4">
        <f>100*N32/M32</f>
        <v>92.857142857142861</v>
      </c>
      <c r="P33" s="20" t="s">
        <v>18</v>
      </c>
      <c r="Q33" s="21">
        <f>(M29+M32+Q29)</f>
        <v>39</v>
      </c>
    </row>
    <row r="34" spans="1:17" x14ac:dyDescent="0.3">
      <c r="A34" s="2" t="s">
        <v>73</v>
      </c>
      <c r="B34" s="2" t="s">
        <v>65</v>
      </c>
      <c r="C34" s="40">
        <v>43028</v>
      </c>
      <c r="D34" s="2" t="s">
        <v>48</v>
      </c>
      <c r="E34" s="2" t="s">
        <v>43</v>
      </c>
      <c r="F34" s="2" t="s">
        <v>28</v>
      </c>
      <c r="G34" s="2" t="s">
        <v>29</v>
      </c>
      <c r="H34" s="2" t="s">
        <v>20</v>
      </c>
      <c r="I34" s="2" t="s">
        <v>31</v>
      </c>
    </row>
    <row r="35" spans="1:17" x14ac:dyDescent="0.3">
      <c r="A35" s="2" t="s">
        <v>73</v>
      </c>
      <c r="B35" s="2" t="s">
        <v>65</v>
      </c>
      <c r="C35" s="40">
        <v>43028</v>
      </c>
      <c r="D35" s="2" t="s">
        <v>48</v>
      </c>
      <c r="E35" s="2" t="s">
        <v>43</v>
      </c>
      <c r="F35" s="2" t="s">
        <v>28</v>
      </c>
      <c r="G35" s="2" t="s">
        <v>29</v>
      </c>
      <c r="H35" s="2" t="s">
        <v>11</v>
      </c>
      <c r="I35" s="2" t="s">
        <v>31</v>
      </c>
    </row>
    <row r="36" spans="1:17" x14ac:dyDescent="0.3">
      <c r="A36" s="2" t="s">
        <v>73</v>
      </c>
      <c r="B36" s="2" t="s">
        <v>65</v>
      </c>
      <c r="C36" s="40">
        <v>43028</v>
      </c>
      <c r="D36" s="2" t="s">
        <v>48</v>
      </c>
      <c r="E36" s="2" t="s">
        <v>43</v>
      </c>
      <c r="F36" s="2" t="s">
        <v>28</v>
      </c>
      <c r="G36" s="2" t="s">
        <v>29</v>
      </c>
      <c r="H36" s="2" t="s">
        <v>20</v>
      </c>
      <c r="I36" s="2" t="s">
        <v>31</v>
      </c>
    </row>
    <row r="37" spans="1:17" x14ac:dyDescent="0.3">
      <c r="A37" s="2" t="s">
        <v>73</v>
      </c>
      <c r="B37" s="2" t="s">
        <v>65</v>
      </c>
      <c r="C37" s="40">
        <v>43028</v>
      </c>
      <c r="D37" s="2" t="s">
        <v>48</v>
      </c>
      <c r="E37" s="2" t="s">
        <v>43</v>
      </c>
      <c r="F37" s="2" t="s">
        <v>28</v>
      </c>
      <c r="G37" s="2" t="s">
        <v>29</v>
      </c>
      <c r="H37" s="2" t="s">
        <v>7</v>
      </c>
      <c r="I37" s="2" t="s">
        <v>31</v>
      </c>
    </row>
    <row r="38" spans="1:17" x14ac:dyDescent="0.3">
      <c r="A38" s="2" t="s">
        <v>73</v>
      </c>
      <c r="B38" s="2" t="s">
        <v>65</v>
      </c>
      <c r="C38" s="40">
        <v>43028</v>
      </c>
      <c r="D38" s="2" t="s">
        <v>48</v>
      </c>
      <c r="E38" s="2" t="s">
        <v>43</v>
      </c>
      <c r="F38" s="2" t="s">
        <v>28</v>
      </c>
      <c r="G38" s="2" t="s">
        <v>29</v>
      </c>
      <c r="H38" s="2" t="s">
        <v>11</v>
      </c>
      <c r="I38" s="2" t="s">
        <v>31</v>
      </c>
    </row>
    <row r="39" spans="1:17" x14ac:dyDescent="0.3">
      <c r="A39" s="2" t="s">
        <v>73</v>
      </c>
      <c r="B39" s="2" t="s">
        <v>65</v>
      </c>
      <c r="C39" s="40">
        <v>43028</v>
      </c>
      <c r="D39" s="2" t="s">
        <v>48</v>
      </c>
      <c r="E39" s="2" t="s">
        <v>43</v>
      </c>
      <c r="F39" s="2" t="s">
        <v>28</v>
      </c>
      <c r="G39" s="2" t="s">
        <v>29</v>
      </c>
      <c r="H39" s="2" t="s">
        <v>20</v>
      </c>
      <c r="I39" s="2" t="s">
        <v>30</v>
      </c>
    </row>
    <row r="40" spans="1:17" x14ac:dyDescent="0.3">
      <c r="A40" s="2" t="s">
        <v>73</v>
      </c>
      <c r="B40" s="2" t="s">
        <v>65</v>
      </c>
      <c r="C40" s="40">
        <v>43028</v>
      </c>
      <c r="D40" s="2" t="s">
        <v>48</v>
      </c>
      <c r="E40" s="2" t="s">
        <v>43</v>
      </c>
      <c r="F40" s="2" t="s">
        <v>28</v>
      </c>
      <c r="G40" s="2" t="s">
        <v>29</v>
      </c>
      <c r="H40" s="2" t="s">
        <v>11</v>
      </c>
      <c r="I40" s="2" t="s">
        <v>31</v>
      </c>
    </row>
    <row r="41" spans="1:17" x14ac:dyDescent="0.3">
      <c r="A41" s="2" t="s">
        <v>73</v>
      </c>
      <c r="B41" s="2" t="s">
        <v>65</v>
      </c>
      <c r="C41" s="40">
        <v>43028</v>
      </c>
      <c r="D41" s="2" t="s">
        <v>48</v>
      </c>
      <c r="E41" s="2" t="s">
        <v>43</v>
      </c>
      <c r="F41" s="2" t="s">
        <v>28</v>
      </c>
      <c r="G41" s="2" t="s">
        <v>29</v>
      </c>
      <c r="H41" s="2" t="s">
        <v>11</v>
      </c>
      <c r="I41" s="2" t="s">
        <v>31</v>
      </c>
    </row>
    <row r="42" spans="1:17" x14ac:dyDescent="0.3">
      <c r="A42" s="2" t="s">
        <v>73</v>
      </c>
      <c r="B42" s="2" t="s">
        <v>65</v>
      </c>
      <c r="C42" s="40">
        <v>43028</v>
      </c>
      <c r="D42" s="2" t="s">
        <v>48</v>
      </c>
      <c r="E42" s="2" t="s">
        <v>43</v>
      </c>
      <c r="F42" s="2" t="s">
        <v>28</v>
      </c>
      <c r="G42" s="2" t="s">
        <v>29</v>
      </c>
      <c r="H42" s="2" t="s">
        <v>20</v>
      </c>
      <c r="I42" s="2" t="s">
        <v>31</v>
      </c>
    </row>
    <row r="43" spans="1:17" x14ac:dyDescent="0.3">
      <c r="A43" s="2" t="s">
        <v>73</v>
      </c>
      <c r="B43" s="2" t="s">
        <v>65</v>
      </c>
      <c r="C43" s="40">
        <v>43028</v>
      </c>
      <c r="D43" s="2" t="s">
        <v>48</v>
      </c>
      <c r="E43" s="2" t="s">
        <v>43</v>
      </c>
      <c r="F43" s="2" t="s">
        <v>28</v>
      </c>
      <c r="G43" s="2" t="s">
        <v>29</v>
      </c>
      <c r="H43" s="2" t="s">
        <v>11</v>
      </c>
      <c r="I43" s="2" t="s">
        <v>31</v>
      </c>
    </row>
    <row r="44" spans="1:17" x14ac:dyDescent="0.3">
      <c r="A44" s="2" t="s">
        <v>73</v>
      </c>
      <c r="B44" s="2" t="s">
        <v>65</v>
      </c>
      <c r="C44" s="40">
        <v>43028</v>
      </c>
      <c r="D44" s="2" t="s">
        <v>48</v>
      </c>
      <c r="E44" s="2" t="s">
        <v>43</v>
      </c>
      <c r="F44" s="2" t="s">
        <v>28</v>
      </c>
      <c r="G44" s="2" t="s">
        <v>29</v>
      </c>
      <c r="H44" s="2" t="s">
        <v>11</v>
      </c>
      <c r="I44" s="2" t="s">
        <v>31</v>
      </c>
    </row>
    <row r="45" spans="1:17" x14ac:dyDescent="0.3">
      <c r="A45" s="2" t="s">
        <v>73</v>
      </c>
      <c r="B45" s="2" t="s">
        <v>65</v>
      </c>
      <c r="C45" s="40">
        <v>43028</v>
      </c>
      <c r="D45" s="2" t="s">
        <v>48</v>
      </c>
      <c r="E45" s="2" t="s">
        <v>43</v>
      </c>
      <c r="F45" s="2" t="s">
        <v>28</v>
      </c>
      <c r="G45" s="2" t="s">
        <v>29</v>
      </c>
      <c r="H45" s="2" t="s">
        <v>20</v>
      </c>
      <c r="I45" s="2" t="s">
        <v>31</v>
      </c>
    </row>
    <row r="46" spans="1:17" x14ac:dyDescent="0.3">
      <c r="A46" s="2" t="s">
        <v>73</v>
      </c>
      <c r="B46" s="2" t="s">
        <v>65</v>
      </c>
      <c r="C46" s="40">
        <v>43028</v>
      </c>
      <c r="D46" s="2" t="s">
        <v>48</v>
      </c>
      <c r="E46" s="2" t="s">
        <v>43</v>
      </c>
      <c r="F46" s="2" t="s">
        <v>28</v>
      </c>
      <c r="G46" s="2" t="s">
        <v>29</v>
      </c>
      <c r="H46" s="2" t="s">
        <v>20</v>
      </c>
      <c r="I46" s="2" t="s">
        <v>31</v>
      </c>
    </row>
    <row r="47" spans="1:17" x14ac:dyDescent="0.3">
      <c r="A47" s="2" t="s">
        <v>73</v>
      </c>
      <c r="B47" s="2" t="s">
        <v>65</v>
      </c>
      <c r="C47" s="40">
        <v>43028</v>
      </c>
      <c r="D47" s="2" t="s">
        <v>48</v>
      </c>
      <c r="E47" s="2" t="s">
        <v>43</v>
      </c>
      <c r="F47" s="2" t="s">
        <v>28</v>
      </c>
      <c r="G47" s="2" t="s">
        <v>29</v>
      </c>
      <c r="H47" s="2" t="s">
        <v>11</v>
      </c>
      <c r="I47" s="2" t="s">
        <v>30</v>
      </c>
    </row>
    <row r="48" spans="1:17" x14ac:dyDescent="0.3">
      <c r="A48" s="2" t="s">
        <v>73</v>
      </c>
      <c r="B48" s="2" t="s">
        <v>65</v>
      </c>
      <c r="C48" s="40">
        <v>43028</v>
      </c>
      <c r="D48" s="2" t="s">
        <v>48</v>
      </c>
      <c r="E48" s="2" t="s">
        <v>43</v>
      </c>
      <c r="F48" s="2" t="s">
        <v>28</v>
      </c>
      <c r="G48" s="2" t="s">
        <v>29</v>
      </c>
      <c r="H48" s="2" t="s">
        <v>11</v>
      </c>
      <c r="I48" s="2" t="s">
        <v>30</v>
      </c>
    </row>
    <row r="49" spans="1:9" x14ac:dyDescent="0.3">
      <c r="A49" s="2" t="s">
        <v>73</v>
      </c>
      <c r="B49" s="2" t="s">
        <v>65</v>
      </c>
      <c r="C49" s="40">
        <v>43028</v>
      </c>
      <c r="D49" s="2" t="s">
        <v>48</v>
      </c>
      <c r="E49" s="2" t="s">
        <v>43</v>
      </c>
      <c r="F49" s="2" t="s">
        <v>28</v>
      </c>
      <c r="G49" s="2" t="s">
        <v>29</v>
      </c>
      <c r="H49" s="2" t="s">
        <v>20</v>
      </c>
      <c r="I49" s="2" t="s">
        <v>31</v>
      </c>
    </row>
    <row r="50" spans="1:9" x14ac:dyDescent="0.3">
      <c r="A50" s="2" t="s">
        <v>73</v>
      </c>
      <c r="B50" s="2" t="s">
        <v>65</v>
      </c>
      <c r="C50" s="40">
        <v>43028</v>
      </c>
      <c r="D50" s="2" t="s">
        <v>48</v>
      </c>
      <c r="E50" s="2" t="s">
        <v>43</v>
      </c>
      <c r="F50" s="2" t="s">
        <v>28</v>
      </c>
      <c r="G50" s="2" t="s">
        <v>29</v>
      </c>
      <c r="H50" s="2" t="s">
        <v>20</v>
      </c>
      <c r="I50" s="2" t="s">
        <v>31</v>
      </c>
    </row>
    <row r="51" spans="1:9" x14ac:dyDescent="0.3">
      <c r="A51" s="2" t="s">
        <v>73</v>
      </c>
      <c r="B51" s="2" t="s">
        <v>65</v>
      </c>
      <c r="C51" s="40">
        <v>43028</v>
      </c>
      <c r="D51" s="2" t="s">
        <v>48</v>
      </c>
      <c r="E51" s="2" t="s">
        <v>43</v>
      </c>
      <c r="F51" s="2" t="s">
        <v>28</v>
      </c>
      <c r="G51" s="2" t="s">
        <v>29</v>
      </c>
      <c r="H51" s="2" t="s">
        <v>11</v>
      </c>
      <c r="I51" s="2" t="s">
        <v>31</v>
      </c>
    </row>
    <row r="52" spans="1:9" x14ac:dyDescent="0.3">
      <c r="A52" s="2" t="s">
        <v>73</v>
      </c>
      <c r="B52" s="2" t="s">
        <v>65</v>
      </c>
      <c r="C52" s="40">
        <v>43028</v>
      </c>
      <c r="D52" s="2" t="s">
        <v>48</v>
      </c>
      <c r="E52" s="2" t="s">
        <v>43</v>
      </c>
      <c r="F52" s="2" t="s">
        <v>28</v>
      </c>
      <c r="G52" s="2" t="s">
        <v>29</v>
      </c>
      <c r="H52" s="2" t="s">
        <v>11</v>
      </c>
      <c r="I52" s="2" t="s">
        <v>31</v>
      </c>
    </row>
    <row r="53" spans="1:9" x14ac:dyDescent="0.3">
      <c r="A53" s="2" t="s">
        <v>73</v>
      </c>
      <c r="B53" s="2" t="s">
        <v>65</v>
      </c>
      <c r="C53" s="40">
        <v>43028</v>
      </c>
      <c r="D53" s="2" t="s">
        <v>48</v>
      </c>
      <c r="E53" s="2" t="s">
        <v>43</v>
      </c>
      <c r="F53" s="2" t="s">
        <v>28</v>
      </c>
      <c r="G53" s="2" t="s">
        <v>29</v>
      </c>
      <c r="H53" s="2" t="s">
        <v>11</v>
      </c>
      <c r="I53" s="2" t="s">
        <v>31</v>
      </c>
    </row>
    <row r="54" spans="1:9" x14ac:dyDescent="0.3">
      <c r="A54" s="2" t="s">
        <v>73</v>
      </c>
      <c r="B54" s="2" t="s">
        <v>65</v>
      </c>
      <c r="C54" s="40">
        <v>43028</v>
      </c>
      <c r="D54" s="2" t="s">
        <v>48</v>
      </c>
      <c r="E54" s="2" t="s">
        <v>43</v>
      </c>
      <c r="F54" s="2" t="s">
        <v>28</v>
      </c>
      <c r="G54" s="2" t="s">
        <v>29</v>
      </c>
      <c r="H54" s="2" t="s">
        <v>11</v>
      </c>
      <c r="I54" s="2" t="s">
        <v>30</v>
      </c>
    </row>
    <row r="55" spans="1:9" x14ac:dyDescent="0.3">
      <c r="A55" s="2" t="s">
        <v>73</v>
      </c>
      <c r="B55" s="2" t="s">
        <v>65</v>
      </c>
      <c r="C55" s="40">
        <v>43028</v>
      </c>
      <c r="D55" s="2" t="s">
        <v>48</v>
      </c>
      <c r="E55" s="2" t="s">
        <v>43</v>
      </c>
      <c r="F55" s="2" t="s">
        <v>28</v>
      </c>
      <c r="G55" s="2" t="s">
        <v>29</v>
      </c>
      <c r="H55" s="2" t="s">
        <v>11</v>
      </c>
      <c r="I55" s="2" t="s">
        <v>30</v>
      </c>
    </row>
    <row r="56" spans="1:9" x14ac:dyDescent="0.3">
      <c r="A56" s="2" t="s">
        <v>73</v>
      </c>
      <c r="B56" s="2" t="s">
        <v>65</v>
      </c>
      <c r="C56" s="40">
        <v>43028</v>
      </c>
      <c r="D56" s="2" t="s">
        <v>48</v>
      </c>
      <c r="E56" s="2" t="s">
        <v>43</v>
      </c>
      <c r="F56" s="2" t="s">
        <v>28</v>
      </c>
      <c r="G56" s="2" t="s">
        <v>29</v>
      </c>
      <c r="H56" s="2" t="s">
        <v>11</v>
      </c>
      <c r="I56" s="2" t="s">
        <v>31</v>
      </c>
    </row>
    <row r="57" spans="1:9" x14ac:dyDescent="0.3">
      <c r="A57" s="2" t="s">
        <v>73</v>
      </c>
      <c r="B57" s="2" t="s">
        <v>65</v>
      </c>
      <c r="C57" s="40">
        <v>43028</v>
      </c>
      <c r="D57" s="2" t="s">
        <v>48</v>
      </c>
      <c r="E57" s="2" t="s">
        <v>43</v>
      </c>
      <c r="F57" s="2" t="s">
        <v>28</v>
      </c>
      <c r="G57" s="2" t="s">
        <v>29</v>
      </c>
      <c r="H57" s="2" t="s">
        <v>20</v>
      </c>
      <c r="I57" s="2" t="s">
        <v>31</v>
      </c>
    </row>
    <row r="58" spans="1:9" x14ac:dyDescent="0.3">
      <c r="A58" s="2" t="s">
        <v>73</v>
      </c>
      <c r="B58" s="2" t="s">
        <v>65</v>
      </c>
      <c r="C58" s="40">
        <v>43028</v>
      </c>
      <c r="D58" s="2" t="s">
        <v>48</v>
      </c>
      <c r="E58" s="2" t="s">
        <v>43</v>
      </c>
      <c r="F58" s="2" t="s">
        <v>28</v>
      </c>
      <c r="G58" s="2" t="s">
        <v>29</v>
      </c>
      <c r="H58" s="2" t="s">
        <v>11</v>
      </c>
      <c r="I58" s="2" t="s">
        <v>31</v>
      </c>
    </row>
    <row r="59" spans="1:9" x14ac:dyDescent="0.3">
      <c r="A59" s="2" t="s">
        <v>73</v>
      </c>
      <c r="B59" s="2" t="s">
        <v>65</v>
      </c>
      <c r="C59" s="40">
        <v>43028</v>
      </c>
      <c r="D59" s="2" t="s">
        <v>48</v>
      </c>
      <c r="E59" s="2" t="s">
        <v>43</v>
      </c>
      <c r="F59" s="2" t="s">
        <v>28</v>
      </c>
      <c r="G59" s="2" t="s">
        <v>29</v>
      </c>
      <c r="H59" s="2" t="s">
        <v>11</v>
      </c>
      <c r="I59" s="2" t="s">
        <v>31</v>
      </c>
    </row>
    <row r="60" spans="1:9" x14ac:dyDescent="0.3">
      <c r="A60" s="2" t="s">
        <v>73</v>
      </c>
      <c r="B60" s="2" t="s">
        <v>65</v>
      </c>
      <c r="C60" s="40">
        <v>43028</v>
      </c>
      <c r="D60" s="2" t="s">
        <v>48</v>
      </c>
      <c r="E60" s="2" t="s">
        <v>43</v>
      </c>
      <c r="F60" s="2" t="s">
        <v>28</v>
      </c>
      <c r="G60" s="2" t="s">
        <v>29</v>
      </c>
      <c r="H60" s="2" t="s">
        <v>11</v>
      </c>
      <c r="I60" s="2" t="s">
        <v>31</v>
      </c>
    </row>
    <row r="61" spans="1:9" x14ac:dyDescent="0.3">
      <c r="A61" s="2" t="s">
        <v>73</v>
      </c>
      <c r="B61" s="2" t="s">
        <v>65</v>
      </c>
      <c r="C61" s="40">
        <v>43028</v>
      </c>
      <c r="D61" s="2" t="s">
        <v>48</v>
      </c>
      <c r="E61" s="2" t="s">
        <v>43</v>
      </c>
      <c r="F61" s="2" t="s">
        <v>28</v>
      </c>
      <c r="G61" s="2" t="s">
        <v>29</v>
      </c>
      <c r="H61" s="2" t="s">
        <v>20</v>
      </c>
      <c r="I61" s="2" t="s">
        <v>31</v>
      </c>
    </row>
    <row r="62" spans="1:9" x14ac:dyDescent="0.3">
      <c r="A62" s="2" t="s">
        <v>73</v>
      </c>
      <c r="B62" s="2" t="s">
        <v>65</v>
      </c>
      <c r="C62" s="40">
        <v>43028</v>
      </c>
      <c r="D62" s="2" t="s">
        <v>48</v>
      </c>
      <c r="E62" s="2" t="s">
        <v>43</v>
      </c>
      <c r="F62" s="2" t="s">
        <v>28</v>
      </c>
      <c r="G62" s="2" t="s">
        <v>29</v>
      </c>
      <c r="H62" s="2" t="s">
        <v>7</v>
      </c>
      <c r="I62" s="2" t="s">
        <v>31</v>
      </c>
    </row>
    <row r="63" spans="1:9" x14ac:dyDescent="0.3">
      <c r="A63" s="2" t="s">
        <v>73</v>
      </c>
      <c r="B63" s="2" t="s">
        <v>65</v>
      </c>
      <c r="C63" s="40">
        <v>43028</v>
      </c>
      <c r="D63" s="2" t="s">
        <v>48</v>
      </c>
      <c r="E63" s="2" t="s">
        <v>43</v>
      </c>
      <c r="F63" s="2" t="s">
        <v>28</v>
      </c>
      <c r="G63" s="2" t="s">
        <v>29</v>
      </c>
      <c r="H63" s="2" t="s">
        <v>11</v>
      </c>
      <c r="I63" s="2" t="s">
        <v>31</v>
      </c>
    </row>
    <row r="64" spans="1:9" x14ac:dyDescent="0.3">
      <c r="A64" s="2" t="s">
        <v>73</v>
      </c>
      <c r="B64" s="2" t="s">
        <v>65</v>
      </c>
      <c r="C64" s="40">
        <v>43028</v>
      </c>
      <c r="D64" s="2" t="s">
        <v>48</v>
      </c>
      <c r="E64" s="2" t="s">
        <v>43</v>
      </c>
      <c r="F64" s="2" t="s">
        <v>28</v>
      </c>
      <c r="G64" s="2" t="s">
        <v>29</v>
      </c>
      <c r="H64" s="2" t="s">
        <v>20</v>
      </c>
      <c r="I64" s="2" t="s">
        <v>31</v>
      </c>
    </row>
    <row r="65" spans="1:17" x14ac:dyDescent="0.3">
      <c r="C65" s="40"/>
      <c r="I65" s="3" t="s">
        <v>8</v>
      </c>
    </row>
    <row r="66" spans="1:17" x14ac:dyDescent="0.3">
      <c r="C66" s="40"/>
      <c r="I66" s="3" t="s">
        <v>21</v>
      </c>
    </row>
    <row r="67" spans="1:17" ht="15" thickBot="1" x14ac:dyDescent="0.35">
      <c r="A67" s="2" t="s">
        <v>77</v>
      </c>
      <c r="B67" s="2" t="s">
        <v>65</v>
      </c>
      <c r="C67" s="40">
        <v>43028</v>
      </c>
      <c r="D67" s="2" t="s">
        <v>78</v>
      </c>
      <c r="E67" s="2" t="s">
        <v>79</v>
      </c>
      <c r="F67" s="2" t="s">
        <v>28</v>
      </c>
      <c r="G67" s="2" t="s">
        <v>29</v>
      </c>
      <c r="H67" s="2" t="s">
        <v>11</v>
      </c>
      <c r="I67" s="2" t="s">
        <v>31</v>
      </c>
    </row>
    <row r="68" spans="1:17" x14ac:dyDescent="0.3">
      <c r="A68" s="2" t="s">
        <v>77</v>
      </c>
      <c r="B68" s="2" t="s">
        <v>65</v>
      </c>
      <c r="C68" s="40">
        <v>43028</v>
      </c>
      <c r="D68" s="2" t="s">
        <v>78</v>
      </c>
      <c r="E68" s="2" t="s">
        <v>79</v>
      </c>
      <c r="F68" s="2" t="s">
        <v>28</v>
      </c>
      <c r="G68" s="2" t="s">
        <v>29</v>
      </c>
      <c r="H68" s="2" t="s">
        <v>20</v>
      </c>
      <c r="I68" s="2" t="s">
        <v>31</v>
      </c>
      <c r="L68" s="4" t="str">
        <f>A68</f>
        <v>B84</v>
      </c>
      <c r="M68" s="5" t="s">
        <v>12</v>
      </c>
      <c r="N68" s="5" t="s">
        <v>31</v>
      </c>
      <c r="P68" s="16"/>
      <c r="Q68" s="17" t="s">
        <v>7</v>
      </c>
    </row>
    <row r="69" spans="1:17" x14ac:dyDescent="0.3">
      <c r="A69" s="2" t="s">
        <v>77</v>
      </c>
      <c r="B69" s="2" t="s">
        <v>65</v>
      </c>
      <c r="C69" s="40">
        <v>43028</v>
      </c>
      <c r="D69" s="2" t="s">
        <v>78</v>
      </c>
      <c r="E69" s="2" t="s">
        <v>79</v>
      </c>
      <c r="F69" s="2" t="s">
        <v>28</v>
      </c>
      <c r="G69" s="2" t="s">
        <v>29</v>
      </c>
      <c r="H69" s="2" t="s">
        <v>11</v>
      </c>
      <c r="I69" s="2" t="s">
        <v>31</v>
      </c>
      <c r="L69" s="6"/>
      <c r="M69" s="6"/>
      <c r="N69" s="6"/>
      <c r="P69" s="18"/>
      <c r="Q69" s="19"/>
    </row>
    <row r="70" spans="1:17" x14ac:dyDescent="0.3">
      <c r="A70" s="2" t="s">
        <v>77</v>
      </c>
      <c r="B70" s="2" t="s">
        <v>65</v>
      </c>
      <c r="C70" s="40">
        <v>43028</v>
      </c>
      <c r="D70" s="2" t="s">
        <v>78</v>
      </c>
      <c r="E70" s="2" t="s">
        <v>79</v>
      </c>
      <c r="F70" s="2" t="s">
        <v>28</v>
      </c>
      <c r="G70" s="2" t="s">
        <v>29</v>
      </c>
      <c r="H70" s="2" t="s">
        <v>11</v>
      </c>
      <c r="I70" s="2" t="s">
        <v>31</v>
      </c>
      <c r="L70" s="4" t="s">
        <v>11</v>
      </c>
      <c r="M70" s="6">
        <f>COUNTIF(H67:H95,"C")</f>
        <v>13</v>
      </c>
      <c r="N70" s="6">
        <f>SUMPRODUCT((H67:H95="C")*(I67:I95="VISIT"))</f>
        <v>9</v>
      </c>
      <c r="P70" s="20" t="s">
        <v>17</v>
      </c>
      <c r="Q70" s="21">
        <f>COUNTIF(H67:H95,"RET")</f>
        <v>6</v>
      </c>
    </row>
    <row r="71" spans="1:17" x14ac:dyDescent="0.3">
      <c r="A71" s="2" t="s">
        <v>77</v>
      </c>
      <c r="B71" s="2" t="s">
        <v>65</v>
      </c>
      <c r="C71" s="40">
        <v>43028</v>
      </c>
      <c r="D71" s="2" t="s">
        <v>78</v>
      </c>
      <c r="E71" s="2" t="s">
        <v>79</v>
      </c>
      <c r="F71" s="2" t="s">
        <v>28</v>
      </c>
      <c r="G71" s="2" t="s">
        <v>29</v>
      </c>
      <c r="H71" s="2" t="s">
        <v>7</v>
      </c>
      <c r="I71" s="2" t="s">
        <v>31</v>
      </c>
      <c r="L71" s="4" t="s">
        <v>13</v>
      </c>
      <c r="M71" s="5">
        <f>100*M70/(M70+M73+M76)</f>
        <v>56.521739130434781</v>
      </c>
      <c r="N71" s="4">
        <f>100*N70/M70</f>
        <v>69.230769230769226</v>
      </c>
      <c r="P71" s="20" t="s">
        <v>18</v>
      </c>
      <c r="Q71" s="21">
        <f>(M70+M73+Q70)</f>
        <v>29</v>
      </c>
    </row>
    <row r="72" spans="1:17" ht="15" thickBot="1" x14ac:dyDescent="0.35">
      <c r="A72" s="2" t="s">
        <v>77</v>
      </c>
      <c r="B72" s="2" t="s">
        <v>65</v>
      </c>
      <c r="C72" s="40">
        <v>43028</v>
      </c>
      <c r="D72" s="2" t="s">
        <v>78</v>
      </c>
      <c r="E72" s="2" t="s">
        <v>79</v>
      </c>
      <c r="F72" s="2" t="s">
        <v>28</v>
      </c>
      <c r="G72" s="2" t="s">
        <v>29</v>
      </c>
      <c r="H72" s="2" t="s">
        <v>7</v>
      </c>
      <c r="I72" s="2" t="s">
        <v>31</v>
      </c>
      <c r="L72" s="4"/>
      <c r="M72" s="7"/>
      <c r="N72" s="6"/>
      <c r="P72" s="22"/>
      <c r="Q72" s="23"/>
    </row>
    <row r="73" spans="1:17" x14ac:dyDescent="0.3">
      <c r="A73" s="2" t="s">
        <v>77</v>
      </c>
      <c r="B73" s="2" t="s">
        <v>65</v>
      </c>
      <c r="C73" s="40">
        <v>43028</v>
      </c>
      <c r="D73" s="2" t="s">
        <v>78</v>
      </c>
      <c r="E73" s="2" t="s">
        <v>79</v>
      </c>
      <c r="F73" s="2" t="s">
        <v>28</v>
      </c>
      <c r="G73" s="2" t="s">
        <v>29</v>
      </c>
      <c r="H73" s="2" t="s">
        <v>7</v>
      </c>
      <c r="I73" s="2" t="s">
        <v>31</v>
      </c>
      <c r="L73" s="4" t="s">
        <v>20</v>
      </c>
      <c r="M73" s="7">
        <f>COUNTIF(H67:H95,"M")</f>
        <v>10</v>
      </c>
      <c r="N73" s="6">
        <f>SUMPRODUCT((H67:H95="M")*(I67:I95="VISIT"))</f>
        <v>8</v>
      </c>
      <c r="P73" s="20" t="s">
        <v>32</v>
      </c>
      <c r="Q73" s="21">
        <f>COUNTIF(I67:I95,"TOUCH")</f>
        <v>6</v>
      </c>
    </row>
    <row r="74" spans="1:17" x14ac:dyDescent="0.3">
      <c r="A74" s="2" t="s">
        <v>77</v>
      </c>
      <c r="B74" s="2" t="s">
        <v>65</v>
      </c>
      <c r="C74" s="40">
        <v>43028</v>
      </c>
      <c r="D74" s="2" t="s">
        <v>78</v>
      </c>
      <c r="E74" s="2" t="s">
        <v>79</v>
      </c>
      <c r="F74" s="2" t="s">
        <v>28</v>
      </c>
      <c r="G74" s="2" t="s">
        <v>29</v>
      </c>
      <c r="H74" s="2" t="s">
        <v>20</v>
      </c>
      <c r="I74" s="2" t="s">
        <v>31</v>
      </c>
      <c r="L74" s="4" t="s">
        <v>13</v>
      </c>
      <c r="M74" s="5">
        <f>100*M73/(M70+M73+M76)</f>
        <v>43.478260869565219</v>
      </c>
      <c r="N74" s="4">
        <f>100*N73/M73</f>
        <v>80</v>
      </c>
      <c r="P74" s="20" t="s">
        <v>18</v>
      </c>
      <c r="Q74" s="21">
        <f>(M70+M73+Q70)</f>
        <v>29</v>
      </c>
    </row>
    <row r="75" spans="1:17" x14ac:dyDescent="0.3">
      <c r="A75" s="2" t="s">
        <v>77</v>
      </c>
      <c r="B75" s="2" t="s">
        <v>65</v>
      </c>
      <c r="C75" s="40">
        <v>43028</v>
      </c>
      <c r="D75" s="2" t="s">
        <v>78</v>
      </c>
      <c r="E75" s="2" t="s">
        <v>79</v>
      </c>
      <c r="F75" s="2" t="s">
        <v>28</v>
      </c>
      <c r="G75" s="2" t="s">
        <v>29</v>
      </c>
      <c r="H75" s="2" t="s">
        <v>11</v>
      </c>
      <c r="I75" s="2" t="s">
        <v>30</v>
      </c>
    </row>
    <row r="76" spans="1:17" x14ac:dyDescent="0.3">
      <c r="A76" s="2" t="s">
        <v>77</v>
      </c>
      <c r="B76" s="2" t="s">
        <v>65</v>
      </c>
      <c r="C76" s="40">
        <v>43028</v>
      </c>
      <c r="D76" s="2" t="s">
        <v>78</v>
      </c>
      <c r="E76" s="2" t="s">
        <v>79</v>
      </c>
      <c r="F76" s="2" t="s">
        <v>28</v>
      </c>
      <c r="G76" s="2" t="s">
        <v>29</v>
      </c>
      <c r="H76" s="2" t="s">
        <v>20</v>
      </c>
      <c r="I76" s="2" t="s">
        <v>31</v>
      </c>
    </row>
    <row r="77" spans="1:17" x14ac:dyDescent="0.3">
      <c r="A77" s="2" t="s">
        <v>77</v>
      </c>
      <c r="B77" s="2" t="s">
        <v>65</v>
      </c>
      <c r="C77" s="40">
        <v>43028</v>
      </c>
      <c r="D77" s="2" t="s">
        <v>78</v>
      </c>
      <c r="E77" s="2" t="s">
        <v>79</v>
      </c>
      <c r="F77" s="2" t="s">
        <v>28</v>
      </c>
      <c r="G77" s="2" t="s">
        <v>29</v>
      </c>
      <c r="H77" s="2" t="s">
        <v>7</v>
      </c>
      <c r="I77" s="2" t="s">
        <v>31</v>
      </c>
    </row>
    <row r="78" spans="1:17" x14ac:dyDescent="0.3">
      <c r="A78" s="2" t="s">
        <v>77</v>
      </c>
      <c r="B78" s="2" t="s">
        <v>65</v>
      </c>
      <c r="C78" s="40">
        <v>43028</v>
      </c>
      <c r="D78" s="2" t="s">
        <v>78</v>
      </c>
      <c r="E78" s="2" t="s">
        <v>79</v>
      </c>
      <c r="F78" s="2" t="s">
        <v>28</v>
      </c>
      <c r="G78" s="2" t="s">
        <v>29</v>
      </c>
      <c r="H78" s="2" t="s">
        <v>20</v>
      </c>
      <c r="I78" s="2" t="s">
        <v>31</v>
      </c>
    </row>
    <row r="79" spans="1:17" x14ac:dyDescent="0.3">
      <c r="A79" s="2" t="s">
        <v>77</v>
      </c>
      <c r="B79" s="2" t="s">
        <v>65</v>
      </c>
      <c r="C79" s="40">
        <v>43028</v>
      </c>
      <c r="D79" s="2" t="s">
        <v>78</v>
      </c>
      <c r="E79" s="2" t="s">
        <v>79</v>
      </c>
      <c r="F79" s="2" t="s">
        <v>28</v>
      </c>
      <c r="G79" s="2" t="s">
        <v>29</v>
      </c>
      <c r="H79" s="2" t="s">
        <v>11</v>
      </c>
      <c r="I79" s="2" t="s">
        <v>31</v>
      </c>
    </row>
    <row r="80" spans="1:17" x14ac:dyDescent="0.3">
      <c r="A80" s="2" t="s">
        <v>77</v>
      </c>
      <c r="B80" s="2" t="s">
        <v>65</v>
      </c>
      <c r="C80" s="40">
        <v>43028</v>
      </c>
      <c r="D80" s="2" t="s">
        <v>78</v>
      </c>
      <c r="E80" s="2" t="s">
        <v>79</v>
      </c>
      <c r="F80" s="2" t="s">
        <v>28</v>
      </c>
      <c r="G80" s="2" t="s">
        <v>29</v>
      </c>
      <c r="H80" s="2" t="s">
        <v>11</v>
      </c>
      <c r="I80" s="2" t="s">
        <v>31</v>
      </c>
    </row>
    <row r="81" spans="1:9" x14ac:dyDescent="0.3">
      <c r="A81" s="2" t="s">
        <v>77</v>
      </c>
      <c r="B81" s="2" t="s">
        <v>65</v>
      </c>
      <c r="C81" s="40">
        <v>43028</v>
      </c>
      <c r="D81" s="2" t="s">
        <v>78</v>
      </c>
      <c r="E81" s="2" t="s">
        <v>79</v>
      </c>
      <c r="F81" s="2" t="s">
        <v>28</v>
      </c>
      <c r="G81" s="2" t="s">
        <v>29</v>
      </c>
      <c r="H81" s="2" t="s">
        <v>20</v>
      </c>
      <c r="I81" s="2" t="s">
        <v>31</v>
      </c>
    </row>
    <row r="82" spans="1:9" x14ac:dyDescent="0.3">
      <c r="A82" s="2" t="s">
        <v>77</v>
      </c>
      <c r="B82" s="2" t="s">
        <v>65</v>
      </c>
      <c r="C82" s="40">
        <v>43028</v>
      </c>
      <c r="D82" s="2" t="s">
        <v>78</v>
      </c>
      <c r="E82" s="2" t="s">
        <v>79</v>
      </c>
      <c r="F82" s="2" t="s">
        <v>28</v>
      </c>
      <c r="G82" s="2" t="s">
        <v>29</v>
      </c>
      <c r="H82" s="2" t="s">
        <v>11</v>
      </c>
      <c r="I82" s="2" t="s">
        <v>30</v>
      </c>
    </row>
    <row r="83" spans="1:9" x14ac:dyDescent="0.3">
      <c r="A83" s="2" t="s">
        <v>77</v>
      </c>
      <c r="B83" s="2" t="s">
        <v>65</v>
      </c>
      <c r="C83" s="40">
        <v>43028</v>
      </c>
      <c r="D83" s="2" t="s">
        <v>78</v>
      </c>
      <c r="E83" s="2" t="s">
        <v>79</v>
      </c>
      <c r="F83" s="2" t="s">
        <v>28</v>
      </c>
      <c r="G83" s="2" t="s">
        <v>29</v>
      </c>
      <c r="H83" s="2" t="s">
        <v>20</v>
      </c>
      <c r="I83" s="2" t="s">
        <v>31</v>
      </c>
    </row>
    <row r="84" spans="1:9" x14ac:dyDescent="0.3">
      <c r="A84" s="2" t="s">
        <v>77</v>
      </c>
      <c r="B84" s="2" t="s">
        <v>65</v>
      </c>
      <c r="C84" s="40">
        <v>43028</v>
      </c>
      <c r="D84" s="2" t="s">
        <v>78</v>
      </c>
      <c r="E84" s="2" t="s">
        <v>79</v>
      </c>
      <c r="F84" s="2" t="s">
        <v>28</v>
      </c>
      <c r="G84" s="2" t="s">
        <v>29</v>
      </c>
      <c r="H84" s="2" t="s">
        <v>11</v>
      </c>
      <c r="I84" s="2" t="s">
        <v>31</v>
      </c>
    </row>
    <row r="85" spans="1:9" x14ac:dyDescent="0.3">
      <c r="A85" s="2" t="s">
        <v>77</v>
      </c>
      <c r="B85" s="2" t="s">
        <v>65</v>
      </c>
      <c r="C85" s="40">
        <v>43028</v>
      </c>
      <c r="D85" s="2" t="s">
        <v>78</v>
      </c>
      <c r="E85" s="2" t="s">
        <v>79</v>
      </c>
      <c r="F85" s="2" t="s">
        <v>28</v>
      </c>
      <c r="G85" s="2" t="s">
        <v>29</v>
      </c>
      <c r="H85" s="2" t="s">
        <v>20</v>
      </c>
      <c r="I85" s="2" t="s">
        <v>31</v>
      </c>
    </row>
    <row r="86" spans="1:9" x14ac:dyDescent="0.3">
      <c r="A86" s="2" t="s">
        <v>77</v>
      </c>
      <c r="B86" s="2" t="s">
        <v>65</v>
      </c>
      <c r="C86" s="40">
        <v>43028</v>
      </c>
      <c r="D86" s="2" t="s">
        <v>78</v>
      </c>
      <c r="E86" s="2" t="s">
        <v>79</v>
      </c>
      <c r="F86" s="2" t="s">
        <v>28</v>
      </c>
      <c r="G86" s="2" t="s">
        <v>29</v>
      </c>
      <c r="H86" s="2" t="s">
        <v>20</v>
      </c>
      <c r="I86" s="2" t="s">
        <v>30</v>
      </c>
    </row>
    <row r="87" spans="1:9" x14ac:dyDescent="0.3">
      <c r="A87" s="2" t="s">
        <v>77</v>
      </c>
      <c r="B87" s="2" t="s">
        <v>65</v>
      </c>
      <c r="C87" s="40">
        <v>43028</v>
      </c>
      <c r="D87" s="2" t="s">
        <v>78</v>
      </c>
      <c r="E87" s="2" t="s">
        <v>79</v>
      </c>
      <c r="F87" s="2" t="s">
        <v>28</v>
      </c>
      <c r="G87" s="2" t="s">
        <v>29</v>
      </c>
      <c r="H87" s="2" t="s">
        <v>11</v>
      </c>
      <c r="I87" s="2" t="s">
        <v>31</v>
      </c>
    </row>
    <row r="88" spans="1:9" x14ac:dyDescent="0.3">
      <c r="A88" s="2" t="s">
        <v>77</v>
      </c>
      <c r="B88" s="2" t="s">
        <v>65</v>
      </c>
      <c r="C88" s="40">
        <v>43028</v>
      </c>
      <c r="D88" s="2" t="s">
        <v>78</v>
      </c>
      <c r="E88" s="2" t="s">
        <v>79</v>
      </c>
      <c r="F88" s="2" t="s">
        <v>28</v>
      </c>
      <c r="G88" s="2" t="s">
        <v>29</v>
      </c>
      <c r="H88" s="2" t="s">
        <v>11</v>
      </c>
      <c r="I88" s="2" t="s">
        <v>30</v>
      </c>
    </row>
    <row r="89" spans="1:9" x14ac:dyDescent="0.3">
      <c r="A89" s="2" t="s">
        <v>77</v>
      </c>
      <c r="B89" s="2" t="s">
        <v>65</v>
      </c>
      <c r="C89" s="40">
        <v>43028</v>
      </c>
      <c r="D89" s="2" t="s">
        <v>78</v>
      </c>
      <c r="E89" s="2" t="s">
        <v>79</v>
      </c>
      <c r="F89" s="2" t="s">
        <v>28</v>
      </c>
      <c r="G89" s="2" t="s">
        <v>29</v>
      </c>
      <c r="H89" s="2" t="s">
        <v>11</v>
      </c>
      <c r="I89" s="2" t="s">
        <v>31</v>
      </c>
    </row>
    <row r="90" spans="1:9" x14ac:dyDescent="0.3">
      <c r="A90" s="2" t="s">
        <v>77</v>
      </c>
      <c r="B90" s="2" t="s">
        <v>65</v>
      </c>
      <c r="C90" s="40">
        <v>43028</v>
      </c>
      <c r="D90" s="2" t="s">
        <v>78</v>
      </c>
      <c r="E90" s="2" t="s">
        <v>79</v>
      </c>
      <c r="F90" s="2" t="s">
        <v>28</v>
      </c>
      <c r="G90" s="2" t="s">
        <v>29</v>
      </c>
      <c r="H90" s="2" t="s">
        <v>7</v>
      </c>
      <c r="I90" s="2" t="s">
        <v>31</v>
      </c>
    </row>
    <row r="91" spans="1:9" x14ac:dyDescent="0.3">
      <c r="A91" s="2" t="s">
        <v>77</v>
      </c>
      <c r="B91" s="2" t="s">
        <v>65</v>
      </c>
      <c r="C91" s="40">
        <v>43028</v>
      </c>
      <c r="D91" s="2" t="s">
        <v>78</v>
      </c>
      <c r="E91" s="2" t="s">
        <v>79</v>
      </c>
      <c r="F91" s="2" t="s">
        <v>28</v>
      </c>
      <c r="G91" s="2" t="s">
        <v>29</v>
      </c>
      <c r="H91" s="2" t="s">
        <v>7</v>
      </c>
      <c r="I91" s="2" t="s">
        <v>31</v>
      </c>
    </row>
    <row r="92" spans="1:9" x14ac:dyDescent="0.3">
      <c r="A92" s="2" t="s">
        <v>77</v>
      </c>
      <c r="B92" s="2" t="s">
        <v>65</v>
      </c>
      <c r="C92" s="40">
        <v>43028</v>
      </c>
      <c r="D92" s="2" t="s">
        <v>78</v>
      </c>
      <c r="E92" s="2" t="s">
        <v>79</v>
      </c>
      <c r="F92" s="2" t="s">
        <v>28</v>
      </c>
      <c r="G92" s="2" t="s">
        <v>29</v>
      </c>
      <c r="H92" s="2" t="s">
        <v>11</v>
      </c>
      <c r="I92" s="2" t="s">
        <v>30</v>
      </c>
    </row>
    <row r="93" spans="1:9" x14ac:dyDescent="0.3">
      <c r="A93" s="2" t="s">
        <v>77</v>
      </c>
      <c r="B93" s="2" t="s">
        <v>65</v>
      </c>
      <c r="C93" s="40">
        <v>43028</v>
      </c>
      <c r="D93" s="2" t="s">
        <v>78</v>
      </c>
      <c r="E93" s="2" t="s">
        <v>79</v>
      </c>
      <c r="F93" s="2" t="s">
        <v>28</v>
      </c>
      <c r="G93" s="2" t="s">
        <v>29</v>
      </c>
      <c r="H93" s="2" t="s">
        <v>20</v>
      </c>
      <c r="I93" s="2" t="s">
        <v>30</v>
      </c>
    </row>
    <row r="94" spans="1:9" x14ac:dyDescent="0.3">
      <c r="A94" s="2" t="s">
        <v>77</v>
      </c>
      <c r="B94" s="2" t="s">
        <v>65</v>
      </c>
      <c r="C94" s="40">
        <v>43028</v>
      </c>
      <c r="D94" s="2" t="s">
        <v>78</v>
      </c>
      <c r="E94" s="2" t="s">
        <v>79</v>
      </c>
      <c r="F94" s="2" t="s">
        <v>28</v>
      </c>
      <c r="G94" s="2" t="s">
        <v>29</v>
      </c>
      <c r="H94" s="2" t="s">
        <v>11</v>
      </c>
      <c r="I94" s="2" t="s">
        <v>31</v>
      </c>
    </row>
    <row r="95" spans="1:9" x14ac:dyDescent="0.3">
      <c r="A95" s="2" t="s">
        <v>77</v>
      </c>
      <c r="B95" s="2" t="s">
        <v>65</v>
      </c>
      <c r="C95" s="40">
        <v>43028</v>
      </c>
      <c r="D95" s="2" t="s">
        <v>78</v>
      </c>
      <c r="E95" s="2" t="s">
        <v>79</v>
      </c>
      <c r="F95" s="2" t="s">
        <v>28</v>
      </c>
      <c r="G95" s="2" t="s">
        <v>29</v>
      </c>
      <c r="H95" s="2" t="s">
        <v>20</v>
      </c>
      <c r="I95" s="2" t="s">
        <v>31</v>
      </c>
    </row>
    <row r="96" spans="1:9" x14ac:dyDescent="0.3">
      <c r="I96" s="3" t="s">
        <v>8</v>
      </c>
    </row>
    <row r="97" spans="1:17" x14ac:dyDescent="0.3">
      <c r="I97" s="3" t="s">
        <v>21</v>
      </c>
    </row>
    <row r="98" spans="1:17" ht="15" thickBot="1" x14ac:dyDescent="0.35">
      <c r="A98" s="2" t="s">
        <v>84</v>
      </c>
      <c r="B98" s="2" t="s">
        <v>65</v>
      </c>
      <c r="C98" s="40">
        <v>43031</v>
      </c>
      <c r="D98" s="2" t="s">
        <v>85</v>
      </c>
      <c r="E98" s="2" t="s">
        <v>86</v>
      </c>
      <c r="F98" s="2" t="s">
        <v>28</v>
      </c>
      <c r="G98" s="2" t="s">
        <v>29</v>
      </c>
      <c r="H98" s="2" t="s">
        <v>11</v>
      </c>
      <c r="I98" s="2" t="s">
        <v>31</v>
      </c>
    </row>
    <row r="99" spans="1:17" x14ac:dyDescent="0.3">
      <c r="A99" s="2" t="s">
        <v>84</v>
      </c>
      <c r="B99" s="2" t="s">
        <v>65</v>
      </c>
      <c r="C99" s="40">
        <v>43031</v>
      </c>
      <c r="D99" s="2" t="s">
        <v>85</v>
      </c>
      <c r="E99" s="2" t="s">
        <v>86</v>
      </c>
      <c r="F99" s="2" t="s">
        <v>28</v>
      </c>
      <c r="G99" s="2" t="s">
        <v>29</v>
      </c>
      <c r="H99" s="2" t="s">
        <v>11</v>
      </c>
      <c r="I99" s="2" t="s">
        <v>31</v>
      </c>
      <c r="L99" s="4" t="str">
        <f>A99</f>
        <v>B87</v>
      </c>
      <c r="M99" s="5" t="s">
        <v>12</v>
      </c>
      <c r="N99" s="5" t="s">
        <v>31</v>
      </c>
      <c r="P99" s="16"/>
      <c r="Q99" s="17" t="s">
        <v>7</v>
      </c>
    </row>
    <row r="100" spans="1:17" x14ac:dyDescent="0.3">
      <c r="A100" s="2" t="s">
        <v>84</v>
      </c>
      <c r="B100" s="2" t="s">
        <v>65</v>
      </c>
      <c r="C100" s="40">
        <v>43031</v>
      </c>
      <c r="D100" s="2" t="s">
        <v>85</v>
      </c>
      <c r="E100" s="2" t="s">
        <v>86</v>
      </c>
      <c r="F100" s="2" t="s">
        <v>28</v>
      </c>
      <c r="G100" s="2" t="s">
        <v>29</v>
      </c>
      <c r="H100" s="2" t="s">
        <v>20</v>
      </c>
      <c r="I100" s="2" t="s">
        <v>31</v>
      </c>
      <c r="L100" s="6"/>
      <c r="M100" s="6"/>
      <c r="N100" s="6"/>
      <c r="P100" s="18"/>
      <c r="Q100" s="19"/>
    </row>
    <row r="101" spans="1:17" x14ac:dyDescent="0.3">
      <c r="A101" s="2" t="s">
        <v>84</v>
      </c>
      <c r="B101" s="2" t="s">
        <v>65</v>
      </c>
      <c r="C101" s="40">
        <v>43031</v>
      </c>
      <c r="D101" s="2" t="s">
        <v>85</v>
      </c>
      <c r="E101" s="2" t="s">
        <v>86</v>
      </c>
      <c r="F101" s="2" t="s">
        <v>28</v>
      </c>
      <c r="G101" s="2" t="s">
        <v>29</v>
      </c>
      <c r="H101" s="2" t="s">
        <v>11</v>
      </c>
      <c r="I101" s="2" t="s">
        <v>31</v>
      </c>
      <c r="L101" s="4" t="s">
        <v>11</v>
      </c>
      <c r="M101" s="6">
        <f>COUNTIF(H98:H127,"C")</f>
        <v>12</v>
      </c>
      <c r="N101" s="6">
        <f>SUMPRODUCT((H98:H127="C")*(I98:I127="VISIT"))</f>
        <v>10</v>
      </c>
      <c r="P101" s="20" t="s">
        <v>17</v>
      </c>
      <c r="Q101" s="21">
        <f>COUNTIF(H98:H127,"RET")</f>
        <v>2</v>
      </c>
    </row>
    <row r="102" spans="1:17" x14ac:dyDescent="0.3">
      <c r="A102" s="2" t="s">
        <v>84</v>
      </c>
      <c r="B102" s="2" t="s">
        <v>65</v>
      </c>
      <c r="C102" s="40">
        <v>43031</v>
      </c>
      <c r="D102" s="2" t="s">
        <v>85</v>
      </c>
      <c r="E102" s="2" t="s">
        <v>86</v>
      </c>
      <c r="F102" s="2" t="s">
        <v>28</v>
      </c>
      <c r="G102" s="2" t="s">
        <v>29</v>
      </c>
      <c r="H102" s="2" t="s">
        <v>20</v>
      </c>
      <c r="I102" s="2" t="s">
        <v>30</v>
      </c>
      <c r="L102" s="4" t="s">
        <v>13</v>
      </c>
      <c r="M102" s="5">
        <f>100*M101/(M101+M104+M107)</f>
        <v>42.857142857142854</v>
      </c>
      <c r="N102" s="4">
        <f>100*N101/M101</f>
        <v>83.333333333333329</v>
      </c>
      <c r="P102" s="20" t="s">
        <v>18</v>
      </c>
      <c r="Q102" s="21">
        <f>(M101+M104+Q101)</f>
        <v>30</v>
      </c>
    </row>
    <row r="103" spans="1:17" ht="15" thickBot="1" x14ac:dyDescent="0.35">
      <c r="A103" s="2" t="s">
        <v>84</v>
      </c>
      <c r="B103" s="2" t="s">
        <v>65</v>
      </c>
      <c r="C103" s="40">
        <v>43031</v>
      </c>
      <c r="D103" s="2" t="s">
        <v>85</v>
      </c>
      <c r="E103" s="2" t="s">
        <v>86</v>
      </c>
      <c r="F103" s="2" t="s">
        <v>28</v>
      </c>
      <c r="G103" s="2" t="s">
        <v>29</v>
      </c>
      <c r="H103" s="2" t="s">
        <v>7</v>
      </c>
      <c r="I103" s="2" t="s">
        <v>31</v>
      </c>
      <c r="L103" s="4"/>
      <c r="M103" s="7"/>
      <c r="N103" s="6"/>
      <c r="P103" s="22"/>
      <c r="Q103" s="23"/>
    </row>
    <row r="104" spans="1:17" x14ac:dyDescent="0.3">
      <c r="A104" s="2" t="s">
        <v>84</v>
      </c>
      <c r="B104" s="2" t="s">
        <v>65</v>
      </c>
      <c r="C104" s="40">
        <v>43031</v>
      </c>
      <c r="D104" s="2" t="s">
        <v>85</v>
      </c>
      <c r="E104" s="2" t="s">
        <v>86</v>
      </c>
      <c r="F104" s="2" t="s">
        <v>28</v>
      </c>
      <c r="G104" s="2" t="s">
        <v>29</v>
      </c>
      <c r="H104" s="2" t="s">
        <v>11</v>
      </c>
      <c r="I104" s="2" t="s">
        <v>31</v>
      </c>
      <c r="L104" s="4" t="s">
        <v>20</v>
      </c>
      <c r="M104" s="7">
        <f>COUNTIF(H98:H127,"M")</f>
        <v>16</v>
      </c>
      <c r="N104" s="6">
        <f>SUMPRODUCT((H98:H127="M")*(I98:I127="VISIT"))</f>
        <v>10</v>
      </c>
      <c r="P104" s="20" t="s">
        <v>32</v>
      </c>
      <c r="Q104" s="21">
        <f>COUNTIF(I98:I127,"TOUCH")</f>
        <v>8</v>
      </c>
    </row>
    <row r="105" spans="1:17" x14ac:dyDescent="0.3">
      <c r="A105" s="2" t="s">
        <v>84</v>
      </c>
      <c r="B105" s="2" t="s">
        <v>65</v>
      </c>
      <c r="C105" s="40">
        <v>43031</v>
      </c>
      <c r="D105" s="2" t="s">
        <v>85</v>
      </c>
      <c r="E105" s="2" t="s">
        <v>86</v>
      </c>
      <c r="F105" s="2" t="s">
        <v>28</v>
      </c>
      <c r="G105" s="2" t="s">
        <v>29</v>
      </c>
      <c r="H105" s="2" t="s">
        <v>11</v>
      </c>
      <c r="I105" s="2" t="s">
        <v>31</v>
      </c>
      <c r="L105" s="4" t="s">
        <v>13</v>
      </c>
      <c r="M105" s="5">
        <f>100*M104/(M101+M104+M107)</f>
        <v>57.142857142857146</v>
      </c>
      <c r="N105" s="4">
        <f>100*N104/M104</f>
        <v>62.5</v>
      </c>
      <c r="P105" s="20" t="s">
        <v>18</v>
      </c>
      <c r="Q105" s="21">
        <f>(M101+M104+Q101)</f>
        <v>30</v>
      </c>
    </row>
    <row r="106" spans="1:17" x14ac:dyDescent="0.3">
      <c r="A106" s="2" t="s">
        <v>84</v>
      </c>
      <c r="B106" s="2" t="s">
        <v>65</v>
      </c>
      <c r="C106" s="40">
        <v>43031</v>
      </c>
      <c r="D106" s="2" t="s">
        <v>85</v>
      </c>
      <c r="E106" s="2" t="s">
        <v>86</v>
      </c>
      <c r="F106" s="2" t="s">
        <v>28</v>
      </c>
      <c r="G106" s="2" t="s">
        <v>29</v>
      </c>
      <c r="H106" s="2" t="s">
        <v>20</v>
      </c>
      <c r="I106" s="2" t="s">
        <v>30</v>
      </c>
    </row>
    <row r="107" spans="1:17" x14ac:dyDescent="0.3">
      <c r="A107" s="2" t="s">
        <v>84</v>
      </c>
      <c r="B107" s="2" t="s">
        <v>65</v>
      </c>
      <c r="C107" s="40">
        <v>43031</v>
      </c>
      <c r="D107" s="2" t="s">
        <v>85</v>
      </c>
      <c r="E107" s="2" t="s">
        <v>86</v>
      </c>
      <c r="F107" s="2" t="s">
        <v>28</v>
      </c>
      <c r="G107" s="2" t="s">
        <v>29</v>
      </c>
      <c r="H107" s="2" t="s">
        <v>20</v>
      </c>
      <c r="I107" s="2" t="s">
        <v>30</v>
      </c>
    </row>
    <row r="108" spans="1:17" x14ac:dyDescent="0.3">
      <c r="A108" s="2" t="s">
        <v>84</v>
      </c>
      <c r="B108" s="2" t="s">
        <v>65</v>
      </c>
      <c r="C108" s="40">
        <v>43031</v>
      </c>
      <c r="D108" s="2" t="s">
        <v>85</v>
      </c>
      <c r="E108" s="2" t="s">
        <v>86</v>
      </c>
      <c r="F108" s="2" t="s">
        <v>28</v>
      </c>
      <c r="G108" s="2" t="s">
        <v>29</v>
      </c>
      <c r="H108" s="2" t="s">
        <v>11</v>
      </c>
      <c r="I108" s="2" t="s">
        <v>31</v>
      </c>
    </row>
    <row r="109" spans="1:17" x14ac:dyDescent="0.3">
      <c r="A109" s="2" t="s">
        <v>84</v>
      </c>
      <c r="B109" s="2" t="s">
        <v>65</v>
      </c>
      <c r="C109" s="40">
        <v>43031</v>
      </c>
      <c r="D109" s="2" t="s">
        <v>85</v>
      </c>
      <c r="E109" s="2" t="s">
        <v>86</v>
      </c>
      <c r="F109" s="2" t="s">
        <v>28</v>
      </c>
      <c r="G109" s="2" t="s">
        <v>29</v>
      </c>
      <c r="H109" s="2" t="s">
        <v>20</v>
      </c>
      <c r="I109" s="2" t="s">
        <v>31</v>
      </c>
    </row>
    <row r="110" spans="1:17" x14ac:dyDescent="0.3">
      <c r="A110" s="2" t="s">
        <v>84</v>
      </c>
      <c r="B110" s="2" t="s">
        <v>65</v>
      </c>
      <c r="C110" s="40">
        <v>43031</v>
      </c>
      <c r="D110" s="2" t="s">
        <v>85</v>
      </c>
      <c r="E110" s="2" t="s">
        <v>86</v>
      </c>
      <c r="F110" s="2" t="s">
        <v>28</v>
      </c>
      <c r="G110" s="2" t="s">
        <v>29</v>
      </c>
      <c r="H110" s="2" t="s">
        <v>20</v>
      </c>
      <c r="I110" s="2" t="s">
        <v>31</v>
      </c>
    </row>
    <row r="111" spans="1:17" x14ac:dyDescent="0.3">
      <c r="A111" s="2" t="s">
        <v>84</v>
      </c>
      <c r="B111" s="2" t="s">
        <v>65</v>
      </c>
      <c r="C111" s="40">
        <v>43031</v>
      </c>
      <c r="D111" s="2" t="s">
        <v>85</v>
      </c>
      <c r="E111" s="2" t="s">
        <v>86</v>
      </c>
      <c r="F111" s="2" t="s">
        <v>28</v>
      </c>
      <c r="G111" s="2" t="s">
        <v>29</v>
      </c>
      <c r="H111" s="2" t="s">
        <v>7</v>
      </c>
      <c r="I111" s="2" t="s">
        <v>31</v>
      </c>
    </row>
    <row r="112" spans="1:17" x14ac:dyDescent="0.3">
      <c r="A112" s="2" t="s">
        <v>84</v>
      </c>
      <c r="B112" s="2" t="s">
        <v>65</v>
      </c>
      <c r="C112" s="40">
        <v>43031</v>
      </c>
      <c r="D112" s="2" t="s">
        <v>85</v>
      </c>
      <c r="E112" s="2" t="s">
        <v>86</v>
      </c>
      <c r="F112" s="2" t="s">
        <v>28</v>
      </c>
      <c r="G112" s="2" t="s">
        <v>29</v>
      </c>
      <c r="H112" s="2" t="s">
        <v>11</v>
      </c>
      <c r="I112" s="2" t="s">
        <v>30</v>
      </c>
    </row>
    <row r="113" spans="1:9" x14ac:dyDescent="0.3">
      <c r="A113" s="2" t="s">
        <v>84</v>
      </c>
      <c r="B113" s="2" t="s">
        <v>65</v>
      </c>
      <c r="C113" s="40">
        <v>43031</v>
      </c>
      <c r="D113" s="2" t="s">
        <v>85</v>
      </c>
      <c r="E113" s="2" t="s">
        <v>86</v>
      </c>
      <c r="F113" s="2" t="s">
        <v>28</v>
      </c>
      <c r="G113" s="2" t="s">
        <v>29</v>
      </c>
      <c r="H113" s="2" t="s">
        <v>20</v>
      </c>
      <c r="I113" s="2" t="s">
        <v>30</v>
      </c>
    </row>
    <row r="114" spans="1:9" x14ac:dyDescent="0.3">
      <c r="A114" s="2" t="s">
        <v>84</v>
      </c>
      <c r="B114" s="2" t="s">
        <v>65</v>
      </c>
      <c r="C114" s="40">
        <v>43031</v>
      </c>
      <c r="D114" s="2" t="s">
        <v>85</v>
      </c>
      <c r="E114" s="2" t="s">
        <v>86</v>
      </c>
      <c r="F114" s="2" t="s">
        <v>28</v>
      </c>
      <c r="G114" s="2" t="s">
        <v>29</v>
      </c>
      <c r="H114" s="2" t="s">
        <v>20</v>
      </c>
      <c r="I114" s="2" t="s">
        <v>31</v>
      </c>
    </row>
    <row r="115" spans="1:9" x14ac:dyDescent="0.3">
      <c r="A115" s="2" t="s">
        <v>84</v>
      </c>
      <c r="B115" s="2" t="s">
        <v>65</v>
      </c>
      <c r="C115" s="40">
        <v>43031</v>
      </c>
      <c r="D115" s="2" t="s">
        <v>85</v>
      </c>
      <c r="E115" s="2" t="s">
        <v>86</v>
      </c>
      <c r="F115" s="2" t="s">
        <v>28</v>
      </c>
      <c r="G115" s="2" t="s">
        <v>29</v>
      </c>
      <c r="H115" s="2" t="s">
        <v>11</v>
      </c>
      <c r="I115" s="2" t="s">
        <v>31</v>
      </c>
    </row>
    <row r="116" spans="1:9" x14ac:dyDescent="0.3">
      <c r="A116" s="2" t="s">
        <v>84</v>
      </c>
      <c r="B116" s="2" t="s">
        <v>65</v>
      </c>
      <c r="C116" s="40">
        <v>43031</v>
      </c>
      <c r="D116" s="2" t="s">
        <v>85</v>
      </c>
      <c r="E116" s="2" t="s">
        <v>86</v>
      </c>
      <c r="F116" s="2" t="s">
        <v>28</v>
      </c>
      <c r="G116" s="2" t="s">
        <v>29</v>
      </c>
      <c r="H116" s="2" t="s">
        <v>20</v>
      </c>
      <c r="I116" s="2" t="s">
        <v>31</v>
      </c>
    </row>
    <row r="117" spans="1:9" x14ac:dyDescent="0.3">
      <c r="A117" s="2" t="s">
        <v>84</v>
      </c>
      <c r="B117" s="2" t="s">
        <v>65</v>
      </c>
      <c r="C117" s="40">
        <v>43031</v>
      </c>
      <c r="D117" s="2" t="s">
        <v>85</v>
      </c>
      <c r="E117" s="2" t="s">
        <v>86</v>
      </c>
      <c r="F117" s="2" t="s">
        <v>28</v>
      </c>
      <c r="G117" s="2" t="s">
        <v>29</v>
      </c>
      <c r="H117" s="2" t="s">
        <v>20</v>
      </c>
      <c r="I117" s="2" t="s">
        <v>31</v>
      </c>
    </row>
    <row r="118" spans="1:9" x14ac:dyDescent="0.3">
      <c r="A118" s="2" t="s">
        <v>84</v>
      </c>
      <c r="B118" s="2" t="s">
        <v>65</v>
      </c>
      <c r="C118" s="40">
        <v>43031</v>
      </c>
      <c r="D118" s="2" t="s">
        <v>85</v>
      </c>
      <c r="E118" s="2" t="s">
        <v>86</v>
      </c>
      <c r="F118" s="2" t="s">
        <v>28</v>
      </c>
      <c r="G118" s="2" t="s">
        <v>29</v>
      </c>
      <c r="H118" s="2" t="s">
        <v>20</v>
      </c>
      <c r="I118" s="2" t="s">
        <v>31</v>
      </c>
    </row>
    <row r="119" spans="1:9" x14ac:dyDescent="0.3">
      <c r="A119" s="2" t="s">
        <v>84</v>
      </c>
      <c r="B119" s="2" t="s">
        <v>65</v>
      </c>
      <c r="C119" s="40">
        <v>43031</v>
      </c>
      <c r="D119" s="2" t="s">
        <v>85</v>
      </c>
      <c r="E119" s="2" t="s">
        <v>86</v>
      </c>
      <c r="F119" s="2" t="s">
        <v>28</v>
      </c>
      <c r="G119" s="2" t="s">
        <v>29</v>
      </c>
      <c r="H119" s="2" t="s">
        <v>11</v>
      </c>
      <c r="I119" s="2" t="s">
        <v>31</v>
      </c>
    </row>
    <row r="120" spans="1:9" x14ac:dyDescent="0.3">
      <c r="A120" s="2" t="s">
        <v>84</v>
      </c>
      <c r="B120" s="2" t="s">
        <v>65</v>
      </c>
      <c r="C120" s="40">
        <v>43031</v>
      </c>
      <c r="D120" s="2" t="s">
        <v>85</v>
      </c>
      <c r="E120" s="2" t="s">
        <v>86</v>
      </c>
      <c r="F120" s="2" t="s">
        <v>28</v>
      </c>
      <c r="G120" s="2" t="s">
        <v>29</v>
      </c>
      <c r="H120" s="2" t="s">
        <v>20</v>
      </c>
      <c r="I120" s="2" t="s">
        <v>30</v>
      </c>
    </row>
    <row r="121" spans="1:9" x14ac:dyDescent="0.3">
      <c r="A121" s="2" t="s">
        <v>84</v>
      </c>
      <c r="B121" s="2" t="s">
        <v>65</v>
      </c>
      <c r="C121" s="40">
        <v>43031</v>
      </c>
      <c r="D121" s="2" t="s">
        <v>85</v>
      </c>
      <c r="E121" s="2" t="s">
        <v>86</v>
      </c>
      <c r="F121" s="2" t="s">
        <v>28</v>
      </c>
      <c r="G121" s="2" t="s">
        <v>29</v>
      </c>
      <c r="H121" s="2" t="s">
        <v>20</v>
      </c>
      <c r="I121" s="2" t="s">
        <v>31</v>
      </c>
    </row>
    <row r="122" spans="1:9" x14ac:dyDescent="0.3">
      <c r="A122" s="2" t="s">
        <v>84</v>
      </c>
      <c r="B122" s="2" t="s">
        <v>65</v>
      </c>
      <c r="C122" s="40">
        <v>43031</v>
      </c>
      <c r="D122" s="2" t="s">
        <v>85</v>
      </c>
      <c r="E122" s="2" t="s">
        <v>86</v>
      </c>
      <c r="F122" s="2" t="s">
        <v>28</v>
      </c>
      <c r="G122" s="2" t="s">
        <v>29</v>
      </c>
      <c r="H122" s="2" t="s">
        <v>11</v>
      </c>
      <c r="I122" s="2" t="s">
        <v>31</v>
      </c>
    </row>
    <row r="123" spans="1:9" x14ac:dyDescent="0.3">
      <c r="A123" s="2" t="s">
        <v>84</v>
      </c>
      <c r="B123" s="2" t="s">
        <v>65</v>
      </c>
      <c r="C123" s="40">
        <v>43031</v>
      </c>
      <c r="D123" s="2" t="s">
        <v>85</v>
      </c>
      <c r="E123" s="2" t="s">
        <v>86</v>
      </c>
      <c r="F123" s="2" t="s">
        <v>28</v>
      </c>
      <c r="G123" s="2" t="s">
        <v>29</v>
      </c>
      <c r="H123" s="2" t="s">
        <v>20</v>
      </c>
      <c r="I123" s="2" t="s">
        <v>30</v>
      </c>
    </row>
    <row r="124" spans="1:9" x14ac:dyDescent="0.3">
      <c r="A124" s="2" t="s">
        <v>84</v>
      </c>
      <c r="B124" s="2" t="s">
        <v>65</v>
      </c>
      <c r="C124" s="40">
        <v>43031</v>
      </c>
      <c r="D124" s="2" t="s">
        <v>85</v>
      </c>
      <c r="E124" s="2" t="s">
        <v>86</v>
      </c>
      <c r="F124" s="2" t="s">
        <v>28</v>
      </c>
      <c r="G124" s="2" t="s">
        <v>29</v>
      </c>
      <c r="H124" s="2" t="s">
        <v>20</v>
      </c>
      <c r="I124" s="2" t="s">
        <v>31</v>
      </c>
    </row>
    <row r="125" spans="1:9" x14ac:dyDescent="0.3">
      <c r="A125" s="2" t="s">
        <v>84</v>
      </c>
      <c r="B125" s="2" t="s">
        <v>65</v>
      </c>
      <c r="C125" s="40">
        <v>43031</v>
      </c>
      <c r="D125" s="2" t="s">
        <v>85</v>
      </c>
      <c r="E125" s="2" t="s">
        <v>86</v>
      </c>
      <c r="F125" s="2" t="s">
        <v>28</v>
      </c>
      <c r="G125" s="2" t="s">
        <v>29</v>
      </c>
      <c r="H125" s="2" t="s">
        <v>11</v>
      </c>
      <c r="I125" s="2" t="s">
        <v>31</v>
      </c>
    </row>
    <row r="126" spans="1:9" x14ac:dyDescent="0.3">
      <c r="A126" s="2" t="s">
        <v>84</v>
      </c>
      <c r="B126" s="2" t="s">
        <v>65</v>
      </c>
      <c r="C126" s="40">
        <v>43031</v>
      </c>
      <c r="D126" s="2" t="s">
        <v>85</v>
      </c>
      <c r="E126" s="2" t="s">
        <v>86</v>
      </c>
      <c r="F126" s="2" t="s">
        <v>28</v>
      </c>
      <c r="G126" s="2" t="s">
        <v>29</v>
      </c>
      <c r="H126" s="2" t="s">
        <v>11</v>
      </c>
      <c r="I126" s="2" t="s">
        <v>30</v>
      </c>
    </row>
    <row r="127" spans="1:9" x14ac:dyDescent="0.3">
      <c r="A127" s="2" t="s">
        <v>84</v>
      </c>
      <c r="B127" s="2" t="s">
        <v>65</v>
      </c>
      <c r="C127" s="40">
        <v>43031</v>
      </c>
      <c r="D127" s="2" t="s">
        <v>85</v>
      </c>
      <c r="E127" s="2" t="s">
        <v>86</v>
      </c>
      <c r="F127" s="2" t="s">
        <v>28</v>
      </c>
      <c r="G127" s="2" t="s">
        <v>29</v>
      </c>
      <c r="H127" s="2" t="s">
        <v>20</v>
      </c>
      <c r="I127" s="2" t="s">
        <v>31</v>
      </c>
    </row>
    <row r="128" spans="1:9" x14ac:dyDescent="0.3">
      <c r="I128" s="3" t="s">
        <v>8</v>
      </c>
    </row>
    <row r="129" spans="1:17" x14ac:dyDescent="0.3">
      <c r="I129" s="3" t="s">
        <v>21</v>
      </c>
    </row>
    <row r="130" spans="1:17" ht="15" thickBot="1" x14ac:dyDescent="0.35">
      <c r="A130" s="2" t="s">
        <v>88</v>
      </c>
      <c r="B130" s="2" t="s">
        <v>65</v>
      </c>
      <c r="C130" s="40">
        <v>43031</v>
      </c>
      <c r="D130" s="2" t="s">
        <v>90</v>
      </c>
      <c r="E130" s="2" t="s">
        <v>35</v>
      </c>
      <c r="F130" s="2" t="s">
        <v>28</v>
      </c>
      <c r="G130" s="2" t="s">
        <v>29</v>
      </c>
      <c r="H130" s="2" t="s">
        <v>11</v>
      </c>
      <c r="I130" s="2" t="s">
        <v>30</v>
      </c>
      <c r="J130" s="2" t="s">
        <v>89</v>
      </c>
    </row>
    <row r="131" spans="1:17" x14ac:dyDescent="0.3">
      <c r="A131" s="2" t="s">
        <v>88</v>
      </c>
      <c r="B131" s="2" t="s">
        <v>65</v>
      </c>
      <c r="C131" s="40">
        <v>43031</v>
      </c>
      <c r="D131" s="2" t="s">
        <v>90</v>
      </c>
      <c r="E131" s="2" t="s">
        <v>35</v>
      </c>
      <c r="F131" s="2" t="s">
        <v>28</v>
      </c>
      <c r="G131" s="2" t="s">
        <v>29</v>
      </c>
      <c r="H131" s="2" t="s">
        <v>20</v>
      </c>
      <c r="I131" s="2" t="s">
        <v>30</v>
      </c>
      <c r="J131" s="2" t="s">
        <v>89</v>
      </c>
      <c r="L131" s="4" t="str">
        <f>A131</f>
        <v>B89</v>
      </c>
      <c r="M131" s="5" t="s">
        <v>12</v>
      </c>
      <c r="N131" s="5" t="s">
        <v>31</v>
      </c>
      <c r="P131" s="16"/>
      <c r="Q131" s="17" t="s">
        <v>7</v>
      </c>
    </row>
    <row r="132" spans="1:17" x14ac:dyDescent="0.3">
      <c r="A132" s="2" t="s">
        <v>88</v>
      </c>
      <c r="B132" s="2" t="s">
        <v>65</v>
      </c>
      <c r="C132" s="40">
        <v>43031</v>
      </c>
      <c r="D132" s="2" t="s">
        <v>90</v>
      </c>
      <c r="E132" s="2" t="s">
        <v>35</v>
      </c>
      <c r="F132" s="2" t="s">
        <v>28</v>
      </c>
      <c r="G132" s="2" t="s">
        <v>29</v>
      </c>
      <c r="H132" s="2" t="s">
        <v>7</v>
      </c>
      <c r="I132" s="2" t="s">
        <v>30</v>
      </c>
      <c r="J132" s="2" t="s">
        <v>89</v>
      </c>
      <c r="L132" s="6"/>
      <c r="M132" s="6"/>
      <c r="N132" s="6"/>
      <c r="P132" s="18"/>
      <c r="Q132" s="19"/>
    </row>
    <row r="133" spans="1:17" x14ac:dyDescent="0.3">
      <c r="A133" s="2" t="s">
        <v>88</v>
      </c>
      <c r="B133" s="2" t="s">
        <v>65</v>
      </c>
      <c r="C133" s="40">
        <v>43031</v>
      </c>
      <c r="D133" s="2" t="s">
        <v>90</v>
      </c>
      <c r="E133" s="2" t="s">
        <v>35</v>
      </c>
      <c r="F133" s="2" t="s">
        <v>28</v>
      </c>
      <c r="G133" s="2" t="s">
        <v>29</v>
      </c>
      <c r="H133" s="2" t="s">
        <v>7</v>
      </c>
      <c r="I133" s="2" t="s">
        <v>30</v>
      </c>
      <c r="J133" s="2" t="s">
        <v>89</v>
      </c>
      <c r="L133" s="4" t="s">
        <v>11</v>
      </c>
      <c r="M133" s="6">
        <f>COUNTIF(H130:H139,"C")</f>
        <v>2</v>
      </c>
      <c r="N133" s="6">
        <f>SUMPRODUCT((H130:H139="C")*(I130:I139="VISIT"))</f>
        <v>0</v>
      </c>
      <c r="P133" s="20" t="s">
        <v>17</v>
      </c>
      <c r="Q133" s="21">
        <f>COUNTIF(H130:H139,"RET")</f>
        <v>2</v>
      </c>
    </row>
    <row r="134" spans="1:17" x14ac:dyDescent="0.3">
      <c r="A134" s="2" t="s">
        <v>88</v>
      </c>
      <c r="B134" s="2" t="s">
        <v>65</v>
      </c>
      <c r="C134" s="40">
        <v>43031</v>
      </c>
      <c r="D134" s="2" t="s">
        <v>90</v>
      </c>
      <c r="E134" s="2" t="s">
        <v>35</v>
      </c>
      <c r="F134" s="2" t="s">
        <v>28</v>
      </c>
      <c r="G134" s="2" t="s">
        <v>29</v>
      </c>
      <c r="H134" s="2" t="s">
        <v>11</v>
      </c>
      <c r="I134" s="2" t="s">
        <v>30</v>
      </c>
      <c r="J134" s="2" t="s">
        <v>89</v>
      </c>
      <c r="L134" s="4" t="s">
        <v>13</v>
      </c>
      <c r="M134" s="5">
        <f>100*M133/(M133+M136+M139)</f>
        <v>66.666666666666671</v>
      </c>
      <c r="N134" s="4">
        <f>100*N133/M133</f>
        <v>0</v>
      </c>
      <c r="P134" s="20" t="s">
        <v>18</v>
      </c>
      <c r="Q134" s="21">
        <f>(M133+M136+Q133)</f>
        <v>5</v>
      </c>
    </row>
    <row r="135" spans="1:17" ht="15" thickBot="1" x14ac:dyDescent="0.35">
      <c r="C135" s="40"/>
      <c r="L135" s="4"/>
      <c r="M135" s="7"/>
      <c r="N135" s="6"/>
      <c r="P135" s="22"/>
      <c r="Q135" s="23"/>
    </row>
    <row r="136" spans="1:17" x14ac:dyDescent="0.3">
      <c r="C136" s="40"/>
      <c r="L136" s="4" t="s">
        <v>20</v>
      </c>
      <c r="M136" s="7">
        <f>COUNTIF(H130:H139,"M")</f>
        <v>1</v>
      </c>
      <c r="N136" s="6">
        <f>SUMPRODUCT((H130:H139="M")*(I130:I139="VISIT"))</f>
        <v>0</v>
      </c>
      <c r="P136" s="20" t="s">
        <v>32</v>
      </c>
      <c r="Q136" s="21">
        <f>COUNTIF(I130:I139,"TOUCH")</f>
        <v>5</v>
      </c>
    </row>
    <row r="137" spans="1:17" x14ac:dyDescent="0.3">
      <c r="C137" s="40"/>
      <c r="L137" s="4" t="s">
        <v>13</v>
      </c>
      <c r="M137" s="5">
        <f>100*M136/(M133+M136+M139)</f>
        <v>33.333333333333336</v>
      </c>
      <c r="N137" s="4">
        <f>100*N136/M136</f>
        <v>0</v>
      </c>
      <c r="P137" s="20" t="s">
        <v>18</v>
      </c>
      <c r="Q137" s="21">
        <f>(M133+M136+Q133)</f>
        <v>5</v>
      </c>
    </row>
    <row r="138" spans="1:17" x14ac:dyDescent="0.3">
      <c r="C138" s="40"/>
    </row>
    <row r="139" spans="1:17" x14ac:dyDescent="0.3">
      <c r="C139" s="40"/>
    </row>
    <row r="140" spans="1:17" x14ac:dyDescent="0.3">
      <c r="I140" s="3" t="s">
        <v>8</v>
      </c>
    </row>
    <row r="141" spans="1:17" x14ac:dyDescent="0.3">
      <c r="I141" s="3" t="s">
        <v>21</v>
      </c>
    </row>
    <row r="142" spans="1:17" ht="15" thickBot="1" x14ac:dyDescent="0.35">
      <c r="A142" s="2" t="s">
        <v>91</v>
      </c>
      <c r="B142" s="2" t="s">
        <v>65</v>
      </c>
      <c r="C142" s="40">
        <v>43031</v>
      </c>
      <c r="D142" s="2" t="s">
        <v>61</v>
      </c>
      <c r="F142" s="2" t="s">
        <v>28</v>
      </c>
      <c r="G142" s="2" t="s">
        <v>29</v>
      </c>
      <c r="H142" s="2" t="s">
        <v>20</v>
      </c>
      <c r="I142" s="2" t="s">
        <v>30</v>
      </c>
      <c r="J142" s="2" t="s">
        <v>89</v>
      </c>
    </row>
    <row r="143" spans="1:17" x14ac:dyDescent="0.3">
      <c r="A143" s="2" t="s">
        <v>91</v>
      </c>
      <c r="B143" s="2" t="s">
        <v>65</v>
      </c>
      <c r="C143" s="40">
        <v>43031</v>
      </c>
      <c r="D143" s="2" t="s">
        <v>61</v>
      </c>
      <c r="F143" s="2" t="s">
        <v>28</v>
      </c>
      <c r="G143" s="2" t="s">
        <v>29</v>
      </c>
      <c r="H143" s="2" t="s">
        <v>11</v>
      </c>
      <c r="I143" s="2" t="s">
        <v>30</v>
      </c>
      <c r="J143" s="2" t="s">
        <v>89</v>
      </c>
      <c r="L143" s="4" t="str">
        <f>A143</f>
        <v>B90</v>
      </c>
      <c r="M143" s="5" t="s">
        <v>12</v>
      </c>
      <c r="N143" s="5" t="s">
        <v>31</v>
      </c>
      <c r="P143" s="16"/>
      <c r="Q143" s="17" t="s">
        <v>7</v>
      </c>
    </row>
    <row r="144" spans="1:17" x14ac:dyDescent="0.3">
      <c r="A144" s="2" t="s">
        <v>91</v>
      </c>
      <c r="B144" s="2" t="s">
        <v>65</v>
      </c>
      <c r="C144" s="40">
        <v>43031</v>
      </c>
      <c r="D144" s="2" t="s">
        <v>61</v>
      </c>
      <c r="F144" s="2" t="s">
        <v>28</v>
      </c>
      <c r="G144" s="2" t="s">
        <v>29</v>
      </c>
      <c r="H144" s="2" t="s">
        <v>20</v>
      </c>
      <c r="I144" s="2" t="s">
        <v>30</v>
      </c>
      <c r="J144" s="2" t="s">
        <v>89</v>
      </c>
      <c r="L144" s="6"/>
      <c r="M144" s="6"/>
      <c r="N144" s="6"/>
      <c r="P144" s="18"/>
      <c r="Q144" s="19"/>
    </row>
    <row r="145" spans="1:17" x14ac:dyDescent="0.3">
      <c r="A145" s="2" t="s">
        <v>91</v>
      </c>
      <c r="B145" s="2" t="s">
        <v>65</v>
      </c>
      <c r="C145" s="40">
        <v>43031</v>
      </c>
      <c r="D145" s="2" t="s">
        <v>61</v>
      </c>
      <c r="F145" s="2" t="s">
        <v>28</v>
      </c>
      <c r="G145" s="2" t="s">
        <v>29</v>
      </c>
      <c r="H145" s="2" t="s">
        <v>11</v>
      </c>
      <c r="I145" s="2" t="s">
        <v>30</v>
      </c>
      <c r="J145" s="2" t="s">
        <v>89</v>
      </c>
      <c r="L145" s="4" t="s">
        <v>11</v>
      </c>
      <c r="M145" s="6">
        <f>COUNTIF(H142:H153,"C")</f>
        <v>5</v>
      </c>
      <c r="N145" s="6">
        <f>SUMPRODUCT((H142:H153="C")*(I142:I153="VISIT"))</f>
        <v>0</v>
      </c>
      <c r="P145" s="20" t="s">
        <v>17</v>
      </c>
      <c r="Q145" s="21">
        <f>COUNTIF(H142:H153,"RET")</f>
        <v>0</v>
      </c>
    </row>
    <row r="146" spans="1:17" x14ac:dyDescent="0.3">
      <c r="A146" s="2" t="s">
        <v>91</v>
      </c>
      <c r="B146" s="2" t="s">
        <v>65</v>
      </c>
      <c r="C146" s="40">
        <v>43031</v>
      </c>
      <c r="D146" s="2" t="s">
        <v>61</v>
      </c>
      <c r="F146" s="2" t="s">
        <v>28</v>
      </c>
      <c r="G146" s="2" t="s">
        <v>29</v>
      </c>
      <c r="H146" s="2" t="s">
        <v>20</v>
      </c>
      <c r="I146" s="2" t="s">
        <v>30</v>
      </c>
      <c r="J146" s="2" t="s">
        <v>89</v>
      </c>
      <c r="L146" s="4" t="s">
        <v>13</v>
      </c>
      <c r="M146" s="5">
        <f>100*M145/(M145+M148+M151)</f>
        <v>41.666666666666664</v>
      </c>
      <c r="N146" s="4">
        <f>100*N145/M145</f>
        <v>0</v>
      </c>
      <c r="P146" s="20" t="s">
        <v>18</v>
      </c>
      <c r="Q146" s="21">
        <f>(M145+M148+Q145)</f>
        <v>12</v>
      </c>
    </row>
    <row r="147" spans="1:17" ht="15" thickBot="1" x14ac:dyDescent="0.35">
      <c r="A147" s="2" t="s">
        <v>91</v>
      </c>
      <c r="B147" s="2" t="s">
        <v>65</v>
      </c>
      <c r="C147" s="40">
        <v>43031</v>
      </c>
      <c r="D147" s="2" t="s">
        <v>61</v>
      </c>
      <c r="F147" s="2" t="s">
        <v>28</v>
      </c>
      <c r="G147" s="2" t="s">
        <v>29</v>
      </c>
      <c r="H147" s="2" t="s">
        <v>11</v>
      </c>
      <c r="I147" s="2" t="s">
        <v>30</v>
      </c>
      <c r="J147" s="2" t="s">
        <v>89</v>
      </c>
      <c r="L147" s="4"/>
      <c r="M147" s="7"/>
      <c r="N147" s="6"/>
      <c r="P147" s="22"/>
      <c r="Q147" s="23"/>
    </row>
    <row r="148" spans="1:17" x14ac:dyDescent="0.3">
      <c r="A148" s="2" t="s">
        <v>91</v>
      </c>
      <c r="B148" s="2" t="s">
        <v>65</v>
      </c>
      <c r="C148" s="40">
        <v>43031</v>
      </c>
      <c r="D148" s="2" t="s">
        <v>61</v>
      </c>
      <c r="F148" s="2" t="s">
        <v>28</v>
      </c>
      <c r="G148" s="2" t="s">
        <v>29</v>
      </c>
      <c r="H148" s="2" t="s">
        <v>20</v>
      </c>
      <c r="I148" s="2" t="s">
        <v>30</v>
      </c>
      <c r="J148" s="2" t="s">
        <v>89</v>
      </c>
      <c r="L148" s="4" t="s">
        <v>20</v>
      </c>
      <c r="M148" s="7">
        <f>COUNTIF(H142:H153,"M")</f>
        <v>7</v>
      </c>
      <c r="N148" s="6">
        <f>SUMPRODUCT((H142:H153="M")*(I142:I153="VISIT"))</f>
        <v>0</v>
      </c>
      <c r="P148" s="20" t="s">
        <v>32</v>
      </c>
      <c r="Q148" s="21">
        <f>COUNTIF(I142:I153,"TOUCH")</f>
        <v>12</v>
      </c>
    </row>
    <row r="149" spans="1:17" x14ac:dyDescent="0.3">
      <c r="A149" s="2" t="s">
        <v>91</v>
      </c>
      <c r="B149" s="2" t="s">
        <v>65</v>
      </c>
      <c r="C149" s="40">
        <v>43031</v>
      </c>
      <c r="D149" s="2" t="s">
        <v>61</v>
      </c>
      <c r="F149" s="2" t="s">
        <v>28</v>
      </c>
      <c r="G149" s="2" t="s">
        <v>29</v>
      </c>
      <c r="H149" s="2" t="s">
        <v>11</v>
      </c>
      <c r="I149" s="2" t="s">
        <v>30</v>
      </c>
      <c r="J149" s="2" t="s">
        <v>89</v>
      </c>
      <c r="L149" s="4" t="s">
        <v>13</v>
      </c>
      <c r="M149" s="5">
        <f>100*M148/(M145+M148+M151)</f>
        <v>58.333333333333336</v>
      </c>
      <c r="N149" s="4">
        <f>100*N148/M148</f>
        <v>0</v>
      </c>
      <c r="P149" s="20" t="s">
        <v>18</v>
      </c>
      <c r="Q149" s="21">
        <f>(M145+M148+Q145)</f>
        <v>12</v>
      </c>
    </row>
    <row r="150" spans="1:17" x14ac:dyDescent="0.3">
      <c r="A150" s="2" t="s">
        <v>91</v>
      </c>
      <c r="B150" s="2" t="s">
        <v>65</v>
      </c>
      <c r="C150" s="40">
        <v>43031</v>
      </c>
      <c r="D150" s="2" t="s">
        <v>61</v>
      </c>
      <c r="F150" s="2" t="s">
        <v>28</v>
      </c>
      <c r="G150" s="2" t="s">
        <v>29</v>
      </c>
      <c r="H150" s="2" t="s">
        <v>20</v>
      </c>
      <c r="I150" s="2" t="s">
        <v>30</v>
      </c>
      <c r="J150" s="2" t="s">
        <v>89</v>
      </c>
    </row>
    <row r="151" spans="1:17" x14ac:dyDescent="0.3">
      <c r="A151" s="2" t="s">
        <v>91</v>
      </c>
      <c r="B151" s="2" t="s">
        <v>65</v>
      </c>
      <c r="C151" s="40">
        <v>43031</v>
      </c>
      <c r="D151" s="2" t="s">
        <v>61</v>
      </c>
      <c r="F151" s="2" t="s">
        <v>28</v>
      </c>
      <c r="G151" s="2" t="s">
        <v>29</v>
      </c>
      <c r="H151" s="2" t="s">
        <v>20</v>
      </c>
      <c r="I151" s="2" t="s">
        <v>30</v>
      </c>
      <c r="J151" s="2" t="s">
        <v>89</v>
      </c>
    </row>
    <row r="152" spans="1:17" x14ac:dyDescent="0.3">
      <c r="A152" s="2" t="s">
        <v>91</v>
      </c>
      <c r="B152" s="2" t="s">
        <v>65</v>
      </c>
      <c r="C152" s="40">
        <v>43031</v>
      </c>
      <c r="D152" s="2" t="s">
        <v>61</v>
      </c>
      <c r="F152" s="2" t="s">
        <v>28</v>
      </c>
      <c r="G152" s="2" t="s">
        <v>29</v>
      </c>
      <c r="H152" s="2" t="s">
        <v>20</v>
      </c>
      <c r="I152" s="2" t="s">
        <v>30</v>
      </c>
      <c r="J152" s="2" t="s">
        <v>89</v>
      </c>
    </row>
    <row r="153" spans="1:17" x14ac:dyDescent="0.3">
      <c r="A153" s="2" t="s">
        <v>91</v>
      </c>
      <c r="B153" s="2" t="s">
        <v>65</v>
      </c>
      <c r="C153" s="40">
        <v>43031</v>
      </c>
      <c r="D153" s="2" t="s">
        <v>61</v>
      </c>
      <c r="F153" s="2" t="s">
        <v>28</v>
      </c>
      <c r="G153" s="2" t="s">
        <v>29</v>
      </c>
      <c r="H153" s="2" t="s">
        <v>11</v>
      </c>
      <c r="I153" s="2" t="s">
        <v>30</v>
      </c>
      <c r="J153" s="2" t="s">
        <v>89</v>
      </c>
    </row>
    <row r="154" spans="1:17" x14ac:dyDescent="0.3">
      <c r="I154" s="3" t="s">
        <v>8</v>
      </c>
    </row>
    <row r="155" spans="1:17" x14ac:dyDescent="0.3">
      <c r="I155" s="3" t="s">
        <v>21</v>
      </c>
    </row>
    <row r="156" spans="1:17" ht="15" thickBot="1" x14ac:dyDescent="0.35">
      <c r="A156" s="2" t="s">
        <v>94</v>
      </c>
      <c r="B156" s="2" t="s">
        <v>65</v>
      </c>
      <c r="C156" s="40">
        <v>43031</v>
      </c>
      <c r="D156" s="2" t="s">
        <v>95</v>
      </c>
      <c r="E156" s="2" t="s">
        <v>58</v>
      </c>
      <c r="F156" s="2" t="s">
        <v>63</v>
      </c>
      <c r="G156" s="2" t="s">
        <v>29</v>
      </c>
      <c r="H156" s="2" t="s">
        <v>20</v>
      </c>
      <c r="I156" s="2" t="s">
        <v>31</v>
      </c>
    </row>
    <row r="157" spans="1:17" x14ac:dyDescent="0.3">
      <c r="A157" s="2" t="s">
        <v>94</v>
      </c>
      <c r="B157" s="2" t="s">
        <v>65</v>
      </c>
      <c r="C157" s="40">
        <v>43031</v>
      </c>
      <c r="D157" s="2" t="s">
        <v>95</v>
      </c>
      <c r="E157" s="2" t="s">
        <v>58</v>
      </c>
      <c r="F157" s="2" t="s">
        <v>63</v>
      </c>
      <c r="G157" s="2" t="s">
        <v>29</v>
      </c>
      <c r="H157" s="2" t="s">
        <v>11</v>
      </c>
      <c r="I157" s="2" t="s">
        <v>31</v>
      </c>
      <c r="L157" s="4" t="str">
        <f>A157</f>
        <v>B92</v>
      </c>
      <c r="M157" s="5" t="s">
        <v>12</v>
      </c>
      <c r="N157" s="5" t="s">
        <v>31</v>
      </c>
      <c r="P157" s="16"/>
      <c r="Q157" s="17" t="s">
        <v>7</v>
      </c>
    </row>
    <row r="158" spans="1:17" x14ac:dyDescent="0.3">
      <c r="A158" s="2" t="s">
        <v>94</v>
      </c>
      <c r="B158" s="2" t="s">
        <v>65</v>
      </c>
      <c r="C158" s="40">
        <v>43031</v>
      </c>
      <c r="D158" s="2" t="s">
        <v>95</v>
      </c>
      <c r="E158" s="2" t="s">
        <v>58</v>
      </c>
      <c r="F158" s="2" t="s">
        <v>63</v>
      </c>
      <c r="G158" s="2" t="s">
        <v>29</v>
      </c>
      <c r="H158" s="2" t="s">
        <v>7</v>
      </c>
      <c r="I158" s="2" t="s">
        <v>31</v>
      </c>
      <c r="L158" s="6"/>
      <c r="M158" s="6"/>
      <c r="N158" s="6"/>
      <c r="P158" s="18"/>
      <c r="Q158" s="19"/>
    </row>
    <row r="159" spans="1:17" x14ac:dyDescent="0.3">
      <c r="A159" s="2" t="s">
        <v>94</v>
      </c>
      <c r="B159" s="2" t="s">
        <v>65</v>
      </c>
      <c r="C159" s="40">
        <v>43031</v>
      </c>
      <c r="D159" s="2" t="s">
        <v>95</v>
      </c>
      <c r="E159" s="2" t="s">
        <v>58</v>
      </c>
      <c r="F159" s="2" t="s">
        <v>63</v>
      </c>
      <c r="G159" s="2" t="s">
        <v>29</v>
      </c>
      <c r="H159" s="2" t="s">
        <v>20</v>
      </c>
      <c r="I159" s="2" t="s">
        <v>31</v>
      </c>
      <c r="L159" s="4" t="s">
        <v>11</v>
      </c>
      <c r="M159" s="6">
        <f>COUNTIF(H156:H194,"C")</f>
        <v>21</v>
      </c>
      <c r="N159" s="6">
        <f>SUMPRODUCT((H156:H194="C")*(I156:I194="VISIT"))</f>
        <v>20</v>
      </c>
      <c r="P159" s="20" t="s">
        <v>17</v>
      </c>
      <c r="Q159" s="21">
        <f>COUNTIF(H156:H194,"RET")</f>
        <v>3</v>
      </c>
    </row>
    <row r="160" spans="1:17" x14ac:dyDescent="0.3">
      <c r="A160" s="2" t="s">
        <v>94</v>
      </c>
      <c r="B160" s="2" t="s">
        <v>65</v>
      </c>
      <c r="C160" s="40">
        <v>43031</v>
      </c>
      <c r="D160" s="2" t="s">
        <v>95</v>
      </c>
      <c r="E160" s="2" t="s">
        <v>58</v>
      </c>
      <c r="F160" s="2" t="s">
        <v>63</v>
      </c>
      <c r="G160" s="2" t="s">
        <v>29</v>
      </c>
      <c r="H160" s="2" t="s">
        <v>11</v>
      </c>
      <c r="I160" s="2" t="s">
        <v>31</v>
      </c>
      <c r="L160" s="4" t="s">
        <v>13</v>
      </c>
      <c r="M160" s="5">
        <f>100*M159/(M159+M162+M165)</f>
        <v>58.333333333333336</v>
      </c>
      <c r="N160" s="4">
        <f>100*N159/M159</f>
        <v>95.238095238095241</v>
      </c>
      <c r="P160" s="20" t="s">
        <v>18</v>
      </c>
      <c r="Q160" s="21">
        <f>(M159+M162+Q159)</f>
        <v>39</v>
      </c>
    </row>
    <row r="161" spans="1:17" ht="15" thickBot="1" x14ac:dyDescent="0.35">
      <c r="A161" s="2" t="s">
        <v>94</v>
      </c>
      <c r="B161" s="2" t="s">
        <v>65</v>
      </c>
      <c r="C161" s="40">
        <v>43031</v>
      </c>
      <c r="D161" s="2" t="s">
        <v>95</v>
      </c>
      <c r="E161" s="2" t="s">
        <v>58</v>
      </c>
      <c r="F161" s="2" t="s">
        <v>63</v>
      </c>
      <c r="G161" s="2" t="s">
        <v>29</v>
      </c>
      <c r="H161" s="2" t="s">
        <v>11</v>
      </c>
      <c r="I161" s="2" t="s">
        <v>31</v>
      </c>
      <c r="L161" s="4"/>
      <c r="M161" s="7"/>
      <c r="N161" s="6"/>
      <c r="P161" s="22"/>
      <c r="Q161" s="23"/>
    </row>
    <row r="162" spans="1:17" x14ac:dyDescent="0.3">
      <c r="A162" s="2" t="s">
        <v>94</v>
      </c>
      <c r="B162" s="2" t="s">
        <v>65</v>
      </c>
      <c r="C162" s="40">
        <v>43031</v>
      </c>
      <c r="D162" s="2" t="s">
        <v>95</v>
      </c>
      <c r="E162" s="2" t="s">
        <v>58</v>
      </c>
      <c r="F162" s="2" t="s">
        <v>63</v>
      </c>
      <c r="G162" s="2" t="s">
        <v>29</v>
      </c>
      <c r="H162" s="2" t="s">
        <v>20</v>
      </c>
      <c r="I162" s="2" t="s">
        <v>30</v>
      </c>
      <c r="L162" s="4" t="s">
        <v>20</v>
      </c>
      <c r="M162" s="7">
        <f>COUNTIF(H156:H194,"M")</f>
        <v>15</v>
      </c>
      <c r="N162" s="6">
        <f>SUMPRODUCT((H156:H194="M")*(I156:I194="VISIT"))</f>
        <v>10</v>
      </c>
      <c r="P162" s="20" t="s">
        <v>32</v>
      </c>
      <c r="Q162" s="21">
        <f>COUNTIF(I156:I194,"TOUCH")</f>
        <v>6</v>
      </c>
    </row>
    <row r="163" spans="1:17" x14ac:dyDescent="0.3">
      <c r="A163" s="2" t="s">
        <v>94</v>
      </c>
      <c r="B163" s="2" t="s">
        <v>65</v>
      </c>
      <c r="C163" s="40">
        <v>43031</v>
      </c>
      <c r="D163" s="2" t="s">
        <v>95</v>
      </c>
      <c r="E163" s="2" t="s">
        <v>58</v>
      </c>
      <c r="F163" s="2" t="s">
        <v>63</v>
      </c>
      <c r="G163" s="2" t="s">
        <v>29</v>
      </c>
      <c r="H163" s="2" t="s">
        <v>11</v>
      </c>
      <c r="I163" s="2" t="s">
        <v>31</v>
      </c>
      <c r="L163" s="4" t="s">
        <v>13</v>
      </c>
      <c r="M163" s="5">
        <f>100*M162/(M159+M162+M165)</f>
        <v>41.666666666666664</v>
      </c>
      <c r="N163" s="4">
        <f>100*N162/M162</f>
        <v>66.666666666666671</v>
      </c>
      <c r="P163" s="20" t="s">
        <v>18</v>
      </c>
      <c r="Q163" s="21">
        <f>(M159+M162+Q159)</f>
        <v>39</v>
      </c>
    </row>
    <row r="164" spans="1:17" x14ac:dyDescent="0.3">
      <c r="A164" s="2" t="s">
        <v>94</v>
      </c>
      <c r="B164" s="2" t="s">
        <v>65</v>
      </c>
      <c r="C164" s="40">
        <v>43031</v>
      </c>
      <c r="D164" s="2" t="s">
        <v>95</v>
      </c>
      <c r="E164" s="2" t="s">
        <v>58</v>
      </c>
      <c r="F164" s="2" t="s">
        <v>63</v>
      </c>
      <c r="G164" s="2" t="s">
        <v>29</v>
      </c>
      <c r="H164" s="2" t="s">
        <v>11</v>
      </c>
      <c r="I164" s="2" t="s">
        <v>31</v>
      </c>
    </row>
    <row r="165" spans="1:17" x14ac:dyDescent="0.3">
      <c r="A165" s="2" t="s">
        <v>94</v>
      </c>
      <c r="B165" s="2" t="s">
        <v>65</v>
      </c>
      <c r="C165" s="40">
        <v>43031</v>
      </c>
      <c r="D165" s="2" t="s">
        <v>95</v>
      </c>
      <c r="E165" s="2" t="s">
        <v>58</v>
      </c>
      <c r="F165" s="2" t="s">
        <v>63</v>
      </c>
      <c r="G165" s="2" t="s">
        <v>29</v>
      </c>
      <c r="H165" s="2" t="s">
        <v>7</v>
      </c>
      <c r="I165" s="2" t="s">
        <v>31</v>
      </c>
    </row>
    <row r="166" spans="1:17" x14ac:dyDescent="0.3">
      <c r="A166" s="2" t="s">
        <v>94</v>
      </c>
      <c r="B166" s="2" t="s">
        <v>65</v>
      </c>
      <c r="C166" s="40">
        <v>43031</v>
      </c>
      <c r="D166" s="2" t="s">
        <v>95</v>
      </c>
      <c r="E166" s="2" t="s">
        <v>58</v>
      </c>
      <c r="F166" s="2" t="s">
        <v>63</v>
      </c>
      <c r="G166" s="2" t="s">
        <v>29</v>
      </c>
      <c r="H166" s="2" t="s">
        <v>11</v>
      </c>
      <c r="I166" s="2" t="s">
        <v>31</v>
      </c>
    </row>
    <row r="167" spans="1:17" x14ac:dyDescent="0.3">
      <c r="A167" s="2" t="s">
        <v>94</v>
      </c>
      <c r="B167" s="2" t="s">
        <v>65</v>
      </c>
      <c r="C167" s="40">
        <v>43031</v>
      </c>
      <c r="D167" s="2" t="s">
        <v>95</v>
      </c>
      <c r="E167" s="2" t="s">
        <v>58</v>
      </c>
      <c r="F167" s="2" t="s">
        <v>63</v>
      </c>
      <c r="G167" s="2" t="s">
        <v>29</v>
      </c>
      <c r="H167" s="2" t="s">
        <v>11</v>
      </c>
      <c r="I167" s="2" t="s">
        <v>31</v>
      </c>
    </row>
    <row r="168" spans="1:17" x14ac:dyDescent="0.3">
      <c r="A168" s="2" t="s">
        <v>94</v>
      </c>
      <c r="B168" s="2" t="s">
        <v>65</v>
      </c>
      <c r="C168" s="40">
        <v>43031</v>
      </c>
      <c r="D168" s="2" t="s">
        <v>95</v>
      </c>
      <c r="E168" s="2" t="s">
        <v>58</v>
      </c>
      <c r="F168" s="2" t="s">
        <v>63</v>
      </c>
      <c r="G168" s="2" t="s">
        <v>29</v>
      </c>
      <c r="H168" s="2" t="s">
        <v>20</v>
      </c>
      <c r="I168" s="2" t="s">
        <v>31</v>
      </c>
    </row>
    <row r="169" spans="1:17" x14ac:dyDescent="0.3">
      <c r="A169" s="2" t="s">
        <v>94</v>
      </c>
      <c r="B169" s="2" t="s">
        <v>65</v>
      </c>
      <c r="C169" s="40">
        <v>43031</v>
      </c>
      <c r="D169" s="2" t="s">
        <v>95</v>
      </c>
      <c r="E169" s="2" t="s">
        <v>58</v>
      </c>
      <c r="F169" s="2" t="s">
        <v>63</v>
      </c>
      <c r="G169" s="2" t="s">
        <v>29</v>
      </c>
      <c r="H169" s="2" t="s">
        <v>11</v>
      </c>
      <c r="I169" s="2" t="s">
        <v>31</v>
      </c>
    </row>
    <row r="170" spans="1:17" x14ac:dyDescent="0.3">
      <c r="A170" s="2" t="s">
        <v>94</v>
      </c>
      <c r="B170" s="2" t="s">
        <v>65</v>
      </c>
      <c r="C170" s="40">
        <v>43031</v>
      </c>
      <c r="D170" s="2" t="s">
        <v>95</v>
      </c>
      <c r="E170" s="2" t="s">
        <v>58</v>
      </c>
      <c r="F170" s="2" t="s">
        <v>63</v>
      </c>
      <c r="G170" s="2" t="s">
        <v>29</v>
      </c>
      <c r="H170" s="2" t="s">
        <v>20</v>
      </c>
      <c r="I170" s="2" t="s">
        <v>30</v>
      </c>
    </row>
    <row r="171" spans="1:17" x14ac:dyDescent="0.3">
      <c r="A171" s="2" t="s">
        <v>94</v>
      </c>
      <c r="B171" s="2" t="s">
        <v>65</v>
      </c>
      <c r="C171" s="40">
        <v>43031</v>
      </c>
      <c r="D171" s="2" t="s">
        <v>95</v>
      </c>
      <c r="E171" s="2" t="s">
        <v>58</v>
      </c>
      <c r="F171" s="2" t="s">
        <v>63</v>
      </c>
      <c r="G171" s="2" t="s">
        <v>29</v>
      </c>
      <c r="H171" s="2" t="s">
        <v>11</v>
      </c>
      <c r="I171" s="2" t="s">
        <v>31</v>
      </c>
    </row>
    <row r="172" spans="1:17" x14ac:dyDescent="0.3">
      <c r="A172" s="2" t="s">
        <v>94</v>
      </c>
      <c r="B172" s="2" t="s">
        <v>65</v>
      </c>
      <c r="C172" s="40">
        <v>43031</v>
      </c>
      <c r="D172" s="2" t="s">
        <v>95</v>
      </c>
      <c r="E172" s="2" t="s">
        <v>58</v>
      </c>
      <c r="F172" s="2" t="s">
        <v>63</v>
      </c>
      <c r="G172" s="2" t="s">
        <v>29</v>
      </c>
      <c r="H172" s="2" t="s">
        <v>11</v>
      </c>
      <c r="I172" s="2" t="s">
        <v>31</v>
      </c>
    </row>
    <row r="173" spans="1:17" x14ac:dyDescent="0.3">
      <c r="A173" s="2" t="s">
        <v>94</v>
      </c>
      <c r="B173" s="2" t="s">
        <v>65</v>
      </c>
      <c r="C173" s="40">
        <v>43031</v>
      </c>
      <c r="D173" s="2" t="s">
        <v>95</v>
      </c>
      <c r="E173" s="2" t="s">
        <v>58</v>
      </c>
      <c r="F173" s="2" t="s">
        <v>63</v>
      </c>
      <c r="G173" s="2" t="s">
        <v>29</v>
      </c>
      <c r="H173" s="2" t="s">
        <v>20</v>
      </c>
      <c r="I173" s="2" t="s">
        <v>30</v>
      </c>
    </row>
    <row r="174" spans="1:17" x14ac:dyDescent="0.3">
      <c r="A174" s="2" t="s">
        <v>94</v>
      </c>
      <c r="B174" s="2" t="s">
        <v>65</v>
      </c>
      <c r="C174" s="40">
        <v>43031</v>
      </c>
      <c r="D174" s="2" t="s">
        <v>95</v>
      </c>
      <c r="E174" s="2" t="s">
        <v>58</v>
      </c>
      <c r="F174" s="2" t="s">
        <v>63</v>
      </c>
      <c r="G174" s="2" t="s">
        <v>29</v>
      </c>
      <c r="H174" s="2" t="s">
        <v>11</v>
      </c>
      <c r="I174" s="2" t="s">
        <v>31</v>
      </c>
    </row>
    <row r="175" spans="1:17" x14ac:dyDescent="0.3">
      <c r="A175" s="2" t="s">
        <v>94</v>
      </c>
      <c r="B175" s="2" t="s">
        <v>65</v>
      </c>
      <c r="C175" s="40">
        <v>43031</v>
      </c>
      <c r="D175" s="2" t="s">
        <v>95</v>
      </c>
      <c r="E175" s="2" t="s">
        <v>58</v>
      </c>
      <c r="F175" s="2" t="s">
        <v>63</v>
      </c>
      <c r="G175" s="2" t="s">
        <v>29</v>
      </c>
      <c r="H175" s="2" t="s">
        <v>20</v>
      </c>
      <c r="I175" s="2" t="s">
        <v>30</v>
      </c>
    </row>
    <row r="176" spans="1:17" x14ac:dyDescent="0.3">
      <c r="A176" s="2" t="s">
        <v>94</v>
      </c>
      <c r="B176" s="2" t="s">
        <v>65</v>
      </c>
      <c r="C176" s="40">
        <v>43031</v>
      </c>
      <c r="D176" s="2" t="s">
        <v>95</v>
      </c>
      <c r="E176" s="2" t="s">
        <v>58</v>
      </c>
      <c r="F176" s="2" t="s">
        <v>63</v>
      </c>
      <c r="G176" s="2" t="s">
        <v>29</v>
      </c>
      <c r="H176" s="2" t="s">
        <v>11</v>
      </c>
      <c r="I176" s="2" t="s">
        <v>31</v>
      </c>
    </row>
    <row r="177" spans="1:9" x14ac:dyDescent="0.3">
      <c r="A177" s="2" t="s">
        <v>94</v>
      </c>
      <c r="B177" s="2" t="s">
        <v>65</v>
      </c>
      <c r="C177" s="40">
        <v>43031</v>
      </c>
      <c r="D177" s="2" t="s">
        <v>95</v>
      </c>
      <c r="E177" s="2" t="s">
        <v>58</v>
      </c>
      <c r="F177" s="2" t="s">
        <v>63</v>
      </c>
      <c r="G177" s="2" t="s">
        <v>29</v>
      </c>
      <c r="H177" s="2" t="s">
        <v>20</v>
      </c>
      <c r="I177" s="2" t="s">
        <v>31</v>
      </c>
    </row>
    <row r="178" spans="1:9" x14ac:dyDescent="0.3">
      <c r="A178" s="2" t="s">
        <v>94</v>
      </c>
      <c r="B178" s="2" t="s">
        <v>65</v>
      </c>
      <c r="C178" s="40">
        <v>43031</v>
      </c>
      <c r="D178" s="2" t="s">
        <v>95</v>
      </c>
      <c r="E178" s="2" t="s">
        <v>58</v>
      </c>
      <c r="F178" s="2" t="s">
        <v>63</v>
      </c>
      <c r="G178" s="2" t="s">
        <v>29</v>
      </c>
      <c r="H178" s="2" t="s">
        <v>11</v>
      </c>
      <c r="I178" s="2" t="s">
        <v>31</v>
      </c>
    </row>
    <row r="179" spans="1:9" x14ac:dyDescent="0.3">
      <c r="A179" s="2" t="s">
        <v>94</v>
      </c>
      <c r="B179" s="2" t="s">
        <v>65</v>
      </c>
      <c r="C179" s="40">
        <v>43031</v>
      </c>
      <c r="D179" s="2" t="s">
        <v>95</v>
      </c>
      <c r="E179" s="2" t="s">
        <v>58</v>
      </c>
      <c r="F179" s="2" t="s">
        <v>63</v>
      </c>
      <c r="G179" s="2" t="s">
        <v>29</v>
      </c>
      <c r="H179" s="2" t="s">
        <v>11</v>
      </c>
      <c r="I179" s="2" t="s">
        <v>31</v>
      </c>
    </row>
    <row r="180" spans="1:9" x14ac:dyDescent="0.3">
      <c r="A180" s="2" t="s">
        <v>94</v>
      </c>
      <c r="B180" s="2" t="s">
        <v>65</v>
      </c>
      <c r="C180" s="40">
        <v>43031</v>
      </c>
      <c r="D180" s="2" t="s">
        <v>95</v>
      </c>
      <c r="E180" s="2" t="s">
        <v>58</v>
      </c>
      <c r="F180" s="2" t="s">
        <v>63</v>
      </c>
      <c r="G180" s="2" t="s">
        <v>29</v>
      </c>
      <c r="H180" s="2" t="s">
        <v>20</v>
      </c>
      <c r="I180" s="2" t="s">
        <v>31</v>
      </c>
    </row>
    <row r="181" spans="1:9" x14ac:dyDescent="0.3">
      <c r="A181" s="2" t="s">
        <v>94</v>
      </c>
      <c r="B181" s="2" t="s">
        <v>65</v>
      </c>
      <c r="C181" s="40">
        <v>43031</v>
      </c>
      <c r="D181" s="2" t="s">
        <v>95</v>
      </c>
      <c r="E181" s="2" t="s">
        <v>58</v>
      </c>
      <c r="F181" s="2" t="s">
        <v>63</v>
      </c>
      <c r="G181" s="2" t="s">
        <v>29</v>
      </c>
      <c r="H181" s="2" t="s">
        <v>20</v>
      </c>
      <c r="I181" s="2" t="s">
        <v>31</v>
      </c>
    </row>
    <row r="182" spans="1:9" x14ac:dyDescent="0.3">
      <c r="A182" s="2" t="s">
        <v>94</v>
      </c>
      <c r="B182" s="2" t="s">
        <v>65</v>
      </c>
      <c r="C182" s="40">
        <v>43031</v>
      </c>
      <c r="D182" s="2" t="s">
        <v>95</v>
      </c>
      <c r="E182" s="2" t="s">
        <v>58</v>
      </c>
      <c r="F182" s="2" t="s">
        <v>63</v>
      </c>
      <c r="G182" s="2" t="s">
        <v>29</v>
      </c>
      <c r="H182" s="2" t="s">
        <v>20</v>
      </c>
      <c r="I182" s="2" t="s">
        <v>31</v>
      </c>
    </row>
    <row r="183" spans="1:9" x14ac:dyDescent="0.3">
      <c r="A183" s="2" t="s">
        <v>94</v>
      </c>
      <c r="B183" s="2" t="s">
        <v>65</v>
      </c>
      <c r="C183" s="40">
        <v>43031</v>
      </c>
      <c r="D183" s="2" t="s">
        <v>95</v>
      </c>
      <c r="E183" s="2" t="s">
        <v>58</v>
      </c>
      <c r="F183" s="2" t="s">
        <v>63</v>
      </c>
      <c r="G183" s="2" t="s">
        <v>29</v>
      </c>
      <c r="H183" s="2" t="s">
        <v>11</v>
      </c>
      <c r="I183" s="2" t="s">
        <v>30</v>
      </c>
    </row>
    <row r="184" spans="1:9" x14ac:dyDescent="0.3">
      <c r="A184" s="2" t="s">
        <v>94</v>
      </c>
      <c r="B184" s="2" t="s">
        <v>65</v>
      </c>
      <c r="C184" s="40">
        <v>43031</v>
      </c>
      <c r="D184" s="2" t="s">
        <v>95</v>
      </c>
      <c r="E184" s="2" t="s">
        <v>58</v>
      </c>
      <c r="F184" s="2" t="s">
        <v>63</v>
      </c>
      <c r="G184" s="2" t="s">
        <v>29</v>
      </c>
      <c r="H184" s="2" t="s">
        <v>11</v>
      </c>
      <c r="I184" s="2" t="s">
        <v>31</v>
      </c>
    </row>
    <row r="185" spans="1:9" x14ac:dyDescent="0.3">
      <c r="A185" s="2" t="s">
        <v>94</v>
      </c>
      <c r="B185" s="2" t="s">
        <v>65</v>
      </c>
      <c r="C185" s="40">
        <v>43031</v>
      </c>
      <c r="D185" s="2" t="s">
        <v>95</v>
      </c>
      <c r="E185" s="2" t="s">
        <v>58</v>
      </c>
      <c r="F185" s="2" t="s">
        <v>63</v>
      </c>
      <c r="G185" s="2" t="s">
        <v>29</v>
      </c>
      <c r="H185" s="2" t="s">
        <v>20</v>
      </c>
      <c r="I185" s="2" t="s">
        <v>31</v>
      </c>
    </row>
    <row r="186" spans="1:9" x14ac:dyDescent="0.3">
      <c r="A186" s="2" t="s">
        <v>94</v>
      </c>
      <c r="B186" s="2" t="s">
        <v>65</v>
      </c>
      <c r="C186" s="40">
        <v>43031</v>
      </c>
      <c r="D186" s="2" t="s">
        <v>95</v>
      </c>
      <c r="E186" s="2" t="s">
        <v>58</v>
      </c>
      <c r="F186" s="2" t="s">
        <v>63</v>
      </c>
      <c r="G186" s="2" t="s">
        <v>29</v>
      </c>
      <c r="H186" s="2" t="s">
        <v>11</v>
      </c>
      <c r="I186" s="2" t="s">
        <v>31</v>
      </c>
    </row>
    <row r="187" spans="1:9" x14ac:dyDescent="0.3">
      <c r="A187" s="2" t="s">
        <v>94</v>
      </c>
      <c r="B187" s="2" t="s">
        <v>65</v>
      </c>
      <c r="C187" s="40">
        <v>43031</v>
      </c>
      <c r="D187" s="2" t="s">
        <v>95</v>
      </c>
      <c r="E187" s="2" t="s">
        <v>58</v>
      </c>
      <c r="F187" s="2" t="s">
        <v>63</v>
      </c>
      <c r="G187" s="2" t="s">
        <v>29</v>
      </c>
      <c r="H187" s="2" t="s">
        <v>11</v>
      </c>
      <c r="I187" s="2" t="s">
        <v>31</v>
      </c>
    </row>
    <row r="188" spans="1:9" x14ac:dyDescent="0.3">
      <c r="A188" s="2" t="s">
        <v>94</v>
      </c>
      <c r="B188" s="2" t="s">
        <v>65</v>
      </c>
      <c r="C188" s="40">
        <v>43031</v>
      </c>
      <c r="D188" s="2" t="s">
        <v>95</v>
      </c>
      <c r="E188" s="2" t="s">
        <v>58</v>
      </c>
      <c r="F188" s="2" t="s">
        <v>63</v>
      </c>
      <c r="G188" s="2" t="s">
        <v>29</v>
      </c>
      <c r="H188" s="2" t="s">
        <v>11</v>
      </c>
      <c r="I188" s="2" t="s">
        <v>31</v>
      </c>
    </row>
    <row r="189" spans="1:9" x14ac:dyDescent="0.3">
      <c r="A189" s="2" t="s">
        <v>94</v>
      </c>
      <c r="B189" s="2" t="s">
        <v>65</v>
      </c>
      <c r="C189" s="40">
        <v>43031</v>
      </c>
      <c r="D189" s="2" t="s">
        <v>95</v>
      </c>
      <c r="E189" s="2" t="s">
        <v>58</v>
      </c>
      <c r="F189" s="2" t="s">
        <v>63</v>
      </c>
      <c r="G189" s="2" t="s">
        <v>29</v>
      </c>
      <c r="H189" s="2" t="s">
        <v>20</v>
      </c>
      <c r="I189" s="2" t="s">
        <v>31</v>
      </c>
    </row>
    <row r="190" spans="1:9" x14ac:dyDescent="0.3">
      <c r="A190" s="2" t="s">
        <v>94</v>
      </c>
      <c r="B190" s="2" t="s">
        <v>65</v>
      </c>
      <c r="C190" s="40">
        <v>43031</v>
      </c>
      <c r="D190" s="2" t="s">
        <v>95</v>
      </c>
      <c r="E190" s="2" t="s">
        <v>58</v>
      </c>
      <c r="F190" s="2" t="s">
        <v>63</v>
      </c>
      <c r="G190" s="2" t="s">
        <v>29</v>
      </c>
      <c r="H190" s="2" t="s">
        <v>20</v>
      </c>
      <c r="I190" s="2" t="s">
        <v>31</v>
      </c>
    </row>
    <row r="191" spans="1:9" x14ac:dyDescent="0.3">
      <c r="A191" s="2" t="s">
        <v>94</v>
      </c>
      <c r="B191" s="2" t="s">
        <v>65</v>
      </c>
      <c r="C191" s="40">
        <v>43031</v>
      </c>
      <c r="D191" s="2" t="s">
        <v>95</v>
      </c>
      <c r="E191" s="2" t="s">
        <v>58</v>
      </c>
      <c r="F191" s="2" t="s">
        <v>63</v>
      </c>
      <c r="G191" s="2" t="s">
        <v>29</v>
      </c>
      <c r="H191" s="2" t="s">
        <v>11</v>
      </c>
      <c r="I191" s="2" t="s">
        <v>31</v>
      </c>
    </row>
    <row r="192" spans="1:9" x14ac:dyDescent="0.3">
      <c r="A192" s="2" t="s">
        <v>94</v>
      </c>
      <c r="B192" s="2" t="s">
        <v>65</v>
      </c>
      <c r="C192" s="40">
        <v>43031</v>
      </c>
      <c r="D192" s="2" t="s">
        <v>95</v>
      </c>
      <c r="E192" s="2" t="s">
        <v>58</v>
      </c>
      <c r="F192" s="2" t="s">
        <v>63</v>
      </c>
      <c r="G192" s="2" t="s">
        <v>29</v>
      </c>
      <c r="H192" s="2" t="s">
        <v>20</v>
      </c>
      <c r="I192" s="2" t="s">
        <v>30</v>
      </c>
    </row>
    <row r="193" spans="1:17" x14ac:dyDescent="0.3">
      <c r="A193" s="2" t="s">
        <v>94</v>
      </c>
      <c r="B193" s="2" t="s">
        <v>65</v>
      </c>
      <c r="C193" s="40">
        <v>43031</v>
      </c>
      <c r="D193" s="2" t="s">
        <v>95</v>
      </c>
      <c r="E193" s="2" t="s">
        <v>58</v>
      </c>
      <c r="F193" s="2" t="s">
        <v>63</v>
      </c>
      <c r="G193" s="2" t="s">
        <v>29</v>
      </c>
      <c r="H193" s="2" t="s">
        <v>7</v>
      </c>
      <c r="I193" s="2" t="s">
        <v>31</v>
      </c>
    </row>
    <row r="194" spans="1:17" x14ac:dyDescent="0.3">
      <c r="A194" s="2" t="s">
        <v>94</v>
      </c>
      <c r="B194" s="2" t="s">
        <v>65</v>
      </c>
      <c r="C194" s="40">
        <v>43031</v>
      </c>
      <c r="D194" s="2" t="s">
        <v>95</v>
      </c>
      <c r="E194" s="2" t="s">
        <v>58</v>
      </c>
      <c r="F194" s="2" t="s">
        <v>63</v>
      </c>
      <c r="G194" s="2" t="s">
        <v>29</v>
      </c>
      <c r="H194" s="2" t="s">
        <v>11</v>
      </c>
      <c r="I194" s="2" t="s">
        <v>31</v>
      </c>
    </row>
    <row r="195" spans="1:17" x14ac:dyDescent="0.3">
      <c r="C195" s="40"/>
      <c r="I195" s="3" t="s">
        <v>8</v>
      </c>
    </row>
    <row r="196" spans="1:17" x14ac:dyDescent="0.3">
      <c r="C196" s="40"/>
      <c r="I196" s="3" t="s">
        <v>21</v>
      </c>
    </row>
    <row r="197" spans="1:17" ht="15" thickBot="1" x14ac:dyDescent="0.35">
      <c r="A197" s="2" t="s">
        <v>96</v>
      </c>
      <c r="B197" s="2" t="s">
        <v>65</v>
      </c>
      <c r="C197" s="40">
        <v>43031</v>
      </c>
      <c r="D197" s="2" t="s">
        <v>97</v>
      </c>
      <c r="F197" s="2" t="s">
        <v>63</v>
      </c>
      <c r="G197" s="2" t="s">
        <v>29</v>
      </c>
      <c r="H197" s="2" t="s">
        <v>11</v>
      </c>
      <c r="I197" s="2" t="s">
        <v>31</v>
      </c>
    </row>
    <row r="198" spans="1:17" x14ac:dyDescent="0.3">
      <c r="A198" s="2" t="s">
        <v>96</v>
      </c>
      <c r="B198" s="2" t="s">
        <v>65</v>
      </c>
      <c r="C198" s="40">
        <v>43031</v>
      </c>
      <c r="D198" s="2" t="s">
        <v>97</v>
      </c>
      <c r="F198" s="2" t="s">
        <v>63</v>
      </c>
      <c r="G198" s="2" t="s">
        <v>29</v>
      </c>
      <c r="H198" s="2" t="s">
        <v>20</v>
      </c>
      <c r="I198" s="2" t="s">
        <v>31</v>
      </c>
      <c r="L198" s="4" t="str">
        <f>A198</f>
        <v>B93</v>
      </c>
      <c r="M198" s="5" t="s">
        <v>12</v>
      </c>
      <c r="N198" s="5" t="s">
        <v>31</v>
      </c>
      <c r="P198" s="16"/>
      <c r="Q198" s="17" t="s">
        <v>7</v>
      </c>
    </row>
    <row r="199" spans="1:17" x14ac:dyDescent="0.3">
      <c r="A199" s="2" t="s">
        <v>96</v>
      </c>
      <c r="B199" s="2" t="s">
        <v>65</v>
      </c>
      <c r="C199" s="40">
        <v>43031</v>
      </c>
      <c r="D199" s="2" t="s">
        <v>97</v>
      </c>
      <c r="F199" s="2" t="s">
        <v>63</v>
      </c>
      <c r="G199" s="2" t="s">
        <v>29</v>
      </c>
      <c r="H199" s="2" t="s">
        <v>11</v>
      </c>
      <c r="I199" s="2" t="s">
        <v>31</v>
      </c>
      <c r="L199" s="6"/>
      <c r="M199" s="6"/>
      <c r="N199" s="6"/>
      <c r="P199" s="18"/>
      <c r="Q199" s="19"/>
    </row>
    <row r="200" spans="1:17" x14ac:dyDescent="0.3">
      <c r="A200" s="2" t="s">
        <v>96</v>
      </c>
      <c r="B200" s="2" t="s">
        <v>65</v>
      </c>
      <c r="C200" s="40">
        <v>43031</v>
      </c>
      <c r="D200" s="2" t="s">
        <v>97</v>
      </c>
      <c r="F200" s="2" t="s">
        <v>63</v>
      </c>
      <c r="G200" s="2" t="s">
        <v>29</v>
      </c>
      <c r="H200" s="2" t="s">
        <v>20</v>
      </c>
      <c r="I200" s="2" t="s">
        <v>31</v>
      </c>
      <c r="L200" s="4" t="s">
        <v>11</v>
      </c>
      <c r="M200" s="6">
        <f>COUNTIF(H197:H206,"C")</f>
        <v>4</v>
      </c>
      <c r="N200" s="6">
        <f>SUMPRODUCT((H197:H206="C")*(I197:I206="VISIT"))</f>
        <v>2</v>
      </c>
      <c r="P200" s="20" t="s">
        <v>17</v>
      </c>
      <c r="Q200" s="21">
        <f>COUNTIF(H197:H206,"RET")</f>
        <v>1</v>
      </c>
    </row>
    <row r="201" spans="1:17" x14ac:dyDescent="0.3">
      <c r="A201" s="2" t="s">
        <v>96</v>
      </c>
      <c r="B201" s="2" t="s">
        <v>65</v>
      </c>
      <c r="C201" s="40">
        <v>43031</v>
      </c>
      <c r="D201" s="2" t="s">
        <v>97</v>
      </c>
      <c r="F201" s="2" t="s">
        <v>63</v>
      </c>
      <c r="G201" s="2" t="s">
        <v>29</v>
      </c>
      <c r="H201" s="2" t="s">
        <v>7</v>
      </c>
      <c r="I201" s="2" t="s">
        <v>31</v>
      </c>
      <c r="L201" s="4" t="s">
        <v>13</v>
      </c>
      <c r="M201" s="5">
        <f>100*M200/(M200+M203+M206)</f>
        <v>66.666666666666671</v>
      </c>
      <c r="N201" s="4">
        <f>100*N200/M200</f>
        <v>50</v>
      </c>
      <c r="P201" s="20" t="s">
        <v>18</v>
      </c>
      <c r="Q201" s="21">
        <f>(M200+M203+Q200)</f>
        <v>7</v>
      </c>
    </row>
    <row r="202" spans="1:17" ht="15" thickBot="1" x14ac:dyDescent="0.35">
      <c r="A202" s="2" t="s">
        <v>96</v>
      </c>
      <c r="B202" s="2" t="s">
        <v>65</v>
      </c>
      <c r="C202" s="40">
        <v>43031</v>
      </c>
      <c r="D202" s="2" t="s">
        <v>97</v>
      </c>
      <c r="F202" s="2" t="s">
        <v>63</v>
      </c>
      <c r="G202" s="2" t="s">
        <v>29</v>
      </c>
      <c r="H202" s="2" t="s">
        <v>11</v>
      </c>
      <c r="I202" s="2" t="s">
        <v>30</v>
      </c>
      <c r="L202" s="4"/>
      <c r="M202" s="7"/>
      <c r="N202" s="6"/>
      <c r="P202" s="22"/>
      <c r="Q202" s="23"/>
    </row>
    <row r="203" spans="1:17" x14ac:dyDescent="0.3">
      <c r="A203" s="2" t="s">
        <v>96</v>
      </c>
      <c r="B203" s="2" t="s">
        <v>65</v>
      </c>
      <c r="C203" s="40">
        <v>43031</v>
      </c>
      <c r="D203" s="2" t="s">
        <v>97</v>
      </c>
      <c r="F203" s="2" t="s">
        <v>63</v>
      </c>
      <c r="G203" s="2" t="s">
        <v>29</v>
      </c>
      <c r="H203" s="2" t="s">
        <v>11</v>
      </c>
      <c r="I203" s="2" t="s">
        <v>30</v>
      </c>
      <c r="L203" s="4" t="s">
        <v>20</v>
      </c>
      <c r="M203" s="7">
        <f>COUNTIF(H197:H206,"M")</f>
        <v>2</v>
      </c>
      <c r="N203" s="6">
        <f>SUMPRODUCT((H197:H206="M")*(I197:I206="VISIT"))</f>
        <v>2</v>
      </c>
      <c r="P203" s="20" t="s">
        <v>32</v>
      </c>
      <c r="Q203" s="21">
        <f>COUNTIF(I197:I206,"TOUCH")</f>
        <v>2</v>
      </c>
    </row>
    <row r="204" spans="1:17" x14ac:dyDescent="0.3">
      <c r="C204" s="40"/>
      <c r="L204" s="4" t="s">
        <v>13</v>
      </c>
      <c r="M204" s="5">
        <f>100*M203/(M200+M203+M206)</f>
        <v>33.333333333333336</v>
      </c>
      <c r="N204" s="4">
        <f>100*N203/M203</f>
        <v>100</v>
      </c>
      <c r="P204" s="20" t="s">
        <v>18</v>
      </c>
      <c r="Q204" s="21">
        <f>(M200+M203+Q200)</f>
        <v>7</v>
      </c>
    </row>
    <row r="205" spans="1:17" x14ac:dyDescent="0.3">
      <c r="C205" s="40"/>
    </row>
    <row r="206" spans="1:17" x14ac:dyDescent="0.3">
      <c r="C206" s="40"/>
    </row>
    <row r="207" spans="1:17" x14ac:dyDescent="0.3">
      <c r="I207" s="3" t="s">
        <v>8</v>
      </c>
    </row>
    <row r="208" spans="1:17" x14ac:dyDescent="0.3">
      <c r="I208" s="3" t="s">
        <v>21</v>
      </c>
    </row>
    <row r="209" spans="1:17" ht="15" thickBot="1" x14ac:dyDescent="0.35">
      <c r="A209" s="2" t="s">
        <v>98</v>
      </c>
      <c r="B209" s="2" t="s">
        <v>65</v>
      </c>
      <c r="C209" s="40">
        <v>43031</v>
      </c>
      <c r="D209" s="2" t="s">
        <v>46</v>
      </c>
      <c r="E209" s="2" t="s">
        <v>55</v>
      </c>
      <c r="F209" s="2" t="s">
        <v>63</v>
      </c>
      <c r="G209" s="2" t="s">
        <v>29</v>
      </c>
      <c r="H209" s="2" t="s">
        <v>20</v>
      </c>
      <c r="I209" s="2" t="s">
        <v>31</v>
      </c>
    </row>
    <row r="210" spans="1:17" x14ac:dyDescent="0.3">
      <c r="A210" s="2" t="s">
        <v>98</v>
      </c>
      <c r="B210" s="2" t="s">
        <v>65</v>
      </c>
      <c r="C210" s="40">
        <v>43031</v>
      </c>
      <c r="D210" s="2" t="s">
        <v>46</v>
      </c>
      <c r="E210" s="2" t="s">
        <v>55</v>
      </c>
      <c r="F210" s="2" t="s">
        <v>63</v>
      </c>
      <c r="G210" s="2" t="s">
        <v>29</v>
      </c>
      <c r="H210" s="2" t="s">
        <v>11</v>
      </c>
      <c r="I210" s="2" t="s">
        <v>31</v>
      </c>
      <c r="L210" s="4" t="str">
        <f>A210</f>
        <v>B94</v>
      </c>
      <c r="M210" s="5" t="s">
        <v>12</v>
      </c>
      <c r="N210" s="5" t="s">
        <v>31</v>
      </c>
      <c r="P210" s="16"/>
      <c r="Q210" s="17" t="s">
        <v>7</v>
      </c>
    </row>
    <row r="211" spans="1:17" x14ac:dyDescent="0.3">
      <c r="A211" s="2" t="s">
        <v>98</v>
      </c>
      <c r="B211" s="2" t="s">
        <v>65</v>
      </c>
      <c r="C211" s="40">
        <v>43031</v>
      </c>
      <c r="D211" s="2" t="s">
        <v>46</v>
      </c>
      <c r="E211" s="2" t="s">
        <v>55</v>
      </c>
      <c r="F211" s="2" t="s">
        <v>63</v>
      </c>
      <c r="G211" s="2" t="s">
        <v>29</v>
      </c>
      <c r="H211" s="2" t="s">
        <v>20</v>
      </c>
      <c r="I211" s="2" t="s">
        <v>31</v>
      </c>
      <c r="L211" s="6"/>
      <c r="M211" s="6"/>
      <c r="N211" s="6"/>
      <c r="P211" s="18"/>
      <c r="Q211" s="19"/>
    </row>
    <row r="212" spans="1:17" x14ac:dyDescent="0.3">
      <c r="A212" s="2" t="s">
        <v>98</v>
      </c>
      <c r="B212" s="2" t="s">
        <v>65</v>
      </c>
      <c r="C212" s="40">
        <v>43031</v>
      </c>
      <c r="D212" s="2" t="s">
        <v>46</v>
      </c>
      <c r="E212" s="2" t="s">
        <v>55</v>
      </c>
      <c r="F212" s="2" t="s">
        <v>63</v>
      </c>
      <c r="G212" s="2" t="s">
        <v>29</v>
      </c>
      <c r="H212" s="2" t="s">
        <v>11</v>
      </c>
      <c r="I212" s="2" t="s">
        <v>30</v>
      </c>
      <c r="L212" s="4" t="s">
        <v>11</v>
      </c>
      <c r="M212" s="6">
        <f>COUNTIF(H209:H248,"C")</f>
        <v>21</v>
      </c>
      <c r="N212" s="6">
        <f>SUMPRODUCT((H209:H248="C")*(I209:I248="VISIT"))</f>
        <v>14</v>
      </c>
      <c r="P212" s="20" t="s">
        <v>17</v>
      </c>
      <c r="Q212" s="21">
        <f>COUNTIF(H209:H248,"RET")</f>
        <v>0</v>
      </c>
    </row>
    <row r="213" spans="1:17" x14ac:dyDescent="0.3">
      <c r="A213" s="2" t="s">
        <v>98</v>
      </c>
      <c r="B213" s="2" t="s">
        <v>65</v>
      </c>
      <c r="C213" s="40">
        <v>43031</v>
      </c>
      <c r="D213" s="2" t="s">
        <v>46</v>
      </c>
      <c r="E213" s="2" t="s">
        <v>55</v>
      </c>
      <c r="F213" s="2" t="s">
        <v>63</v>
      </c>
      <c r="G213" s="2" t="s">
        <v>29</v>
      </c>
      <c r="H213" s="2" t="s">
        <v>20</v>
      </c>
      <c r="I213" s="2" t="s">
        <v>30</v>
      </c>
      <c r="L213" s="4" t="s">
        <v>13</v>
      </c>
      <c r="M213" s="5">
        <f>100*M212/(M212+M215+M218)</f>
        <v>52.5</v>
      </c>
      <c r="N213" s="4">
        <f>100*N212/M212</f>
        <v>66.666666666666671</v>
      </c>
      <c r="P213" s="20" t="s">
        <v>18</v>
      </c>
      <c r="Q213" s="21">
        <f>(M212+M215+Q212)</f>
        <v>40</v>
      </c>
    </row>
    <row r="214" spans="1:17" ht="15" thickBot="1" x14ac:dyDescent="0.35">
      <c r="A214" s="2" t="s">
        <v>98</v>
      </c>
      <c r="B214" s="2" t="s">
        <v>65</v>
      </c>
      <c r="C214" s="40">
        <v>43031</v>
      </c>
      <c r="D214" s="2" t="s">
        <v>46</v>
      </c>
      <c r="E214" s="2" t="s">
        <v>55</v>
      </c>
      <c r="F214" s="2" t="s">
        <v>63</v>
      </c>
      <c r="G214" s="2" t="s">
        <v>29</v>
      </c>
      <c r="H214" s="2" t="s">
        <v>11</v>
      </c>
      <c r="I214" s="2" t="s">
        <v>31</v>
      </c>
      <c r="L214" s="4"/>
      <c r="M214" s="7"/>
      <c r="N214" s="6"/>
      <c r="P214" s="22"/>
      <c r="Q214" s="23"/>
    </row>
    <row r="215" spans="1:17" x14ac:dyDescent="0.3">
      <c r="A215" s="2" t="s">
        <v>98</v>
      </c>
      <c r="B215" s="2" t="s">
        <v>65</v>
      </c>
      <c r="C215" s="40">
        <v>43031</v>
      </c>
      <c r="D215" s="2" t="s">
        <v>46</v>
      </c>
      <c r="E215" s="2" t="s">
        <v>55</v>
      </c>
      <c r="F215" s="2" t="s">
        <v>63</v>
      </c>
      <c r="G215" s="2" t="s">
        <v>29</v>
      </c>
      <c r="H215" s="2" t="s">
        <v>20</v>
      </c>
      <c r="I215" s="2" t="s">
        <v>30</v>
      </c>
      <c r="L215" s="4" t="s">
        <v>20</v>
      </c>
      <c r="M215" s="7">
        <f>COUNTIF(H209:H248,"M")</f>
        <v>19</v>
      </c>
      <c r="N215" s="6">
        <f>SUMPRODUCT((H209:H248="M")*(I209:I248="VISIT"))</f>
        <v>12</v>
      </c>
      <c r="P215" s="20" t="s">
        <v>32</v>
      </c>
      <c r="Q215" s="21">
        <f>COUNTIF(I209:I248,"TOUCH")</f>
        <v>14</v>
      </c>
    </row>
    <row r="216" spans="1:17" x14ac:dyDescent="0.3">
      <c r="A216" s="2" t="s">
        <v>98</v>
      </c>
      <c r="B216" s="2" t="s">
        <v>65</v>
      </c>
      <c r="C216" s="40">
        <v>43031</v>
      </c>
      <c r="D216" s="2" t="s">
        <v>46</v>
      </c>
      <c r="E216" s="2" t="s">
        <v>55</v>
      </c>
      <c r="F216" s="2" t="s">
        <v>63</v>
      </c>
      <c r="G216" s="2" t="s">
        <v>29</v>
      </c>
      <c r="H216" s="2" t="s">
        <v>11</v>
      </c>
      <c r="I216" s="2" t="s">
        <v>31</v>
      </c>
      <c r="L216" s="4" t="s">
        <v>13</v>
      </c>
      <c r="M216" s="5">
        <f>100*M215/(M212+M215+M218)</f>
        <v>47.5</v>
      </c>
      <c r="N216" s="4">
        <f>100*N215/M215</f>
        <v>63.157894736842103</v>
      </c>
      <c r="P216" s="20" t="s">
        <v>18</v>
      </c>
      <c r="Q216" s="21">
        <f>(M212+M215+Q212)</f>
        <v>40</v>
      </c>
    </row>
    <row r="217" spans="1:17" x14ac:dyDescent="0.3">
      <c r="A217" s="2" t="s">
        <v>98</v>
      </c>
      <c r="B217" s="2" t="s">
        <v>65</v>
      </c>
      <c r="C217" s="40">
        <v>43031</v>
      </c>
      <c r="D217" s="2" t="s">
        <v>46</v>
      </c>
      <c r="E217" s="2" t="s">
        <v>55</v>
      </c>
      <c r="F217" s="2" t="s">
        <v>63</v>
      </c>
      <c r="G217" s="2" t="s">
        <v>29</v>
      </c>
      <c r="H217" s="2" t="s">
        <v>20</v>
      </c>
      <c r="I217" s="2" t="s">
        <v>30</v>
      </c>
    </row>
    <row r="218" spans="1:17" x14ac:dyDescent="0.3">
      <c r="A218" s="2" t="s">
        <v>98</v>
      </c>
      <c r="B218" s="2" t="s">
        <v>65</v>
      </c>
      <c r="C218" s="40">
        <v>43031</v>
      </c>
      <c r="D218" s="2" t="s">
        <v>46</v>
      </c>
      <c r="E218" s="2" t="s">
        <v>55</v>
      </c>
      <c r="F218" s="2" t="s">
        <v>63</v>
      </c>
      <c r="G218" s="2" t="s">
        <v>29</v>
      </c>
      <c r="H218" s="2" t="s">
        <v>11</v>
      </c>
      <c r="I218" s="2" t="s">
        <v>31</v>
      </c>
    </row>
    <row r="219" spans="1:17" x14ac:dyDescent="0.3">
      <c r="A219" s="2" t="s">
        <v>98</v>
      </c>
      <c r="B219" s="2" t="s">
        <v>65</v>
      </c>
      <c r="C219" s="40">
        <v>43031</v>
      </c>
      <c r="D219" s="2" t="s">
        <v>46</v>
      </c>
      <c r="E219" s="2" t="s">
        <v>55</v>
      </c>
      <c r="F219" s="2" t="s">
        <v>63</v>
      </c>
      <c r="G219" s="2" t="s">
        <v>29</v>
      </c>
      <c r="H219" s="2" t="s">
        <v>20</v>
      </c>
      <c r="I219" s="2" t="s">
        <v>31</v>
      </c>
    </row>
    <row r="220" spans="1:17" x14ac:dyDescent="0.3">
      <c r="A220" s="2" t="s">
        <v>98</v>
      </c>
      <c r="B220" s="2" t="s">
        <v>65</v>
      </c>
      <c r="C220" s="40">
        <v>43031</v>
      </c>
      <c r="D220" s="2" t="s">
        <v>46</v>
      </c>
      <c r="E220" s="2" t="s">
        <v>55</v>
      </c>
      <c r="F220" s="2" t="s">
        <v>63</v>
      </c>
      <c r="G220" s="2" t="s">
        <v>29</v>
      </c>
      <c r="H220" s="2" t="s">
        <v>11</v>
      </c>
      <c r="I220" s="2" t="s">
        <v>31</v>
      </c>
    </row>
    <row r="221" spans="1:17" x14ac:dyDescent="0.3">
      <c r="A221" s="2" t="s">
        <v>98</v>
      </c>
      <c r="B221" s="2" t="s">
        <v>65</v>
      </c>
      <c r="C221" s="40">
        <v>43031</v>
      </c>
      <c r="D221" s="2" t="s">
        <v>46</v>
      </c>
      <c r="E221" s="2" t="s">
        <v>55</v>
      </c>
      <c r="F221" s="2" t="s">
        <v>63</v>
      </c>
      <c r="G221" s="2" t="s">
        <v>29</v>
      </c>
      <c r="H221" s="2" t="s">
        <v>20</v>
      </c>
      <c r="I221" s="2" t="s">
        <v>31</v>
      </c>
    </row>
    <row r="222" spans="1:17" x14ac:dyDescent="0.3">
      <c r="A222" s="2" t="s">
        <v>98</v>
      </c>
      <c r="B222" s="2" t="s">
        <v>65</v>
      </c>
      <c r="C222" s="40">
        <v>43031</v>
      </c>
      <c r="D222" s="2" t="s">
        <v>46</v>
      </c>
      <c r="E222" s="2" t="s">
        <v>55</v>
      </c>
      <c r="F222" s="2" t="s">
        <v>63</v>
      </c>
      <c r="G222" s="2" t="s">
        <v>29</v>
      </c>
      <c r="H222" s="2" t="s">
        <v>11</v>
      </c>
      <c r="I222" s="2" t="s">
        <v>31</v>
      </c>
    </row>
    <row r="223" spans="1:17" x14ac:dyDescent="0.3">
      <c r="A223" s="2" t="s">
        <v>98</v>
      </c>
      <c r="B223" s="2" t="s">
        <v>65</v>
      </c>
      <c r="C223" s="40">
        <v>43031</v>
      </c>
      <c r="D223" s="2" t="s">
        <v>46</v>
      </c>
      <c r="E223" s="2" t="s">
        <v>55</v>
      </c>
      <c r="F223" s="2" t="s">
        <v>63</v>
      </c>
      <c r="G223" s="2" t="s">
        <v>29</v>
      </c>
      <c r="H223" s="2" t="s">
        <v>20</v>
      </c>
      <c r="I223" s="2" t="s">
        <v>30</v>
      </c>
    </row>
    <row r="224" spans="1:17" x14ac:dyDescent="0.3">
      <c r="A224" s="2" t="s">
        <v>98</v>
      </c>
      <c r="B224" s="2" t="s">
        <v>65</v>
      </c>
      <c r="C224" s="40">
        <v>43031</v>
      </c>
      <c r="D224" s="2" t="s">
        <v>46</v>
      </c>
      <c r="E224" s="2" t="s">
        <v>55</v>
      </c>
      <c r="F224" s="2" t="s">
        <v>63</v>
      </c>
      <c r="G224" s="2" t="s">
        <v>29</v>
      </c>
      <c r="H224" s="2" t="s">
        <v>20</v>
      </c>
      <c r="I224" s="2" t="s">
        <v>30</v>
      </c>
    </row>
    <row r="225" spans="1:9" x14ac:dyDescent="0.3">
      <c r="A225" s="2" t="s">
        <v>98</v>
      </c>
      <c r="B225" s="2" t="s">
        <v>65</v>
      </c>
      <c r="C225" s="40">
        <v>43031</v>
      </c>
      <c r="D225" s="2" t="s">
        <v>46</v>
      </c>
      <c r="E225" s="2" t="s">
        <v>55</v>
      </c>
      <c r="F225" s="2" t="s">
        <v>63</v>
      </c>
      <c r="G225" s="2" t="s">
        <v>29</v>
      </c>
      <c r="H225" s="2" t="s">
        <v>20</v>
      </c>
      <c r="I225" s="2" t="s">
        <v>31</v>
      </c>
    </row>
    <row r="226" spans="1:9" x14ac:dyDescent="0.3">
      <c r="A226" s="2" t="s">
        <v>98</v>
      </c>
      <c r="B226" s="2" t="s">
        <v>65</v>
      </c>
      <c r="C226" s="40">
        <v>43031</v>
      </c>
      <c r="D226" s="2" t="s">
        <v>46</v>
      </c>
      <c r="E226" s="2" t="s">
        <v>55</v>
      </c>
      <c r="F226" s="2" t="s">
        <v>63</v>
      </c>
      <c r="G226" s="2" t="s">
        <v>29</v>
      </c>
      <c r="H226" s="2" t="s">
        <v>11</v>
      </c>
      <c r="I226" s="2" t="s">
        <v>30</v>
      </c>
    </row>
    <row r="227" spans="1:9" x14ac:dyDescent="0.3">
      <c r="A227" s="2" t="s">
        <v>98</v>
      </c>
      <c r="B227" s="2" t="s">
        <v>65</v>
      </c>
      <c r="C227" s="40">
        <v>43031</v>
      </c>
      <c r="D227" s="2" t="s">
        <v>46</v>
      </c>
      <c r="E227" s="2" t="s">
        <v>55</v>
      </c>
      <c r="F227" s="2" t="s">
        <v>63</v>
      </c>
      <c r="G227" s="2" t="s">
        <v>29</v>
      </c>
      <c r="H227" s="2" t="s">
        <v>20</v>
      </c>
      <c r="I227" s="2" t="s">
        <v>31</v>
      </c>
    </row>
    <row r="228" spans="1:9" x14ac:dyDescent="0.3">
      <c r="A228" s="2" t="s">
        <v>98</v>
      </c>
      <c r="B228" s="2" t="s">
        <v>65</v>
      </c>
      <c r="C228" s="40">
        <v>43031</v>
      </c>
      <c r="D228" s="2" t="s">
        <v>46</v>
      </c>
      <c r="E228" s="2" t="s">
        <v>55</v>
      </c>
      <c r="F228" s="2" t="s">
        <v>63</v>
      </c>
      <c r="G228" s="2" t="s">
        <v>29</v>
      </c>
      <c r="H228" s="2" t="s">
        <v>20</v>
      </c>
      <c r="I228" s="2" t="s">
        <v>31</v>
      </c>
    </row>
    <row r="229" spans="1:9" x14ac:dyDescent="0.3">
      <c r="A229" s="2" t="s">
        <v>98</v>
      </c>
      <c r="B229" s="2" t="s">
        <v>65</v>
      </c>
      <c r="C229" s="40">
        <v>43031</v>
      </c>
      <c r="D229" s="2" t="s">
        <v>46</v>
      </c>
      <c r="E229" s="2" t="s">
        <v>55</v>
      </c>
      <c r="F229" s="2" t="s">
        <v>63</v>
      </c>
      <c r="G229" s="2" t="s">
        <v>29</v>
      </c>
      <c r="H229" s="2" t="s">
        <v>11</v>
      </c>
      <c r="I229" s="2" t="s">
        <v>30</v>
      </c>
    </row>
    <row r="230" spans="1:9" x14ac:dyDescent="0.3">
      <c r="A230" s="2" t="s">
        <v>98</v>
      </c>
      <c r="B230" s="2" t="s">
        <v>65</v>
      </c>
      <c r="C230" s="40">
        <v>43031</v>
      </c>
      <c r="D230" s="2" t="s">
        <v>46</v>
      </c>
      <c r="E230" s="2" t="s">
        <v>55</v>
      </c>
      <c r="F230" s="2" t="s">
        <v>63</v>
      </c>
      <c r="G230" s="2" t="s">
        <v>29</v>
      </c>
      <c r="H230" s="2" t="s">
        <v>11</v>
      </c>
      <c r="I230" s="2" t="s">
        <v>31</v>
      </c>
    </row>
    <row r="231" spans="1:9" x14ac:dyDescent="0.3">
      <c r="A231" s="2" t="s">
        <v>98</v>
      </c>
      <c r="B231" s="2" t="s">
        <v>65</v>
      </c>
      <c r="C231" s="40">
        <v>43031</v>
      </c>
      <c r="D231" s="2" t="s">
        <v>46</v>
      </c>
      <c r="E231" s="2" t="s">
        <v>55</v>
      </c>
      <c r="F231" s="2" t="s">
        <v>63</v>
      </c>
      <c r="G231" s="2" t="s">
        <v>29</v>
      </c>
      <c r="H231" s="2" t="s">
        <v>11</v>
      </c>
      <c r="I231" s="2" t="s">
        <v>30</v>
      </c>
    </row>
    <row r="232" spans="1:9" x14ac:dyDescent="0.3">
      <c r="A232" s="2" t="s">
        <v>98</v>
      </c>
      <c r="B232" s="2" t="s">
        <v>65</v>
      </c>
      <c r="C232" s="40">
        <v>43031</v>
      </c>
      <c r="D232" s="2" t="s">
        <v>46</v>
      </c>
      <c r="E232" s="2" t="s">
        <v>55</v>
      </c>
      <c r="F232" s="2" t="s">
        <v>63</v>
      </c>
      <c r="G232" s="2" t="s">
        <v>29</v>
      </c>
      <c r="H232" s="2" t="s">
        <v>11</v>
      </c>
      <c r="I232" s="2" t="s">
        <v>31</v>
      </c>
    </row>
    <row r="233" spans="1:9" x14ac:dyDescent="0.3">
      <c r="A233" s="2" t="s">
        <v>98</v>
      </c>
      <c r="B233" s="2" t="s">
        <v>65</v>
      </c>
      <c r="C233" s="40">
        <v>43031</v>
      </c>
      <c r="D233" s="2" t="s">
        <v>46</v>
      </c>
      <c r="E233" s="2" t="s">
        <v>55</v>
      </c>
      <c r="F233" s="2" t="s">
        <v>63</v>
      </c>
      <c r="G233" s="2" t="s">
        <v>29</v>
      </c>
      <c r="H233" s="2" t="s">
        <v>11</v>
      </c>
      <c r="I233" s="2" t="s">
        <v>30</v>
      </c>
    </row>
    <row r="234" spans="1:9" x14ac:dyDescent="0.3">
      <c r="A234" s="2" t="s">
        <v>98</v>
      </c>
      <c r="B234" s="2" t="s">
        <v>65</v>
      </c>
      <c r="C234" s="40">
        <v>43031</v>
      </c>
      <c r="D234" s="2" t="s">
        <v>46</v>
      </c>
      <c r="E234" s="2" t="s">
        <v>55</v>
      </c>
      <c r="F234" s="2" t="s">
        <v>63</v>
      </c>
      <c r="G234" s="2" t="s">
        <v>29</v>
      </c>
      <c r="H234" s="2" t="s">
        <v>20</v>
      </c>
      <c r="I234" s="2" t="s">
        <v>31</v>
      </c>
    </row>
    <row r="235" spans="1:9" x14ac:dyDescent="0.3">
      <c r="A235" s="2" t="s">
        <v>98</v>
      </c>
      <c r="B235" s="2" t="s">
        <v>65</v>
      </c>
      <c r="C235" s="40">
        <v>43031</v>
      </c>
      <c r="D235" s="2" t="s">
        <v>46</v>
      </c>
      <c r="E235" s="2" t="s">
        <v>55</v>
      </c>
      <c r="F235" s="2" t="s">
        <v>63</v>
      </c>
      <c r="G235" s="2" t="s">
        <v>29</v>
      </c>
      <c r="H235" s="2" t="s">
        <v>11</v>
      </c>
      <c r="I235" s="2" t="s">
        <v>31</v>
      </c>
    </row>
    <row r="236" spans="1:9" x14ac:dyDescent="0.3">
      <c r="A236" s="2" t="s">
        <v>98</v>
      </c>
      <c r="B236" s="2" t="s">
        <v>65</v>
      </c>
      <c r="C236" s="40">
        <v>43031</v>
      </c>
      <c r="D236" s="2" t="s">
        <v>46</v>
      </c>
      <c r="E236" s="2" t="s">
        <v>55</v>
      </c>
      <c r="F236" s="2" t="s">
        <v>63</v>
      </c>
      <c r="G236" s="2" t="s">
        <v>29</v>
      </c>
      <c r="H236" s="2" t="s">
        <v>20</v>
      </c>
      <c r="I236" s="2" t="s">
        <v>31</v>
      </c>
    </row>
    <row r="237" spans="1:9" x14ac:dyDescent="0.3">
      <c r="A237" s="2" t="s">
        <v>98</v>
      </c>
      <c r="B237" s="2" t="s">
        <v>65</v>
      </c>
      <c r="C237" s="40">
        <v>43031</v>
      </c>
      <c r="D237" s="2" t="s">
        <v>46</v>
      </c>
      <c r="E237" s="2" t="s">
        <v>55</v>
      </c>
      <c r="F237" s="2" t="s">
        <v>63</v>
      </c>
      <c r="G237" s="2" t="s">
        <v>29</v>
      </c>
      <c r="H237" s="2" t="s">
        <v>11</v>
      </c>
      <c r="I237" s="2" t="s">
        <v>31</v>
      </c>
    </row>
    <row r="238" spans="1:9" x14ac:dyDescent="0.3">
      <c r="A238" s="2" t="s">
        <v>98</v>
      </c>
      <c r="B238" s="2" t="s">
        <v>65</v>
      </c>
      <c r="C238" s="40">
        <v>43031</v>
      </c>
      <c r="D238" s="2" t="s">
        <v>46</v>
      </c>
      <c r="E238" s="2" t="s">
        <v>55</v>
      </c>
      <c r="F238" s="2" t="s">
        <v>63</v>
      </c>
      <c r="G238" s="2" t="s">
        <v>29</v>
      </c>
      <c r="H238" s="2" t="s">
        <v>20</v>
      </c>
      <c r="I238" s="2" t="s">
        <v>30</v>
      </c>
    </row>
    <row r="239" spans="1:9" x14ac:dyDescent="0.3">
      <c r="A239" s="2" t="s">
        <v>98</v>
      </c>
      <c r="B239" s="2" t="s">
        <v>65</v>
      </c>
      <c r="C239" s="40">
        <v>43031</v>
      </c>
      <c r="D239" s="2" t="s">
        <v>46</v>
      </c>
      <c r="E239" s="2" t="s">
        <v>55</v>
      </c>
      <c r="F239" s="2" t="s">
        <v>63</v>
      </c>
      <c r="G239" s="2" t="s">
        <v>29</v>
      </c>
      <c r="H239" s="2" t="s">
        <v>20</v>
      </c>
      <c r="I239" s="2" t="s">
        <v>31</v>
      </c>
    </row>
    <row r="240" spans="1:9" x14ac:dyDescent="0.3">
      <c r="A240" s="2" t="s">
        <v>98</v>
      </c>
      <c r="B240" s="2" t="s">
        <v>65</v>
      </c>
      <c r="C240" s="40">
        <v>43031</v>
      </c>
      <c r="D240" s="2" t="s">
        <v>46</v>
      </c>
      <c r="E240" s="2" t="s">
        <v>55</v>
      </c>
      <c r="F240" s="2" t="s">
        <v>63</v>
      </c>
      <c r="G240" s="2" t="s">
        <v>29</v>
      </c>
      <c r="H240" s="2" t="s">
        <v>20</v>
      </c>
      <c r="I240" s="2" t="s">
        <v>31</v>
      </c>
    </row>
    <row r="241" spans="1:17" x14ac:dyDescent="0.3">
      <c r="A241" s="2" t="s">
        <v>98</v>
      </c>
      <c r="B241" s="2" t="s">
        <v>65</v>
      </c>
      <c r="C241" s="40">
        <v>43031</v>
      </c>
      <c r="D241" s="2" t="s">
        <v>46</v>
      </c>
      <c r="E241" s="2" t="s">
        <v>55</v>
      </c>
      <c r="F241" s="2" t="s">
        <v>63</v>
      </c>
      <c r="G241" s="2" t="s">
        <v>29</v>
      </c>
      <c r="H241" s="2" t="s">
        <v>20</v>
      </c>
      <c r="I241" s="2" t="s">
        <v>31</v>
      </c>
    </row>
    <row r="242" spans="1:17" x14ac:dyDescent="0.3">
      <c r="A242" s="2" t="s">
        <v>98</v>
      </c>
      <c r="B242" s="2" t="s">
        <v>65</v>
      </c>
      <c r="C242" s="40">
        <v>43031</v>
      </c>
      <c r="D242" s="2" t="s">
        <v>46</v>
      </c>
      <c r="E242" s="2" t="s">
        <v>55</v>
      </c>
      <c r="F242" s="2" t="s">
        <v>63</v>
      </c>
      <c r="G242" s="2" t="s">
        <v>29</v>
      </c>
      <c r="H242" s="2" t="s">
        <v>11</v>
      </c>
      <c r="I242" s="2" t="s">
        <v>30</v>
      </c>
    </row>
    <row r="243" spans="1:17" x14ac:dyDescent="0.3">
      <c r="A243" s="2" t="s">
        <v>98</v>
      </c>
      <c r="B243" s="2" t="s">
        <v>65</v>
      </c>
      <c r="C243" s="40">
        <v>43031</v>
      </c>
      <c r="D243" s="2" t="s">
        <v>46</v>
      </c>
      <c r="E243" s="2" t="s">
        <v>55</v>
      </c>
      <c r="F243" s="2" t="s">
        <v>63</v>
      </c>
      <c r="G243" s="2" t="s">
        <v>29</v>
      </c>
      <c r="H243" s="2" t="s">
        <v>20</v>
      </c>
      <c r="I243" s="2" t="s">
        <v>30</v>
      </c>
    </row>
    <row r="244" spans="1:17" x14ac:dyDescent="0.3">
      <c r="A244" s="2" t="s">
        <v>98</v>
      </c>
      <c r="B244" s="2" t="s">
        <v>65</v>
      </c>
      <c r="C244" s="40">
        <v>43031</v>
      </c>
      <c r="D244" s="2" t="s">
        <v>46</v>
      </c>
      <c r="E244" s="2" t="s">
        <v>55</v>
      </c>
      <c r="F244" s="2" t="s">
        <v>63</v>
      </c>
      <c r="G244" s="2" t="s">
        <v>29</v>
      </c>
      <c r="H244" s="2" t="s">
        <v>11</v>
      </c>
      <c r="I244" s="2" t="s">
        <v>31</v>
      </c>
    </row>
    <row r="245" spans="1:17" x14ac:dyDescent="0.3">
      <c r="A245" s="2" t="s">
        <v>98</v>
      </c>
      <c r="B245" s="2" t="s">
        <v>65</v>
      </c>
      <c r="C245" s="40">
        <v>43031</v>
      </c>
      <c r="D245" s="2" t="s">
        <v>46</v>
      </c>
      <c r="E245" s="2" t="s">
        <v>55</v>
      </c>
      <c r="F245" s="2" t="s">
        <v>63</v>
      </c>
      <c r="G245" s="2" t="s">
        <v>29</v>
      </c>
      <c r="H245" s="2" t="s">
        <v>11</v>
      </c>
      <c r="I245" s="2" t="s">
        <v>31</v>
      </c>
    </row>
    <row r="246" spans="1:17" x14ac:dyDescent="0.3">
      <c r="A246" s="2" t="s">
        <v>98</v>
      </c>
      <c r="B246" s="2" t="s">
        <v>65</v>
      </c>
      <c r="C246" s="40">
        <v>43031</v>
      </c>
      <c r="D246" s="2" t="s">
        <v>46</v>
      </c>
      <c r="E246" s="2" t="s">
        <v>55</v>
      </c>
      <c r="F246" s="2" t="s">
        <v>63</v>
      </c>
      <c r="G246" s="2" t="s">
        <v>29</v>
      </c>
      <c r="H246" s="2" t="s">
        <v>11</v>
      </c>
      <c r="I246" s="2" t="s">
        <v>31</v>
      </c>
    </row>
    <row r="247" spans="1:17" x14ac:dyDescent="0.3">
      <c r="A247" s="2" t="s">
        <v>98</v>
      </c>
      <c r="B247" s="2" t="s">
        <v>65</v>
      </c>
      <c r="C247" s="40">
        <v>43031</v>
      </c>
      <c r="D247" s="2" t="s">
        <v>46</v>
      </c>
      <c r="E247" s="2" t="s">
        <v>55</v>
      </c>
      <c r="F247" s="2" t="s">
        <v>63</v>
      </c>
      <c r="G247" s="2" t="s">
        <v>29</v>
      </c>
      <c r="H247" s="2" t="s">
        <v>11</v>
      </c>
      <c r="I247" s="2" t="s">
        <v>31</v>
      </c>
    </row>
    <row r="248" spans="1:17" x14ac:dyDescent="0.3">
      <c r="A248" s="2" t="s">
        <v>98</v>
      </c>
      <c r="B248" s="2" t="s">
        <v>65</v>
      </c>
      <c r="C248" s="40">
        <v>43031</v>
      </c>
      <c r="D248" s="2" t="s">
        <v>46</v>
      </c>
      <c r="E248" s="2" t="s">
        <v>55</v>
      </c>
      <c r="F248" s="2" t="s">
        <v>63</v>
      </c>
      <c r="G248" s="2" t="s">
        <v>29</v>
      </c>
      <c r="H248" s="2" t="s">
        <v>11</v>
      </c>
      <c r="I248" s="2" t="s">
        <v>30</v>
      </c>
    </row>
    <row r="249" spans="1:17" x14ac:dyDescent="0.3">
      <c r="C249" s="40"/>
      <c r="I249" s="3" t="s">
        <v>8</v>
      </c>
    </row>
    <row r="250" spans="1:17" x14ac:dyDescent="0.3">
      <c r="C250" s="40"/>
      <c r="I250" s="3" t="s">
        <v>21</v>
      </c>
    </row>
    <row r="251" spans="1:17" ht="15" thickBot="1" x14ac:dyDescent="0.35">
      <c r="A251" s="2" t="s">
        <v>104</v>
      </c>
      <c r="B251" s="2" t="s">
        <v>65</v>
      </c>
      <c r="C251" s="40">
        <v>43045</v>
      </c>
      <c r="E251" s="2" t="s">
        <v>34</v>
      </c>
      <c r="F251" s="2" t="s">
        <v>63</v>
      </c>
      <c r="G251" s="2" t="s">
        <v>53</v>
      </c>
      <c r="H251" s="2" t="s">
        <v>11</v>
      </c>
      <c r="I251" s="2" t="s">
        <v>31</v>
      </c>
    </row>
    <row r="252" spans="1:17" x14ac:dyDescent="0.3">
      <c r="A252" s="2" t="s">
        <v>104</v>
      </c>
      <c r="B252" s="2" t="s">
        <v>65</v>
      </c>
      <c r="C252" s="40">
        <v>43045</v>
      </c>
      <c r="E252" s="2" t="s">
        <v>34</v>
      </c>
      <c r="F252" s="2" t="s">
        <v>63</v>
      </c>
      <c r="G252" s="2" t="s">
        <v>53</v>
      </c>
      <c r="H252" s="2" t="s">
        <v>20</v>
      </c>
      <c r="I252" s="2" t="s">
        <v>31</v>
      </c>
      <c r="L252" s="4" t="str">
        <f>A252</f>
        <v>G4</v>
      </c>
      <c r="M252" s="5" t="s">
        <v>12</v>
      </c>
      <c r="N252" s="5" t="s">
        <v>31</v>
      </c>
      <c r="P252" s="16"/>
      <c r="Q252" s="17" t="s">
        <v>7</v>
      </c>
    </row>
    <row r="253" spans="1:17" x14ac:dyDescent="0.3">
      <c r="A253" s="2" t="s">
        <v>104</v>
      </c>
      <c r="B253" s="2" t="s">
        <v>65</v>
      </c>
      <c r="C253" s="40">
        <v>43045</v>
      </c>
      <c r="E253" s="2" t="s">
        <v>34</v>
      </c>
      <c r="F253" s="2" t="s">
        <v>63</v>
      </c>
      <c r="G253" s="2" t="s">
        <v>53</v>
      </c>
      <c r="H253" s="2" t="s">
        <v>7</v>
      </c>
      <c r="I253" s="2" t="s">
        <v>31</v>
      </c>
      <c r="L253" s="6"/>
      <c r="M253" s="6"/>
      <c r="N253" s="6"/>
      <c r="P253" s="18"/>
      <c r="Q253" s="19"/>
    </row>
    <row r="254" spans="1:17" x14ac:dyDescent="0.3">
      <c r="A254" s="2" t="s">
        <v>104</v>
      </c>
      <c r="B254" s="2" t="s">
        <v>65</v>
      </c>
      <c r="C254" s="40">
        <v>43045</v>
      </c>
      <c r="E254" s="2" t="s">
        <v>34</v>
      </c>
      <c r="F254" s="2" t="s">
        <v>63</v>
      </c>
      <c r="G254" s="2" t="s">
        <v>53</v>
      </c>
      <c r="H254" s="2" t="s">
        <v>11</v>
      </c>
      <c r="I254" s="2" t="s">
        <v>31</v>
      </c>
      <c r="L254" s="4" t="s">
        <v>11</v>
      </c>
      <c r="M254" s="6">
        <f>COUNTIF(H251:H291,"C")</f>
        <v>19</v>
      </c>
      <c r="N254" s="6">
        <f>SUMPRODUCT((H251:H291="C")*(I251:I291="VISIT"))</f>
        <v>15</v>
      </c>
      <c r="P254" s="20" t="s">
        <v>17</v>
      </c>
      <c r="Q254" s="21">
        <f>COUNTIF(H251:H291,"RET")</f>
        <v>6</v>
      </c>
    </row>
    <row r="255" spans="1:17" x14ac:dyDescent="0.3">
      <c r="A255" s="2" t="s">
        <v>104</v>
      </c>
      <c r="B255" s="2" t="s">
        <v>65</v>
      </c>
      <c r="C255" s="40">
        <v>43045</v>
      </c>
      <c r="E255" s="2" t="s">
        <v>34</v>
      </c>
      <c r="F255" s="2" t="s">
        <v>63</v>
      </c>
      <c r="G255" s="2" t="s">
        <v>53</v>
      </c>
      <c r="H255" s="2" t="s">
        <v>7</v>
      </c>
      <c r="I255" s="2" t="s">
        <v>31</v>
      </c>
      <c r="L255" s="4" t="s">
        <v>13</v>
      </c>
      <c r="M255" s="5">
        <f>100*M254/(M254+M257+M260)</f>
        <v>54.285714285714285</v>
      </c>
      <c r="N255" s="4">
        <f>100*N254/M254</f>
        <v>78.94736842105263</v>
      </c>
      <c r="P255" s="20" t="s">
        <v>18</v>
      </c>
      <c r="Q255" s="21">
        <f>(M254+M257+Q254)</f>
        <v>41</v>
      </c>
    </row>
    <row r="256" spans="1:17" ht="15" thickBot="1" x14ac:dyDescent="0.35">
      <c r="A256" s="2" t="s">
        <v>104</v>
      </c>
      <c r="B256" s="2" t="s">
        <v>65</v>
      </c>
      <c r="C256" s="40">
        <v>43045</v>
      </c>
      <c r="E256" s="2" t="s">
        <v>34</v>
      </c>
      <c r="F256" s="2" t="s">
        <v>63</v>
      </c>
      <c r="G256" s="2" t="s">
        <v>53</v>
      </c>
      <c r="H256" s="2" t="s">
        <v>20</v>
      </c>
      <c r="I256" s="2" t="s">
        <v>31</v>
      </c>
      <c r="L256" s="4"/>
      <c r="M256" s="7"/>
      <c r="N256" s="6"/>
      <c r="P256" s="22"/>
      <c r="Q256" s="23"/>
    </row>
    <row r="257" spans="1:17" x14ac:dyDescent="0.3">
      <c r="A257" s="2" t="s">
        <v>104</v>
      </c>
      <c r="B257" s="2" t="s">
        <v>65</v>
      </c>
      <c r="C257" s="40">
        <v>43045</v>
      </c>
      <c r="E257" s="2" t="s">
        <v>34</v>
      </c>
      <c r="F257" s="2" t="s">
        <v>63</v>
      </c>
      <c r="G257" s="2" t="s">
        <v>53</v>
      </c>
      <c r="H257" s="2" t="s">
        <v>11</v>
      </c>
      <c r="I257" s="2" t="s">
        <v>31</v>
      </c>
      <c r="L257" s="4" t="s">
        <v>20</v>
      </c>
      <c r="M257" s="7">
        <f>COUNTIF(H251:H291,"M")</f>
        <v>16</v>
      </c>
      <c r="N257" s="6">
        <f>SUMPRODUCT((H251:H291="M")*(I251:I291="VISIT"))</f>
        <v>11</v>
      </c>
      <c r="P257" s="20" t="s">
        <v>32</v>
      </c>
      <c r="Q257" s="21">
        <f>COUNTIF(I251:I291,"TOUCH")</f>
        <v>11</v>
      </c>
    </row>
    <row r="258" spans="1:17" x14ac:dyDescent="0.3">
      <c r="A258" s="2" t="s">
        <v>104</v>
      </c>
      <c r="B258" s="2" t="s">
        <v>65</v>
      </c>
      <c r="C258" s="40">
        <v>43045</v>
      </c>
      <c r="E258" s="2" t="s">
        <v>34</v>
      </c>
      <c r="F258" s="2" t="s">
        <v>63</v>
      </c>
      <c r="G258" s="2" t="s">
        <v>53</v>
      </c>
      <c r="H258" s="2" t="s">
        <v>20</v>
      </c>
      <c r="I258" s="2" t="s">
        <v>30</v>
      </c>
      <c r="L258" s="4" t="s">
        <v>13</v>
      </c>
      <c r="M258" s="5">
        <f>100*M257/(M254+M257+M260)</f>
        <v>45.714285714285715</v>
      </c>
      <c r="N258" s="4">
        <f>100*N257/M257</f>
        <v>68.75</v>
      </c>
      <c r="P258" s="20" t="s">
        <v>18</v>
      </c>
      <c r="Q258" s="21">
        <f>(M254+M257+Q254)</f>
        <v>41</v>
      </c>
    </row>
    <row r="259" spans="1:17" x14ac:dyDescent="0.3">
      <c r="A259" s="2" t="s">
        <v>104</v>
      </c>
      <c r="B259" s="2" t="s">
        <v>65</v>
      </c>
      <c r="C259" s="40">
        <v>43045</v>
      </c>
      <c r="E259" s="2" t="s">
        <v>34</v>
      </c>
      <c r="F259" s="2" t="s">
        <v>63</v>
      </c>
      <c r="G259" s="2" t="s">
        <v>53</v>
      </c>
      <c r="H259" s="2" t="s">
        <v>11</v>
      </c>
      <c r="I259" s="2" t="s">
        <v>31</v>
      </c>
    </row>
    <row r="260" spans="1:17" x14ac:dyDescent="0.3">
      <c r="A260" s="2" t="s">
        <v>104</v>
      </c>
      <c r="B260" s="2" t="s">
        <v>65</v>
      </c>
      <c r="C260" s="40">
        <v>43045</v>
      </c>
      <c r="E260" s="2" t="s">
        <v>34</v>
      </c>
      <c r="F260" s="2" t="s">
        <v>63</v>
      </c>
      <c r="G260" s="2" t="s">
        <v>53</v>
      </c>
      <c r="H260" s="2" t="s">
        <v>11</v>
      </c>
      <c r="I260" s="2" t="s">
        <v>31</v>
      </c>
    </row>
    <row r="261" spans="1:17" x14ac:dyDescent="0.3">
      <c r="A261" s="2" t="s">
        <v>104</v>
      </c>
      <c r="B261" s="2" t="s">
        <v>65</v>
      </c>
      <c r="C261" s="40">
        <v>43045</v>
      </c>
      <c r="E261" s="2" t="s">
        <v>34</v>
      </c>
      <c r="F261" s="2" t="s">
        <v>63</v>
      </c>
      <c r="G261" s="2" t="s">
        <v>53</v>
      </c>
      <c r="H261" s="2" t="s">
        <v>11</v>
      </c>
      <c r="I261" s="2" t="s">
        <v>31</v>
      </c>
    </row>
    <row r="262" spans="1:17" x14ac:dyDescent="0.3">
      <c r="A262" s="2" t="s">
        <v>104</v>
      </c>
      <c r="B262" s="2" t="s">
        <v>65</v>
      </c>
      <c r="C262" s="40">
        <v>43045</v>
      </c>
      <c r="E262" s="2" t="s">
        <v>34</v>
      </c>
      <c r="F262" s="2" t="s">
        <v>63</v>
      </c>
      <c r="G262" s="2" t="s">
        <v>53</v>
      </c>
      <c r="H262" s="2" t="s">
        <v>20</v>
      </c>
      <c r="I262" s="2" t="s">
        <v>31</v>
      </c>
    </row>
    <row r="263" spans="1:17" x14ac:dyDescent="0.3">
      <c r="A263" s="2" t="s">
        <v>104</v>
      </c>
      <c r="B263" s="2" t="s">
        <v>65</v>
      </c>
      <c r="C263" s="40">
        <v>43045</v>
      </c>
      <c r="E263" s="2" t="s">
        <v>34</v>
      </c>
      <c r="F263" s="2" t="s">
        <v>63</v>
      </c>
      <c r="G263" s="2" t="s">
        <v>53</v>
      </c>
      <c r="H263" s="2" t="s">
        <v>11</v>
      </c>
      <c r="I263" s="2" t="s">
        <v>31</v>
      </c>
    </row>
    <row r="264" spans="1:17" x14ac:dyDescent="0.3">
      <c r="A264" s="2" t="s">
        <v>104</v>
      </c>
      <c r="B264" s="2" t="s">
        <v>65</v>
      </c>
      <c r="C264" s="40">
        <v>43045</v>
      </c>
      <c r="E264" s="2" t="s">
        <v>34</v>
      </c>
      <c r="F264" s="2" t="s">
        <v>63</v>
      </c>
      <c r="G264" s="2" t="s">
        <v>53</v>
      </c>
      <c r="H264" s="2" t="s">
        <v>11</v>
      </c>
      <c r="I264" s="2" t="s">
        <v>30</v>
      </c>
    </row>
    <row r="265" spans="1:17" x14ac:dyDescent="0.3">
      <c r="A265" s="2" t="s">
        <v>104</v>
      </c>
      <c r="B265" s="2" t="s">
        <v>65</v>
      </c>
      <c r="C265" s="40">
        <v>43045</v>
      </c>
      <c r="E265" s="2" t="s">
        <v>34</v>
      </c>
      <c r="F265" s="2" t="s">
        <v>63</v>
      </c>
      <c r="G265" s="2" t="s">
        <v>53</v>
      </c>
      <c r="H265" s="2" t="s">
        <v>11</v>
      </c>
      <c r="I265" s="2" t="s">
        <v>31</v>
      </c>
    </row>
    <row r="266" spans="1:17" x14ac:dyDescent="0.3">
      <c r="A266" s="2" t="s">
        <v>104</v>
      </c>
      <c r="B266" s="2" t="s">
        <v>65</v>
      </c>
      <c r="C266" s="40">
        <v>43045</v>
      </c>
      <c r="E266" s="2" t="s">
        <v>34</v>
      </c>
      <c r="F266" s="2" t="s">
        <v>63</v>
      </c>
      <c r="G266" s="2" t="s">
        <v>53</v>
      </c>
      <c r="H266" s="2" t="s">
        <v>20</v>
      </c>
      <c r="I266" s="2" t="s">
        <v>31</v>
      </c>
    </row>
    <row r="267" spans="1:17" x14ac:dyDescent="0.3">
      <c r="A267" s="2" t="s">
        <v>104</v>
      </c>
      <c r="B267" s="2" t="s">
        <v>65</v>
      </c>
      <c r="C267" s="40">
        <v>43045</v>
      </c>
      <c r="E267" s="2" t="s">
        <v>34</v>
      </c>
      <c r="F267" s="2" t="s">
        <v>63</v>
      </c>
      <c r="G267" s="2" t="s">
        <v>53</v>
      </c>
      <c r="H267" s="2" t="s">
        <v>7</v>
      </c>
      <c r="I267" s="2" t="s">
        <v>31</v>
      </c>
    </row>
    <row r="268" spans="1:17" x14ac:dyDescent="0.3">
      <c r="A268" s="2" t="s">
        <v>104</v>
      </c>
      <c r="B268" s="2" t="s">
        <v>65</v>
      </c>
      <c r="C268" s="40">
        <v>43045</v>
      </c>
      <c r="E268" s="2" t="s">
        <v>34</v>
      </c>
      <c r="F268" s="2" t="s">
        <v>63</v>
      </c>
      <c r="G268" s="2" t="s">
        <v>53</v>
      </c>
      <c r="H268" s="2" t="s">
        <v>11</v>
      </c>
      <c r="I268" s="2" t="s">
        <v>30</v>
      </c>
    </row>
    <row r="269" spans="1:17" x14ac:dyDescent="0.3">
      <c r="A269" s="2" t="s">
        <v>104</v>
      </c>
      <c r="B269" s="2" t="s">
        <v>65</v>
      </c>
      <c r="C269" s="40">
        <v>43045</v>
      </c>
      <c r="E269" s="2" t="s">
        <v>34</v>
      </c>
      <c r="F269" s="2" t="s">
        <v>63</v>
      </c>
      <c r="G269" s="2" t="s">
        <v>53</v>
      </c>
      <c r="H269" s="2" t="s">
        <v>20</v>
      </c>
      <c r="I269" s="2" t="s">
        <v>31</v>
      </c>
    </row>
    <row r="270" spans="1:17" x14ac:dyDescent="0.3">
      <c r="A270" s="2" t="s">
        <v>104</v>
      </c>
      <c r="B270" s="2" t="s">
        <v>65</v>
      </c>
      <c r="C270" s="40">
        <v>43045</v>
      </c>
      <c r="E270" s="2" t="s">
        <v>34</v>
      </c>
      <c r="F270" s="2" t="s">
        <v>63</v>
      </c>
      <c r="G270" s="2" t="s">
        <v>53</v>
      </c>
      <c r="H270" s="2" t="s">
        <v>11</v>
      </c>
      <c r="I270" s="2" t="s">
        <v>31</v>
      </c>
    </row>
    <row r="271" spans="1:17" x14ac:dyDescent="0.3">
      <c r="A271" s="2" t="s">
        <v>104</v>
      </c>
      <c r="B271" s="2" t="s">
        <v>65</v>
      </c>
      <c r="C271" s="40">
        <v>43045</v>
      </c>
      <c r="E271" s="2" t="s">
        <v>34</v>
      </c>
      <c r="F271" s="2" t="s">
        <v>63</v>
      </c>
      <c r="G271" s="2" t="s">
        <v>53</v>
      </c>
      <c r="H271" s="2" t="s">
        <v>7</v>
      </c>
      <c r="I271" s="2" t="s">
        <v>30</v>
      </c>
    </row>
    <row r="272" spans="1:17" x14ac:dyDescent="0.3">
      <c r="A272" s="2" t="s">
        <v>104</v>
      </c>
      <c r="B272" s="2" t="s">
        <v>65</v>
      </c>
      <c r="C272" s="40">
        <v>43045</v>
      </c>
      <c r="E272" s="2" t="s">
        <v>34</v>
      </c>
      <c r="F272" s="2" t="s">
        <v>63</v>
      </c>
      <c r="G272" s="2" t="s">
        <v>53</v>
      </c>
      <c r="H272" s="2" t="s">
        <v>20</v>
      </c>
      <c r="I272" s="2" t="s">
        <v>31</v>
      </c>
    </row>
    <row r="273" spans="1:9" x14ac:dyDescent="0.3">
      <c r="A273" s="2" t="s">
        <v>104</v>
      </c>
      <c r="B273" s="2" t="s">
        <v>65</v>
      </c>
      <c r="C273" s="40">
        <v>43045</v>
      </c>
      <c r="E273" s="2" t="s">
        <v>34</v>
      </c>
      <c r="F273" s="2" t="s">
        <v>63</v>
      </c>
      <c r="G273" s="2" t="s">
        <v>53</v>
      </c>
      <c r="H273" s="2" t="s">
        <v>11</v>
      </c>
      <c r="I273" s="2" t="s">
        <v>31</v>
      </c>
    </row>
    <row r="274" spans="1:9" x14ac:dyDescent="0.3">
      <c r="A274" s="2" t="s">
        <v>104</v>
      </c>
      <c r="B274" s="2" t="s">
        <v>65</v>
      </c>
      <c r="C274" s="40">
        <v>43045</v>
      </c>
      <c r="E274" s="2" t="s">
        <v>34</v>
      </c>
      <c r="F274" s="2" t="s">
        <v>63</v>
      </c>
      <c r="G274" s="2" t="s">
        <v>53</v>
      </c>
      <c r="H274" s="2" t="s">
        <v>11</v>
      </c>
      <c r="I274" s="2" t="s">
        <v>31</v>
      </c>
    </row>
    <row r="275" spans="1:9" x14ac:dyDescent="0.3">
      <c r="A275" s="2" t="s">
        <v>104</v>
      </c>
      <c r="B275" s="2" t="s">
        <v>65</v>
      </c>
      <c r="C275" s="40">
        <v>43045</v>
      </c>
      <c r="E275" s="2" t="s">
        <v>34</v>
      </c>
      <c r="F275" s="2" t="s">
        <v>63</v>
      </c>
      <c r="G275" s="2" t="s">
        <v>53</v>
      </c>
      <c r="H275" s="2" t="s">
        <v>20</v>
      </c>
      <c r="I275" s="2" t="s">
        <v>31</v>
      </c>
    </row>
    <row r="276" spans="1:9" x14ac:dyDescent="0.3">
      <c r="A276" s="2" t="s">
        <v>104</v>
      </c>
      <c r="B276" s="2" t="s">
        <v>65</v>
      </c>
      <c r="C276" s="40">
        <v>43045</v>
      </c>
      <c r="E276" s="2" t="s">
        <v>34</v>
      </c>
      <c r="F276" s="2" t="s">
        <v>63</v>
      </c>
      <c r="G276" s="2" t="s">
        <v>53</v>
      </c>
      <c r="H276" s="2" t="s">
        <v>20</v>
      </c>
      <c r="I276" s="2" t="s">
        <v>31</v>
      </c>
    </row>
    <row r="277" spans="1:9" x14ac:dyDescent="0.3">
      <c r="A277" s="2" t="s">
        <v>104</v>
      </c>
      <c r="B277" s="2" t="s">
        <v>65</v>
      </c>
      <c r="C277" s="40">
        <v>43045</v>
      </c>
      <c r="E277" s="2" t="s">
        <v>34</v>
      </c>
      <c r="F277" s="2" t="s">
        <v>63</v>
      </c>
      <c r="G277" s="2" t="s">
        <v>53</v>
      </c>
      <c r="H277" s="2" t="s">
        <v>11</v>
      </c>
      <c r="I277" s="2" t="s">
        <v>31</v>
      </c>
    </row>
    <row r="278" spans="1:9" x14ac:dyDescent="0.3">
      <c r="A278" s="2" t="s">
        <v>104</v>
      </c>
      <c r="B278" s="2" t="s">
        <v>65</v>
      </c>
      <c r="C278" s="40">
        <v>43045</v>
      </c>
      <c r="E278" s="2" t="s">
        <v>34</v>
      </c>
      <c r="F278" s="2" t="s">
        <v>63</v>
      </c>
      <c r="G278" s="2" t="s">
        <v>53</v>
      </c>
      <c r="H278" s="2" t="s">
        <v>20</v>
      </c>
      <c r="I278" s="2" t="s">
        <v>30</v>
      </c>
    </row>
    <row r="279" spans="1:9" x14ac:dyDescent="0.3">
      <c r="A279" s="2" t="s">
        <v>104</v>
      </c>
      <c r="B279" s="2" t="s">
        <v>65</v>
      </c>
      <c r="C279" s="40">
        <v>43045</v>
      </c>
      <c r="E279" s="2" t="s">
        <v>34</v>
      </c>
      <c r="F279" s="2" t="s">
        <v>63</v>
      </c>
      <c r="G279" s="2" t="s">
        <v>53</v>
      </c>
      <c r="H279" s="2" t="s">
        <v>20</v>
      </c>
      <c r="I279" s="2" t="s">
        <v>31</v>
      </c>
    </row>
    <row r="280" spans="1:9" x14ac:dyDescent="0.3">
      <c r="A280" s="2" t="s">
        <v>104</v>
      </c>
      <c r="B280" s="2" t="s">
        <v>65</v>
      </c>
      <c r="C280" s="40">
        <v>43045</v>
      </c>
      <c r="E280" s="2" t="s">
        <v>34</v>
      </c>
      <c r="F280" s="2" t="s">
        <v>63</v>
      </c>
      <c r="G280" s="2" t="s">
        <v>53</v>
      </c>
      <c r="H280" s="2" t="s">
        <v>7</v>
      </c>
      <c r="I280" s="2" t="s">
        <v>31</v>
      </c>
    </row>
    <row r="281" spans="1:9" x14ac:dyDescent="0.3">
      <c r="A281" s="2" t="s">
        <v>104</v>
      </c>
      <c r="B281" s="2" t="s">
        <v>65</v>
      </c>
      <c r="C281" s="40">
        <v>43045</v>
      </c>
      <c r="E281" s="2" t="s">
        <v>34</v>
      </c>
      <c r="F281" s="2" t="s">
        <v>63</v>
      </c>
      <c r="G281" s="2" t="s">
        <v>53</v>
      </c>
      <c r="H281" s="2" t="s">
        <v>20</v>
      </c>
      <c r="I281" s="2" t="s">
        <v>31</v>
      </c>
    </row>
    <row r="282" spans="1:9" x14ac:dyDescent="0.3">
      <c r="A282" s="2" t="s">
        <v>104</v>
      </c>
      <c r="B282" s="2" t="s">
        <v>65</v>
      </c>
      <c r="C282" s="40">
        <v>43045</v>
      </c>
      <c r="E282" s="2" t="s">
        <v>34</v>
      </c>
      <c r="F282" s="2" t="s">
        <v>63</v>
      </c>
      <c r="G282" s="2" t="s">
        <v>53</v>
      </c>
      <c r="H282" s="2" t="s">
        <v>20</v>
      </c>
      <c r="I282" s="2" t="s">
        <v>30</v>
      </c>
    </row>
    <row r="283" spans="1:9" x14ac:dyDescent="0.3">
      <c r="A283" s="2" t="s">
        <v>104</v>
      </c>
      <c r="B283" s="2" t="s">
        <v>65</v>
      </c>
      <c r="C283" s="40">
        <v>43045</v>
      </c>
      <c r="E283" s="2" t="s">
        <v>34</v>
      </c>
      <c r="F283" s="2" t="s">
        <v>63</v>
      </c>
      <c r="G283" s="2" t="s">
        <v>53</v>
      </c>
      <c r="H283" s="2" t="s">
        <v>11</v>
      </c>
      <c r="I283" s="2" t="s">
        <v>31</v>
      </c>
    </row>
    <row r="284" spans="1:9" x14ac:dyDescent="0.3">
      <c r="A284" s="2" t="s">
        <v>104</v>
      </c>
      <c r="B284" s="2" t="s">
        <v>65</v>
      </c>
      <c r="C284" s="40">
        <v>43045</v>
      </c>
      <c r="E284" s="2" t="s">
        <v>34</v>
      </c>
      <c r="F284" s="2" t="s">
        <v>63</v>
      </c>
      <c r="G284" s="2" t="s">
        <v>53</v>
      </c>
      <c r="H284" s="2" t="s">
        <v>7</v>
      </c>
      <c r="I284" s="2" t="s">
        <v>30</v>
      </c>
    </row>
    <row r="285" spans="1:9" x14ac:dyDescent="0.3">
      <c r="A285" s="2" t="s">
        <v>104</v>
      </c>
      <c r="B285" s="2" t="s">
        <v>65</v>
      </c>
      <c r="C285" s="40">
        <v>43045</v>
      </c>
      <c r="E285" s="2" t="s">
        <v>34</v>
      </c>
      <c r="F285" s="2" t="s">
        <v>63</v>
      </c>
      <c r="G285" s="2" t="s">
        <v>53</v>
      </c>
      <c r="H285" s="2" t="s">
        <v>11</v>
      </c>
      <c r="I285" s="2" t="s">
        <v>31</v>
      </c>
    </row>
    <row r="286" spans="1:9" x14ac:dyDescent="0.3">
      <c r="A286" s="2" t="s">
        <v>104</v>
      </c>
      <c r="B286" s="2" t="s">
        <v>65</v>
      </c>
      <c r="C286" s="40">
        <v>43045</v>
      </c>
      <c r="E286" s="2" t="s">
        <v>34</v>
      </c>
      <c r="F286" s="2" t="s">
        <v>63</v>
      </c>
      <c r="G286" s="2" t="s">
        <v>53</v>
      </c>
      <c r="H286" s="2" t="s">
        <v>20</v>
      </c>
      <c r="I286" s="2" t="s">
        <v>31</v>
      </c>
    </row>
    <row r="287" spans="1:9" x14ac:dyDescent="0.3">
      <c r="A287" s="2" t="s">
        <v>104</v>
      </c>
      <c r="B287" s="2" t="s">
        <v>65</v>
      </c>
      <c r="C287" s="40">
        <v>43045</v>
      </c>
      <c r="E287" s="2" t="s">
        <v>34</v>
      </c>
      <c r="F287" s="2" t="s">
        <v>63</v>
      </c>
      <c r="G287" s="2" t="s">
        <v>53</v>
      </c>
      <c r="H287" s="2" t="s">
        <v>11</v>
      </c>
      <c r="I287" s="2" t="s">
        <v>30</v>
      </c>
    </row>
    <row r="288" spans="1:9" x14ac:dyDescent="0.3">
      <c r="A288" s="2" t="s">
        <v>104</v>
      </c>
      <c r="B288" s="2" t="s">
        <v>65</v>
      </c>
      <c r="C288" s="40">
        <v>43045</v>
      </c>
      <c r="E288" s="2" t="s">
        <v>34</v>
      </c>
      <c r="F288" s="2" t="s">
        <v>63</v>
      </c>
      <c r="G288" s="2" t="s">
        <v>53</v>
      </c>
      <c r="H288" s="2" t="s">
        <v>20</v>
      </c>
      <c r="I288" s="2" t="s">
        <v>30</v>
      </c>
    </row>
    <row r="289" spans="1:17" x14ac:dyDescent="0.3">
      <c r="A289" s="2" t="s">
        <v>104</v>
      </c>
      <c r="B289" s="2" t="s">
        <v>65</v>
      </c>
      <c r="C289" s="40">
        <v>43045</v>
      </c>
      <c r="E289" s="2" t="s">
        <v>34</v>
      </c>
      <c r="F289" s="2" t="s">
        <v>63</v>
      </c>
      <c r="G289" s="2" t="s">
        <v>53</v>
      </c>
      <c r="H289" s="2" t="s">
        <v>11</v>
      </c>
      <c r="I289" s="2" t="s">
        <v>30</v>
      </c>
    </row>
    <row r="290" spans="1:17" x14ac:dyDescent="0.3">
      <c r="A290" s="2" t="s">
        <v>104</v>
      </c>
      <c r="B290" s="2" t="s">
        <v>65</v>
      </c>
      <c r="C290" s="40">
        <v>43045</v>
      </c>
      <c r="E290" s="2" t="s">
        <v>34</v>
      </c>
      <c r="F290" s="2" t="s">
        <v>63</v>
      </c>
      <c r="G290" s="2" t="s">
        <v>53</v>
      </c>
      <c r="H290" s="2" t="s">
        <v>20</v>
      </c>
      <c r="I290" s="2" t="s">
        <v>30</v>
      </c>
    </row>
    <row r="291" spans="1:17" x14ac:dyDescent="0.3">
      <c r="A291" s="2" t="s">
        <v>104</v>
      </c>
      <c r="B291" s="2" t="s">
        <v>65</v>
      </c>
      <c r="C291" s="40">
        <v>43045</v>
      </c>
      <c r="E291" s="2" t="s">
        <v>34</v>
      </c>
      <c r="F291" s="2" t="s">
        <v>63</v>
      </c>
      <c r="G291" s="2" t="s">
        <v>53</v>
      </c>
      <c r="H291" s="2" t="s">
        <v>11</v>
      </c>
      <c r="I291" s="2" t="s">
        <v>31</v>
      </c>
    </row>
    <row r="292" spans="1:17" x14ac:dyDescent="0.3">
      <c r="C292" s="40"/>
      <c r="I292" s="3" t="s">
        <v>8</v>
      </c>
    </row>
    <row r="293" spans="1:17" x14ac:dyDescent="0.3">
      <c r="C293" s="40"/>
      <c r="I293" s="3" t="s">
        <v>21</v>
      </c>
    </row>
    <row r="294" spans="1:17" ht="15" thickBot="1" x14ac:dyDescent="0.35">
      <c r="A294" s="2" t="s">
        <v>107</v>
      </c>
      <c r="B294" s="2" t="s">
        <v>65</v>
      </c>
      <c r="C294" s="40">
        <v>43046</v>
      </c>
      <c r="D294" s="2" t="s">
        <v>54</v>
      </c>
      <c r="E294" s="2" t="s">
        <v>60</v>
      </c>
      <c r="F294" s="2" t="s">
        <v>28</v>
      </c>
      <c r="G294" s="2" t="s">
        <v>53</v>
      </c>
      <c r="H294" s="2" t="s">
        <v>20</v>
      </c>
      <c r="I294" s="2" t="s">
        <v>31</v>
      </c>
    </row>
    <row r="295" spans="1:17" x14ac:dyDescent="0.3">
      <c r="A295" s="2" t="s">
        <v>107</v>
      </c>
      <c r="B295" s="2" t="s">
        <v>65</v>
      </c>
      <c r="C295" s="40">
        <v>43046</v>
      </c>
      <c r="D295" s="2" t="s">
        <v>54</v>
      </c>
      <c r="E295" s="2" t="s">
        <v>60</v>
      </c>
      <c r="F295" s="2" t="s">
        <v>28</v>
      </c>
      <c r="G295" s="2" t="s">
        <v>53</v>
      </c>
      <c r="H295" s="2" t="s">
        <v>11</v>
      </c>
      <c r="I295" s="2" t="s">
        <v>31</v>
      </c>
      <c r="L295" s="4" t="str">
        <f>A295</f>
        <v>G8</v>
      </c>
      <c r="M295" s="5" t="s">
        <v>12</v>
      </c>
      <c r="N295" s="5" t="s">
        <v>31</v>
      </c>
      <c r="P295" s="16"/>
      <c r="Q295" s="17" t="s">
        <v>7</v>
      </c>
    </row>
    <row r="296" spans="1:17" x14ac:dyDescent="0.3">
      <c r="A296" s="2" t="s">
        <v>107</v>
      </c>
      <c r="B296" s="2" t="s">
        <v>65</v>
      </c>
      <c r="C296" s="40">
        <v>43046</v>
      </c>
      <c r="D296" s="2" t="s">
        <v>54</v>
      </c>
      <c r="E296" s="2" t="s">
        <v>60</v>
      </c>
      <c r="F296" s="2" t="s">
        <v>28</v>
      </c>
      <c r="G296" s="2" t="s">
        <v>53</v>
      </c>
      <c r="H296" s="2" t="s">
        <v>7</v>
      </c>
      <c r="I296" s="2" t="s">
        <v>31</v>
      </c>
      <c r="L296" s="6"/>
      <c r="M296" s="6"/>
      <c r="N296" s="6"/>
      <c r="P296" s="18"/>
      <c r="Q296" s="19"/>
    </row>
    <row r="297" spans="1:17" x14ac:dyDescent="0.3">
      <c r="A297" s="2" t="s">
        <v>107</v>
      </c>
      <c r="B297" s="2" t="s">
        <v>65</v>
      </c>
      <c r="C297" s="40">
        <v>43046</v>
      </c>
      <c r="D297" s="2" t="s">
        <v>54</v>
      </c>
      <c r="E297" s="2" t="s">
        <v>60</v>
      </c>
      <c r="F297" s="2" t="s">
        <v>28</v>
      </c>
      <c r="G297" s="2" t="s">
        <v>53</v>
      </c>
      <c r="H297" s="2" t="s">
        <v>7</v>
      </c>
      <c r="I297" s="2" t="s">
        <v>31</v>
      </c>
      <c r="L297" s="4" t="s">
        <v>11</v>
      </c>
      <c r="M297" s="6">
        <f>COUNTIF(H294:H334,"C")</f>
        <v>13</v>
      </c>
      <c r="N297" s="6">
        <f>SUMPRODUCT((H294:H334="C")*(I294:I334="VISIT"))</f>
        <v>8</v>
      </c>
      <c r="P297" s="20" t="s">
        <v>17</v>
      </c>
      <c r="Q297" s="21">
        <f>COUNTIF(H294:H334,"RET")</f>
        <v>9</v>
      </c>
    </row>
    <row r="298" spans="1:17" x14ac:dyDescent="0.3">
      <c r="A298" s="2" t="s">
        <v>107</v>
      </c>
      <c r="B298" s="2" t="s">
        <v>65</v>
      </c>
      <c r="C298" s="40">
        <v>43046</v>
      </c>
      <c r="D298" s="2" t="s">
        <v>54</v>
      </c>
      <c r="E298" s="2" t="s">
        <v>60</v>
      </c>
      <c r="F298" s="2" t="s">
        <v>28</v>
      </c>
      <c r="G298" s="2" t="s">
        <v>53</v>
      </c>
      <c r="H298" s="2" t="s">
        <v>20</v>
      </c>
      <c r="I298" s="2" t="s">
        <v>31</v>
      </c>
      <c r="L298" s="4" t="s">
        <v>13</v>
      </c>
      <c r="M298" s="5">
        <f>100*M297/(M297+M300+M303)</f>
        <v>40.625</v>
      </c>
      <c r="N298" s="4">
        <f>100*N297/M297</f>
        <v>61.53846153846154</v>
      </c>
      <c r="P298" s="20" t="s">
        <v>18</v>
      </c>
      <c r="Q298" s="21">
        <f>(M297+M300+Q297)</f>
        <v>41</v>
      </c>
    </row>
    <row r="299" spans="1:17" ht="15" thickBot="1" x14ac:dyDescent="0.35">
      <c r="A299" s="2" t="s">
        <v>107</v>
      </c>
      <c r="B299" s="2" t="s">
        <v>65</v>
      </c>
      <c r="C299" s="40">
        <v>43046</v>
      </c>
      <c r="D299" s="2" t="s">
        <v>54</v>
      </c>
      <c r="E299" s="2" t="s">
        <v>60</v>
      </c>
      <c r="F299" s="2" t="s">
        <v>28</v>
      </c>
      <c r="G299" s="2" t="s">
        <v>53</v>
      </c>
      <c r="H299" s="2" t="s">
        <v>7</v>
      </c>
      <c r="I299" s="2" t="s">
        <v>31</v>
      </c>
      <c r="L299" s="4"/>
      <c r="M299" s="7"/>
      <c r="N299" s="6"/>
      <c r="P299" s="22"/>
      <c r="Q299" s="23"/>
    </row>
    <row r="300" spans="1:17" x14ac:dyDescent="0.3">
      <c r="A300" s="2" t="s">
        <v>107</v>
      </c>
      <c r="B300" s="2" t="s">
        <v>65</v>
      </c>
      <c r="C300" s="40">
        <v>43046</v>
      </c>
      <c r="D300" s="2" t="s">
        <v>54</v>
      </c>
      <c r="E300" s="2" t="s">
        <v>60</v>
      </c>
      <c r="F300" s="2" t="s">
        <v>28</v>
      </c>
      <c r="G300" s="2" t="s">
        <v>53</v>
      </c>
      <c r="H300" s="2" t="s">
        <v>20</v>
      </c>
      <c r="I300" s="2" t="s">
        <v>31</v>
      </c>
      <c r="L300" s="4" t="s">
        <v>20</v>
      </c>
      <c r="M300" s="7">
        <f>COUNTIF(H294:H334,"M")</f>
        <v>19</v>
      </c>
      <c r="N300" s="6">
        <f>SUMPRODUCT((H294:H334="M")*(I294:I334="VISIT"))</f>
        <v>14</v>
      </c>
      <c r="P300" s="20" t="s">
        <v>32</v>
      </c>
      <c r="Q300" s="21">
        <f>COUNTIF(I294:I334,"TOUCH")</f>
        <v>12</v>
      </c>
    </row>
    <row r="301" spans="1:17" x14ac:dyDescent="0.3">
      <c r="A301" s="2" t="s">
        <v>107</v>
      </c>
      <c r="B301" s="2" t="s">
        <v>65</v>
      </c>
      <c r="C301" s="40">
        <v>43046</v>
      </c>
      <c r="D301" s="2" t="s">
        <v>54</v>
      </c>
      <c r="E301" s="2" t="s">
        <v>60</v>
      </c>
      <c r="F301" s="2" t="s">
        <v>28</v>
      </c>
      <c r="G301" s="2" t="s">
        <v>53</v>
      </c>
      <c r="H301" s="2" t="s">
        <v>11</v>
      </c>
      <c r="I301" s="2" t="s">
        <v>30</v>
      </c>
      <c r="L301" s="4" t="s">
        <v>13</v>
      </c>
      <c r="M301" s="5">
        <f>100*M300/(M297+M300+M303)</f>
        <v>59.375</v>
      </c>
      <c r="N301" s="4">
        <f>100*N300/M300</f>
        <v>73.684210526315795</v>
      </c>
      <c r="P301" s="20" t="s">
        <v>18</v>
      </c>
      <c r="Q301" s="21">
        <f>(M297+M300+Q297)</f>
        <v>41</v>
      </c>
    </row>
    <row r="302" spans="1:17" x14ac:dyDescent="0.3">
      <c r="A302" s="2" t="s">
        <v>107</v>
      </c>
      <c r="B302" s="2" t="s">
        <v>65</v>
      </c>
      <c r="C302" s="40">
        <v>43046</v>
      </c>
      <c r="D302" s="2" t="s">
        <v>54</v>
      </c>
      <c r="E302" s="2" t="s">
        <v>60</v>
      </c>
      <c r="F302" s="2" t="s">
        <v>28</v>
      </c>
      <c r="G302" s="2" t="s">
        <v>53</v>
      </c>
      <c r="H302" s="2" t="s">
        <v>11</v>
      </c>
      <c r="I302" s="2" t="s">
        <v>31</v>
      </c>
    </row>
    <row r="303" spans="1:17" x14ac:dyDescent="0.3">
      <c r="A303" s="2" t="s">
        <v>107</v>
      </c>
      <c r="B303" s="2" t="s">
        <v>65</v>
      </c>
      <c r="C303" s="40">
        <v>43046</v>
      </c>
      <c r="D303" s="2" t="s">
        <v>54</v>
      </c>
      <c r="E303" s="2" t="s">
        <v>60</v>
      </c>
      <c r="F303" s="2" t="s">
        <v>28</v>
      </c>
      <c r="G303" s="2" t="s">
        <v>53</v>
      </c>
      <c r="H303" s="2" t="s">
        <v>7</v>
      </c>
      <c r="I303" s="2" t="s">
        <v>31</v>
      </c>
    </row>
    <row r="304" spans="1:17" x14ac:dyDescent="0.3">
      <c r="A304" s="2" t="s">
        <v>107</v>
      </c>
      <c r="B304" s="2" t="s">
        <v>65</v>
      </c>
      <c r="C304" s="40">
        <v>43046</v>
      </c>
      <c r="D304" s="2" t="s">
        <v>54</v>
      </c>
      <c r="E304" s="2" t="s">
        <v>60</v>
      </c>
      <c r="F304" s="2" t="s">
        <v>28</v>
      </c>
      <c r="G304" s="2" t="s">
        <v>53</v>
      </c>
      <c r="H304" s="2" t="s">
        <v>7</v>
      </c>
      <c r="I304" s="2" t="s">
        <v>30</v>
      </c>
    </row>
    <row r="305" spans="1:9" x14ac:dyDescent="0.3">
      <c r="A305" s="2" t="s">
        <v>107</v>
      </c>
      <c r="B305" s="2" t="s">
        <v>65</v>
      </c>
      <c r="C305" s="40">
        <v>43046</v>
      </c>
      <c r="D305" s="2" t="s">
        <v>54</v>
      </c>
      <c r="E305" s="2" t="s">
        <v>60</v>
      </c>
      <c r="F305" s="2" t="s">
        <v>28</v>
      </c>
      <c r="G305" s="2" t="s">
        <v>53</v>
      </c>
      <c r="H305" s="2" t="s">
        <v>11</v>
      </c>
      <c r="I305" s="2" t="s">
        <v>31</v>
      </c>
    </row>
    <row r="306" spans="1:9" x14ac:dyDescent="0.3">
      <c r="A306" s="2" t="s">
        <v>107</v>
      </c>
      <c r="B306" s="2" t="s">
        <v>65</v>
      </c>
      <c r="C306" s="40">
        <v>43046</v>
      </c>
      <c r="D306" s="2" t="s">
        <v>54</v>
      </c>
      <c r="E306" s="2" t="s">
        <v>60</v>
      </c>
      <c r="F306" s="2" t="s">
        <v>28</v>
      </c>
      <c r="G306" s="2" t="s">
        <v>53</v>
      </c>
      <c r="H306" s="2" t="s">
        <v>7</v>
      </c>
      <c r="I306" s="2" t="s">
        <v>31</v>
      </c>
    </row>
    <row r="307" spans="1:9" x14ac:dyDescent="0.3">
      <c r="A307" s="2" t="s">
        <v>107</v>
      </c>
      <c r="B307" s="2" t="s">
        <v>65</v>
      </c>
      <c r="C307" s="40">
        <v>43046</v>
      </c>
      <c r="D307" s="2" t="s">
        <v>54</v>
      </c>
      <c r="E307" s="2" t="s">
        <v>60</v>
      </c>
      <c r="F307" s="2" t="s">
        <v>28</v>
      </c>
      <c r="G307" s="2" t="s">
        <v>53</v>
      </c>
      <c r="H307" s="2" t="s">
        <v>7</v>
      </c>
      <c r="I307" s="2" t="s">
        <v>30</v>
      </c>
    </row>
    <row r="308" spans="1:9" x14ac:dyDescent="0.3">
      <c r="A308" s="2" t="s">
        <v>107</v>
      </c>
      <c r="B308" s="2" t="s">
        <v>65</v>
      </c>
      <c r="C308" s="40">
        <v>43046</v>
      </c>
      <c r="D308" s="2" t="s">
        <v>54</v>
      </c>
      <c r="E308" s="2" t="s">
        <v>60</v>
      </c>
      <c r="F308" s="2" t="s">
        <v>28</v>
      </c>
      <c r="G308" s="2" t="s">
        <v>53</v>
      </c>
      <c r="H308" s="2" t="s">
        <v>20</v>
      </c>
      <c r="I308" s="2" t="s">
        <v>31</v>
      </c>
    </row>
    <row r="309" spans="1:9" x14ac:dyDescent="0.3">
      <c r="A309" s="2" t="s">
        <v>107</v>
      </c>
      <c r="B309" s="2" t="s">
        <v>65</v>
      </c>
      <c r="C309" s="40">
        <v>43046</v>
      </c>
      <c r="D309" s="2" t="s">
        <v>54</v>
      </c>
      <c r="E309" s="2" t="s">
        <v>60</v>
      </c>
      <c r="F309" s="2" t="s">
        <v>28</v>
      </c>
      <c r="G309" s="2" t="s">
        <v>53</v>
      </c>
      <c r="H309" s="2" t="s">
        <v>7</v>
      </c>
      <c r="I309" s="2" t="s">
        <v>31</v>
      </c>
    </row>
    <row r="310" spans="1:9" x14ac:dyDescent="0.3">
      <c r="A310" s="2" t="s">
        <v>107</v>
      </c>
      <c r="B310" s="2" t="s">
        <v>65</v>
      </c>
      <c r="C310" s="40">
        <v>43046</v>
      </c>
      <c r="D310" s="2" t="s">
        <v>54</v>
      </c>
      <c r="E310" s="2" t="s">
        <v>60</v>
      </c>
      <c r="F310" s="2" t="s">
        <v>28</v>
      </c>
      <c r="G310" s="2" t="s">
        <v>53</v>
      </c>
      <c r="H310" s="2" t="s">
        <v>11</v>
      </c>
      <c r="I310" s="2" t="s">
        <v>30</v>
      </c>
    </row>
    <row r="311" spans="1:9" x14ac:dyDescent="0.3">
      <c r="A311" s="2" t="s">
        <v>107</v>
      </c>
      <c r="B311" s="2" t="s">
        <v>65</v>
      </c>
      <c r="C311" s="40">
        <v>43046</v>
      </c>
      <c r="D311" s="2" t="s">
        <v>54</v>
      </c>
      <c r="E311" s="2" t="s">
        <v>60</v>
      </c>
      <c r="F311" s="2" t="s">
        <v>28</v>
      </c>
      <c r="G311" s="2" t="s">
        <v>53</v>
      </c>
      <c r="H311" s="2" t="s">
        <v>20</v>
      </c>
      <c r="I311" s="2" t="s">
        <v>31</v>
      </c>
    </row>
    <row r="312" spans="1:9" x14ac:dyDescent="0.3">
      <c r="A312" s="2" t="s">
        <v>107</v>
      </c>
      <c r="B312" s="2" t="s">
        <v>65</v>
      </c>
      <c r="C312" s="40">
        <v>43046</v>
      </c>
      <c r="D312" s="2" t="s">
        <v>54</v>
      </c>
      <c r="E312" s="2" t="s">
        <v>60</v>
      </c>
      <c r="F312" s="2" t="s">
        <v>28</v>
      </c>
      <c r="G312" s="2" t="s">
        <v>53</v>
      </c>
      <c r="H312" s="2" t="s">
        <v>11</v>
      </c>
      <c r="I312" s="2" t="s">
        <v>30</v>
      </c>
    </row>
    <row r="313" spans="1:9" x14ac:dyDescent="0.3">
      <c r="A313" s="2" t="s">
        <v>107</v>
      </c>
      <c r="B313" s="2" t="s">
        <v>65</v>
      </c>
      <c r="C313" s="40">
        <v>43046</v>
      </c>
      <c r="D313" s="2" t="s">
        <v>54</v>
      </c>
      <c r="E313" s="2" t="s">
        <v>60</v>
      </c>
      <c r="F313" s="2" t="s">
        <v>28</v>
      </c>
      <c r="G313" s="2" t="s">
        <v>53</v>
      </c>
      <c r="H313" s="2" t="s">
        <v>11</v>
      </c>
      <c r="I313" s="2" t="s">
        <v>30</v>
      </c>
    </row>
    <row r="314" spans="1:9" x14ac:dyDescent="0.3">
      <c r="A314" s="2" t="s">
        <v>107</v>
      </c>
      <c r="B314" s="2" t="s">
        <v>65</v>
      </c>
      <c r="C314" s="40">
        <v>43046</v>
      </c>
      <c r="D314" s="2" t="s">
        <v>54</v>
      </c>
      <c r="E314" s="2" t="s">
        <v>60</v>
      </c>
      <c r="F314" s="2" t="s">
        <v>28</v>
      </c>
      <c r="G314" s="2" t="s">
        <v>53</v>
      </c>
      <c r="H314" s="2" t="s">
        <v>20</v>
      </c>
      <c r="I314" s="2" t="s">
        <v>31</v>
      </c>
    </row>
    <row r="315" spans="1:9" x14ac:dyDescent="0.3">
      <c r="A315" s="2" t="s">
        <v>107</v>
      </c>
      <c r="B315" s="2" t="s">
        <v>65</v>
      </c>
      <c r="C315" s="40">
        <v>43046</v>
      </c>
      <c r="D315" s="2" t="s">
        <v>54</v>
      </c>
      <c r="E315" s="2" t="s">
        <v>60</v>
      </c>
      <c r="F315" s="2" t="s">
        <v>28</v>
      </c>
      <c r="G315" s="2" t="s">
        <v>53</v>
      </c>
      <c r="H315" s="2" t="s">
        <v>11</v>
      </c>
      <c r="I315" s="2" t="s">
        <v>31</v>
      </c>
    </row>
    <row r="316" spans="1:9" x14ac:dyDescent="0.3">
      <c r="A316" s="2" t="s">
        <v>107</v>
      </c>
      <c r="B316" s="2" t="s">
        <v>65</v>
      </c>
      <c r="C316" s="40">
        <v>43046</v>
      </c>
      <c r="D316" s="2" t="s">
        <v>54</v>
      </c>
      <c r="E316" s="2" t="s">
        <v>60</v>
      </c>
      <c r="F316" s="2" t="s">
        <v>28</v>
      </c>
      <c r="G316" s="2" t="s">
        <v>53</v>
      </c>
      <c r="H316" s="2" t="s">
        <v>20</v>
      </c>
      <c r="I316" s="2" t="s">
        <v>31</v>
      </c>
    </row>
    <row r="317" spans="1:9" x14ac:dyDescent="0.3">
      <c r="A317" s="2" t="s">
        <v>107</v>
      </c>
      <c r="B317" s="2" t="s">
        <v>65</v>
      </c>
      <c r="C317" s="40">
        <v>43046</v>
      </c>
      <c r="D317" s="2" t="s">
        <v>54</v>
      </c>
      <c r="E317" s="2" t="s">
        <v>60</v>
      </c>
      <c r="F317" s="2" t="s">
        <v>28</v>
      </c>
      <c r="G317" s="2" t="s">
        <v>53</v>
      </c>
      <c r="H317" s="2" t="s">
        <v>11</v>
      </c>
      <c r="I317" s="2" t="s">
        <v>31</v>
      </c>
    </row>
    <row r="318" spans="1:9" x14ac:dyDescent="0.3">
      <c r="A318" s="2" t="s">
        <v>107</v>
      </c>
      <c r="B318" s="2" t="s">
        <v>65</v>
      </c>
      <c r="C318" s="40">
        <v>43046</v>
      </c>
      <c r="D318" s="2" t="s">
        <v>54</v>
      </c>
      <c r="E318" s="2" t="s">
        <v>60</v>
      </c>
      <c r="F318" s="2" t="s">
        <v>28</v>
      </c>
      <c r="G318" s="2" t="s">
        <v>53</v>
      </c>
      <c r="H318" s="2" t="s">
        <v>7</v>
      </c>
      <c r="I318" s="2" t="s">
        <v>31</v>
      </c>
    </row>
    <row r="319" spans="1:9" x14ac:dyDescent="0.3">
      <c r="A319" s="2" t="s">
        <v>107</v>
      </c>
      <c r="B319" s="2" t="s">
        <v>65</v>
      </c>
      <c r="C319" s="40">
        <v>43046</v>
      </c>
      <c r="D319" s="2" t="s">
        <v>54</v>
      </c>
      <c r="E319" s="2" t="s">
        <v>60</v>
      </c>
      <c r="F319" s="2" t="s">
        <v>28</v>
      </c>
      <c r="G319" s="2" t="s">
        <v>53</v>
      </c>
      <c r="H319" s="2" t="s">
        <v>20</v>
      </c>
      <c r="I319" s="2" t="s">
        <v>30</v>
      </c>
    </row>
    <row r="320" spans="1:9" x14ac:dyDescent="0.3">
      <c r="A320" s="2" t="s">
        <v>107</v>
      </c>
      <c r="B320" s="2" t="s">
        <v>65</v>
      </c>
      <c r="C320" s="40">
        <v>43046</v>
      </c>
      <c r="D320" s="2" t="s">
        <v>54</v>
      </c>
      <c r="E320" s="2" t="s">
        <v>60</v>
      </c>
      <c r="F320" s="2" t="s">
        <v>28</v>
      </c>
      <c r="G320" s="2" t="s">
        <v>53</v>
      </c>
      <c r="H320" s="2" t="s">
        <v>20</v>
      </c>
      <c r="I320" s="2" t="s">
        <v>31</v>
      </c>
    </row>
    <row r="321" spans="1:9" x14ac:dyDescent="0.3">
      <c r="A321" s="2" t="s">
        <v>107</v>
      </c>
      <c r="B321" s="2" t="s">
        <v>65</v>
      </c>
      <c r="C321" s="40">
        <v>43046</v>
      </c>
      <c r="D321" s="2" t="s">
        <v>54</v>
      </c>
      <c r="E321" s="2" t="s">
        <v>60</v>
      </c>
      <c r="F321" s="2" t="s">
        <v>28</v>
      </c>
      <c r="G321" s="2" t="s">
        <v>53</v>
      </c>
      <c r="H321" s="2" t="s">
        <v>20</v>
      </c>
      <c r="I321" s="2" t="s">
        <v>31</v>
      </c>
    </row>
    <row r="322" spans="1:9" x14ac:dyDescent="0.3">
      <c r="A322" s="2" t="s">
        <v>107</v>
      </c>
      <c r="B322" s="2" t="s">
        <v>65</v>
      </c>
      <c r="C322" s="40">
        <v>43046</v>
      </c>
      <c r="D322" s="2" t="s">
        <v>54</v>
      </c>
      <c r="E322" s="2" t="s">
        <v>60</v>
      </c>
      <c r="F322" s="2" t="s">
        <v>28</v>
      </c>
      <c r="G322" s="2" t="s">
        <v>53</v>
      </c>
      <c r="H322" s="2" t="s">
        <v>11</v>
      </c>
      <c r="I322" s="2" t="s">
        <v>31</v>
      </c>
    </row>
    <row r="323" spans="1:9" x14ac:dyDescent="0.3">
      <c r="A323" s="2" t="s">
        <v>107</v>
      </c>
      <c r="B323" s="2" t="s">
        <v>65</v>
      </c>
      <c r="C323" s="40">
        <v>43046</v>
      </c>
      <c r="D323" s="2" t="s">
        <v>54</v>
      </c>
      <c r="E323" s="2" t="s">
        <v>60</v>
      </c>
      <c r="F323" s="2" t="s">
        <v>28</v>
      </c>
      <c r="G323" s="2" t="s">
        <v>53</v>
      </c>
      <c r="H323" s="2" t="s">
        <v>20</v>
      </c>
      <c r="I323" s="2" t="s">
        <v>31</v>
      </c>
    </row>
    <row r="324" spans="1:9" x14ac:dyDescent="0.3">
      <c r="A324" s="2" t="s">
        <v>107</v>
      </c>
      <c r="B324" s="2" t="s">
        <v>65</v>
      </c>
      <c r="C324" s="40">
        <v>43046</v>
      </c>
      <c r="D324" s="2" t="s">
        <v>54</v>
      </c>
      <c r="E324" s="2" t="s">
        <v>60</v>
      </c>
      <c r="F324" s="2" t="s">
        <v>28</v>
      </c>
      <c r="G324" s="2" t="s">
        <v>53</v>
      </c>
      <c r="H324" s="2" t="s">
        <v>11</v>
      </c>
      <c r="I324" s="2" t="s">
        <v>31</v>
      </c>
    </row>
    <row r="325" spans="1:9" x14ac:dyDescent="0.3">
      <c r="A325" s="2" t="s">
        <v>107</v>
      </c>
      <c r="B325" s="2" t="s">
        <v>65</v>
      </c>
      <c r="C325" s="40">
        <v>43046</v>
      </c>
      <c r="D325" s="2" t="s">
        <v>54</v>
      </c>
      <c r="E325" s="2" t="s">
        <v>60</v>
      </c>
      <c r="F325" s="2" t="s">
        <v>28</v>
      </c>
      <c r="G325" s="2" t="s">
        <v>53</v>
      </c>
      <c r="H325" s="2" t="s">
        <v>20</v>
      </c>
      <c r="I325" s="2" t="s">
        <v>30</v>
      </c>
    </row>
    <row r="326" spans="1:9" x14ac:dyDescent="0.3">
      <c r="A326" s="2" t="s">
        <v>107</v>
      </c>
      <c r="B326" s="2" t="s">
        <v>65</v>
      </c>
      <c r="C326" s="40">
        <v>43046</v>
      </c>
      <c r="D326" s="2" t="s">
        <v>54</v>
      </c>
      <c r="E326" s="2" t="s">
        <v>60</v>
      </c>
      <c r="F326" s="2" t="s">
        <v>28</v>
      </c>
      <c r="G326" s="2" t="s">
        <v>53</v>
      </c>
      <c r="H326" s="2" t="s">
        <v>20</v>
      </c>
      <c r="I326" s="2" t="s">
        <v>31</v>
      </c>
    </row>
    <row r="327" spans="1:9" x14ac:dyDescent="0.3">
      <c r="A327" s="2" t="s">
        <v>107</v>
      </c>
      <c r="B327" s="2" t="s">
        <v>65</v>
      </c>
      <c r="C327" s="40">
        <v>43046</v>
      </c>
      <c r="D327" s="2" t="s">
        <v>54</v>
      </c>
      <c r="E327" s="2" t="s">
        <v>60</v>
      </c>
      <c r="F327" s="2" t="s">
        <v>28</v>
      </c>
      <c r="G327" s="2" t="s">
        <v>53</v>
      </c>
      <c r="H327" s="2" t="s">
        <v>20</v>
      </c>
      <c r="I327" s="2" t="s">
        <v>31</v>
      </c>
    </row>
    <row r="328" spans="1:9" x14ac:dyDescent="0.3">
      <c r="A328" s="2" t="s">
        <v>107</v>
      </c>
      <c r="B328" s="2" t="s">
        <v>65</v>
      </c>
      <c r="C328" s="40">
        <v>43046</v>
      </c>
      <c r="D328" s="2" t="s">
        <v>54</v>
      </c>
      <c r="E328" s="2" t="s">
        <v>60</v>
      </c>
      <c r="F328" s="2" t="s">
        <v>28</v>
      </c>
      <c r="G328" s="2" t="s">
        <v>53</v>
      </c>
      <c r="H328" s="2" t="s">
        <v>20</v>
      </c>
      <c r="I328" s="2" t="s">
        <v>31</v>
      </c>
    </row>
    <row r="329" spans="1:9" x14ac:dyDescent="0.3">
      <c r="A329" s="2" t="s">
        <v>107</v>
      </c>
      <c r="B329" s="2" t="s">
        <v>65</v>
      </c>
      <c r="C329" s="40">
        <v>43046</v>
      </c>
      <c r="D329" s="2" t="s">
        <v>54</v>
      </c>
      <c r="E329" s="2" t="s">
        <v>60</v>
      </c>
      <c r="F329" s="2" t="s">
        <v>28</v>
      </c>
      <c r="G329" s="2" t="s">
        <v>53</v>
      </c>
      <c r="H329" s="2" t="s">
        <v>11</v>
      </c>
      <c r="I329" s="2" t="s">
        <v>31</v>
      </c>
    </row>
    <row r="330" spans="1:9" x14ac:dyDescent="0.3">
      <c r="A330" s="2" t="s">
        <v>107</v>
      </c>
      <c r="B330" s="2" t="s">
        <v>65</v>
      </c>
      <c r="C330" s="40">
        <v>43046</v>
      </c>
      <c r="D330" s="2" t="s">
        <v>54</v>
      </c>
      <c r="E330" s="2" t="s">
        <v>60</v>
      </c>
      <c r="F330" s="2" t="s">
        <v>28</v>
      </c>
      <c r="G330" s="2" t="s">
        <v>53</v>
      </c>
      <c r="H330" s="2" t="s">
        <v>20</v>
      </c>
      <c r="I330" s="2" t="s">
        <v>31</v>
      </c>
    </row>
    <row r="331" spans="1:9" x14ac:dyDescent="0.3">
      <c r="A331" s="2" t="s">
        <v>107</v>
      </c>
      <c r="B331" s="2" t="s">
        <v>65</v>
      </c>
      <c r="C331" s="40">
        <v>43046</v>
      </c>
      <c r="D331" s="2" t="s">
        <v>54</v>
      </c>
      <c r="E331" s="2" t="s">
        <v>60</v>
      </c>
      <c r="F331" s="2" t="s">
        <v>28</v>
      </c>
      <c r="G331" s="2" t="s">
        <v>53</v>
      </c>
      <c r="H331" s="2" t="s">
        <v>20</v>
      </c>
      <c r="I331" s="2" t="s">
        <v>30</v>
      </c>
    </row>
    <row r="332" spans="1:9" x14ac:dyDescent="0.3">
      <c r="A332" s="2" t="s">
        <v>107</v>
      </c>
      <c r="B332" s="2" t="s">
        <v>65</v>
      </c>
      <c r="C332" s="40">
        <v>43046</v>
      </c>
      <c r="D332" s="2" t="s">
        <v>54</v>
      </c>
      <c r="E332" s="2" t="s">
        <v>60</v>
      </c>
      <c r="F332" s="2" t="s">
        <v>28</v>
      </c>
      <c r="G332" s="2" t="s">
        <v>53</v>
      </c>
      <c r="H332" s="2" t="s">
        <v>20</v>
      </c>
      <c r="I332" s="2" t="s">
        <v>30</v>
      </c>
    </row>
    <row r="333" spans="1:9" x14ac:dyDescent="0.3">
      <c r="A333" s="2" t="s">
        <v>107</v>
      </c>
      <c r="B333" s="2" t="s">
        <v>65</v>
      </c>
      <c r="C333" s="40">
        <v>43046</v>
      </c>
      <c r="D333" s="2" t="s">
        <v>54</v>
      </c>
      <c r="E333" s="2" t="s">
        <v>60</v>
      </c>
      <c r="F333" s="2" t="s">
        <v>28</v>
      </c>
      <c r="G333" s="2" t="s">
        <v>53</v>
      </c>
      <c r="H333" s="2" t="s">
        <v>11</v>
      </c>
      <c r="I333" s="2" t="s">
        <v>30</v>
      </c>
    </row>
    <row r="334" spans="1:9" x14ac:dyDescent="0.3">
      <c r="A334" s="2" t="s">
        <v>107</v>
      </c>
      <c r="B334" s="2" t="s">
        <v>65</v>
      </c>
      <c r="C334" s="40">
        <v>43046</v>
      </c>
      <c r="D334" s="2" t="s">
        <v>54</v>
      </c>
      <c r="E334" s="2" t="s">
        <v>60</v>
      </c>
      <c r="F334" s="2" t="s">
        <v>28</v>
      </c>
      <c r="G334" s="2" t="s">
        <v>53</v>
      </c>
      <c r="H334" s="2" t="s">
        <v>20</v>
      </c>
      <c r="I334" s="2" t="s">
        <v>30</v>
      </c>
    </row>
    <row r="335" spans="1:9" x14ac:dyDescent="0.3">
      <c r="C335" s="40"/>
      <c r="I335" s="3" t="s">
        <v>8</v>
      </c>
    </row>
    <row r="336" spans="1:9" x14ac:dyDescent="0.3">
      <c r="C336" s="40"/>
      <c r="I336" s="3" t="s">
        <v>21</v>
      </c>
    </row>
    <row r="337" spans="1:17" ht="15" thickBot="1" x14ac:dyDescent="0.35">
      <c r="A337" s="2" t="s">
        <v>110</v>
      </c>
      <c r="B337" s="2" t="s">
        <v>65</v>
      </c>
      <c r="C337" s="40">
        <v>43046</v>
      </c>
      <c r="D337" s="2" t="s">
        <v>52</v>
      </c>
      <c r="E337" s="2" t="s">
        <v>111</v>
      </c>
      <c r="F337" s="2" t="s">
        <v>28</v>
      </c>
      <c r="G337" s="2" t="s">
        <v>53</v>
      </c>
      <c r="H337" s="2" t="s">
        <v>11</v>
      </c>
      <c r="I337" s="2" t="s">
        <v>31</v>
      </c>
    </row>
    <row r="338" spans="1:17" x14ac:dyDescent="0.3">
      <c r="A338" s="2" t="s">
        <v>110</v>
      </c>
      <c r="B338" s="2" t="s">
        <v>65</v>
      </c>
      <c r="C338" s="40">
        <v>43046</v>
      </c>
      <c r="D338" s="2" t="s">
        <v>52</v>
      </c>
      <c r="E338" s="2" t="s">
        <v>111</v>
      </c>
      <c r="F338" s="2" t="s">
        <v>28</v>
      </c>
      <c r="G338" s="2" t="s">
        <v>53</v>
      </c>
      <c r="H338" s="2" t="s">
        <v>20</v>
      </c>
      <c r="I338" s="2" t="s">
        <v>31</v>
      </c>
      <c r="L338" s="4" t="str">
        <f>A338</f>
        <v>G10</v>
      </c>
      <c r="M338" s="5" t="s">
        <v>12</v>
      </c>
      <c r="N338" s="5" t="s">
        <v>31</v>
      </c>
      <c r="P338" s="16"/>
      <c r="Q338" s="17" t="s">
        <v>7</v>
      </c>
    </row>
    <row r="339" spans="1:17" x14ac:dyDescent="0.3">
      <c r="A339" s="2" t="s">
        <v>110</v>
      </c>
      <c r="B339" s="2" t="s">
        <v>65</v>
      </c>
      <c r="C339" s="40">
        <v>43046</v>
      </c>
      <c r="D339" s="2" t="s">
        <v>52</v>
      </c>
      <c r="E339" s="2" t="s">
        <v>111</v>
      </c>
      <c r="F339" s="2" t="s">
        <v>28</v>
      </c>
      <c r="G339" s="2" t="s">
        <v>53</v>
      </c>
      <c r="H339" s="2" t="s">
        <v>7</v>
      </c>
      <c r="I339" s="2" t="s">
        <v>31</v>
      </c>
      <c r="L339" s="6"/>
      <c r="M339" s="6"/>
      <c r="N339" s="6"/>
      <c r="P339" s="18"/>
      <c r="Q339" s="19"/>
    </row>
    <row r="340" spans="1:17" x14ac:dyDescent="0.3">
      <c r="A340" s="2" t="s">
        <v>110</v>
      </c>
      <c r="B340" s="2" t="s">
        <v>65</v>
      </c>
      <c r="C340" s="40">
        <v>43046</v>
      </c>
      <c r="D340" s="2" t="s">
        <v>52</v>
      </c>
      <c r="E340" s="2" t="s">
        <v>111</v>
      </c>
      <c r="F340" s="2" t="s">
        <v>28</v>
      </c>
      <c r="G340" s="2" t="s">
        <v>53</v>
      </c>
      <c r="H340" s="2" t="s">
        <v>11</v>
      </c>
      <c r="I340" s="2" t="s">
        <v>31</v>
      </c>
      <c r="L340" s="4" t="s">
        <v>11</v>
      </c>
      <c r="M340" s="6">
        <f>COUNTIF(H337:H377,"C")</f>
        <v>18</v>
      </c>
      <c r="N340" s="6">
        <f>SUMPRODUCT((H337:H377="C")*(I337:I377="VISIT"))</f>
        <v>15</v>
      </c>
      <c r="P340" s="20" t="s">
        <v>17</v>
      </c>
      <c r="Q340" s="21">
        <f>COUNTIF(H337:H377,"RET")</f>
        <v>11</v>
      </c>
    </row>
    <row r="341" spans="1:17" x14ac:dyDescent="0.3">
      <c r="A341" s="2" t="s">
        <v>110</v>
      </c>
      <c r="B341" s="2" t="s">
        <v>65</v>
      </c>
      <c r="C341" s="40">
        <v>43046</v>
      </c>
      <c r="D341" s="2" t="s">
        <v>52</v>
      </c>
      <c r="E341" s="2" t="s">
        <v>111</v>
      </c>
      <c r="F341" s="2" t="s">
        <v>28</v>
      </c>
      <c r="G341" s="2" t="s">
        <v>53</v>
      </c>
      <c r="H341" s="2" t="s">
        <v>20</v>
      </c>
      <c r="I341" s="2" t="s">
        <v>31</v>
      </c>
      <c r="L341" s="4" t="s">
        <v>13</v>
      </c>
      <c r="M341" s="5">
        <f>100*M340/(M340+M343+M346)</f>
        <v>60</v>
      </c>
      <c r="N341" s="4">
        <f>100*N340/M340</f>
        <v>83.333333333333329</v>
      </c>
      <c r="P341" s="20" t="s">
        <v>18</v>
      </c>
      <c r="Q341" s="21">
        <f>(M340+M343+Q340)</f>
        <v>41</v>
      </c>
    </row>
    <row r="342" spans="1:17" ht="15" thickBot="1" x14ac:dyDescent="0.35">
      <c r="A342" s="2" t="s">
        <v>110</v>
      </c>
      <c r="B342" s="2" t="s">
        <v>65</v>
      </c>
      <c r="C342" s="40">
        <v>43046</v>
      </c>
      <c r="D342" s="2" t="s">
        <v>52</v>
      </c>
      <c r="E342" s="2" t="s">
        <v>111</v>
      </c>
      <c r="F342" s="2" t="s">
        <v>28</v>
      </c>
      <c r="G342" s="2" t="s">
        <v>53</v>
      </c>
      <c r="H342" s="2" t="s">
        <v>7</v>
      </c>
      <c r="I342" s="2" t="s">
        <v>31</v>
      </c>
      <c r="L342" s="4"/>
      <c r="M342" s="7"/>
      <c r="N342" s="6"/>
      <c r="P342" s="22"/>
      <c r="Q342" s="23"/>
    </row>
    <row r="343" spans="1:17" x14ac:dyDescent="0.3">
      <c r="A343" s="2" t="s">
        <v>110</v>
      </c>
      <c r="B343" s="2" t="s">
        <v>65</v>
      </c>
      <c r="C343" s="40">
        <v>43046</v>
      </c>
      <c r="D343" s="2" t="s">
        <v>52</v>
      </c>
      <c r="E343" s="2" t="s">
        <v>111</v>
      </c>
      <c r="F343" s="2" t="s">
        <v>28</v>
      </c>
      <c r="G343" s="2" t="s">
        <v>53</v>
      </c>
      <c r="H343" s="2" t="s">
        <v>11</v>
      </c>
      <c r="I343" s="2" t="s">
        <v>31</v>
      </c>
      <c r="L343" s="4" t="s">
        <v>20</v>
      </c>
      <c r="M343" s="7">
        <f>COUNTIF(H337:H377,"M")</f>
        <v>12</v>
      </c>
      <c r="N343" s="6">
        <f>SUMPRODUCT((H337:H377="M")*(I337:I377="VISIT"))</f>
        <v>9</v>
      </c>
      <c r="P343" s="20" t="s">
        <v>32</v>
      </c>
      <c r="Q343" s="21">
        <f>COUNTIF(I337:I377,"TOUCH")</f>
        <v>9</v>
      </c>
    </row>
    <row r="344" spans="1:17" x14ac:dyDescent="0.3">
      <c r="A344" s="2" t="s">
        <v>110</v>
      </c>
      <c r="B344" s="2" t="s">
        <v>65</v>
      </c>
      <c r="C344" s="40">
        <v>43046</v>
      </c>
      <c r="D344" s="2" t="s">
        <v>52</v>
      </c>
      <c r="E344" s="2" t="s">
        <v>111</v>
      </c>
      <c r="F344" s="2" t="s">
        <v>28</v>
      </c>
      <c r="G344" s="2" t="s">
        <v>53</v>
      </c>
      <c r="H344" s="2" t="s">
        <v>11</v>
      </c>
      <c r="I344" s="2" t="s">
        <v>31</v>
      </c>
      <c r="L344" s="4" t="s">
        <v>13</v>
      </c>
      <c r="M344" s="5">
        <f>100*M343/(M340+M343+M346)</f>
        <v>40</v>
      </c>
      <c r="N344" s="4">
        <f>100*N343/M343</f>
        <v>75</v>
      </c>
      <c r="P344" s="20" t="s">
        <v>18</v>
      </c>
      <c r="Q344" s="21">
        <f>(M340+M343+Q340)</f>
        <v>41</v>
      </c>
    </row>
    <row r="345" spans="1:17" x14ac:dyDescent="0.3">
      <c r="A345" s="2" t="s">
        <v>110</v>
      </c>
      <c r="B345" s="2" t="s">
        <v>65</v>
      </c>
      <c r="C345" s="40">
        <v>43046</v>
      </c>
      <c r="D345" s="2" t="s">
        <v>52</v>
      </c>
      <c r="E345" s="2" t="s">
        <v>111</v>
      </c>
      <c r="F345" s="2" t="s">
        <v>28</v>
      </c>
      <c r="G345" s="2" t="s">
        <v>53</v>
      </c>
      <c r="H345" s="2" t="s">
        <v>7</v>
      </c>
      <c r="I345" s="2" t="s">
        <v>30</v>
      </c>
    </row>
    <row r="346" spans="1:17" x14ac:dyDescent="0.3">
      <c r="A346" s="2" t="s">
        <v>110</v>
      </c>
      <c r="B346" s="2" t="s">
        <v>65</v>
      </c>
      <c r="C346" s="40">
        <v>43046</v>
      </c>
      <c r="D346" s="2" t="s">
        <v>52</v>
      </c>
      <c r="E346" s="2" t="s">
        <v>111</v>
      </c>
      <c r="F346" s="2" t="s">
        <v>28</v>
      </c>
      <c r="G346" s="2" t="s">
        <v>53</v>
      </c>
      <c r="H346" s="2" t="s">
        <v>20</v>
      </c>
      <c r="I346" s="2" t="s">
        <v>31</v>
      </c>
    </row>
    <row r="347" spans="1:17" x14ac:dyDescent="0.3">
      <c r="A347" s="2" t="s">
        <v>110</v>
      </c>
      <c r="B347" s="2" t="s">
        <v>65</v>
      </c>
      <c r="C347" s="40">
        <v>43046</v>
      </c>
      <c r="D347" s="2" t="s">
        <v>52</v>
      </c>
      <c r="E347" s="2" t="s">
        <v>111</v>
      </c>
      <c r="F347" s="2" t="s">
        <v>28</v>
      </c>
      <c r="G347" s="2" t="s">
        <v>53</v>
      </c>
      <c r="H347" s="2" t="s">
        <v>20</v>
      </c>
      <c r="I347" s="2" t="s">
        <v>31</v>
      </c>
    </row>
    <row r="348" spans="1:17" x14ac:dyDescent="0.3">
      <c r="A348" s="2" t="s">
        <v>110</v>
      </c>
      <c r="B348" s="2" t="s">
        <v>65</v>
      </c>
      <c r="C348" s="40">
        <v>43046</v>
      </c>
      <c r="D348" s="2" t="s">
        <v>52</v>
      </c>
      <c r="E348" s="2" t="s">
        <v>111</v>
      </c>
      <c r="F348" s="2" t="s">
        <v>28</v>
      </c>
      <c r="G348" s="2" t="s">
        <v>53</v>
      </c>
      <c r="H348" s="2" t="s">
        <v>7</v>
      </c>
      <c r="I348" s="2" t="s">
        <v>31</v>
      </c>
    </row>
    <row r="349" spans="1:17" x14ac:dyDescent="0.3">
      <c r="A349" s="2" t="s">
        <v>110</v>
      </c>
      <c r="B349" s="2" t="s">
        <v>65</v>
      </c>
      <c r="C349" s="40">
        <v>43046</v>
      </c>
      <c r="D349" s="2" t="s">
        <v>52</v>
      </c>
      <c r="E349" s="2" t="s">
        <v>111</v>
      </c>
      <c r="F349" s="2" t="s">
        <v>28</v>
      </c>
      <c r="G349" s="2" t="s">
        <v>53</v>
      </c>
      <c r="H349" s="2" t="s">
        <v>11</v>
      </c>
      <c r="I349" s="2" t="s">
        <v>31</v>
      </c>
    </row>
    <row r="350" spans="1:17" x14ac:dyDescent="0.3">
      <c r="A350" s="2" t="s">
        <v>110</v>
      </c>
      <c r="B350" s="2" t="s">
        <v>65</v>
      </c>
      <c r="C350" s="40">
        <v>43046</v>
      </c>
      <c r="D350" s="2" t="s">
        <v>52</v>
      </c>
      <c r="E350" s="2" t="s">
        <v>111</v>
      </c>
      <c r="F350" s="2" t="s">
        <v>28</v>
      </c>
      <c r="G350" s="2" t="s">
        <v>53</v>
      </c>
      <c r="H350" s="2" t="s">
        <v>20</v>
      </c>
      <c r="I350" s="2" t="s">
        <v>31</v>
      </c>
    </row>
    <row r="351" spans="1:17" x14ac:dyDescent="0.3">
      <c r="A351" s="2" t="s">
        <v>110</v>
      </c>
      <c r="B351" s="2" t="s">
        <v>65</v>
      </c>
      <c r="C351" s="40">
        <v>43046</v>
      </c>
      <c r="D351" s="2" t="s">
        <v>52</v>
      </c>
      <c r="E351" s="2" t="s">
        <v>111</v>
      </c>
      <c r="F351" s="2" t="s">
        <v>28</v>
      </c>
      <c r="G351" s="2" t="s">
        <v>53</v>
      </c>
      <c r="H351" s="2" t="s">
        <v>11</v>
      </c>
      <c r="I351" s="2" t="s">
        <v>31</v>
      </c>
    </row>
    <row r="352" spans="1:17" x14ac:dyDescent="0.3">
      <c r="A352" s="2" t="s">
        <v>110</v>
      </c>
      <c r="B352" s="2" t="s">
        <v>65</v>
      </c>
      <c r="C352" s="40">
        <v>43046</v>
      </c>
      <c r="D352" s="2" t="s">
        <v>52</v>
      </c>
      <c r="E352" s="2" t="s">
        <v>111</v>
      </c>
      <c r="F352" s="2" t="s">
        <v>28</v>
      </c>
      <c r="G352" s="2" t="s">
        <v>53</v>
      </c>
      <c r="H352" s="2" t="s">
        <v>7</v>
      </c>
      <c r="I352" s="2" t="s">
        <v>30</v>
      </c>
    </row>
    <row r="353" spans="1:9" x14ac:dyDescent="0.3">
      <c r="A353" s="2" t="s">
        <v>110</v>
      </c>
      <c r="B353" s="2" t="s">
        <v>65</v>
      </c>
      <c r="C353" s="40">
        <v>43046</v>
      </c>
      <c r="D353" s="2" t="s">
        <v>52</v>
      </c>
      <c r="E353" s="2" t="s">
        <v>111</v>
      </c>
      <c r="F353" s="2" t="s">
        <v>28</v>
      </c>
      <c r="G353" s="2" t="s">
        <v>53</v>
      </c>
      <c r="H353" s="2" t="s">
        <v>11</v>
      </c>
      <c r="I353" s="2" t="s">
        <v>31</v>
      </c>
    </row>
    <row r="354" spans="1:9" x14ac:dyDescent="0.3">
      <c r="A354" s="2" t="s">
        <v>110</v>
      </c>
      <c r="B354" s="2" t="s">
        <v>65</v>
      </c>
      <c r="C354" s="40">
        <v>43046</v>
      </c>
      <c r="D354" s="2" t="s">
        <v>52</v>
      </c>
      <c r="E354" s="2" t="s">
        <v>111</v>
      </c>
      <c r="F354" s="2" t="s">
        <v>28</v>
      </c>
      <c r="G354" s="2" t="s">
        <v>53</v>
      </c>
      <c r="H354" s="2" t="s">
        <v>7</v>
      </c>
      <c r="I354" s="2" t="s">
        <v>31</v>
      </c>
    </row>
    <row r="355" spans="1:9" x14ac:dyDescent="0.3">
      <c r="A355" s="2" t="s">
        <v>110</v>
      </c>
      <c r="B355" s="2" t="s">
        <v>65</v>
      </c>
      <c r="C355" s="40">
        <v>43046</v>
      </c>
      <c r="D355" s="2" t="s">
        <v>52</v>
      </c>
      <c r="E355" s="2" t="s">
        <v>111</v>
      </c>
      <c r="F355" s="2" t="s">
        <v>28</v>
      </c>
      <c r="G355" s="2" t="s">
        <v>53</v>
      </c>
      <c r="H355" s="2" t="s">
        <v>11</v>
      </c>
      <c r="I355" s="2" t="s">
        <v>31</v>
      </c>
    </row>
    <row r="356" spans="1:9" x14ac:dyDescent="0.3">
      <c r="A356" s="2" t="s">
        <v>110</v>
      </c>
      <c r="B356" s="2" t="s">
        <v>65</v>
      </c>
      <c r="C356" s="40">
        <v>43046</v>
      </c>
      <c r="D356" s="2" t="s">
        <v>52</v>
      </c>
      <c r="E356" s="2" t="s">
        <v>111</v>
      </c>
      <c r="F356" s="2" t="s">
        <v>28</v>
      </c>
      <c r="G356" s="2" t="s">
        <v>53</v>
      </c>
      <c r="H356" s="2" t="s">
        <v>20</v>
      </c>
      <c r="I356" s="2" t="s">
        <v>31</v>
      </c>
    </row>
    <row r="357" spans="1:9" x14ac:dyDescent="0.3">
      <c r="A357" s="2" t="s">
        <v>110</v>
      </c>
      <c r="B357" s="2" t="s">
        <v>65</v>
      </c>
      <c r="C357" s="40">
        <v>43046</v>
      </c>
      <c r="D357" s="2" t="s">
        <v>52</v>
      </c>
      <c r="E357" s="2" t="s">
        <v>111</v>
      </c>
      <c r="F357" s="2" t="s">
        <v>28</v>
      </c>
      <c r="G357" s="2" t="s">
        <v>53</v>
      </c>
      <c r="H357" s="2" t="s">
        <v>20</v>
      </c>
      <c r="I357" s="2" t="s">
        <v>31</v>
      </c>
    </row>
    <row r="358" spans="1:9" x14ac:dyDescent="0.3">
      <c r="A358" s="2" t="s">
        <v>110</v>
      </c>
      <c r="B358" s="2" t="s">
        <v>65</v>
      </c>
      <c r="C358" s="40">
        <v>43046</v>
      </c>
      <c r="D358" s="2" t="s">
        <v>52</v>
      </c>
      <c r="E358" s="2" t="s">
        <v>111</v>
      </c>
      <c r="F358" s="2" t="s">
        <v>28</v>
      </c>
      <c r="G358" s="2" t="s">
        <v>53</v>
      </c>
      <c r="H358" s="2" t="s">
        <v>7</v>
      </c>
      <c r="I358" s="2" t="s">
        <v>30</v>
      </c>
    </row>
    <row r="359" spans="1:9" x14ac:dyDescent="0.3">
      <c r="A359" s="2" t="s">
        <v>110</v>
      </c>
      <c r="B359" s="2" t="s">
        <v>65</v>
      </c>
      <c r="C359" s="40">
        <v>43046</v>
      </c>
      <c r="D359" s="2" t="s">
        <v>52</v>
      </c>
      <c r="E359" s="2" t="s">
        <v>111</v>
      </c>
      <c r="F359" s="2" t="s">
        <v>28</v>
      </c>
      <c r="G359" s="2" t="s">
        <v>53</v>
      </c>
      <c r="H359" s="2" t="s">
        <v>7</v>
      </c>
      <c r="I359" s="2" t="s">
        <v>31</v>
      </c>
    </row>
    <row r="360" spans="1:9" x14ac:dyDescent="0.3">
      <c r="A360" s="2" t="s">
        <v>110</v>
      </c>
      <c r="B360" s="2" t="s">
        <v>65</v>
      </c>
      <c r="C360" s="40">
        <v>43046</v>
      </c>
      <c r="D360" s="2" t="s">
        <v>52</v>
      </c>
      <c r="E360" s="2" t="s">
        <v>111</v>
      </c>
      <c r="F360" s="2" t="s">
        <v>28</v>
      </c>
      <c r="G360" s="2" t="s">
        <v>53</v>
      </c>
      <c r="H360" s="2" t="s">
        <v>7</v>
      </c>
      <c r="I360" s="2" t="s">
        <v>31</v>
      </c>
    </row>
    <row r="361" spans="1:9" x14ac:dyDescent="0.3">
      <c r="A361" s="2" t="s">
        <v>110</v>
      </c>
      <c r="B361" s="2" t="s">
        <v>65</v>
      </c>
      <c r="C361" s="40">
        <v>43046</v>
      </c>
      <c r="D361" s="2" t="s">
        <v>52</v>
      </c>
      <c r="E361" s="2" t="s">
        <v>111</v>
      </c>
      <c r="F361" s="2" t="s">
        <v>28</v>
      </c>
      <c r="G361" s="2" t="s">
        <v>53</v>
      </c>
      <c r="H361" s="2" t="s">
        <v>11</v>
      </c>
      <c r="I361" s="2" t="s">
        <v>31</v>
      </c>
    </row>
    <row r="362" spans="1:9" x14ac:dyDescent="0.3">
      <c r="A362" s="2" t="s">
        <v>110</v>
      </c>
      <c r="B362" s="2" t="s">
        <v>65</v>
      </c>
      <c r="C362" s="40">
        <v>43046</v>
      </c>
      <c r="D362" s="2" t="s">
        <v>52</v>
      </c>
      <c r="E362" s="2" t="s">
        <v>111</v>
      </c>
      <c r="F362" s="2" t="s">
        <v>28</v>
      </c>
      <c r="G362" s="2" t="s">
        <v>53</v>
      </c>
      <c r="H362" s="2" t="s">
        <v>7</v>
      </c>
      <c r="I362" s="2" t="s">
        <v>31</v>
      </c>
    </row>
    <row r="363" spans="1:9" x14ac:dyDescent="0.3">
      <c r="A363" s="2" t="s">
        <v>110</v>
      </c>
      <c r="B363" s="2" t="s">
        <v>65</v>
      </c>
      <c r="C363" s="40">
        <v>43046</v>
      </c>
      <c r="D363" s="2" t="s">
        <v>52</v>
      </c>
      <c r="E363" s="2" t="s">
        <v>111</v>
      </c>
      <c r="F363" s="2" t="s">
        <v>28</v>
      </c>
      <c r="G363" s="2" t="s">
        <v>53</v>
      </c>
      <c r="H363" s="2" t="s">
        <v>20</v>
      </c>
      <c r="I363" s="2" t="s">
        <v>30</v>
      </c>
    </row>
    <row r="364" spans="1:9" x14ac:dyDescent="0.3">
      <c r="A364" s="2" t="s">
        <v>110</v>
      </c>
      <c r="B364" s="2" t="s">
        <v>65</v>
      </c>
      <c r="C364" s="40">
        <v>43046</v>
      </c>
      <c r="D364" s="2" t="s">
        <v>52</v>
      </c>
      <c r="E364" s="2" t="s">
        <v>111</v>
      </c>
      <c r="F364" s="2" t="s">
        <v>28</v>
      </c>
      <c r="G364" s="2" t="s">
        <v>53</v>
      </c>
      <c r="H364" s="2" t="s">
        <v>11</v>
      </c>
      <c r="I364" s="2" t="s">
        <v>31</v>
      </c>
    </row>
    <row r="365" spans="1:9" x14ac:dyDescent="0.3">
      <c r="A365" s="2" t="s">
        <v>110</v>
      </c>
      <c r="B365" s="2" t="s">
        <v>65</v>
      </c>
      <c r="C365" s="40">
        <v>43046</v>
      </c>
      <c r="D365" s="2" t="s">
        <v>52</v>
      </c>
      <c r="E365" s="2" t="s">
        <v>111</v>
      </c>
      <c r="F365" s="2" t="s">
        <v>28</v>
      </c>
      <c r="G365" s="2" t="s">
        <v>53</v>
      </c>
      <c r="H365" s="2" t="s">
        <v>11</v>
      </c>
      <c r="I365" s="2" t="s">
        <v>30</v>
      </c>
    </row>
    <row r="366" spans="1:9" x14ac:dyDescent="0.3">
      <c r="A366" s="2" t="s">
        <v>110</v>
      </c>
      <c r="B366" s="2" t="s">
        <v>65</v>
      </c>
      <c r="C366" s="40">
        <v>43046</v>
      </c>
      <c r="D366" s="2" t="s">
        <v>52</v>
      </c>
      <c r="E366" s="2" t="s">
        <v>111</v>
      </c>
      <c r="F366" s="2" t="s">
        <v>28</v>
      </c>
      <c r="G366" s="2" t="s">
        <v>53</v>
      </c>
      <c r="H366" s="2" t="s">
        <v>20</v>
      </c>
      <c r="I366" s="2" t="s">
        <v>31</v>
      </c>
    </row>
    <row r="367" spans="1:9" x14ac:dyDescent="0.3">
      <c r="A367" s="2" t="s">
        <v>110</v>
      </c>
      <c r="B367" s="2" t="s">
        <v>65</v>
      </c>
      <c r="C367" s="40">
        <v>43046</v>
      </c>
      <c r="D367" s="2" t="s">
        <v>52</v>
      </c>
      <c r="E367" s="2" t="s">
        <v>111</v>
      </c>
      <c r="F367" s="2" t="s">
        <v>28</v>
      </c>
      <c r="G367" s="2" t="s">
        <v>53</v>
      </c>
      <c r="H367" s="2" t="s">
        <v>11</v>
      </c>
      <c r="I367" s="2" t="s">
        <v>31</v>
      </c>
    </row>
    <row r="368" spans="1:9" x14ac:dyDescent="0.3">
      <c r="A368" s="2" t="s">
        <v>110</v>
      </c>
      <c r="B368" s="2" t="s">
        <v>65</v>
      </c>
      <c r="C368" s="40">
        <v>43046</v>
      </c>
      <c r="D368" s="2" t="s">
        <v>52</v>
      </c>
      <c r="E368" s="2" t="s">
        <v>111</v>
      </c>
      <c r="F368" s="2" t="s">
        <v>28</v>
      </c>
      <c r="G368" s="2" t="s">
        <v>53</v>
      </c>
      <c r="H368" s="2" t="s">
        <v>11</v>
      </c>
      <c r="I368" s="2" t="s">
        <v>31</v>
      </c>
    </row>
    <row r="369" spans="1:17" x14ac:dyDescent="0.3">
      <c r="A369" s="2" t="s">
        <v>110</v>
      </c>
      <c r="B369" s="2" t="s">
        <v>65</v>
      </c>
      <c r="C369" s="40">
        <v>43046</v>
      </c>
      <c r="D369" s="2" t="s">
        <v>52</v>
      </c>
      <c r="E369" s="2" t="s">
        <v>111</v>
      </c>
      <c r="F369" s="2" t="s">
        <v>28</v>
      </c>
      <c r="G369" s="2" t="s">
        <v>53</v>
      </c>
      <c r="H369" s="2" t="s">
        <v>20</v>
      </c>
      <c r="I369" s="2" t="s">
        <v>31</v>
      </c>
    </row>
    <row r="370" spans="1:17" x14ac:dyDescent="0.3">
      <c r="A370" s="2" t="s">
        <v>110</v>
      </c>
      <c r="B370" s="2" t="s">
        <v>65</v>
      </c>
      <c r="C370" s="40">
        <v>43046</v>
      </c>
      <c r="D370" s="2" t="s">
        <v>52</v>
      </c>
      <c r="E370" s="2" t="s">
        <v>111</v>
      </c>
      <c r="F370" s="2" t="s">
        <v>28</v>
      </c>
      <c r="G370" s="2" t="s">
        <v>53</v>
      </c>
      <c r="H370" s="2" t="s">
        <v>11</v>
      </c>
      <c r="I370" s="2" t="s">
        <v>31</v>
      </c>
    </row>
    <row r="371" spans="1:17" x14ac:dyDescent="0.3">
      <c r="A371" s="2" t="s">
        <v>110</v>
      </c>
      <c r="B371" s="2" t="s">
        <v>65</v>
      </c>
      <c r="C371" s="40">
        <v>43046</v>
      </c>
      <c r="D371" s="2" t="s">
        <v>52</v>
      </c>
      <c r="E371" s="2" t="s">
        <v>111</v>
      </c>
      <c r="F371" s="2" t="s">
        <v>28</v>
      </c>
      <c r="G371" s="2" t="s">
        <v>53</v>
      </c>
      <c r="H371" s="2" t="s">
        <v>7</v>
      </c>
      <c r="I371" s="2" t="s">
        <v>31</v>
      </c>
    </row>
    <row r="372" spans="1:17" x14ac:dyDescent="0.3">
      <c r="A372" s="2" t="s">
        <v>110</v>
      </c>
      <c r="B372" s="2" t="s">
        <v>65</v>
      </c>
      <c r="C372" s="40">
        <v>43046</v>
      </c>
      <c r="D372" s="2" t="s">
        <v>52</v>
      </c>
      <c r="E372" s="2" t="s">
        <v>111</v>
      </c>
      <c r="F372" s="2" t="s">
        <v>28</v>
      </c>
      <c r="G372" s="2" t="s">
        <v>53</v>
      </c>
      <c r="H372" s="2" t="s">
        <v>11</v>
      </c>
      <c r="I372" s="2" t="s">
        <v>30</v>
      </c>
    </row>
    <row r="373" spans="1:17" x14ac:dyDescent="0.3">
      <c r="A373" s="2" t="s">
        <v>110</v>
      </c>
      <c r="B373" s="2" t="s">
        <v>65</v>
      </c>
      <c r="C373" s="40">
        <v>43046</v>
      </c>
      <c r="D373" s="2" t="s">
        <v>52</v>
      </c>
      <c r="E373" s="2" t="s">
        <v>111</v>
      </c>
      <c r="F373" s="2" t="s">
        <v>28</v>
      </c>
      <c r="G373" s="2" t="s">
        <v>53</v>
      </c>
      <c r="H373" s="2" t="s">
        <v>11</v>
      </c>
      <c r="I373" s="2" t="s">
        <v>31</v>
      </c>
    </row>
    <row r="374" spans="1:17" x14ac:dyDescent="0.3">
      <c r="A374" s="2" t="s">
        <v>110</v>
      </c>
      <c r="B374" s="2" t="s">
        <v>65</v>
      </c>
      <c r="C374" s="40">
        <v>43046</v>
      </c>
      <c r="D374" s="2" t="s">
        <v>52</v>
      </c>
      <c r="E374" s="2" t="s">
        <v>111</v>
      </c>
      <c r="F374" s="2" t="s">
        <v>28</v>
      </c>
      <c r="G374" s="2" t="s">
        <v>53</v>
      </c>
      <c r="H374" s="2" t="s">
        <v>20</v>
      </c>
      <c r="I374" s="2" t="s">
        <v>30</v>
      </c>
    </row>
    <row r="375" spans="1:17" x14ac:dyDescent="0.3">
      <c r="A375" s="2" t="s">
        <v>110</v>
      </c>
      <c r="B375" s="2" t="s">
        <v>65</v>
      </c>
      <c r="C375" s="40">
        <v>43046</v>
      </c>
      <c r="D375" s="2" t="s">
        <v>52</v>
      </c>
      <c r="E375" s="2" t="s">
        <v>111</v>
      </c>
      <c r="F375" s="2" t="s">
        <v>28</v>
      </c>
      <c r="G375" s="2" t="s">
        <v>53</v>
      </c>
      <c r="H375" s="2" t="s">
        <v>11</v>
      </c>
      <c r="I375" s="2" t="s">
        <v>30</v>
      </c>
    </row>
    <row r="376" spans="1:17" x14ac:dyDescent="0.3">
      <c r="A376" s="2" t="s">
        <v>110</v>
      </c>
      <c r="B376" s="2" t="s">
        <v>65</v>
      </c>
      <c r="C376" s="40">
        <v>43046</v>
      </c>
      <c r="D376" s="2" t="s">
        <v>52</v>
      </c>
      <c r="E376" s="2" t="s">
        <v>111</v>
      </c>
      <c r="F376" s="2" t="s">
        <v>28</v>
      </c>
      <c r="G376" s="2" t="s">
        <v>53</v>
      </c>
      <c r="H376" s="2" t="s">
        <v>20</v>
      </c>
      <c r="I376" s="2" t="s">
        <v>30</v>
      </c>
    </row>
    <row r="377" spans="1:17" x14ac:dyDescent="0.3">
      <c r="A377" s="2" t="s">
        <v>110</v>
      </c>
      <c r="B377" s="2" t="s">
        <v>65</v>
      </c>
      <c r="C377" s="40">
        <v>43046</v>
      </c>
      <c r="D377" s="2" t="s">
        <v>52</v>
      </c>
      <c r="E377" s="2" t="s">
        <v>111</v>
      </c>
      <c r="F377" s="2" t="s">
        <v>28</v>
      </c>
      <c r="G377" s="2" t="s">
        <v>53</v>
      </c>
      <c r="H377" s="2" t="s">
        <v>11</v>
      </c>
      <c r="I377" s="2" t="s">
        <v>31</v>
      </c>
    </row>
    <row r="378" spans="1:17" x14ac:dyDescent="0.3">
      <c r="C378" s="40"/>
      <c r="I378" s="3" t="s">
        <v>8</v>
      </c>
    </row>
    <row r="379" spans="1:17" x14ac:dyDescent="0.3">
      <c r="C379" s="40"/>
      <c r="I379" s="3" t="s">
        <v>21</v>
      </c>
    </row>
    <row r="380" spans="1:17" ht="15" thickBot="1" x14ac:dyDescent="0.35">
      <c r="A380" s="2" t="s">
        <v>112</v>
      </c>
      <c r="B380" s="2" t="s">
        <v>65</v>
      </c>
      <c r="C380" s="40">
        <v>43047</v>
      </c>
      <c r="D380" s="2" t="s">
        <v>46</v>
      </c>
      <c r="E380" s="2" t="s">
        <v>113</v>
      </c>
      <c r="F380" s="2" t="s">
        <v>28</v>
      </c>
      <c r="G380" s="2" t="s">
        <v>53</v>
      </c>
      <c r="H380" s="2" t="s">
        <v>20</v>
      </c>
      <c r="I380" s="2" t="s">
        <v>31</v>
      </c>
    </row>
    <row r="381" spans="1:17" x14ac:dyDescent="0.3">
      <c r="A381" s="2" t="s">
        <v>112</v>
      </c>
      <c r="B381" s="2" t="s">
        <v>65</v>
      </c>
      <c r="C381" s="40">
        <v>43047</v>
      </c>
      <c r="D381" s="2" t="s">
        <v>46</v>
      </c>
      <c r="E381" s="2" t="s">
        <v>113</v>
      </c>
      <c r="F381" s="2" t="s">
        <v>28</v>
      </c>
      <c r="G381" s="2" t="s">
        <v>53</v>
      </c>
      <c r="H381" s="2" t="s">
        <v>11</v>
      </c>
      <c r="I381" s="2" t="s">
        <v>31</v>
      </c>
      <c r="L381" s="4" t="str">
        <f>A381</f>
        <v>G11</v>
      </c>
      <c r="M381" s="5" t="s">
        <v>12</v>
      </c>
      <c r="N381" s="5" t="s">
        <v>31</v>
      </c>
      <c r="P381" s="16"/>
      <c r="Q381" s="17" t="s">
        <v>7</v>
      </c>
    </row>
    <row r="382" spans="1:17" x14ac:dyDescent="0.3">
      <c r="A382" s="2" t="s">
        <v>112</v>
      </c>
      <c r="B382" s="2" t="s">
        <v>65</v>
      </c>
      <c r="C382" s="40">
        <v>43047</v>
      </c>
      <c r="D382" s="2" t="s">
        <v>46</v>
      </c>
      <c r="E382" s="2" t="s">
        <v>113</v>
      </c>
      <c r="F382" s="2" t="s">
        <v>28</v>
      </c>
      <c r="G382" s="2" t="s">
        <v>53</v>
      </c>
      <c r="H382" s="2" t="s">
        <v>20</v>
      </c>
      <c r="I382" s="2" t="s">
        <v>31</v>
      </c>
      <c r="L382" s="6"/>
      <c r="M382" s="6"/>
      <c r="N382" s="6"/>
      <c r="P382" s="18"/>
      <c r="Q382" s="19"/>
    </row>
    <row r="383" spans="1:17" x14ac:dyDescent="0.3">
      <c r="A383" s="2" t="s">
        <v>112</v>
      </c>
      <c r="B383" s="2" t="s">
        <v>65</v>
      </c>
      <c r="C383" s="40">
        <v>43047</v>
      </c>
      <c r="D383" s="2" t="s">
        <v>46</v>
      </c>
      <c r="E383" s="2" t="s">
        <v>113</v>
      </c>
      <c r="F383" s="2" t="s">
        <v>28</v>
      </c>
      <c r="G383" s="2" t="s">
        <v>53</v>
      </c>
      <c r="H383" s="2" t="s">
        <v>11</v>
      </c>
      <c r="I383" s="2" t="s">
        <v>31</v>
      </c>
      <c r="L383" s="4" t="s">
        <v>11</v>
      </c>
      <c r="M383" s="6">
        <f>COUNTIF(H380:H393,"C")</f>
        <v>5</v>
      </c>
      <c r="N383" s="6">
        <f>SUMPRODUCT((H380:H393="C")*(I380:I393="VISIT"))</f>
        <v>3</v>
      </c>
      <c r="P383" s="20" t="s">
        <v>17</v>
      </c>
      <c r="Q383" s="21">
        <f>COUNTIF(H380:H393,"RET")</f>
        <v>1</v>
      </c>
    </row>
    <row r="384" spans="1:17" x14ac:dyDescent="0.3">
      <c r="A384" s="2" t="s">
        <v>112</v>
      </c>
      <c r="B384" s="2" t="s">
        <v>65</v>
      </c>
      <c r="C384" s="40">
        <v>43047</v>
      </c>
      <c r="D384" s="2" t="s">
        <v>46</v>
      </c>
      <c r="E384" s="2" t="s">
        <v>113</v>
      </c>
      <c r="F384" s="2" t="s">
        <v>28</v>
      </c>
      <c r="G384" s="2" t="s">
        <v>53</v>
      </c>
      <c r="H384" s="2" t="s">
        <v>11</v>
      </c>
      <c r="I384" s="2" t="s">
        <v>30</v>
      </c>
      <c r="L384" s="4" t="s">
        <v>13</v>
      </c>
      <c r="M384" s="5">
        <f>100*M383/(M383+M386+M389)</f>
        <v>38.46153846153846</v>
      </c>
      <c r="N384" s="4">
        <f>100*N383/M383</f>
        <v>60</v>
      </c>
      <c r="P384" s="20" t="s">
        <v>18</v>
      </c>
      <c r="Q384" s="21">
        <f>(M383+M386+Q383)</f>
        <v>14</v>
      </c>
    </row>
    <row r="385" spans="1:17" ht="15" thickBot="1" x14ac:dyDescent="0.35">
      <c r="A385" s="2" t="s">
        <v>112</v>
      </c>
      <c r="B385" s="2" t="s">
        <v>65</v>
      </c>
      <c r="C385" s="40">
        <v>43047</v>
      </c>
      <c r="D385" s="2" t="s">
        <v>46</v>
      </c>
      <c r="E385" s="2" t="s">
        <v>113</v>
      </c>
      <c r="F385" s="2" t="s">
        <v>28</v>
      </c>
      <c r="G385" s="2" t="s">
        <v>53</v>
      </c>
      <c r="H385" s="2" t="s">
        <v>20</v>
      </c>
      <c r="I385" s="2" t="s">
        <v>31</v>
      </c>
      <c r="L385" s="4"/>
      <c r="M385" s="7"/>
      <c r="N385" s="6"/>
      <c r="P385" s="22"/>
      <c r="Q385" s="23"/>
    </row>
    <row r="386" spans="1:17" x14ac:dyDescent="0.3">
      <c r="A386" s="2" t="s">
        <v>112</v>
      </c>
      <c r="B386" s="2" t="s">
        <v>65</v>
      </c>
      <c r="C386" s="40">
        <v>43047</v>
      </c>
      <c r="D386" s="2" t="s">
        <v>46</v>
      </c>
      <c r="E386" s="2" t="s">
        <v>113</v>
      </c>
      <c r="F386" s="2" t="s">
        <v>28</v>
      </c>
      <c r="G386" s="2" t="s">
        <v>53</v>
      </c>
      <c r="H386" s="2" t="s">
        <v>20</v>
      </c>
      <c r="I386" s="2" t="s">
        <v>31</v>
      </c>
      <c r="L386" s="4" t="s">
        <v>20</v>
      </c>
      <c r="M386" s="7">
        <f>COUNTIF(H380:H393,"M")</f>
        <v>8</v>
      </c>
      <c r="N386" s="6">
        <f>SUMPRODUCT((H380:H393="M")*(I380:I393="VISIT"))</f>
        <v>7</v>
      </c>
      <c r="P386" s="20" t="s">
        <v>32</v>
      </c>
      <c r="Q386" s="21">
        <f>COUNTIF(I380:I393,"TOUCH")</f>
        <v>4</v>
      </c>
    </row>
    <row r="387" spans="1:17" x14ac:dyDescent="0.3">
      <c r="A387" s="2" t="s">
        <v>112</v>
      </c>
      <c r="B387" s="2" t="s">
        <v>65</v>
      </c>
      <c r="C387" s="40">
        <v>43047</v>
      </c>
      <c r="D387" s="2" t="s">
        <v>46</v>
      </c>
      <c r="E387" s="2" t="s">
        <v>113</v>
      </c>
      <c r="F387" s="2" t="s">
        <v>28</v>
      </c>
      <c r="G387" s="2" t="s">
        <v>53</v>
      </c>
      <c r="H387" s="2" t="s">
        <v>11</v>
      </c>
      <c r="I387" s="2" t="s">
        <v>31</v>
      </c>
      <c r="L387" s="4" t="s">
        <v>13</v>
      </c>
      <c r="M387" s="5">
        <f>100*M386/(M383+M386+M389)</f>
        <v>61.53846153846154</v>
      </c>
      <c r="N387" s="4">
        <f>100*N386/M386</f>
        <v>87.5</v>
      </c>
      <c r="P387" s="20" t="s">
        <v>18</v>
      </c>
      <c r="Q387" s="21">
        <f>(M383+M386+Q383)</f>
        <v>14</v>
      </c>
    </row>
    <row r="388" spans="1:17" x14ac:dyDescent="0.3">
      <c r="A388" s="2" t="s">
        <v>112</v>
      </c>
      <c r="B388" s="2" t="s">
        <v>65</v>
      </c>
      <c r="C388" s="40">
        <v>43047</v>
      </c>
      <c r="D388" s="2" t="s">
        <v>46</v>
      </c>
      <c r="E388" s="2" t="s">
        <v>113</v>
      </c>
      <c r="F388" s="2" t="s">
        <v>28</v>
      </c>
      <c r="G388" s="2" t="s">
        <v>53</v>
      </c>
      <c r="H388" s="2" t="s">
        <v>7</v>
      </c>
      <c r="I388" s="2" t="s">
        <v>30</v>
      </c>
    </row>
    <row r="389" spans="1:17" x14ac:dyDescent="0.3">
      <c r="A389" s="2" t="s">
        <v>112</v>
      </c>
      <c r="B389" s="2" t="s">
        <v>65</v>
      </c>
      <c r="C389" s="40">
        <v>43047</v>
      </c>
      <c r="D389" s="2" t="s">
        <v>46</v>
      </c>
      <c r="E389" s="2" t="s">
        <v>113</v>
      </c>
      <c r="F389" s="2" t="s">
        <v>28</v>
      </c>
      <c r="G389" s="2" t="s">
        <v>53</v>
      </c>
      <c r="H389" s="2" t="s">
        <v>20</v>
      </c>
      <c r="I389" s="2" t="s">
        <v>31</v>
      </c>
    </row>
    <row r="390" spans="1:17" x14ac:dyDescent="0.3">
      <c r="A390" s="2" t="s">
        <v>112</v>
      </c>
      <c r="B390" s="2" t="s">
        <v>65</v>
      </c>
      <c r="C390" s="40">
        <v>43047</v>
      </c>
      <c r="D390" s="2" t="s">
        <v>46</v>
      </c>
      <c r="E390" s="2" t="s">
        <v>113</v>
      </c>
      <c r="F390" s="2" t="s">
        <v>28</v>
      </c>
      <c r="G390" s="2" t="s">
        <v>53</v>
      </c>
      <c r="H390" s="2" t="s">
        <v>20</v>
      </c>
      <c r="I390" s="2" t="s">
        <v>31</v>
      </c>
    </row>
    <row r="391" spans="1:17" x14ac:dyDescent="0.3">
      <c r="A391" s="2" t="s">
        <v>112</v>
      </c>
      <c r="B391" s="2" t="s">
        <v>65</v>
      </c>
      <c r="C391" s="40">
        <v>43047</v>
      </c>
      <c r="D391" s="2" t="s">
        <v>46</v>
      </c>
      <c r="E391" s="2" t="s">
        <v>113</v>
      </c>
      <c r="F391" s="2" t="s">
        <v>28</v>
      </c>
      <c r="G391" s="2" t="s">
        <v>53</v>
      </c>
      <c r="H391" s="2" t="s">
        <v>11</v>
      </c>
      <c r="I391" s="2" t="s">
        <v>30</v>
      </c>
    </row>
    <row r="392" spans="1:17" x14ac:dyDescent="0.3">
      <c r="A392" s="2" t="s">
        <v>112</v>
      </c>
      <c r="B392" s="2" t="s">
        <v>65</v>
      </c>
      <c r="C392" s="40">
        <v>43047</v>
      </c>
      <c r="D392" s="2" t="s">
        <v>46</v>
      </c>
      <c r="E392" s="2" t="s">
        <v>113</v>
      </c>
      <c r="F392" s="2" t="s">
        <v>28</v>
      </c>
      <c r="G392" s="2" t="s">
        <v>53</v>
      </c>
      <c r="H392" s="2" t="s">
        <v>20</v>
      </c>
      <c r="I392" s="2" t="s">
        <v>30</v>
      </c>
    </row>
    <row r="393" spans="1:17" x14ac:dyDescent="0.3">
      <c r="A393" s="2" t="s">
        <v>112</v>
      </c>
      <c r="B393" s="2" t="s">
        <v>65</v>
      </c>
      <c r="C393" s="40">
        <v>43047</v>
      </c>
      <c r="D393" s="2" t="s">
        <v>46</v>
      </c>
      <c r="E393" s="2" t="s">
        <v>113</v>
      </c>
      <c r="F393" s="2" t="s">
        <v>28</v>
      </c>
      <c r="G393" s="2" t="s">
        <v>53</v>
      </c>
      <c r="H393" s="2" t="s">
        <v>20</v>
      </c>
      <c r="I393" s="2" t="s">
        <v>31</v>
      </c>
    </row>
    <row r="394" spans="1:17" x14ac:dyDescent="0.3">
      <c r="I394" s="3" t="s">
        <v>8</v>
      </c>
    </row>
    <row r="395" spans="1:17" x14ac:dyDescent="0.3">
      <c r="I395" s="3" t="s">
        <v>21</v>
      </c>
    </row>
    <row r="396" spans="1:17" ht="15" thickBot="1" x14ac:dyDescent="0.35">
      <c r="A396" s="2" t="s">
        <v>119</v>
      </c>
      <c r="B396" s="2" t="s">
        <v>65</v>
      </c>
      <c r="C396" s="40">
        <v>43052</v>
      </c>
      <c r="D396" s="2" t="s">
        <v>120</v>
      </c>
      <c r="E396" s="2" t="s">
        <v>121</v>
      </c>
      <c r="F396" s="2" t="s">
        <v>63</v>
      </c>
      <c r="G396" s="2" t="s">
        <v>53</v>
      </c>
      <c r="H396" s="2" t="s">
        <v>11</v>
      </c>
      <c r="I396" s="2" t="s">
        <v>30</v>
      </c>
    </row>
    <row r="397" spans="1:17" x14ac:dyDescent="0.3">
      <c r="A397" s="2" t="s">
        <v>119</v>
      </c>
      <c r="B397" s="2" t="s">
        <v>65</v>
      </c>
      <c r="C397" s="40">
        <v>43052</v>
      </c>
      <c r="D397" s="2" t="s">
        <v>120</v>
      </c>
      <c r="E397" s="2" t="s">
        <v>121</v>
      </c>
      <c r="F397" s="2" t="s">
        <v>63</v>
      </c>
      <c r="G397" s="2" t="s">
        <v>53</v>
      </c>
      <c r="H397" s="2" t="s">
        <v>20</v>
      </c>
      <c r="I397" s="2" t="s">
        <v>30</v>
      </c>
      <c r="L397" s="4" t="str">
        <f>A397</f>
        <v>G14</v>
      </c>
      <c r="M397" s="5" t="s">
        <v>12</v>
      </c>
      <c r="N397" s="5" t="s">
        <v>31</v>
      </c>
      <c r="P397" s="16"/>
      <c r="Q397" s="17" t="s">
        <v>7</v>
      </c>
    </row>
    <row r="398" spans="1:17" x14ac:dyDescent="0.3">
      <c r="A398" s="2" t="s">
        <v>119</v>
      </c>
      <c r="B398" s="2" t="s">
        <v>65</v>
      </c>
      <c r="C398" s="40">
        <v>43052</v>
      </c>
      <c r="D398" s="2" t="s">
        <v>120</v>
      </c>
      <c r="E398" s="2" t="s">
        <v>121</v>
      </c>
      <c r="F398" s="2" t="s">
        <v>63</v>
      </c>
      <c r="G398" s="2" t="s">
        <v>53</v>
      </c>
      <c r="H398" s="2" t="s">
        <v>20</v>
      </c>
      <c r="I398" s="2" t="s">
        <v>31</v>
      </c>
      <c r="L398" s="6"/>
      <c r="M398" s="6"/>
      <c r="N398" s="6"/>
      <c r="P398" s="18"/>
      <c r="Q398" s="19"/>
    </row>
    <row r="399" spans="1:17" x14ac:dyDescent="0.3">
      <c r="C399" s="40"/>
      <c r="L399" s="4" t="s">
        <v>11</v>
      </c>
      <c r="M399" s="6">
        <f>COUNTIF(H396:H403,"C")</f>
        <v>1</v>
      </c>
      <c r="N399" s="6">
        <f>SUMPRODUCT((H396:H403="C")*(I396:I403="VISIT"))</f>
        <v>0</v>
      </c>
      <c r="P399" s="20" t="s">
        <v>17</v>
      </c>
      <c r="Q399" s="21">
        <f>COUNTIF(H396:H403,"RET")</f>
        <v>0</v>
      </c>
    </row>
    <row r="400" spans="1:17" x14ac:dyDescent="0.3">
      <c r="C400" s="40"/>
      <c r="L400" s="4" t="s">
        <v>13</v>
      </c>
      <c r="M400" s="5" t="e">
        <f>100*M399/(M399+M402+#REF!)</f>
        <v>#REF!</v>
      </c>
      <c r="N400" s="4">
        <f>100*N399/M399</f>
        <v>0</v>
      </c>
      <c r="P400" s="20" t="s">
        <v>18</v>
      </c>
      <c r="Q400" s="21">
        <f>(M399+M402+Q399)</f>
        <v>3</v>
      </c>
    </row>
    <row r="401" spans="1:17" ht="15" thickBot="1" x14ac:dyDescent="0.35">
      <c r="C401" s="40"/>
      <c r="L401" s="4"/>
      <c r="M401" s="7"/>
      <c r="N401" s="6"/>
      <c r="P401" s="22"/>
      <c r="Q401" s="23"/>
    </row>
    <row r="402" spans="1:17" x14ac:dyDescent="0.3">
      <c r="C402" s="40"/>
      <c r="L402" s="4" t="s">
        <v>20</v>
      </c>
      <c r="M402" s="7">
        <f>COUNTIF(H396:H403,"M")</f>
        <v>2</v>
      </c>
      <c r="N402" s="6">
        <f>SUMPRODUCT((H396:H403="M")*(I396:I403="VISIT"))</f>
        <v>1</v>
      </c>
      <c r="P402" s="20" t="s">
        <v>32</v>
      </c>
      <c r="Q402" s="21">
        <f>COUNTIF(I396:I403,"TOUCH")</f>
        <v>2</v>
      </c>
    </row>
    <row r="403" spans="1:17" x14ac:dyDescent="0.3">
      <c r="C403" s="40"/>
      <c r="L403" s="4" t="s">
        <v>13</v>
      </c>
      <c r="M403" s="5" t="e">
        <f>100*M402/(M399+M402+#REF!)</f>
        <v>#REF!</v>
      </c>
      <c r="N403" s="4">
        <f>100*N402/M402</f>
        <v>50</v>
      </c>
      <c r="P403" s="20" t="s">
        <v>18</v>
      </c>
      <c r="Q403" s="21">
        <f>(M399+M402+Q399)</f>
        <v>3</v>
      </c>
    </row>
    <row r="404" spans="1:17" x14ac:dyDescent="0.3">
      <c r="I404" s="3" t="s">
        <v>8</v>
      </c>
    </row>
    <row r="405" spans="1:17" x14ac:dyDescent="0.3">
      <c r="I405" s="3" t="s">
        <v>21</v>
      </c>
    </row>
    <row r="406" spans="1:17" ht="15" thickBot="1" x14ac:dyDescent="0.35">
      <c r="A406" s="2" t="s">
        <v>122</v>
      </c>
      <c r="B406" s="2" t="s">
        <v>65</v>
      </c>
      <c r="C406" s="40">
        <v>43052</v>
      </c>
      <c r="D406" s="2" t="s">
        <v>123</v>
      </c>
      <c r="E406" s="2" t="s">
        <v>124</v>
      </c>
      <c r="F406" s="2" t="s">
        <v>63</v>
      </c>
      <c r="G406" s="2" t="s">
        <v>53</v>
      </c>
      <c r="H406" s="2" t="s">
        <v>11</v>
      </c>
      <c r="I406" s="2" t="s">
        <v>31</v>
      </c>
    </row>
    <row r="407" spans="1:17" x14ac:dyDescent="0.3">
      <c r="A407" s="2" t="s">
        <v>122</v>
      </c>
      <c r="B407" s="2" t="s">
        <v>65</v>
      </c>
      <c r="C407" s="40">
        <v>43052</v>
      </c>
      <c r="D407" s="2" t="s">
        <v>123</v>
      </c>
      <c r="E407" s="2" t="s">
        <v>124</v>
      </c>
      <c r="F407" s="2" t="s">
        <v>63</v>
      </c>
      <c r="G407" s="2" t="s">
        <v>53</v>
      </c>
      <c r="H407" s="2" t="s">
        <v>7</v>
      </c>
      <c r="I407" s="2" t="s">
        <v>31</v>
      </c>
      <c r="L407" s="4" t="str">
        <f>A407</f>
        <v>G15</v>
      </c>
      <c r="M407" s="5" t="s">
        <v>12</v>
      </c>
      <c r="N407" s="5" t="s">
        <v>31</v>
      </c>
      <c r="P407" s="16"/>
      <c r="Q407" s="17" t="s">
        <v>7</v>
      </c>
    </row>
    <row r="408" spans="1:17" x14ac:dyDescent="0.3">
      <c r="A408" s="2" t="s">
        <v>122</v>
      </c>
      <c r="B408" s="2" t="s">
        <v>65</v>
      </c>
      <c r="C408" s="40">
        <v>43052</v>
      </c>
      <c r="D408" s="2" t="s">
        <v>123</v>
      </c>
      <c r="E408" s="2" t="s">
        <v>124</v>
      </c>
      <c r="F408" s="2" t="s">
        <v>63</v>
      </c>
      <c r="G408" s="2" t="s">
        <v>53</v>
      </c>
      <c r="H408" s="2" t="s">
        <v>7</v>
      </c>
      <c r="I408" s="2" t="s">
        <v>30</v>
      </c>
      <c r="L408" s="6"/>
      <c r="M408" s="6"/>
      <c r="N408" s="6"/>
      <c r="P408" s="18"/>
      <c r="Q408" s="19"/>
    </row>
    <row r="409" spans="1:17" x14ac:dyDescent="0.3">
      <c r="A409" s="2" t="s">
        <v>122</v>
      </c>
      <c r="B409" s="2" t="s">
        <v>65</v>
      </c>
      <c r="C409" s="40">
        <v>43052</v>
      </c>
      <c r="D409" s="2" t="s">
        <v>123</v>
      </c>
      <c r="E409" s="2" t="s">
        <v>124</v>
      </c>
      <c r="F409" s="2" t="s">
        <v>63</v>
      </c>
      <c r="G409" s="2" t="s">
        <v>53</v>
      </c>
      <c r="H409" s="2" t="s">
        <v>20</v>
      </c>
      <c r="I409" s="2" t="s">
        <v>31</v>
      </c>
      <c r="L409" s="4" t="s">
        <v>11</v>
      </c>
      <c r="M409" s="6">
        <f>COUNTIF(H406:H445,"C")</f>
        <v>16</v>
      </c>
      <c r="N409" s="6">
        <f>SUMPRODUCT((H406:H445="C")*(I406:I445="VISIT"))</f>
        <v>10</v>
      </c>
      <c r="P409" s="20" t="s">
        <v>17</v>
      </c>
      <c r="Q409" s="21">
        <f>COUNTIF(H406:H445,"RET")</f>
        <v>10</v>
      </c>
    </row>
    <row r="410" spans="1:17" x14ac:dyDescent="0.3">
      <c r="A410" s="2" t="s">
        <v>122</v>
      </c>
      <c r="B410" s="2" t="s">
        <v>65</v>
      </c>
      <c r="C410" s="40">
        <v>43052</v>
      </c>
      <c r="D410" s="2" t="s">
        <v>123</v>
      </c>
      <c r="E410" s="2" t="s">
        <v>124</v>
      </c>
      <c r="F410" s="2" t="s">
        <v>63</v>
      </c>
      <c r="G410" s="2" t="s">
        <v>53</v>
      </c>
      <c r="H410" s="2" t="s">
        <v>7</v>
      </c>
      <c r="I410" s="2" t="s">
        <v>31</v>
      </c>
      <c r="L410" s="4" t="s">
        <v>13</v>
      </c>
      <c r="M410" s="5">
        <f>100*M409/(M409+M412+M415)</f>
        <v>53.333333333333336</v>
      </c>
      <c r="N410" s="4">
        <f>100*N409/M409</f>
        <v>62.5</v>
      </c>
      <c r="P410" s="20" t="s">
        <v>18</v>
      </c>
      <c r="Q410" s="21">
        <f>(M409+M412+Q409)</f>
        <v>40</v>
      </c>
    </row>
    <row r="411" spans="1:17" ht="15" thickBot="1" x14ac:dyDescent="0.35">
      <c r="A411" s="2" t="s">
        <v>122</v>
      </c>
      <c r="B411" s="2" t="s">
        <v>65</v>
      </c>
      <c r="C411" s="40">
        <v>43052</v>
      </c>
      <c r="D411" s="2" t="s">
        <v>123</v>
      </c>
      <c r="E411" s="2" t="s">
        <v>124</v>
      </c>
      <c r="F411" s="2" t="s">
        <v>63</v>
      </c>
      <c r="G411" s="2" t="s">
        <v>53</v>
      </c>
      <c r="H411" s="2" t="s">
        <v>7</v>
      </c>
      <c r="I411" s="2" t="s">
        <v>31</v>
      </c>
      <c r="L411" s="4"/>
      <c r="M411" s="7"/>
      <c r="N411" s="6"/>
      <c r="P411" s="22"/>
      <c r="Q411" s="23"/>
    </row>
    <row r="412" spans="1:17" x14ac:dyDescent="0.3">
      <c r="A412" s="2" t="s">
        <v>122</v>
      </c>
      <c r="B412" s="2" t="s">
        <v>65</v>
      </c>
      <c r="C412" s="40">
        <v>43052</v>
      </c>
      <c r="D412" s="2" t="s">
        <v>123</v>
      </c>
      <c r="E412" s="2" t="s">
        <v>124</v>
      </c>
      <c r="F412" s="2" t="s">
        <v>63</v>
      </c>
      <c r="G412" s="2" t="s">
        <v>53</v>
      </c>
      <c r="H412" s="2" t="s">
        <v>7</v>
      </c>
      <c r="I412" s="2" t="s">
        <v>30</v>
      </c>
      <c r="L412" s="4" t="s">
        <v>20</v>
      </c>
      <c r="M412" s="7">
        <f>COUNTIF(H406:H445,"M")</f>
        <v>14</v>
      </c>
      <c r="N412" s="6">
        <f>SUMPRODUCT((H406:H445="M")*(I406:I445="VISIT"))</f>
        <v>9</v>
      </c>
      <c r="P412" s="20" t="s">
        <v>32</v>
      </c>
      <c r="Q412" s="21">
        <f>COUNTIF(I406:I445,"TOUCH")</f>
        <v>14</v>
      </c>
    </row>
    <row r="413" spans="1:17" x14ac:dyDescent="0.3">
      <c r="A413" s="2" t="s">
        <v>122</v>
      </c>
      <c r="B413" s="2" t="s">
        <v>65</v>
      </c>
      <c r="C413" s="40">
        <v>43052</v>
      </c>
      <c r="D413" s="2" t="s">
        <v>123</v>
      </c>
      <c r="E413" s="2" t="s">
        <v>124</v>
      </c>
      <c r="F413" s="2" t="s">
        <v>63</v>
      </c>
      <c r="G413" s="2" t="s">
        <v>53</v>
      </c>
      <c r="H413" s="2" t="s">
        <v>11</v>
      </c>
      <c r="I413" s="2" t="s">
        <v>31</v>
      </c>
      <c r="L413" s="4" t="s">
        <v>13</v>
      </c>
      <c r="M413" s="5">
        <f>100*M412/(M409+M412+M415)</f>
        <v>46.666666666666664</v>
      </c>
      <c r="N413" s="4">
        <f>100*N412/M412</f>
        <v>64.285714285714292</v>
      </c>
      <c r="P413" s="20" t="s">
        <v>18</v>
      </c>
      <c r="Q413" s="21">
        <f>(M409+M412+Q409)</f>
        <v>40</v>
      </c>
    </row>
    <row r="414" spans="1:17" x14ac:dyDescent="0.3">
      <c r="A414" s="2" t="s">
        <v>122</v>
      </c>
      <c r="B414" s="2" t="s">
        <v>65</v>
      </c>
      <c r="C414" s="40">
        <v>43052</v>
      </c>
      <c r="D414" s="2" t="s">
        <v>123</v>
      </c>
      <c r="E414" s="2" t="s">
        <v>124</v>
      </c>
      <c r="F414" s="2" t="s">
        <v>63</v>
      </c>
      <c r="G414" s="2" t="s">
        <v>53</v>
      </c>
      <c r="H414" s="2" t="s">
        <v>11</v>
      </c>
      <c r="I414" s="2" t="s">
        <v>31</v>
      </c>
    </row>
    <row r="415" spans="1:17" x14ac:dyDescent="0.3">
      <c r="A415" s="2" t="s">
        <v>122</v>
      </c>
      <c r="B415" s="2" t="s">
        <v>65</v>
      </c>
      <c r="C415" s="40">
        <v>43052</v>
      </c>
      <c r="D415" s="2" t="s">
        <v>123</v>
      </c>
      <c r="E415" s="2" t="s">
        <v>124</v>
      </c>
      <c r="F415" s="2" t="s">
        <v>63</v>
      </c>
      <c r="G415" s="2" t="s">
        <v>53</v>
      </c>
      <c r="H415" s="2" t="s">
        <v>20</v>
      </c>
      <c r="I415" s="2" t="s">
        <v>31</v>
      </c>
    </row>
    <row r="416" spans="1:17" x14ac:dyDescent="0.3">
      <c r="A416" s="2" t="s">
        <v>122</v>
      </c>
      <c r="B416" s="2" t="s">
        <v>65</v>
      </c>
      <c r="C416" s="40">
        <v>43052</v>
      </c>
      <c r="D416" s="2" t="s">
        <v>123</v>
      </c>
      <c r="E416" s="2" t="s">
        <v>124</v>
      </c>
      <c r="F416" s="2" t="s">
        <v>63</v>
      </c>
      <c r="G416" s="2" t="s">
        <v>53</v>
      </c>
      <c r="H416" s="2" t="s">
        <v>7</v>
      </c>
      <c r="I416" s="2" t="s">
        <v>31</v>
      </c>
    </row>
    <row r="417" spans="1:9" x14ac:dyDescent="0.3">
      <c r="A417" s="2" t="s">
        <v>122</v>
      </c>
      <c r="B417" s="2" t="s">
        <v>65</v>
      </c>
      <c r="C417" s="40">
        <v>43052</v>
      </c>
      <c r="D417" s="2" t="s">
        <v>123</v>
      </c>
      <c r="E417" s="2" t="s">
        <v>124</v>
      </c>
      <c r="F417" s="2" t="s">
        <v>63</v>
      </c>
      <c r="G417" s="2" t="s">
        <v>53</v>
      </c>
      <c r="H417" s="2" t="s">
        <v>7</v>
      </c>
      <c r="I417" s="2" t="s">
        <v>31</v>
      </c>
    </row>
    <row r="418" spans="1:9" x14ac:dyDescent="0.3">
      <c r="A418" s="2" t="s">
        <v>122</v>
      </c>
      <c r="B418" s="2" t="s">
        <v>65</v>
      </c>
      <c r="C418" s="40">
        <v>43052</v>
      </c>
      <c r="D418" s="2" t="s">
        <v>123</v>
      </c>
      <c r="E418" s="2" t="s">
        <v>124</v>
      </c>
      <c r="F418" s="2" t="s">
        <v>63</v>
      </c>
      <c r="G418" s="2" t="s">
        <v>53</v>
      </c>
      <c r="H418" s="2" t="s">
        <v>11</v>
      </c>
      <c r="I418" s="2" t="s">
        <v>30</v>
      </c>
    </row>
    <row r="419" spans="1:9" x14ac:dyDescent="0.3">
      <c r="A419" s="2" t="s">
        <v>122</v>
      </c>
      <c r="B419" s="2" t="s">
        <v>65</v>
      </c>
      <c r="C419" s="40">
        <v>43052</v>
      </c>
      <c r="D419" s="2" t="s">
        <v>123</v>
      </c>
      <c r="E419" s="2" t="s">
        <v>124</v>
      </c>
      <c r="F419" s="2" t="s">
        <v>63</v>
      </c>
      <c r="G419" s="2" t="s">
        <v>53</v>
      </c>
      <c r="H419" s="2" t="s">
        <v>20</v>
      </c>
      <c r="I419" s="2" t="s">
        <v>30</v>
      </c>
    </row>
    <row r="420" spans="1:9" x14ac:dyDescent="0.3">
      <c r="A420" s="2" t="s">
        <v>122</v>
      </c>
      <c r="B420" s="2" t="s">
        <v>65</v>
      </c>
      <c r="C420" s="40">
        <v>43052</v>
      </c>
      <c r="D420" s="2" t="s">
        <v>123</v>
      </c>
      <c r="E420" s="2" t="s">
        <v>124</v>
      </c>
      <c r="F420" s="2" t="s">
        <v>63</v>
      </c>
      <c r="G420" s="2" t="s">
        <v>53</v>
      </c>
      <c r="H420" s="2" t="s">
        <v>11</v>
      </c>
      <c r="I420" s="2" t="s">
        <v>31</v>
      </c>
    </row>
    <row r="421" spans="1:9" x14ac:dyDescent="0.3">
      <c r="A421" s="2" t="s">
        <v>122</v>
      </c>
      <c r="B421" s="2" t="s">
        <v>65</v>
      </c>
      <c r="C421" s="40">
        <v>43052</v>
      </c>
      <c r="D421" s="2" t="s">
        <v>123</v>
      </c>
      <c r="E421" s="2" t="s">
        <v>124</v>
      </c>
      <c r="F421" s="2" t="s">
        <v>63</v>
      </c>
      <c r="G421" s="2" t="s">
        <v>53</v>
      </c>
      <c r="H421" s="2" t="s">
        <v>11</v>
      </c>
      <c r="I421" s="2" t="s">
        <v>30</v>
      </c>
    </row>
    <row r="422" spans="1:9" x14ac:dyDescent="0.3">
      <c r="A422" s="2" t="s">
        <v>122</v>
      </c>
      <c r="B422" s="2" t="s">
        <v>65</v>
      </c>
      <c r="C422" s="40">
        <v>43052</v>
      </c>
      <c r="D422" s="2" t="s">
        <v>123</v>
      </c>
      <c r="E422" s="2" t="s">
        <v>124</v>
      </c>
      <c r="F422" s="2" t="s">
        <v>63</v>
      </c>
      <c r="G422" s="2" t="s">
        <v>53</v>
      </c>
      <c r="H422" s="2" t="s">
        <v>20</v>
      </c>
      <c r="I422" s="2" t="s">
        <v>31</v>
      </c>
    </row>
    <row r="423" spans="1:9" x14ac:dyDescent="0.3">
      <c r="A423" s="2" t="s">
        <v>122</v>
      </c>
      <c r="B423" s="2" t="s">
        <v>65</v>
      </c>
      <c r="C423" s="40">
        <v>43052</v>
      </c>
      <c r="D423" s="2" t="s">
        <v>123</v>
      </c>
      <c r="E423" s="2" t="s">
        <v>124</v>
      </c>
      <c r="F423" s="2" t="s">
        <v>63</v>
      </c>
      <c r="G423" s="2" t="s">
        <v>53</v>
      </c>
      <c r="H423" s="2" t="s">
        <v>11</v>
      </c>
      <c r="I423" s="2" t="s">
        <v>31</v>
      </c>
    </row>
    <row r="424" spans="1:9" x14ac:dyDescent="0.3">
      <c r="A424" s="2" t="s">
        <v>122</v>
      </c>
      <c r="B424" s="2" t="s">
        <v>65</v>
      </c>
      <c r="C424" s="40">
        <v>43052</v>
      </c>
      <c r="D424" s="2" t="s">
        <v>123</v>
      </c>
      <c r="E424" s="2" t="s">
        <v>124</v>
      </c>
      <c r="F424" s="2" t="s">
        <v>63</v>
      </c>
      <c r="G424" s="2" t="s">
        <v>53</v>
      </c>
      <c r="H424" s="2" t="s">
        <v>7</v>
      </c>
      <c r="I424" s="2" t="s">
        <v>30</v>
      </c>
    </row>
    <row r="425" spans="1:9" x14ac:dyDescent="0.3">
      <c r="A425" s="2" t="s">
        <v>122</v>
      </c>
      <c r="B425" s="2" t="s">
        <v>65</v>
      </c>
      <c r="C425" s="40">
        <v>43052</v>
      </c>
      <c r="D425" s="2" t="s">
        <v>123</v>
      </c>
      <c r="E425" s="2" t="s">
        <v>124</v>
      </c>
      <c r="F425" s="2" t="s">
        <v>63</v>
      </c>
      <c r="G425" s="2" t="s">
        <v>53</v>
      </c>
      <c r="H425" s="2" t="s">
        <v>20</v>
      </c>
      <c r="I425" s="2" t="s">
        <v>31</v>
      </c>
    </row>
    <row r="426" spans="1:9" x14ac:dyDescent="0.3">
      <c r="A426" s="2" t="s">
        <v>122</v>
      </c>
      <c r="B426" s="2" t="s">
        <v>65</v>
      </c>
      <c r="C426" s="40">
        <v>43052</v>
      </c>
      <c r="D426" s="2" t="s">
        <v>123</v>
      </c>
      <c r="E426" s="2" t="s">
        <v>124</v>
      </c>
      <c r="F426" s="2" t="s">
        <v>63</v>
      </c>
      <c r="G426" s="2" t="s">
        <v>53</v>
      </c>
      <c r="H426" s="2" t="s">
        <v>11</v>
      </c>
      <c r="I426" s="2" t="s">
        <v>31</v>
      </c>
    </row>
    <row r="427" spans="1:9" x14ac:dyDescent="0.3">
      <c r="A427" s="2" t="s">
        <v>122</v>
      </c>
      <c r="B427" s="2" t="s">
        <v>65</v>
      </c>
      <c r="C427" s="40">
        <v>43052</v>
      </c>
      <c r="D427" s="2" t="s">
        <v>123</v>
      </c>
      <c r="E427" s="2" t="s">
        <v>124</v>
      </c>
      <c r="F427" s="2" t="s">
        <v>63</v>
      </c>
      <c r="G427" s="2" t="s">
        <v>53</v>
      </c>
      <c r="H427" s="2" t="s">
        <v>20</v>
      </c>
      <c r="I427" s="2" t="s">
        <v>30</v>
      </c>
    </row>
    <row r="428" spans="1:9" x14ac:dyDescent="0.3">
      <c r="A428" s="2" t="s">
        <v>122</v>
      </c>
      <c r="B428" s="2" t="s">
        <v>65</v>
      </c>
      <c r="C428" s="40">
        <v>43052</v>
      </c>
      <c r="D428" s="2" t="s">
        <v>123</v>
      </c>
      <c r="E428" s="2" t="s">
        <v>124</v>
      </c>
      <c r="F428" s="2" t="s">
        <v>63</v>
      </c>
      <c r="G428" s="2" t="s">
        <v>53</v>
      </c>
      <c r="H428" s="2" t="s">
        <v>20</v>
      </c>
      <c r="I428" s="2" t="s">
        <v>31</v>
      </c>
    </row>
    <row r="429" spans="1:9" x14ac:dyDescent="0.3">
      <c r="A429" s="2" t="s">
        <v>122</v>
      </c>
      <c r="B429" s="2" t="s">
        <v>65</v>
      </c>
      <c r="C429" s="40">
        <v>43052</v>
      </c>
      <c r="D429" s="2" t="s">
        <v>123</v>
      </c>
      <c r="E429" s="2" t="s">
        <v>124</v>
      </c>
      <c r="F429" s="2" t="s">
        <v>63</v>
      </c>
      <c r="G429" s="2" t="s">
        <v>53</v>
      </c>
      <c r="H429" s="2" t="s">
        <v>11</v>
      </c>
      <c r="I429" s="2" t="s">
        <v>31</v>
      </c>
    </row>
    <row r="430" spans="1:9" x14ac:dyDescent="0.3">
      <c r="A430" s="2" t="s">
        <v>122</v>
      </c>
      <c r="B430" s="2" t="s">
        <v>65</v>
      </c>
      <c r="C430" s="40">
        <v>43052</v>
      </c>
      <c r="D430" s="2" t="s">
        <v>123</v>
      </c>
      <c r="E430" s="2" t="s">
        <v>124</v>
      </c>
      <c r="F430" s="2" t="s">
        <v>63</v>
      </c>
      <c r="G430" s="2" t="s">
        <v>53</v>
      </c>
      <c r="H430" s="2" t="s">
        <v>11</v>
      </c>
      <c r="I430" s="2" t="s">
        <v>31</v>
      </c>
    </row>
    <row r="431" spans="1:9" x14ac:dyDescent="0.3">
      <c r="A431" s="2" t="s">
        <v>122</v>
      </c>
      <c r="B431" s="2" t="s">
        <v>65</v>
      </c>
      <c r="C431" s="40">
        <v>43052</v>
      </c>
      <c r="D431" s="2" t="s">
        <v>123</v>
      </c>
      <c r="E431" s="2" t="s">
        <v>124</v>
      </c>
      <c r="F431" s="2" t="s">
        <v>63</v>
      </c>
      <c r="G431" s="2" t="s">
        <v>53</v>
      </c>
      <c r="H431" s="2" t="s">
        <v>7</v>
      </c>
      <c r="I431" s="2" t="s">
        <v>31</v>
      </c>
    </row>
    <row r="432" spans="1:9" x14ac:dyDescent="0.3">
      <c r="A432" s="2" t="s">
        <v>122</v>
      </c>
      <c r="B432" s="2" t="s">
        <v>65</v>
      </c>
      <c r="C432" s="40">
        <v>43052</v>
      </c>
      <c r="D432" s="2" t="s">
        <v>123</v>
      </c>
      <c r="E432" s="2" t="s">
        <v>124</v>
      </c>
      <c r="F432" s="2" t="s">
        <v>63</v>
      </c>
      <c r="G432" s="2" t="s">
        <v>53</v>
      </c>
      <c r="H432" s="2" t="s">
        <v>20</v>
      </c>
      <c r="I432" s="2" t="s">
        <v>31</v>
      </c>
    </row>
    <row r="433" spans="1:9" x14ac:dyDescent="0.3">
      <c r="A433" s="2" t="s">
        <v>122</v>
      </c>
      <c r="B433" s="2" t="s">
        <v>65</v>
      </c>
      <c r="C433" s="40">
        <v>43052</v>
      </c>
      <c r="D433" s="2" t="s">
        <v>123</v>
      </c>
      <c r="E433" s="2" t="s">
        <v>124</v>
      </c>
      <c r="F433" s="2" t="s">
        <v>63</v>
      </c>
      <c r="G433" s="2" t="s">
        <v>53</v>
      </c>
      <c r="H433" s="2" t="s">
        <v>7</v>
      </c>
      <c r="I433" s="2" t="s">
        <v>31</v>
      </c>
    </row>
    <row r="434" spans="1:9" x14ac:dyDescent="0.3">
      <c r="A434" s="2" t="s">
        <v>122</v>
      </c>
      <c r="B434" s="2" t="s">
        <v>65</v>
      </c>
      <c r="C434" s="40">
        <v>43052</v>
      </c>
      <c r="D434" s="2" t="s">
        <v>123</v>
      </c>
      <c r="E434" s="2" t="s">
        <v>124</v>
      </c>
      <c r="F434" s="2" t="s">
        <v>63</v>
      </c>
      <c r="G434" s="2" t="s">
        <v>53</v>
      </c>
      <c r="H434" s="2" t="s">
        <v>11</v>
      </c>
      <c r="I434" s="2" t="s">
        <v>30</v>
      </c>
    </row>
    <row r="435" spans="1:9" x14ac:dyDescent="0.3">
      <c r="A435" s="2" t="s">
        <v>122</v>
      </c>
      <c r="B435" s="2" t="s">
        <v>65</v>
      </c>
      <c r="C435" s="40">
        <v>43052</v>
      </c>
      <c r="D435" s="2" t="s">
        <v>123</v>
      </c>
      <c r="E435" s="2" t="s">
        <v>124</v>
      </c>
      <c r="F435" s="2" t="s">
        <v>63</v>
      </c>
      <c r="G435" s="2" t="s">
        <v>53</v>
      </c>
      <c r="H435" s="2" t="s">
        <v>20</v>
      </c>
      <c r="I435" s="2" t="s">
        <v>30</v>
      </c>
    </row>
    <row r="436" spans="1:9" x14ac:dyDescent="0.3">
      <c r="A436" s="2" t="s">
        <v>122</v>
      </c>
      <c r="B436" s="2" t="s">
        <v>65</v>
      </c>
      <c r="C436" s="40">
        <v>43052</v>
      </c>
      <c r="D436" s="2" t="s">
        <v>123</v>
      </c>
      <c r="E436" s="2" t="s">
        <v>124</v>
      </c>
      <c r="F436" s="2" t="s">
        <v>63</v>
      </c>
      <c r="G436" s="2" t="s">
        <v>53</v>
      </c>
      <c r="H436" s="2" t="s">
        <v>20</v>
      </c>
      <c r="I436" s="2" t="s">
        <v>31</v>
      </c>
    </row>
    <row r="437" spans="1:9" x14ac:dyDescent="0.3">
      <c r="A437" s="2" t="s">
        <v>122</v>
      </c>
      <c r="B437" s="2" t="s">
        <v>65</v>
      </c>
      <c r="C437" s="40">
        <v>43052</v>
      </c>
      <c r="D437" s="2" t="s">
        <v>123</v>
      </c>
      <c r="E437" s="2" t="s">
        <v>124</v>
      </c>
      <c r="F437" s="2" t="s">
        <v>63</v>
      </c>
      <c r="G437" s="2" t="s">
        <v>53</v>
      </c>
      <c r="H437" s="2" t="s">
        <v>11</v>
      </c>
      <c r="I437" s="2" t="s">
        <v>31</v>
      </c>
    </row>
    <row r="438" spans="1:9" x14ac:dyDescent="0.3">
      <c r="A438" s="2" t="s">
        <v>122</v>
      </c>
      <c r="B438" s="2" t="s">
        <v>65</v>
      </c>
      <c r="C438" s="40">
        <v>43052</v>
      </c>
      <c r="D438" s="2" t="s">
        <v>123</v>
      </c>
      <c r="E438" s="2" t="s">
        <v>124</v>
      </c>
      <c r="F438" s="2" t="s">
        <v>63</v>
      </c>
      <c r="G438" s="2" t="s">
        <v>53</v>
      </c>
      <c r="H438" s="2" t="s">
        <v>20</v>
      </c>
      <c r="I438" s="2" t="s">
        <v>30</v>
      </c>
    </row>
    <row r="439" spans="1:9" x14ac:dyDescent="0.3">
      <c r="A439" s="2" t="s">
        <v>122</v>
      </c>
      <c r="B439" s="2" t="s">
        <v>65</v>
      </c>
      <c r="C439" s="40">
        <v>43052</v>
      </c>
      <c r="D439" s="2" t="s">
        <v>123</v>
      </c>
      <c r="E439" s="2" t="s">
        <v>124</v>
      </c>
      <c r="F439" s="2" t="s">
        <v>63</v>
      </c>
      <c r="G439" s="2" t="s">
        <v>53</v>
      </c>
      <c r="H439" s="2" t="s">
        <v>11</v>
      </c>
      <c r="I439" s="2" t="s">
        <v>30</v>
      </c>
    </row>
    <row r="440" spans="1:9" x14ac:dyDescent="0.3">
      <c r="A440" s="2" t="s">
        <v>122</v>
      </c>
      <c r="B440" s="2" t="s">
        <v>65</v>
      </c>
      <c r="C440" s="40">
        <v>43052</v>
      </c>
      <c r="D440" s="2" t="s">
        <v>123</v>
      </c>
      <c r="E440" s="2" t="s">
        <v>124</v>
      </c>
      <c r="F440" s="2" t="s">
        <v>63</v>
      </c>
      <c r="G440" s="2" t="s">
        <v>53</v>
      </c>
      <c r="H440" s="2" t="s">
        <v>20</v>
      </c>
      <c r="I440" s="2" t="s">
        <v>30</v>
      </c>
    </row>
    <row r="441" spans="1:9" x14ac:dyDescent="0.3">
      <c r="A441" s="2" t="s">
        <v>122</v>
      </c>
      <c r="B441" s="2" t="s">
        <v>65</v>
      </c>
      <c r="C441" s="40">
        <v>43052</v>
      </c>
      <c r="D441" s="2" t="s">
        <v>123</v>
      </c>
      <c r="E441" s="2" t="s">
        <v>124</v>
      </c>
      <c r="F441" s="2" t="s">
        <v>63</v>
      </c>
      <c r="G441" s="2" t="s">
        <v>53</v>
      </c>
      <c r="H441" s="2" t="s">
        <v>11</v>
      </c>
      <c r="I441" s="2" t="s">
        <v>31</v>
      </c>
    </row>
    <row r="442" spans="1:9" x14ac:dyDescent="0.3">
      <c r="A442" s="2" t="s">
        <v>122</v>
      </c>
      <c r="B442" s="2" t="s">
        <v>65</v>
      </c>
      <c r="C442" s="40">
        <v>43052</v>
      </c>
      <c r="D442" s="2" t="s">
        <v>123</v>
      </c>
      <c r="E442" s="2" t="s">
        <v>124</v>
      </c>
      <c r="F442" s="2" t="s">
        <v>63</v>
      </c>
      <c r="G442" s="2" t="s">
        <v>53</v>
      </c>
      <c r="H442" s="2" t="s">
        <v>20</v>
      </c>
      <c r="I442" s="2" t="s">
        <v>31</v>
      </c>
    </row>
    <row r="443" spans="1:9" x14ac:dyDescent="0.3">
      <c r="A443" s="2" t="s">
        <v>122</v>
      </c>
      <c r="B443" s="2" t="s">
        <v>65</v>
      </c>
      <c r="C443" s="40">
        <v>43052</v>
      </c>
      <c r="D443" s="2" t="s">
        <v>123</v>
      </c>
      <c r="E443" s="2" t="s">
        <v>124</v>
      </c>
      <c r="F443" s="2" t="s">
        <v>63</v>
      </c>
      <c r="G443" s="2" t="s">
        <v>53</v>
      </c>
      <c r="H443" s="2" t="s">
        <v>11</v>
      </c>
      <c r="I443" s="2" t="s">
        <v>30</v>
      </c>
    </row>
    <row r="444" spans="1:9" x14ac:dyDescent="0.3">
      <c r="A444" s="2" t="s">
        <v>122</v>
      </c>
      <c r="B444" s="2" t="s">
        <v>65</v>
      </c>
      <c r="C444" s="40">
        <v>43052</v>
      </c>
      <c r="D444" s="2" t="s">
        <v>123</v>
      </c>
      <c r="E444" s="2" t="s">
        <v>124</v>
      </c>
      <c r="F444" s="2" t="s">
        <v>63</v>
      </c>
      <c r="G444" s="2" t="s">
        <v>53</v>
      </c>
      <c r="H444" s="2" t="s">
        <v>11</v>
      </c>
      <c r="I444" s="2" t="s">
        <v>30</v>
      </c>
    </row>
    <row r="445" spans="1:9" x14ac:dyDescent="0.3">
      <c r="A445" s="2" t="s">
        <v>122</v>
      </c>
      <c r="B445" s="2" t="s">
        <v>65</v>
      </c>
      <c r="C445" s="40">
        <v>43052</v>
      </c>
      <c r="D445" s="2" t="s">
        <v>123</v>
      </c>
      <c r="E445" s="2" t="s">
        <v>124</v>
      </c>
      <c r="F445" s="2" t="s">
        <v>63</v>
      </c>
      <c r="G445" s="2" t="s">
        <v>53</v>
      </c>
      <c r="H445" s="2" t="s">
        <v>20</v>
      </c>
      <c r="I445" s="2" t="s">
        <v>31</v>
      </c>
    </row>
    <row r="446" spans="1:9" x14ac:dyDescent="0.3">
      <c r="C446" s="40"/>
      <c r="I446" s="3" t="s">
        <v>8</v>
      </c>
    </row>
    <row r="447" spans="1:9" x14ac:dyDescent="0.3">
      <c r="C447" s="40"/>
      <c r="I447" s="3" t="s">
        <v>21</v>
      </c>
    </row>
    <row r="448" spans="1:9" ht="15" thickBot="1" x14ac:dyDescent="0.35">
      <c r="A448" s="2" t="s">
        <v>125</v>
      </c>
      <c r="B448" s="2" t="s">
        <v>65</v>
      </c>
      <c r="C448" s="40">
        <v>43052</v>
      </c>
      <c r="D448" s="2" t="s">
        <v>45</v>
      </c>
      <c r="E448" s="2" t="s">
        <v>36</v>
      </c>
      <c r="F448" s="2" t="s">
        <v>63</v>
      </c>
      <c r="G448" s="2" t="s">
        <v>53</v>
      </c>
      <c r="H448" s="2" t="s">
        <v>11</v>
      </c>
      <c r="I448" s="2" t="s">
        <v>31</v>
      </c>
    </row>
    <row r="449" spans="1:17" x14ac:dyDescent="0.3">
      <c r="A449" s="2" t="s">
        <v>125</v>
      </c>
      <c r="B449" s="2" t="s">
        <v>65</v>
      </c>
      <c r="C449" s="40">
        <v>43052</v>
      </c>
      <c r="D449" s="2" t="s">
        <v>45</v>
      </c>
      <c r="E449" s="2" t="s">
        <v>36</v>
      </c>
      <c r="F449" s="2" t="s">
        <v>63</v>
      </c>
      <c r="G449" s="2" t="s">
        <v>53</v>
      </c>
      <c r="H449" s="2" t="s">
        <v>20</v>
      </c>
      <c r="I449" s="2" t="s">
        <v>31</v>
      </c>
      <c r="L449" s="4" t="str">
        <f>A449</f>
        <v>G16</v>
      </c>
      <c r="M449" s="5" t="s">
        <v>12</v>
      </c>
      <c r="N449" s="5" t="s">
        <v>31</v>
      </c>
      <c r="P449" s="16"/>
      <c r="Q449" s="17" t="s">
        <v>7</v>
      </c>
    </row>
    <row r="450" spans="1:17" x14ac:dyDescent="0.3">
      <c r="A450" s="2" t="s">
        <v>125</v>
      </c>
      <c r="B450" s="2" t="s">
        <v>65</v>
      </c>
      <c r="C450" s="40">
        <v>43052</v>
      </c>
      <c r="D450" s="2" t="s">
        <v>45</v>
      </c>
      <c r="E450" s="2" t="s">
        <v>36</v>
      </c>
      <c r="F450" s="2" t="s">
        <v>63</v>
      </c>
      <c r="G450" s="2" t="s">
        <v>53</v>
      </c>
      <c r="H450" s="2" t="s">
        <v>11</v>
      </c>
      <c r="I450" s="2" t="s">
        <v>31</v>
      </c>
      <c r="L450" s="6"/>
      <c r="M450" s="6"/>
      <c r="N450" s="6"/>
      <c r="P450" s="18"/>
      <c r="Q450" s="19"/>
    </row>
    <row r="451" spans="1:17" x14ac:dyDescent="0.3">
      <c r="A451" s="2" t="s">
        <v>125</v>
      </c>
      <c r="B451" s="2" t="s">
        <v>65</v>
      </c>
      <c r="C451" s="40">
        <v>43052</v>
      </c>
      <c r="D451" s="2" t="s">
        <v>45</v>
      </c>
      <c r="E451" s="2" t="s">
        <v>36</v>
      </c>
      <c r="F451" s="2" t="s">
        <v>63</v>
      </c>
      <c r="G451" s="2" t="s">
        <v>53</v>
      </c>
      <c r="H451" s="2" t="s">
        <v>7</v>
      </c>
      <c r="I451" s="2" t="s">
        <v>31</v>
      </c>
      <c r="L451" s="4" t="s">
        <v>11</v>
      </c>
      <c r="M451" s="6">
        <f>COUNTIF(H448:H487,"C")</f>
        <v>17</v>
      </c>
      <c r="N451" s="6">
        <f>SUMPRODUCT((H448:H487="C")*(I448:I487="VISIT"))</f>
        <v>13</v>
      </c>
      <c r="P451" s="20" t="s">
        <v>17</v>
      </c>
      <c r="Q451" s="21">
        <f>COUNTIF(H448:H487,"RET")</f>
        <v>9</v>
      </c>
    </row>
    <row r="452" spans="1:17" x14ac:dyDescent="0.3">
      <c r="A452" s="2" t="s">
        <v>125</v>
      </c>
      <c r="B452" s="2" t="s">
        <v>65</v>
      </c>
      <c r="C452" s="40">
        <v>43052</v>
      </c>
      <c r="D452" s="2" t="s">
        <v>45</v>
      </c>
      <c r="E452" s="2" t="s">
        <v>36</v>
      </c>
      <c r="F452" s="2" t="s">
        <v>63</v>
      </c>
      <c r="G452" s="2" t="s">
        <v>53</v>
      </c>
      <c r="H452" s="2" t="s">
        <v>20</v>
      </c>
      <c r="I452" s="2" t="s">
        <v>31</v>
      </c>
      <c r="L452" s="4" t="s">
        <v>13</v>
      </c>
      <c r="M452" s="5">
        <f>100*M451/(M451+M454+M457)</f>
        <v>54.838709677419352</v>
      </c>
      <c r="N452" s="4">
        <f>100*N451/M451</f>
        <v>76.470588235294116</v>
      </c>
      <c r="P452" s="20" t="s">
        <v>18</v>
      </c>
      <c r="Q452" s="21">
        <f>(M451+M454+Q451)</f>
        <v>40</v>
      </c>
    </row>
    <row r="453" spans="1:17" ht="15" thickBot="1" x14ac:dyDescent="0.35">
      <c r="A453" s="2" t="s">
        <v>125</v>
      </c>
      <c r="B453" s="2" t="s">
        <v>65</v>
      </c>
      <c r="C453" s="40">
        <v>43052</v>
      </c>
      <c r="D453" s="2" t="s">
        <v>45</v>
      </c>
      <c r="E453" s="2" t="s">
        <v>36</v>
      </c>
      <c r="F453" s="2" t="s">
        <v>63</v>
      </c>
      <c r="G453" s="2" t="s">
        <v>53</v>
      </c>
      <c r="H453" s="2" t="s">
        <v>7</v>
      </c>
      <c r="I453" s="2" t="s">
        <v>31</v>
      </c>
      <c r="L453" s="4"/>
      <c r="M453" s="7"/>
      <c r="N453" s="6"/>
      <c r="P453" s="22"/>
      <c r="Q453" s="23"/>
    </row>
    <row r="454" spans="1:17" x14ac:dyDescent="0.3">
      <c r="A454" s="2" t="s">
        <v>125</v>
      </c>
      <c r="B454" s="2" t="s">
        <v>65</v>
      </c>
      <c r="C454" s="40">
        <v>43052</v>
      </c>
      <c r="D454" s="2" t="s">
        <v>45</v>
      </c>
      <c r="E454" s="2" t="s">
        <v>36</v>
      </c>
      <c r="F454" s="2" t="s">
        <v>63</v>
      </c>
      <c r="G454" s="2" t="s">
        <v>53</v>
      </c>
      <c r="H454" s="2" t="s">
        <v>20</v>
      </c>
      <c r="I454" s="2" t="s">
        <v>31</v>
      </c>
      <c r="L454" s="4" t="s">
        <v>20</v>
      </c>
      <c r="M454" s="7">
        <f>COUNTIF(H448:H487,"M")</f>
        <v>14</v>
      </c>
      <c r="N454" s="6">
        <f>SUMPRODUCT((H448:H487="M")*(I448:I487="VISIT"))</f>
        <v>11</v>
      </c>
      <c r="P454" s="20" t="s">
        <v>32</v>
      </c>
      <c r="Q454" s="21">
        <f>COUNTIF(I448:I487,"TOUCH")</f>
        <v>9</v>
      </c>
    </row>
    <row r="455" spans="1:17" x14ac:dyDescent="0.3">
      <c r="A455" s="2" t="s">
        <v>125</v>
      </c>
      <c r="B455" s="2" t="s">
        <v>65</v>
      </c>
      <c r="C455" s="40">
        <v>43052</v>
      </c>
      <c r="D455" s="2" t="s">
        <v>45</v>
      </c>
      <c r="E455" s="2" t="s">
        <v>36</v>
      </c>
      <c r="F455" s="2" t="s">
        <v>63</v>
      </c>
      <c r="G455" s="2" t="s">
        <v>53</v>
      </c>
      <c r="H455" s="2" t="s">
        <v>7</v>
      </c>
      <c r="I455" s="2" t="s">
        <v>31</v>
      </c>
      <c r="L455" s="4" t="s">
        <v>13</v>
      </c>
      <c r="M455" s="5">
        <f>100*M454/(M451+M454+M457)</f>
        <v>45.161290322580648</v>
      </c>
      <c r="N455" s="4">
        <f>100*N454/M454</f>
        <v>78.571428571428569</v>
      </c>
      <c r="P455" s="20" t="s">
        <v>18</v>
      </c>
      <c r="Q455" s="21">
        <f>(M451+M454+Q451)</f>
        <v>40</v>
      </c>
    </row>
    <row r="456" spans="1:17" x14ac:dyDescent="0.3">
      <c r="A456" s="2" t="s">
        <v>125</v>
      </c>
      <c r="B456" s="2" t="s">
        <v>65</v>
      </c>
      <c r="C456" s="40">
        <v>43052</v>
      </c>
      <c r="D456" s="2" t="s">
        <v>45</v>
      </c>
      <c r="E456" s="2" t="s">
        <v>36</v>
      </c>
      <c r="F456" s="2" t="s">
        <v>63</v>
      </c>
      <c r="G456" s="2" t="s">
        <v>53</v>
      </c>
      <c r="H456" s="2" t="s">
        <v>11</v>
      </c>
      <c r="I456" s="2" t="s">
        <v>31</v>
      </c>
    </row>
    <row r="457" spans="1:17" x14ac:dyDescent="0.3">
      <c r="A457" s="2" t="s">
        <v>125</v>
      </c>
      <c r="B457" s="2" t="s">
        <v>65</v>
      </c>
      <c r="C457" s="40">
        <v>43052</v>
      </c>
      <c r="D457" s="2" t="s">
        <v>45</v>
      </c>
      <c r="E457" s="2" t="s">
        <v>36</v>
      </c>
      <c r="F457" s="2" t="s">
        <v>63</v>
      </c>
      <c r="G457" s="2" t="s">
        <v>53</v>
      </c>
      <c r="H457" s="2" t="s">
        <v>11</v>
      </c>
      <c r="I457" s="2" t="s">
        <v>30</v>
      </c>
    </row>
    <row r="458" spans="1:17" x14ac:dyDescent="0.3">
      <c r="A458" s="2" t="s">
        <v>125</v>
      </c>
      <c r="B458" s="2" t="s">
        <v>65</v>
      </c>
      <c r="C458" s="40">
        <v>43052</v>
      </c>
      <c r="D458" s="2" t="s">
        <v>45</v>
      </c>
      <c r="E458" s="2" t="s">
        <v>36</v>
      </c>
      <c r="F458" s="2" t="s">
        <v>63</v>
      </c>
      <c r="G458" s="2" t="s">
        <v>53</v>
      </c>
      <c r="H458" s="2" t="s">
        <v>20</v>
      </c>
      <c r="I458" s="2" t="s">
        <v>31</v>
      </c>
    </row>
    <row r="459" spans="1:17" x14ac:dyDescent="0.3">
      <c r="A459" s="2" t="s">
        <v>125</v>
      </c>
      <c r="B459" s="2" t="s">
        <v>65</v>
      </c>
      <c r="C459" s="40">
        <v>43052</v>
      </c>
      <c r="D459" s="2" t="s">
        <v>45</v>
      </c>
      <c r="E459" s="2" t="s">
        <v>36</v>
      </c>
      <c r="F459" s="2" t="s">
        <v>63</v>
      </c>
      <c r="G459" s="2" t="s">
        <v>53</v>
      </c>
      <c r="H459" s="2" t="s">
        <v>20</v>
      </c>
      <c r="I459" s="2" t="s">
        <v>31</v>
      </c>
    </row>
    <row r="460" spans="1:17" x14ac:dyDescent="0.3">
      <c r="A460" s="2" t="s">
        <v>125</v>
      </c>
      <c r="B460" s="2" t="s">
        <v>65</v>
      </c>
      <c r="C460" s="40">
        <v>43052</v>
      </c>
      <c r="D460" s="2" t="s">
        <v>45</v>
      </c>
      <c r="E460" s="2" t="s">
        <v>36</v>
      </c>
      <c r="F460" s="2" t="s">
        <v>63</v>
      </c>
      <c r="G460" s="2" t="s">
        <v>53</v>
      </c>
      <c r="H460" s="2" t="s">
        <v>11</v>
      </c>
      <c r="I460" s="2" t="s">
        <v>31</v>
      </c>
    </row>
    <row r="461" spans="1:17" x14ac:dyDescent="0.3">
      <c r="A461" s="2" t="s">
        <v>125</v>
      </c>
      <c r="B461" s="2" t="s">
        <v>65</v>
      </c>
      <c r="C461" s="40">
        <v>43052</v>
      </c>
      <c r="D461" s="2" t="s">
        <v>45</v>
      </c>
      <c r="E461" s="2" t="s">
        <v>36</v>
      </c>
      <c r="F461" s="2" t="s">
        <v>63</v>
      </c>
      <c r="G461" s="2" t="s">
        <v>53</v>
      </c>
      <c r="H461" s="2" t="s">
        <v>7</v>
      </c>
      <c r="I461" s="2" t="s">
        <v>31</v>
      </c>
    </row>
    <row r="462" spans="1:17" x14ac:dyDescent="0.3">
      <c r="A462" s="2" t="s">
        <v>125</v>
      </c>
      <c r="B462" s="2" t="s">
        <v>65</v>
      </c>
      <c r="C462" s="40">
        <v>43052</v>
      </c>
      <c r="D462" s="2" t="s">
        <v>45</v>
      </c>
      <c r="E462" s="2" t="s">
        <v>36</v>
      </c>
      <c r="F462" s="2" t="s">
        <v>63</v>
      </c>
      <c r="G462" s="2" t="s">
        <v>53</v>
      </c>
      <c r="H462" s="2" t="s">
        <v>20</v>
      </c>
      <c r="I462" s="2" t="s">
        <v>31</v>
      </c>
    </row>
    <row r="463" spans="1:17" x14ac:dyDescent="0.3">
      <c r="A463" s="2" t="s">
        <v>125</v>
      </c>
      <c r="B463" s="2" t="s">
        <v>65</v>
      </c>
      <c r="C463" s="40">
        <v>43052</v>
      </c>
      <c r="D463" s="2" t="s">
        <v>45</v>
      </c>
      <c r="E463" s="2" t="s">
        <v>36</v>
      </c>
      <c r="F463" s="2" t="s">
        <v>63</v>
      </c>
      <c r="G463" s="2" t="s">
        <v>53</v>
      </c>
      <c r="H463" s="2" t="s">
        <v>7</v>
      </c>
      <c r="I463" s="2" t="s">
        <v>31</v>
      </c>
    </row>
    <row r="464" spans="1:17" x14ac:dyDescent="0.3">
      <c r="A464" s="2" t="s">
        <v>125</v>
      </c>
      <c r="B464" s="2" t="s">
        <v>65</v>
      </c>
      <c r="C464" s="40">
        <v>43052</v>
      </c>
      <c r="D464" s="2" t="s">
        <v>45</v>
      </c>
      <c r="E464" s="2" t="s">
        <v>36</v>
      </c>
      <c r="F464" s="2" t="s">
        <v>63</v>
      </c>
      <c r="G464" s="2" t="s">
        <v>53</v>
      </c>
      <c r="H464" s="2" t="s">
        <v>7</v>
      </c>
      <c r="I464" s="2" t="s">
        <v>30</v>
      </c>
    </row>
    <row r="465" spans="1:9" x14ac:dyDescent="0.3">
      <c r="A465" s="2" t="s">
        <v>125</v>
      </c>
      <c r="B465" s="2" t="s">
        <v>65</v>
      </c>
      <c r="C465" s="40">
        <v>43052</v>
      </c>
      <c r="D465" s="2" t="s">
        <v>45</v>
      </c>
      <c r="E465" s="2" t="s">
        <v>36</v>
      </c>
      <c r="F465" s="2" t="s">
        <v>63</v>
      </c>
      <c r="G465" s="2" t="s">
        <v>53</v>
      </c>
      <c r="H465" s="2" t="s">
        <v>11</v>
      </c>
      <c r="I465" s="2" t="s">
        <v>31</v>
      </c>
    </row>
    <row r="466" spans="1:9" x14ac:dyDescent="0.3">
      <c r="A466" s="2" t="s">
        <v>125</v>
      </c>
      <c r="B466" s="2" t="s">
        <v>65</v>
      </c>
      <c r="C466" s="40">
        <v>43052</v>
      </c>
      <c r="D466" s="2" t="s">
        <v>45</v>
      </c>
      <c r="E466" s="2" t="s">
        <v>36</v>
      </c>
      <c r="F466" s="2" t="s">
        <v>63</v>
      </c>
      <c r="G466" s="2" t="s">
        <v>53</v>
      </c>
      <c r="H466" s="2" t="s">
        <v>7</v>
      </c>
      <c r="I466" s="2" t="s">
        <v>31</v>
      </c>
    </row>
    <row r="467" spans="1:9" x14ac:dyDescent="0.3">
      <c r="A467" s="2" t="s">
        <v>125</v>
      </c>
      <c r="B467" s="2" t="s">
        <v>65</v>
      </c>
      <c r="C467" s="40">
        <v>43052</v>
      </c>
      <c r="D467" s="2" t="s">
        <v>45</v>
      </c>
      <c r="E467" s="2" t="s">
        <v>36</v>
      </c>
      <c r="F467" s="2" t="s">
        <v>63</v>
      </c>
      <c r="G467" s="2" t="s">
        <v>53</v>
      </c>
      <c r="H467" s="2" t="s">
        <v>11</v>
      </c>
      <c r="I467" s="2" t="s">
        <v>31</v>
      </c>
    </row>
    <row r="468" spans="1:9" x14ac:dyDescent="0.3">
      <c r="A468" s="2" t="s">
        <v>125</v>
      </c>
      <c r="B468" s="2" t="s">
        <v>65</v>
      </c>
      <c r="C468" s="40">
        <v>43052</v>
      </c>
      <c r="D468" s="2" t="s">
        <v>45</v>
      </c>
      <c r="E468" s="2" t="s">
        <v>36</v>
      </c>
      <c r="F468" s="2" t="s">
        <v>63</v>
      </c>
      <c r="G468" s="2" t="s">
        <v>53</v>
      </c>
      <c r="H468" s="2" t="s">
        <v>7</v>
      </c>
      <c r="I468" s="2" t="s">
        <v>31</v>
      </c>
    </row>
    <row r="469" spans="1:9" x14ac:dyDescent="0.3">
      <c r="A469" s="2" t="s">
        <v>125</v>
      </c>
      <c r="B469" s="2" t="s">
        <v>65</v>
      </c>
      <c r="C469" s="40">
        <v>43052</v>
      </c>
      <c r="D469" s="2" t="s">
        <v>45</v>
      </c>
      <c r="E469" s="2" t="s">
        <v>36</v>
      </c>
      <c r="F469" s="2" t="s">
        <v>63</v>
      </c>
      <c r="G469" s="2" t="s">
        <v>53</v>
      </c>
      <c r="H469" s="2" t="s">
        <v>20</v>
      </c>
      <c r="I469" s="2" t="s">
        <v>31</v>
      </c>
    </row>
    <row r="470" spans="1:9" x14ac:dyDescent="0.3">
      <c r="A470" s="2" t="s">
        <v>125</v>
      </c>
      <c r="B470" s="2" t="s">
        <v>65</v>
      </c>
      <c r="C470" s="40">
        <v>43052</v>
      </c>
      <c r="D470" s="2" t="s">
        <v>45</v>
      </c>
      <c r="E470" s="2" t="s">
        <v>36</v>
      </c>
      <c r="F470" s="2" t="s">
        <v>63</v>
      </c>
      <c r="G470" s="2" t="s">
        <v>53</v>
      </c>
      <c r="H470" s="2" t="s">
        <v>11</v>
      </c>
      <c r="I470" s="2" t="s">
        <v>31</v>
      </c>
    </row>
    <row r="471" spans="1:9" x14ac:dyDescent="0.3">
      <c r="A471" s="2" t="s">
        <v>125</v>
      </c>
      <c r="B471" s="2" t="s">
        <v>65</v>
      </c>
      <c r="C471" s="40">
        <v>43052</v>
      </c>
      <c r="D471" s="2" t="s">
        <v>45</v>
      </c>
      <c r="E471" s="2" t="s">
        <v>36</v>
      </c>
      <c r="F471" s="2" t="s">
        <v>63</v>
      </c>
      <c r="G471" s="2" t="s">
        <v>53</v>
      </c>
      <c r="H471" s="2" t="s">
        <v>20</v>
      </c>
      <c r="I471" s="2" t="s">
        <v>31</v>
      </c>
    </row>
    <row r="472" spans="1:9" x14ac:dyDescent="0.3">
      <c r="A472" s="2" t="s">
        <v>125</v>
      </c>
      <c r="B472" s="2" t="s">
        <v>65</v>
      </c>
      <c r="C472" s="40">
        <v>43052</v>
      </c>
      <c r="D472" s="2" t="s">
        <v>45</v>
      </c>
      <c r="E472" s="2" t="s">
        <v>36</v>
      </c>
      <c r="F472" s="2" t="s">
        <v>63</v>
      </c>
      <c r="G472" s="2" t="s">
        <v>53</v>
      </c>
      <c r="H472" s="2" t="s">
        <v>11</v>
      </c>
      <c r="I472" s="2" t="s">
        <v>31</v>
      </c>
    </row>
    <row r="473" spans="1:9" x14ac:dyDescent="0.3">
      <c r="A473" s="2" t="s">
        <v>125</v>
      </c>
      <c r="B473" s="2" t="s">
        <v>65</v>
      </c>
      <c r="C473" s="40">
        <v>43052</v>
      </c>
      <c r="D473" s="2" t="s">
        <v>45</v>
      </c>
      <c r="E473" s="2" t="s">
        <v>36</v>
      </c>
      <c r="F473" s="2" t="s">
        <v>63</v>
      </c>
      <c r="G473" s="2" t="s">
        <v>53</v>
      </c>
      <c r="H473" s="2" t="s">
        <v>11</v>
      </c>
      <c r="I473" s="2" t="s">
        <v>31</v>
      </c>
    </row>
    <row r="474" spans="1:9" x14ac:dyDescent="0.3">
      <c r="A474" s="2" t="s">
        <v>125</v>
      </c>
      <c r="B474" s="2" t="s">
        <v>65</v>
      </c>
      <c r="C474" s="40">
        <v>43052</v>
      </c>
      <c r="D474" s="2" t="s">
        <v>45</v>
      </c>
      <c r="E474" s="2" t="s">
        <v>36</v>
      </c>
      <c r="F474" s="2" t="s">
        <v>63</v>
      </c>
      <c r="G474" s="2" t="s">
        <v>53</v>
      </c>
      <c r="H474" s="2" t="s">
        <v>20</v>
      </c>
      <c r="I474" s="2" t="s">
        <v>30</v>
      </c>
    </row>
    <row r="475" spans="1:9" x14ac:dyDescent="0.3">
      <c r="A475" s="2" t="s">
        <v>125</v>
      </c>
      <c r="B475" s="2" t="s">
        <v>65</v>
      </c>
      <c r="C475" s="40">
        <v>43052</v>
      </c>
      <c r="D475" s="2" t="s">
        <v>45</v>
      </c>
      <c r="E475" s="2" t="s">
        <v>36</v>
      </c>
      <c r="F475" s="2" t="s">
        <v>63</v>
      </c>
      <c r="G475" s="2" t="s">
        <v>53</v>
      </c>
      <c r="H475" s="2" t="s">
        <v>20</v>
      </c>
      <c r="I475" s="2" t="s">
        <v>31</v>
      </c>
    </row>
    <row r="476" spans="1:9" x14ac:dyDescent="0.3">
      <c r="A476" s="2" t="s">
        <v>125</v>
      </c>
      <c r="B476" s="2" t="s">
        <v>65</v>
      </c>
      <c r="C476" s="40">
        <v>43052</v>
      </c>
      <c r="D476" s="2" t="s">
        <v>45</v>
      </c>
      <c r="E476" s="2" t="s">
        <v>36</v>
      </c>
      <c r="F476" s="2" t="s">
        <v>63</v>
      </c>
      <c r="G476" s="2" t="s">
        <v>53</v>
      </c>
      <c r="H476" s="2" t="s">
        <v>7</v>
      </c>
      <c r="I476" s="2" t="s">
        <v>30</v>
      </c>
    </row>
    <row r="477" spans="1:9" x14ac:dyDescent="0.3">
      <c r="A477" s="2" t="s">
        <v>125</v>
      </c>
      <c r="B477" s="2" t="s">
        <v>65</v>
      </c>
      <c r="C477" s="40">
        <v>43052</v>
      </c>
      <c r="D477" s="2" t="s">
        <v>45</v>
      </c>
      <c r="E477" s="2" t="s">
        <v>36</v>
      </c>
      <c r="F477" s="2" t="s">
        <v>63</v>
      </c>
      <c r="G477" s="2" t="s">
        <v>53</v>
      </c>
      <c r="H477" s="2" t="s">
        <v>11</v>
      </c>
      <c r="I477" s="2" t="s">
        <v>31</v>
      </c>
    </row>
    <row r="478" spans="1:9" x14ac:dyDescent="0.3">
      <c r="A478" s="2" t="s">
        <v>125</v>
      </c>
      <c r="B478" s="2" t="s">
        <v>65</v>
      </c>
      <c r="C478" s="40">
        <v>43052</v>
      </c>
      <c r="D478" s="2" t="s">
        <v>45</v>
      </c>
      <c r="E478" s="2" t="s">
        <v>36</v>
      </c>
      <c r="F478" s="2" t="s">
        <v>63</v>
      </c>
      <c r="G478" s="2" t="s">
        <v>53</v>
      </c>
      <c r="H478" s="2" t="s">
        <v>20</v>
      </c>
      <c r="I478" s="2" t="s">
        <v>30</v>
      </c>
    </row>
    <row r="479" spans="1:9" x14ac:dyDescent="0.3">
      <c r="A479" s="2" t="s">
        <v>125</v>
      </c>
      <c r="B479" s="2" t="s">
        <v>65</v>
      </c>
      <c r="C479" s="40">
        <v>43052</v>
      </c>
      <c r="D479" s="2" t="s">
        <v>45</v>
      </c>
      <c r="E479" s="2" t="s">
        <v>36</v>
      </c>
      <c r="F479" s="2" t="s">
        <v>63</v>
      </c>
      <c r="G479" s="2" t="s">
        <v>53</v>
      </c>
      <c r="H479" s="2" t="s">
        <v>11</v>
      </c>
      <c r="I479" s="2" t="s">
        <v>31</v>
      </c>
    </row>
    <row r="480" spans="1:9" x14ac:dyDescent="0.3">
      <c r="A480" s="2" t="s">
        <v>125</v>
      </c>
      <c r="B480" s="2" t="s">
        <v>65</v>
      </c>
      <c r="C480" s="40">
        <v>43052</v>
      </c>
      <c r="D480" s="2" t="s">
        <v>45</v>
      </c>
      <c r="E480" s="2" t="s">
        <v>36</v>
      </c>
      <c r="F480" s="2" t="s">
        <v>63</v>
      </c>
      <c r="G480" s="2" t="s">
        <v>53</v>
      </c>
      <c r="H480" s="2" t="s">
        <v>11</v>
      </c>
      <c r="I480" s="2" t="s">
        <v>31</v>
      </c>
    </row>
    <row r="481" spans="1:17" x14ac:dyDescent="0.3">
      <c r="A481" s="2" t="s">
        <v>125</v>
      </c>
      <c r="B481" s="2" t="s">
        <v>65</v>
      </c>
      <c r="C481" s="40">
        <v>43052</v>
      </c>
      <c r="D481" s="2" t="s">
        <v>45</v>
      </c>
      <c r="E481" s="2" t="s">
        <v>36</v>
      </c>
      <c r="F481" s="2" t="s">
        <v>63</v>
      </c>
      <c r="G481" s="2" t="s">
        <v>53</v>
      </c>
      <c r="H481" s="2" t="s">
        <v>11</v>
      </c>
      <c r="I481" s="2" t="s">
        <v>31</v>
      </c>
    </row>
    <row r="482" spans="1:17" x14ac:dyDescent="0.3">
      <c r="A482" s="2" t="s">
        <v>125</v>
      </c>
      <c r="B482" s="2" t="s">
        <v>65</v>
      </c>
      <c r="C482" s="40">
        <v>43052</v>
      </c>
      <c r="D482" s="2" t="s">
        <v>45</v>
      </c>
      <c r="E482" s="2" t="s">
        <v>36</v>
      </c>
      <c r="F482" s="2" t="s">
        <v>63</v>
      </c>
      <c r="G482" s="2" t="s">
        <v>53</v>
      </c>
      <c r="H482" s="2" t="s">
        <v>11</v>
      </c>
      <c r="I482" s="2" t="s">
        <v>30</v>
      </c>
    </row>
    <row r="483" spans="1:17" x14ac:dyDescent="0.3">
      <c r="A483" s="2" t="s">
        <v>125</v>
      </c>
      <c r="B483" s="2" t="s">
        <v>65</v>
      </c>
      <c r="C483" s="40">
        <v>43052</v>
      </c>
      <c r="D483" s="2" t="s">
        <v>45</v>
      </c>
      <c r="E483" s="2" t="s">
        <v>36</v>
      </c>
      <c r="F483" s="2" t="s">
        <v>63</v>
      </c>
      <c r="G483" s="2" t="s">
        <v>53</v>
      </c>
      <c r="H483" s="2" t="s">
        <v>20</v>
      </c>
      <c r="I483" s="2" t="s">
        <v>31</v>
      </c>
    </row>
    <row r="484" spans="1:17" x14ac:dyDescent="0.3">
      <c r="A484" s="2" t="s">
        <v>125</v>
      </c>
      <c r="B484" s="2" t="s">
        <v>65</v>
      </c>
      <c r="C484" s="40">
        <v>43052</v>
      </c>
      <c r="D484" s="2" t="s">
        <v>45</v>
      </c>
      <c r="E484" s="2" t="s">
        <v>36</v>
      </c>
      <c r="F484" s="2" t="s">
        <v>63</v>
      </c>
      <c r="G484" s="2" t="s">
        <v>53</v>
      </c>
      <c r="H484" s="2" t="s">
        <v>11</v>
      </c>
      <c r="I484" s="2" t="s">
        <v>30</v>
      </c>
    </row>
    <row r="485" spans="1:17" x14ac:dyDescent="0.3">
      <c r="A485" s="2" t="s">
        <v>125</v>
      </c>
      <c r="B485" s="2" t="s">
        <v>65</v>
      </c>
      <c r="C485" s="40">
        <v>43052</v>
      </c>
      <c r="D485" s="2" t="s">
        <v>45</v>
      </c>
      <c r="E485" s="2" t="s">
        <v>36</v>
      </c>
      <c r="F485" s="2" t="s">
        <v>63</v>
      </c>
      <c r="G485" s="2" t="s">
        <v>53</v>
      </c>
      <c r="H485" s="2" t="s">
        <v>20</v>
      </c>
      <c r="I485" s="2" t="s">
        <v>30</v>
      </c>
    </row>
    <row r="486" spans="1:17" x14ac:dyDescent="0.3">
      <c r="A486" s="2" t="s">
        <v>125</v>
      </c>
      <c r="B486" s="2" t="s">
        <v>65</v>
      </c>
      <c r="C486" s="40">
        <v>43052</v>
      </c>
      <c r="D486" s="2" t="s">
        <v>45</v>
      </c>
      <c r="E486" s="2" t="s">
        <v>36</v>
      </c>
      <c r="F486" s="2" t="s">
        <v>63</v>
      </c>
      <c r="G486" s="2" t="s">
        <v>53</v>
      </c>
      <c r="H486" s="2" t="s">
        <v>11</v>
      </c>
      <c r="I486" s="2" t="s">
        <v>30</v>
      </c>
    </row>
    <row r="487" spans="1:17" x14ac:dyDescent="0.3">
      <c r="A487" s="2" t="s">
        <v>125</v>
      </c>
      <c r="B487" s="2" t="s">
        <v>65</v>
      </c>
      <c r="C487" s="40">
        <v>43052</v>
      </c>
      <c r="D487" s="2" t="s">
        <v>45</v>
      </c>
      <c r="E487" s="2" t="s">
        <v>36</v>
      </c>
      <c r="F487" s="2" t="s">
        <v>63</v>
      </c>
      <c r="G487" s="2" t="s">
        <v>53</v>
      </c>
      <c r="H487" s="2" t="s">
        <v>20</v>
      </c>
      <c r="I487" s="2" t="s">
        <v>31</v>
      </c>
    </row>
    <row r="488" spans="1:17" x14ac:dyDescent="0.3">
      <c r="C488" s="40"/>
      <c r="I488" s="3" t="s">
        <v>8</v>
      </c>
    </row>
    <row r="489" spans="1:17" x14ac:dyDescent="0.3">
      <c r="C489" s="40"/>
      <c r="I489" s="3" t="s">
        <v>21</v>
      </c>
    </row>
    <row r="490" spans="1:17" ht="15" thickBot="1" x14ac:dyDescent="0.35">
      <c r="A490" s="2" t="s">
        <v>129</v>
      </c>
      <c r="B490" s="2" t="s">
        <v>65</v>
      </c>
      <c r="C490" s="40">
        <v>43052</v>
      </c>
      <c r="D490" s="2" t="s">
        <v>130</v>
      </c>
      <c r="E490" s="2" t="s">
        <v>131</v>
      </c>
      <c r="F490" s="2" t="s">
        <v>63</v>
      </c>
      <c r="G490" s="2" t="s">
        <v>53</v>
      </c>
      <c r="H490" s="2" t="s">
        <v>11</v>
      </c>
      <c r="I490" s="2" t="s">
        <v>31</v>
      </c>
    </row>
    <row r="491" spans="1:17" x14ac:dyDescent="0.3">
      <c r="A491" s="2" t="s">
        <v>129</v>
      </c>
      <c r="B491" s="2" t="s">
        <v>65</v>
      </c>
      <c r="C491" s="40">
        <v>43052</v>
      </c>
      <c r="D491" s="2" t="s">
        <v>130</v>
      </c>
      <c r="E491" s="2" t="s">
        <v>131</v>
      </c>
      <c r="F491" s="2" t="s">
        <v>63</v>
      </c>
      <c r="G491" s="2" t="s">
        <v>53</v>
      </c>
      <c r="H491" s="2" t="s">
        <v>7</v>
      </c>
      <c r="I491" s="2" t="s">
        <v>31</v>
      </c>
      <c r="L491" s="4" t="str">
        <f>A491</f>
        <v>G18</v>
      </c>
      <c r="M491" s="5" t="s">
        <v>12</v>
      </c>
      <c r="N491" s="5" t="s">
        <v>31</v>
      </c>
      <c r="P491" s="16"/>
      <c r="Q491" s="17" t="s">
        <v>7</v>
      </c>
    </row>
    <row r="492" spans="1:17" x14ac:dyDescent="0.3">
      <c r="A492" s="2" t="s">
        <v>129</v>
      </c>
      <c r="B492" s="2" t="s">
        <v>65</v>
      </c>
      <c r="C492" s="40">
        <v>43052</v>
      </c>
      <c r="D492" s="2" t="s">
        <v>130</v>
      </c>
      <c r="E492" s="2" t="s">
        <v>131</v>
      </c>
      <c r="F492" s="2" t="s">
        <v>63</v>
      </c>
      <c r="G492" s="2" t="s">
        <v>53</v>
      </c>
      <c r="H492" s="2" t="s">
        <v>7</v>
      </c>
      <c r="I492" s="2" t="s">
        <v>31</v>
      </c>
      <c r="L492" s="6"/>
      <c r="M492" s="6"/>
      <c r="N492" s="6"/>
      <c r="P492" s="18"/>
      <c r="Q492" s="19"/>
    </row>
    <row r="493" spans="1:17" x14ac:dyDescent="0.3">
      <c r="A493" s="2" t="s">
        <v>129</v>
      </c>
      <c r="B493" s="2" t="s">
        <v>65</v>
      </c>
      <c r="C493" s="40">
        <v>43052</v>
      </c>
      <c r="D493" s="2" t="s">
        <v>130</v>
      </c>
      <c r="E493" s="2" t="s">
        <v>131</v>
      </c>
      <c r="F493" s="2" t="s">
        <v>63</v>
      </c>
      <c r="G493" s="2" t="s">
        <v>53</v>
      </c>
      <c r="H493" s="2" t="s">
        <v>20</v>
      </c>
      <c r="I493" s="2" t="s">
        <v>31</v>
      </c>
      <c r="L493" s="4" t="s">
        <v>11</v>
      </c>
      <c r="M493" s="6">
        <f>COUNTIF(H490:H529,"C")</f>
        <v>14</v>
      </c>
      <c r="N493" s="6">
        <f>SUMPRODUCT((H490:H529="C")*(I490:I529="VISIT"))</f>
        <v>12</v>
      </c>
      <c r="P493" s="20" t="s">
        <v>17</v>
      </c>
      <c r="Q493" s="21">
        <f>COUNTIF(H490:H529,"RET")</f>
        <v>7</v>
      </c>
    </row>
    <row r="494" spans="1:17" x14ac:dyDescent="0.3">
      <c r="A494" s="2" t="s">
        <v>129</v>
      </c>
      <c r="B494" s="2" t="s">
        <v>65</v>
      </c>
      <c r="C494" s="40">
        <v>43052</v>
      </c>
      <c r="D494" s="2" t="s">
        <v>130</v>
      </c>
      <c r="E494" s="2" t="s">
        <v>131</v>
      </c>
      <c r="F494" s="2" t="s">
        <v>63</v>
      </c>
      <c r="G494" s="2" t="s">
        <v>53</v>
      </c>
      <c r="H494" s="2" t="s">
        <v>7</v>
      </c>
      <c r="I494" s="2" t="s">
        <v>31</v>
      </c>
      <c r="L494" s="4" t="s">
        <v>13</v>
      </c>
      <c r="M494" s="5">
        <f>100*M493/(M493+M496+M499)</f>
        <v>42.424242424242422</v>
      </c>
      <c r="N494" s="4">
        <f>100*N493/M493</f>
        <v>85.714285714285708</v>
      </c>
      <c r="P494" s="20" t="s">
        <v>18</v>
      </c>
      <c r="Q494" s="21">
        <f>(M493+M496+Q493)</f>
        <v>40</v>
      </c>
    </row>
    <row r="495" spans="1:17" ht="15" thickBot="1" x14ac:dyDescent="0.35">
      <c r="A495" s="2" t="s">
        <v>129</v>
      </c>
      <c r="B495" s="2" t="s">
        <v>65</v>
      </c>
      <c r="C495" s="40">
        <v>43052</v>
      </c>
      <c r="D495" s="2" t="s">
        <v>130</v>
      </c>
      <c r="E495" s="2" t="s">
        <v>131</v>
      </c>
      <c r="F495" s="2" t="s">
        <v>63</v>
      </c>
      <c r="G495" s="2" t="s">
        <v>53</v>
      </c>
      <c r="H495" s="2" t="s">
        <v>7</v>
      </c>
      <c r="I495" s="2" t="s">
        <v>30</v>
      </c>
      <c r="L495" s="4"/>
      <c r="M495" s="7"/>
      <c r="N495" s="6"/>
      <c r="P495" s="22"/>
      <c r="Q495" s="23"/>
    </row>
    <row r="496" spans="1:17" x14ac:dyDescent="0.3">
      <c r="A496" s="2" t="s">
        <v>129</v>
      </c>
      <c r="B496" s="2" t="s">
        <v>65</v>
      </c>
      <c r="C496" s="40">
        <v>43052</v>
      </c>
      <c r="D496" s="2" t="s">
        <v>130</v>
      </c>
      <c r="E496" s="2" t="s">
        <v>131</v>
      </c>
      <c r="F496" s="2" t="s">
        <v>63</v>
      </c>
      <c r="G496" s="2" t="s">
        <v>53</v>
      </c>
      <c r="H496" s="2" t="s">
        <v>20</v>
      </c>
      <c r="I496" s="2" t="s">
        <v>31</v>
      </c>
      <c r="L496" s="4" t="s">
        <v>20</v>
      </c>
      <c r="M496" s="7">
        <f>COUNTIF(H490:H529,"M")</f>
        <v>19</v>
      </c>
      <c r="N496" s="6">
        <f>SUMPRODUCT((H490:H529="M")*(I490:I529="VISIT"))</f>
        <v>11</v>
      </c>
      <c r="P496" s="20" t="s">
        <v>32</v>
      </c>
      <c r="Q496" s="21">
        <f>COUNTIF(I490:I529,"TOUCH")</f>
        <v>12</v>
      </c>
    </row>
    <row r="497" spans="1:17" x14ac:dyDescent="0.3">
      <c r="A497" s="2" t="s">
        <v>129</v>
      </c>
      <c r="B497" s="2" t="s">
        <v>65</v>
      </c>
      <c r="C497" s="40">
        <v>43052</v>
      </c>
      <c r="D497" s="2" t="s">
        <v>130</v>
      </c>
      <c r="E497" s="2" t="s">
        <v>131</v>
      </c>
      <c r="F497" s="2" t="s">
        <v>63</v>
      </c>
      <c r="G497" s="2" t="s">
        <v>53</v>
      </c>
      <c r="H497" s="2" t="s">
        <v>7</v>
      </c>
      <c r="I497" s="2" t="s">
        <v>31</v>
      </c>
      <c r="L497" s="4" t="s">
        <v>13</v>
      </c>
      <c r="M497" s="5">
        <f>100*M496/(M493+M496+M499)</f>
        <v>57.575757575757578</v>
      </c>
      <c r="N497" s="4">
        <f>100*N496/M496</f>
        <v>57.89473684210526</v>
      </c>
      <c r="P497" s="20" t="s">
        <v>18</v>
      </c>
      <c r="Q497" s="21">
        <f>(M493+M496+Q493)</f>
        <v>40</v>
      </c>
    </row>
    <row r="498" spans="1:17" x14ac:dyDescent="0.3">
      <c r="A498" s="2" t="s">
        <v>129</v>
      </c>
      <c r="B498" s="2" t="s">
        <v>65</v>
      </c>
      <c r="C498" s="40">
        <v>43052</v>
      </c>
      <c r="D498" s="2" t="s">
        <v>130</v>
      </c>
      <c r="E498" s="2" t="s">
        <v>131</v>
      </c>
      <c r="F498" s="2" t="s">
        <v>63</v>
      </c>
      <c r="G498" s="2" t="s">
        <v>53</v>
      </c>
      <c r="H498" s="2" t="s">
        <v>11</v>
      </c>
      <c r="I498" s="2" t="s">
        <v>30</v>
      </c>
    </row>
    <row r="499" spans="1:17" x14ac:dyDescent="0.3">
      <c r="A499" s="2" t="s">
        <v>129</v>
      </c>
      <c r="B499" s="2" t="s">
        <v>65</v>
      </c>
      <c r="C499" s="40">
        <v>43052</v>
      </c>
      <c r="D499" s="2" t="s">
        <v>130</v>
      </c>
      <c r="E499" s="2" t="s">
        <v>131</v>
      </c>
      <c r="F499" s="2" t="s">
        <v>63</v>
      </c>
      <c r="G499" s="2" t="s">
        <v>53</v>
      </c>
      <c r="H499" s="2" t="s">
        <v>20</v>
      </c>
      <c r="I499" s="2" t="s">
        <v>30</v>
      </c>
    </row>
    <row r="500" spans="1:17" x14ac:dyDescent="0.3">
      <c r="A500" s="2" t="s">
        <v>129</v>
      </c>
      <c r="B500" s="2" t="s">
        <v>65</v>
      </c>
      <c r="C500" s="40">
        <v>43052</v>
      </c>
      <c r="D500" s="2" t="s">
        <v>130</v>
      </c>
      <c r="E500" s="2" t="s">
        <v>131</v>
      </c>
      <c r="F500" s="2" t="s">
        <v>63</v>
      </c>
      <c r="G500" s="2" t="s">
        <v>53</v>
      </c>
      <c r="H500" s="2" t="s">
        <v>20</v>
      </c>
      <c r="I500" s="2" t="s">
        <v>30</v>
      </c>
    </row>
    <row r="501" spans="1:17" x14ac:dyDescent="0.3">
      <c r="A501" s="2" t="s">
        <v>129</v>
      </c>
      <c r="B501" s="2" t="s">
        <v>65</v>
      </c>
      <c r="C501" s="40">
        <v>43052</v>
      </c>
      <c r="D501" s="2" t="s">
        <v>130</v>
      </c>
      <c r="E501" s="2" t="s">
        <v>131</v>
      </c>
      <c r="F501" s="2" t="s">
        <v>63</v>
      </c>
      <c r="G501" s="2" t="s">
        <v>53</v>
      </c>
      <c r="H501" s="2" t="s">
        <v>11</v>
      </c>
      <c r="I501" s="2" t="s">
        <v>31</v>
      </c>
    </row>
    <row r="502" spans="1:17" x14ac:dyDescent="0.3">
      <c r="A502" s="2" t="s">
        <v>129</v>
      </c>
      <c r="B502" s="2" t="s">
        <v>65</v>
      </c>
      <c r="C502" s="40">
        <v>43052</v>
      </c>
      <c r="D502" s="2" t="s">
        <v>130</v>
      </c>
      <c r="E502" s="2" t="s">
        <v>131</v>
      </c>
      <c r="F502" s="2" t="s">
        <v>63</v>
      </c>
      <c r="G502" s="2" t="s">
        <v>53</v>
      </c>
      <c r="H502" s="2" t="s">
        <v>20</v>
      </c>
      <c r="I502" s="2" t="s">
        <v>31</v>
      </c>
    </row>
    <row r="503" spans="1:17" x14ac:dyDescent="0.3">
      <c r="A503" s="2" t="s">
        <v>129</v>
      </c>
      <c r="B503" s="2" t="s">
        <v>65</v>
      </c>
      <c r="C503" s="40">
        <v>43052</v>
      </c>
      <c r="D503" s="2" t="s">
        <v>130</v>
      </c>
      <c r="E503" s="2" t="s">
        <v>131</v>
      </c>
      <c r="F503" s="2" t="s">
        <v>63</v>
      </c>
      <c r="G503" s="2" t="s">
        <v>53</v>
      </c>
      <c r="H503" s="2" t="s">
        <v>20</v>
      </c>
      <c r="I503" s="2" t="s">
        <v>30</v>
      </c>
    </row>
    <row r="504" spans="1:17" x14ac:dyDescent="0.3">
      <c r="A504" s="2" t="s">
        <v>129</v>
      </c>
      <c r="B504" s="2" t="s">
        <v>65</v>
      </c>
      <c r="C504" s="40">
        <v>43052</v>
      </c>
      <c r="D504" s="2" t="s">
        <v>130</v>
      </c>
      <c r="E504" s="2" t="s">
        <v>131</v>
      </c>
      <c r="F504" s="2" t="s">
        <v>63</v>
      </c>
      <c r="G504" s="2" t="s">
        <v>53</v>
      </c>
      <c r="H504" s="2" t="s">
        <v>20</v>
      </c>
      <c r="I504" s="2" t="s">
        <v>30</v>
      </c>
    </row>
    <row r="505" spans="1:17" x14ac:dyDescent="0.3">
      <c r="A505" s="2" t="s">
        <v>129</v>
      </c>
      <c r="B505" s="2" t="s">
        <v>65</v>
      </c>
      <c r="C505" s="40">
        <v>43052</v>
      </c>
      <c r="D505" s="2" t="s">
        <v>130</v>
      </c>
      <c r="E505" s="2" t="s">
        <v>131</v>
      </c>
      <c r="F505" s="2" t="s">
        <v>63</v>
      </c>
      <c r="G505" s="2" t="s">
        <v>53</v>
      </c>
      <c r="H505" s="2" t="s">
        <v>11</v>
      </c>
      <c r="I505" s="2" t="s">
        <v>31</v>
      </c>
    </row>
    <row r="506" spans="1:17" x14ac:dyDescent="0.3">
      <c r="A506" s="2" t="s">
        <v>129</v>
      </c>
      <c r="B506" s="2" t="s">
        <v>65</v>
      </c>
      <c r="C506" s="40">
        <v>43052</v>
      </c>
      <c r="D506" s="2" t="s">
        <v>130</v>
      </c>
      <c r="E506" s="2" t="s">
        <v>131</v>
      </c>
      <c r="F506" s="2" t="s">
        <v>63</v>
      </c>
      <c r="G506" s="2" t="s">
        <v>53</v>
      </c>
      <c r="H506" s="2" t="s">
        <v>7</v>
      </c>
      <c r="I506" s="2" t="s">
        <v>31</v>
      </c>
    </row>
    <row r="507" spans="1:17" x14ac:dyDescent="0.3">
      <c r="A507" s="2" t="s">
        <v>129</v>
      </c>
      <c r="B507" s="2" t="s">
        <v>65</v>
      </c>
      <c r="C507" s="40">
        <v>43052</v>
      </c>
      <c r="D507" s="2" t="s">
        <v>130</v>
      </c>
      <c r="E507" s="2" t="s">
        <v>131</v>
      </c>
      <c r="F507" s="2" t="s">
        <v>63</v>
      </c>
      <c r="G507" s="2" t="s">
        <v>53</v>
      </c>
      <c r="H507" s="2" t="s">
        <v>20</v>
      </c>
      <c r="I507" s="2" t="s">
        <v>30</v>
      </c>
    </row>
    <row r="508" spans="1:17" x14ac:dyDescent="0.3">
      <c r="A508" s="2" t="s">
        <v>129</v>
      </c>
      <c r="B508" s="2" t="s">
        <v>65</v>
      </c>
      <c r="C508" s="40">
        <v>43052</v>
      </c>
      <c r="D508" s="2" t="s">
        <v>130</v>
      </c>
      <c r="E508" s="2" t="s">
        <v>131</v>
      </c>
      <c r="F508" s="2" t="s">
        <v>63</v>
      </c>
      <c r="G508" s="2" t="s">
        <v>53</v>
      </c>
      <c r="H508" s="2" t="s">
        <v>20</v>
      </c>
      <c r="I508" s="2" t="s">
        <v>31</v>
      </c>
    </row>
    <row r="509" spans="1:17" x14ac:dyDescent="0.3">
      <c r="A509" s="2" t="s">
        <v>129</v>
      </c>
      <c r="B509" s="2" t="s">
        <v>65</v>
      </c>
      <c r="C509" s="40">
        <v>43052</v>
      </c>
      <c r="D509" s="2" t="s">
        <v>130</v>
      </c>
      <c r="E509" s="2" t="s">
        <v>131</v>
      </c>
      <c r="F509" s="2" t="s">
        <v>63</v>
      </c>
      <c r="G509" s="2" t="s">
        <v>53</v>
      </c>
      <c r="H509" s="2" t="s">
        <v>20</v>
      </c>
      <c r="I509" s="2" t="s">
        <v>31</v>
      </c>
    </row>
    <row r="510" spans="1:17" x14ac:dyDescent="0.3">
      <c r="A510" s="2" t="s">
        <v>129</v>
      </c>
      <c r="B510" s="2" t="s">
        <v>65</v>
      </c>
      <c r="C510" s="40">
        <v>43052</v>
      </c>
      <c r="D510" s="2" t="s">
        <v>130</v>
      </c>
      <c r="E510" s="2" t="s">
        <v>131</v>
      </c>
      <c r="F510" s="2" t="s">
        <v>63</v>
      </c>
      <c r="G510" s="2" t="s">
        <v>53</v>
      </c>
      <c r="H510" s="2" t="s">
        <v>11</v>
      </c>
      <c r="I510" s="2" t="s">
        <v>31</v>
      </c>
    </row>
    <row r="511" spans="1:17" x14ac:dyDescent="0.3">
      <c r="A511" s="2" t="s">
        <v>129</v>
      </c>
      <c r="B511" s="2" t="s">
        <v>65</v>
      </c>
      <c r="C511" s="40">
        <v>43052</v>
      </c>
      <c r="D511" s="2" t="s">
        <v>130</v>
      </c>
      <c r="E511" s="2" t="s">
        <v>131</v>
      </c>
      <c r="F511" s="2" t="s">
        <v>63</v>
      </c>
      <c r="G511" s="2" t="s">
        <v>53</v>
      </c>
      <c r="H511" s="2" t="s">
        <v>20</v>
      </c>
      <c r="I511" s="2" t="s">
        <v>31</v>
      </c>
    </row>
    <row r="512" spans="1:17" x14ac:dyDescent="0.3">
      <c r="A512" s="2" t="s">
        <v>129</v>
      </c>
      <c r="B512" s="2" t="s">
        <v>65</v>
      </c>
      <c r="C512" s="40">
        <v>43052</v>
      </c>
      <c r="D512" s="2" t="s">
        <v>130</v>
      </c>
      <c r="E512" s="2" t="s">
        <v>131</v>
      </c>
      <c r="F512" s="2" t="s">
        <v>63</v>
      </c>
      <c r="G512" s="2" t="s">
        <v>53</v>
      </c>
      <c r="H512" s="2" t="s">
        <v>11</v>
      </c>
      <c r="I512" s="2" t="s">
        <v>31</v>
      </c>
    </row>
    <row r="513" spans="1:9" x14ac:dyDescent="0.3">
      <c r="A513" s="2" t="s">
        <v>129</v>
      </c>
      <c r="B513" s="2" t="s">
        <v>65</v>
      </c>
      <c r="C513" s="40">
        <v>43052</v>
      </c>
      <c r="D513" s="2" t="s">
        <v>130</v>
      </c>
      <c r="E513" s="2" t="s">
        <v>131</v>
      </c>
      <c r="F513" s="2" t="s">
        <v>63</v>
      </c>
      <c r="G513" s="2" t="s">
        <v>53</v>
      </c>
      <c r="H513" s="2" t="s">
        <v>11</v>
      </c>
      <c r="I513" s="2" t="s">
        <v>31</v>
      </c>
    </row>
    <row r="514" spans="1:9" x14ac:dyDescent="0.3">
      <c r="A514" s="2" t="s">
        <v>129</v>
      </c>
      <c r="B514" s="2" t="s">
        <v>65</v>
      </c>
      <c r="C514" s="40">
        <v>43052</v>
      </c>
      <c r="D514" s="2" t="s">
        <v>130</v>
      </c>
      <c r="E514" s="2" t="s">
        <v>131</v>
      </c>
      <c r="F514" s="2" t="s">
        <v>63</v>
      </c>
      <c r="G514" s="2" t="s">
        <v>53</v>
      </c>
      <c r="H514" s="2" t="s">
        <v>20</v>
      </c>
      <c r="I514" s="2" t="s">
        <v>31</v>
      </c>
    </row>
    <row r="515" spans="1:9" x14ac:dyDescent="0.3">
      <c r="A515" s="2" t="s">
        <v>129</v>
      </c>
      <c r="B515" s="2" t="s">
        <v>65</v>
      </c>
      <c r="C515" s="40">
        <v>43052</v>
      </c>
      <c r="D515" s="2" t="s">
        <v>130</v>
      </c>
      <c r="E515" s="2" t="s">
        <v>131</v>
      </c>
      <c r="F515" s="2" t="s">
        <v>63</v>
      </c>
      <c r="G515" s="2" t="s">
        <v>53</v>
      </c>
      <c r="H515" s="2" t="s">
        <v>11</v>
      </c>
      <c r="I515" s="2" t="s">
        <v>31</v>
      </c>
    </row>
    <row r="516" spans="1:9" x14ac:dyDescent="0.3">
      <c r="A516" s="2" t="s">
        <v>129</v>
      </c>
      <c r="B516" s="2" t="s">
        <v>65</v>
      </c>
      <c r="C516" s="40">
        <v>43052</v>
      </c>
      <c r="D516" s="2" t="s">
        <v>130</v>
      </c>
      <c r="E516" s="2" t="s">
        <v>131</v>
      </c>
      <c r="F516" s="2" t="s">
        <v>63</v>
      </c>
      <c r="G516" s="2" t="s">
        <v>53</v>
      </c>
      <c r="H516" s="2" t="s">
        <v>20</v>
      </c>
      <c r="I516" s="2" t="s">
        <v>30</v>
      </c>
    </row>
    <row r="517" spans="1:9" x14ac:dyDescent="0.3">
      <c r="A517" s="2" t="s">
        <v>129</v>
      </c>
      <c r="B517" s="2" t="s">
        <v>65</v>
      </c>
      <c r="C517" s="40">
        <v>43052</v>
      </c>
      <c r="D517" s="2" t="s">
        <v>130</v>
      </c>
      <c r="E517" s="2" t="s">
        <v>131</v>
      </c>
      <c r="F517" s="2" t="s">
        <v>63</v>
      </c>
      <c r="G517" s="2" t="s">
        <v>53</v>
      </c>
      <c r="H517" s="2" t="s">
        <v>20</v>
      </c>
      <c r="I517" s="2" t="s">
        <v>31</v>
      </c>
    </row>
    <row r="518" spans="1:9" x14ac:dyDescent="0.3">
      <c r="A518" s="2" t="s">
        <v>129</v>
      </c>
      <c r="B518" s="2" t="s">
        <v>65</v>
      </c>
      <c r="C518" s="40">
        <v>43052</v>
      </c>
      <c r="D518" s="2" t="s">
        <v>130</v>
      </c>
      <c r="E518" s="2" t="s">
        <v>131</v>
      </c>
      <c r="F518" s="2" t="s">
        <v>63</v>
      </c>
      <c r="G518" s="2" t="s">
        <v>53</v>
      </c>
      <c r="H518" s="2" t="s">
        <v>11</v>
      </c>
      <c r="I518" s="2" t="s">
        <v>31</v>
      </c>
    </row>
    <row r="519" spans="1:9" x14ac:dyDescent="0.3">
      <c r="A519" s="2" t="s">
        <v>129</v>
      </c>
      <c r="B519" s="2" t="s">
        <v>65</v>
      </c>
      <c r="C519" s="40">
        <v>43052</v>
      </c>
      <c r="D519" s="2" t="s">
        <v>130</v>
      </c>
      <c r="E519" s="2" t="s">
        <v>131</v>
      </c>
      <c r="F519" s="2" t="s">
        <v>63</v>
      </c>
      <c r="G519" s="2" t="s">
        <v>53</v>
      </c>
      <c r="H519" s="2" t="s">
        <v>20</v>
      </c>
      <c r="I519" s="2" t="s">
        <v>31</v>
      </c>
    </row>
    <row r="520" spans="1:9" x14ac:dyDescent="0.3">
      <c r="A520" s="2" t="s">
        <v>129</v>
      </c>
      <c r="B520" s="2" t="s">
        <v>65</v>
      </c>
      <c r="C520" s="40">
        <v>43052</v>
      </c>
      <c r="D520" s="2" t="s">
        <v>130</v>
      </c>
      <c r="E520" s="2" t="s">
        <v>131</v>
      </c>
      <c r="F520" s="2" t="s">
        <v>63</v>
      </c>
      <c r="G520" s="2" t="s">
        <v>53</v>
      </c>
      <c r="H520" s="2" t="s">
        <v>7</v>
      </c>
      <c r="I520" s="2" t="s">
        <v>30</v>
      </c>
    </row>
    <row r="521" spans="1:9" x14ac:dyDescent="0.3">
      <c r="A521" s="2" t="s">
        <v>129</v>
      </c>
      <c r="B521" s="2" t="s">
        <v>65</v>
      </c>
      <c r="C521" s="40">
        <v>43052</v>
      </c>
      <c r="D521" s="2" t="s">
        <v>130</v>
      </c>
      <c r="E521" s="2" t="s">
        <v>131</v>
      </c>
      <c r="F521" s="2" t="s">
        <v>63</v>
      </c>
      <c r="G521" s="2" t="s">
        <v>53</v>
      </c>
      <c r="H521" s="2" t="s">
        <v>11</v>
      </c>
      <c r="I521" s="2" t="s">
        <v>31</v>
      </c>
    </row>
    <row r="522" spans="1:9" x14ac:dyDescent="0.3">
      <c r="A522" s="2" t="s">
        <v>129</v>
      </c>
      <c r="B522" s="2" t="s">
        <v>65</v>
      </c>
      <c r="C522" s="40">
        <v>43052</v>
      </c>
      <c r="D522" s="2" t="s">
        <v>130</v>
      </c>
      <c r="E522" s="2" t="s">
        <v>131</v>
      </c>
      <c r="F522" s="2" t="s">
        <v>63</v>
      </c>
      <c r="G522" s="2" t="s">
        <v>53</v>
      </c>
      <c r="H522" s="2" t="s">
        <v>11</v>
      </c>
      <c r="I522" s="2" t="s">
        <v>31</v>
      </c>
    </row>
    <row r="523" spans="1:9" x14ac:dyDescent="0.3">
      <c r="A523" s="2" t="s">
        <v>129</v>
      </c>
      <c r="B523" s="2" t="s">
        <v>65</v>
      </c>
      <c r="C523" s="40">
        <v>43052</v>
      </c>
      <c r="D523" s="2" t="s">
        <v>130</v>
      </c>
      <c r="E523" s="2" t="s">
        <v>131</v>
      </c>
      <c r="F523" s="2" t="s">
        <v>63</v>
      </c>
      <c r="G523" s="2" t="s">
        <v>53</v>
      </c>
      <c r="H523" s="2" t="s">
        <v>20</v>
      </c>
      <c r="I523" s="2" t="s">
        <v>31</v>
      </c>
    </row>
    <row r="524" spans="1:9" x14ac:dyDescent="0.3">
      <c r="A524" s="2" t="s">
        <v>129</v>
      </c>
      <c r="B524" s="2" t="s">
        <v>65</v>
      </c>
      <c r="C524" s="40">
        <v>43052</v>
      </c>
      <c r="D524" s="2" t="s">
        <v>130</v>
      </c>
      <c r="E524" s="2" t="s">
        <v>131</v>
      </c>
      <c r="F524" s="2" t="s">
        <v>63</v>
      </c>
      <c r="G524" s="2" t="s">
        <v>53</v>
      </c>
      <c r="H524" s="2" t="s">
        <v>20</v>
      </c>
      <c r="I524" s="2" t="s">
        <v>30</v>
      </c>
    </row>
    <row r="525" spans="1:9" x14ac:dyDescent="0.3">
      <c r="A525" s="2" t="s">
        <v>129</v>
      </c>
      <c r="B525" s="2" t="s">
        <v>65</v>
      </c>
      <c r="C525" s="40">
        <v>43052</v>
      </c>
      <c r="D525" s="2" t="s">
        <v>130</v>
      </c>
      <c r="E525" s="2" t="s">
        <v>131</v>
      </c>
      <c r="F525" s="2" t="s">
        <v>63</v>
      </c>
      <c r="G525" s="2" t="s">
        <v>53</v>
      </c>
      <c r="H525" s="2" t="s">
        <v>11</v>
      </c>
      <c r="I525" s="2" t="s">
        <v>30</v>
      </c>
    </row>
    <row r="526" spans="1:9" x14ac:dyDescent="0.3">
      <c r="A526" s="2" t="s">
        <v>129</v>
      </c>
      <c r="B526" s="2" t="s">
        <v>65</v>
      </c>
      <c r="C526" s="40">
        <v>43052</v>
      </c>
      <c r="D526" s="2" t="s">
        <v>130</v>
      </c>
      <c r="E526" s="2" t="s">
        <v>131</v>
      </c>
      <c r="F526" s="2" t="s">
        <v>63</v>
      </c>
      <c r="G526" s="2" t="s">
        <v>53</v>
      </c>
      <c r="H526" s="2" t="s">
        <v>20</v>
      </c>
      <c r="I526" s="2" t="s">
        <v>31</v>
      </c>
    </row>
    <row r="527" spans="1:9" x14ac:dyDescent="0.3">
      <c r="A527" s="2" t="s">
        <v>129</v>
      </c>
      <c r="B527" s="2" t="s">
        <v>65</v>
      </c>
      <c r="C527" s="40">
        <v>43052</v>
      </c>
      <c r="D527" s="2" t="s">
        <v>130</v>
      </c>
      <c r="E527" s="2" t="s">
        <v>131</v>
      </c>
      <c r="F527" s="2" t="s">
        <v>63</v>
      </c>
      <c r="G527" s="2" t="s">
        <v>53</v>
      </c>
      <c r="H527" s="2" t="s">
        <v>11</v>
      </c>
      <c r="I527" s="2" t="s">
        <v>31</v>
      </c>
    </row>
    <row r="528" spans="1:9" x14ac:dyDescent="0.3">
      <c r="A528" s="2" t="s">
        <v>129</v>
      </c>
      <c r="B528" s="2" t="s">
        <v>65</v>
      </c>
      <c r="C528" s="40">
        <v>43052</v>
      </c>
      <c r="D528" s="2" t="s">
        <v>130</v>
      </c>
      <c r="E528" s="2" t="s">
        <v>131</v>
      </c>
      <c r="F528" s="2" t="s">
        <v>63</v>
      </c>
      <c r="G528" s="2" t="s">
        <v>53</v>
      </c>
      <c r="H528" s="2" t="s">
        <v>20</v>
      </c>
      <c r="I528" s="2" t="s">
        <v>30</v>
      </c>
    </row>
    <row r="529" spans="1:9" x14ac:dyDescent="0.3">
      <c r="A529" s="2" t="s">
        <v>129</v>
      </c>
      <c r="B529" s="2" t="s">
        <v>65</v>
      </c>
      <c r="C529" s="40">
        <v>43052</v>
      </c>
      <c r="D529" s="2" t="s">
        <v>130</v>
      </c>
      <c r="E529" s="2" t="s">
        <v>131</v>
      </c>
      <c r="F529" s="2" t="s">
        <v>63</v>
      </c>
      <c r="G529" s="2" t="s">
        <v>53</v>
      </c>
      <c r="H529" s="2" t="s">
        <v>11</v>
      </c>
      <c r="I529" s="2" t="s">
        <v>31</v>
      </c>
    </row>
    <row r="530" spans="1:9" x14ac:dyDescent="0.3">
      <c r="C530" s="40"/>
      <c r="I530" s="3" t="s">
        <v>8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4"/>
  <sheetViews>
    <sheetView zoomScale="70" zoomScaleNormal="70" workbookViewId="0">
      <selection sqref="A1:F136"/>
    </sheetView>
  </sheetViews>
  <sheetFormatPr defaultRowHeight="14.4" x14ac:dyDescent="0.3"/>
  <sheetData>
    <row r="1" spans="1:10" ht="15" x14ac:dyDescent="0.25">
      <c r="A1" s="8" t="s">
        <v>64</v>
      </c>
      <c r="B1" s="8" t="s">
        <v>12</v>
      </c>
      <c r="C1" s="8" t="s">
        <v>31</v>
      </c>
      <c r="D1" s="8"/>
      <c r="E1" s="8"/>
      <c r="F1" s="8" t="s">
        <v>7</v>
      </c>
      <c r="G1" s="9"/>
      <c r="H1" s="8"/>
      <c r="I1" s="9"/>
      <c r="J1" s="9"/>
    </row>
    <row r="2" spans="1:10" ht="15" x14ac:dyDescent="0.25">
      <c r="A2" s="10"/>
      <c r="B2" s="10"/>
      <c r="C2" s="10"/>
      <c r="D2" s="10"/>
      <c r="E2" s="10"/>
      <c r="F2" s="10"/>
      <c r="H2" s="11"/>
      <c r="J2" s="11"/>
    </row>
    <row r="3" spans="1:10" ht="15" x14ac:dyDescent="0.25">
      <c r="A3" s="11" t="s">
        <v>11</v>
      </c>
      <c r="B3" s="11">
        <v>10</v>
      </c>
      <c r="C3" s="11">
        <v>9</v>
      </c>
      <c r="D3" s="11"/>
      <c r="E3" s="11" t="s">
        <v>17</v>
      </c>
      <c r="F3" s="11">
        <v>2</v>
      </c>
      <c r="H3" s="11"/>
    </row>
    <row r="4" spans="1:10" ht="15" x14ac:dyDescent="0.25">
      <c r="A4" s="11" t="s">
        <v>13</v>
      </c>
      <c r="B4" s="11">
        <v>52.631578949999998</v>
      </c>
      <c r="C4" s="11">
        <v>90</v>
      </c>
      <c r="D4" s="11"/>
      <c r="E4" s="11" t="s">
        <v>18</v>
      </c>
      <c r="F4" s="11">
        <v>21</v>
      </c>
      <c r="H4" s="11"/>
    </row>
    <row r="5" spans="1:10" ht="15" x14ac:dyDescent="0.25">
      <c r="A5" s="11"/>
      <c r="B5" s="11"/>
      <c r="C5" s="11"/>
      <c r="D5" s="11"/>
      <c r="E5" s="11"/>
      <c r="F5" s="11"/>
      <c r="H5" s="11"/>
    </row>
    <row r="6" spans="1:10" ht="15" x14ac:dyDescent="0.25">
      <c r="A6" s="11" t="s">
        <v>20</v>
      </c>
      <c r="B6" s="11">
        <v>9</v>
      </c>
      <c r="C6" s="11">
        <v>6</v>
      </c>
      <c r="D6" s="11"/>
      <c r="E6" s="11" t="s">
        <v>32</v>
      </c>
      <c r="F6" s="11">
        <v>4</v>
      </c>
      <c r="H6" s="11"/>
    </row>
    <row r="7" spans="1:10" ht="15" x14ac:dyDescent="0.25">
      <c r="A7" s="11" t="s">
        <v>13</v>
      </c>
      <c r="B7" s="11">
        <v>47.368421050000002</v>
      </c>
      <c r="C7" s="11">
        <v>66.666666669999998</v>
      </c>
      <c r="D7" s="11"/>
      <c r="E7" s="11" t="s">
        <v>18</v>
      </c>
      <c r="F7" s="11">
        <v>21</v>
      </c>
      <c r="H7" s="11"/>
    </row>
    <row r="8" spans="1:10" ht="15" x14ac:dyDescent="0.25">
      <c r="A8" s="11"/>
      <c r="B8" s="11"/>
      <c r="C8" s="11"/>
      <c r="D8" s="11"/>
      <c r="E8" s="11"/>
      <c r="F8" s="11"/>
      <c r="H8" s="11"/>
    </row>
    <row r="9" spans="1:10" ht="15" x14ac:dyDescent="0.25">
      <c r="A9" s="8" t="s">
        <v>73</v>
      </c>
      <c r="B9" s="8" t="s">
        <v>12</v>
      </c>
      <c r="C9" s="8" t="s">
        <v>31</v>
      </c>
      <c r="D9" s="8"/>
      <c r="E9" s="8"/>
      <c r="F9" s="8" t="s">
        <v>7</v>
      </c>
      <c r="G9" s="9"/>
      <c r="H9" s="8"/>
      <c r="I9" s="9"/>
      <c r="J9" s="9"/>
    </row>
    <row r="10" spans="1:10" ht="15" x14ac:dyDescent="0.25">
      <c r="A10" s="10"/>
      <c r="B10" s="10"/>
      <c r="C10" s="10"/>
      <c r="D10" s="10"/>
      <c r="E10" s="10"/>
      <c r="F10" s="10"/>
      <c r="H10" s="11"/>
      <c r="J10" s="11"/>
    </row>
    <row r="11" spans="1:10" ht="15" x14ac:dyDescent="0.25">
      <c r="A11" s="11" t="s">
        <v>11</v>
      </c>
      <c r="B11" s="11">
        <v>22</v>
      </c>
      <c r="C11" s="11">
        <v>18</v>
      </c>
      <c r="D11" s="11"/>
      <c r="E11" s="11" t="s">
        <v>17</v>
      </c>
      <c r="F11" s="11">
        <v>3</v>
      </c>
      <c r="H11" s="11"/>
    </row>
    <row r="12" spans="1:10" ht="15" x14ac:dyDescent="0.25">
      <c r="A12" s="11" t="s">
        <v>13</v>
      </c>
      <c r="B12" s="11">
        <v>61.111111110000003</v>
      </c>
      <c r="C12" s="11">
        <v>81.818181820000007</v>
      </c>
      <c r="D12" s="11"/>
      <c r="E12" s="11" t="s">
        <v>18</v>
      </c>
      <c r="F12" s="11">
        <v>39</v>
      </c>
      <c r="H12" s="11"/>
    </row>
    <row r="13" spans="1:10" ht="15" x14ac:dyDescent="0.25">
      <c r="A13" s="11"/>
      <c r="B13" s="11"/>
      <c r="C13" s="11"/>
      <c r="D13" s="11"/>
      <c r="E13" s="11"/>
      <c r="F13" s="11"/>
      <c r="H13" s="11"/>
    </row>
    <row r="14" spans="1:10" ht="15" x14ac:dyDescent="0.25">
      <c r="A14" s="11" t="s">
        <v>20</v>
      </c>
      <c r="B14" s="11">
        <v>14</v>
      </c>
      <c r="C14" s="11">
        <v>13</v>
      </c>
      <c r="D14" s="11"/>
      <c r="E14" s="11" t="s">
        <v>32</v>
      </c>
      <c r="F14" s="11">
        <v>5</v>
      </c>
      <c r="H14" s="11"/>
    </row>
    <row r="15" spans="1:10" ht="15" x14ac:dyDescent="0.25">
      <c r="A15" s="11" t="s">
        <v>13</v>
      </c>
      <c r="B15" s="11">
        <v>38.888888889999997</v>
      </c>
      <c r="C15" s="11">
        <v>92.857142859999996</v>
      </c>
      <c r="D15" s="11"/>
      <c r="E15" s="11" t="s">
        <v>18</v>
      </c>
      <c r="F15" s="11">
        <v>39</v>
      </c>
      <c r="H15" s="11"/>
    </row>
    <row r="16" spans="1:10" ht="15" x14ac:dyDescent="0.25">
      <c r="A16" s="11"/>
      <c r="B16" s="11"/>
      <c r="C16" s="11"/>
      <c r="D16" s="11"/>
      <c r="E16" s="11"/>
      <c r="F16" s="11"/>
      <c r="H16" s="11"/>
    </row>
    <row r="17" spans="1:10" ht="15" x14ac:dyDescent="0.25">
      <c r="A17" s="8" t="s">
        <v>77</v>
      </c>
      <c r="B17" s="8" t="s">
        <v>12</v>
      </c>
      <c r="C17" s="8" t="s">
        <v>31</v>
      </c>
      <c r="D17" s="8"/>
      <c r="E17" s="8"/>
      <c r="F17" s="8" t="s">
        <v>7</v>
      </c>
      <c r="G17" s="9"/>
      <c r="H17" s="8"/>
      <c r="I17" s="9"/>
      <c r="J17" s="9"/>
    </row>
    <row r="18" spans="1:10" ht="15" x14ac:dyDescent="0.25">
      <c r="A18" s="10"/>
      <c r="B18" s="10"/>
      <c r="C18" s="10"/>
      <c r="D18" s="10"/>
      <c r="E18" s="10"/>
      <c r="F18" s="10"/>
      <c r="H18" s="11"/>
      <c r="J18" s="11"/>
    </row>
    <row r="19" spans="1:10" ht="15" x14ac:dyDescent="0.25">
      <c r="A19" s="11" t="s">
        <v>11</v>
      </c>
      <c r="B19" s="11">
        <v>13</v>
      </c>
      <c r="C19" s="11">
        <v>9</v>
      </c>
      <c r="D19" s="11"/>
      <c r="E19" s="11" t="s">
        <v>17</v>
      </c>
      <c r="F19" s="11">
        <v>6</v>
      </c>
      <c r="H19" s="11"/>
    </row>
    <row r="20" spans="1:10" ht="15" x14ac:dyDescent="0.25">
      <c r="A20" s="11" t="s">
        <v>13</v>
      </c>
      <c r="B20" s="11">
        <v>56.52173913</v>
      </c>
      <c r="C20" s="11">
        <v>69.230769230000007</v>
      </c>
      <c r="D20" s="11"/>
      <c r="E20" s="11" t="s">
        <v>18</v>
      </c>
      <c r="F20" s="11">
        <v>29</v>
      </c>
      <c r="H20" s="11"/>
    </row>
    <row r="21" spans="1:10" ht="15" x14ac:dyDescent="0.25">
      <c r="A21" s="11"/>
      <c r="B21" s="11"/>
      <c r="C21" s="11"/>
      <c r="D21" s="11"/>
      <c r="E21" s="11"/>
      <c r="F21" s="11"/>
      <c r="H21" s="11"/>
    </row>
    <row r="22" spans="1:10" ht="15" x14ac:dyDescent="0.25">
      <c r="A22" s="11" t="s">
        <v>20</v>
      </c>
      <c r="B22" s="11">
        <v>10</v>
      </c>
      <c r="C22" s="11">
        <v>8</v>
      </c>
      <c r="D22" s="11"/>
      <c r="E22" s="11" t="s">
        <v>32</v>
      </c>
      <c r="F22" s="11">
        <v>6</v>
      </c>
      <c r="H22" s="11"/>
    </row>
    <row r="23" spans="1:10" ht="15" x14ac:dyDescent="0.25">
      <c r="A23" s="11" t="s">
        <v>13</v>
      </c>
      <c r="B23" s="11">
        <v>43.47826087</v>
      </c>
      <c r="C23" s="11">
        <v>80</v>
      </c>
      <c r="D23" s="11"/>
      <c r="E23" s="11" t="s">
        <v>18</v>
      </c>
      <c r="F23" s="11">
        <v>29</v>
      </c>
      <c r="H23" s="11"/>
    </row>
    <row r="24" spans="1:10" ht="15" x14ac:dyDescent="0.25">
      <c r="A24" s="11"/>
      <c r="B24" s="11"/>
      <c r="C24" s="11"/>
      <c r="D24" s="11"/>
      <c r="E24" s="11"/>
      <c r="F24" s="11"/>
      <c r="H24" s="11"/>
    </row>
    <row r="25" spans="1:10" ht="15" x14ac:dyDescent="0.25">
      <c r="A25" s="8" t="s">
        <v>84</v>
      </c>
      <c r="B25" s="8" t="s">
        <v>12</v>
      </c>
      <c r="C25" s="8" t="s">
        <v>31</v>
      </c>
      <c r="D25" s="8"/>
      <c r="E25" s="8"/>
      <c r="F25" s="8" t="s">
        <v>7</v>
      </c>
      <c r="G25" s="9"/>
      <c r="H25" s="8"/>
      <c r="I25" s="9"/>
      <c r="J25" s="9"/>
    </row>
    <row r="26" spans="1:10" ht="15" x14ac:dyDescent="0.25">
      <c r="A26" s="10"/>
      <c r="B26" s="10"/>
      <c r="C26" s="10"/>
      <c r="D26" s="10"/>
      <c r="E26" s="10"/>
      <c r="F26" s="10"/>
      <c r="H26" s="11"/>
      <c r="J26" s="11"/>
    </row>
    <row r="27" spans="1:10" ht="15" x14ac:dyDescent="0.25">
      <c r="A27" s="11" t="s">
        <v>11</v>
      </c>
      <c r="B27" s="11">
        <v>12</v>
      </c>
      <c r="C27" s="11">
        <v>10</v>
      </c>
      <c r="D27" s="11"/>
      <c r="E27" s="11" t="s">
        <v>17</v>
      </c>
      <c r="F27" s="11">
        <v>2</v>
      </c>
      <c r="H27" s="11"/>
    </row>
    <row r="28" spans="1:10" ht="15" x14ac:dyDescent="0.25">
      <c r="A28" s="11" t="s">
        <v>13</v>
      </c>
      <c r="B28" s="11">
        <v>42.857142860000003</v>
      </c>
      <c r="C28" s="11">
        <v>83.333333330000002</v>
      </c>
      <c r="D28" s="11"/>
      <c r="E28" s="11" t="s">
        <v>18</v>
      </c>
      <c r="F28" s="11">
        <v>30</v>
      </c>
      <c r="H28" s="11"/>
    </row>
    <row r="29" spans="1:10" x14ac:dyDescent="0.3">
      <c r="A29" s="11"/>
      <c r="B29" s="11"/>
      <c r="C29" s="11"/>
      <c r="D29" s="11"/>
      <c r="E29" s="11"/>
      <c r="F29" s="11"/>
      <c r="H29" s="11"/>
    </row>
    <row r="30" spans="1:10" x14ac:dyDescent="0.3">
      <c r="A30" s="11" t="s">
        <v>20</v>
      </c>
      <c r="B30" s="11">
        <v>16</v>
      </c>
      <c r="C30" s="11">
        <v>10</v>
      </c>
      <c r="D30" s="11"/>
      <c r="E30" s="11" t="s">
        <v>32</v>
      </c>
      <c r="F30" s="11">
        <v>8</v>
      </c>
      <c r="H30" s="11"/>
    </row>
    <row r="31" spans="1:10" x14ac:dyDescent="0.3">
      <c r="A31" s="11" t="s">
        <v>13</v>
      </c>
      <c r="B31" s="11">
        <v>57.142857139999997</v>
      </c>
      <c r="C31" s="11">
        <v>62.5</v>
      </c>
      <c r="D31" s="11"/>
      <c r="E31" s="11" t="s">
        <v>18</v>
      </c>
      <c r="F31" s="11">
        <v>30</v>
      </c>
      <c r="H31" s="11"/>
    </row>
    <row r="32" spans="1:10" x14ac:dyDescent="0.3">
      <c r="A32" s="11"/>
      <c r="B32" s="11"/>
      <c r="C32" s="11"/>
      <c r="D32" s="11"/>
      <c r="E32" s="11"/>
      <c r="F32" s="11"/>
      <c r="H32" s="11"/>
    </row>
    <row r="33" spans="1:10" x14ac:dyDescent="0.3">
      <c r="A33" s="8" t="s">
        <v>88</v>
      </c>
      <c r="B33" s="8" t="s">
        <v>12</v>
      </c>
      <c r="C33" s="8" t="s">
        <v>31</v>
      </c>
      <c r="D33" s="8"/>
      <c r="E33" s="8"/>
      <c r="F33" s="8" t="s">
        <v>7</v>
      </c>
      <c r="G33" s="9"/>
      <c r="H33" s="8"/>
      <c r="I33" s="9"/>
      <c r="J33" s="9"/>
    </row>
    <row r="34" spans="1:10" x14ac:dyDescent="0.3">
      <c r="A34" s="10"/>
      <c r="B34" s="10"/>
      <c r="C34" s="10"/>
      <c r="D34" s="10"/>
      <c r="E34" s="10"/>
      <c r="F34" s="10"/>
      <c r="H34" s="11"/>
      <c r="J34" s="11"/>
    </row>
    <row r="35" spans="1:10" x14ac:dyDescent="0.3">
      <c r="A35" s="11" t="s">
        <v>11</v>
      </c>
      <c r="B35" s="11">
        <v>2</v>
      </c>
      <c r="C35" s="11">
        <v>0</v>
      </c>
      <c r="D35" s="11"/>
      <c r="E35" s="11" t="s">
        <v>17</v>
      </c>
      <c r="F35" s="11">
        <v>2</v>
      </c>
      <c r="H35" s="11"/>
    </row>
    <row r="36" spans="1:10" x14ac:dyDescent="0.3">
      <c r="A36" s="11" t="s">
        <v>13</v>
      </c>
      <c r="B36" s="11">
        <v>66.666666669999998</v>
      </c>
      <c r="C36" s="11">
        <v>0</v>
      </c>
      <c r="D36" s="11"/>
      <c r="E36" s="11" t="s">
        <v>18</v>
      </c>
      <c r="F36" s="11">
        <v>5</v>
      </c>
      <c r="H36" s="11"/>
    </row>
    <row r="37" spans="1:10" x14ac:dyDescent="0.3">
      <c r="A37" s="11"/>
      <c r="B37" s="11"/>
      <c r="C37" s="11"/>
      <c r="D37" s="11"/>
      <c r="E37" s="11"/>
      <c r="F37" s="11"/>
      <c r="H37" s="11"/>
    </row>
    <row r="38" spans="1:10" x14ac:dyDescent="0.3">
      <c r="A38" s="11" t="s">
        <v>20</v>
      </c>
      <c r="B38" s="11">
        <v>1</v>
      </c>
      <c r="C38" s="11">
        <v>0</v>
      </c>
      <c r="D38" s="11"/>
      <c r="E38" s="11" t="s">
        <v>32</v>
      </c>
      <c r="F38" s="11">
        <v>5</v>
      </c>
      <c r="H38" s="11"/>
    </row>
    <row r="39" spans="1:10" x14ac:dyDescent="0.3">
      <c r="A39" s="11" t="s">
        <v>13</v>
      </c>
      <c r="B39" s="11">
        <v>33.333333330000002</v>
      </c>
      <c r="C39" s="11">
        <v>0</v>
      </c>
      <c r="D39" s="11"/>
      <c r="E39" s="11" t="s">
        <v>18</v>
      </c>
      <c r="F39" s="11">
        <v>5</v>
      </c>
      <c r="H39" s="11"/>
    </row>
    <row r="40" spans="1:10" x14ac:dyDescent="0.3">
      <c r="A40" s="11"/>
      <c r="B40" s="11"/>
      <c r="C40" s="11"/>
      <c r="D40" s="11"/>
      <c r="E40" s="11"/>
      <c r="F40" s="11"/>
      <c r="H40" s="11"/>
    </row>
    <row r="41" spans="1:10" x14ac:dyDescent="0.3">
      <c r="A41" s="8" t="s">
        <v>91</v>
      </c>
      <c r="B41" s="8" t="s">
        <v>12</v>
      </c>
      <c r="C41" s="8" t="s">
        <v>31</v>
      </c>
      <c r="D41" s="8"/>
      <c r="E41" s="8"/>
      <c r="F41" s="8" t="s">
        <v>7</v>
      </c>
      <c r="G41" s="9"/>
      <c r="H41" s="8"/>
      <c r="I41" s="9"/>
      <c r="J41" s="9"/>
    </row>
    <row r="42" spans="1:10" x14ac:dyDescent="0.3">
      <c r="A42" s="10"/>
      <c r="B42" s="10"/>
      <c r="C42" s="10"/>
      <c r="D42" s="10"/>
      <c r="E42" s="10"/>
      <c r="F42" s="10"/>
      <c r="H42" s="11"/>
      <c r="J42" s="11"/>
    </row>
    <row r="43" spans="1:10" x14ac:dyDescent="0.3">
      <c r="A43" s="11" t="s">
        <v>11</v>
      </c>
      <c r="B43" s="11">
        <v>5</v>
      </c>
      <c r="C43" s="11">
        <v>0</v>
      </c>
      <c r="D43" s="11"/>
      <c r="E43" s="11" t="s">
        <v>17</v>
      </c>
      <c r="F43" s="11">
        <v>0</v>
      </c>
      <c r="H43" s="11"/>
    </row>
    <row r="44" spans="1:10" x14ac:dyDescent="0.3">
      <c r="A44" s="11" t="s">
        <v>13</v>
      </c>
      <c r="B44" s="11">
        <v>41.666666669999998</v>
      </c>
      <c r="C44" s="11">
        <v>0</v>
      </c>
      <c r="D44" s="11"/>
      <c r="E44" s="11" t="s">
        <v>18</v>
      </c>
      <c r="F44" s="11">
        <v>12</v>
      </c>
      <c r="H44" s="11"/>
    </row>
    <row r="45" spans="1:10" x14ac:dyDescent="0.3">
      <c r="A45" s="11"/>
      <c r="B45" s="11"/>
      <c r="C45" s="11"/>
      <c r="D45" s="11"/>
      <c r="E45" s="11"/>
      <c r="F45" s="11"/>
      <c r="H45" s="11"/>
    </row>
    <row r="46" spans="1:10" x14ac:dyDescent="0.3">
      <c r="A46" s="11" t="s">
        <v>20</v>
      </c>
      <c r="B46" s="11">
        <v>7</v>
      </c>
      <c r="C46" s="11">
        <v>0</v>
      </c>
      <c r="D46" s="11"/>
      <c r="E46" s="11" t="s">
        <v>32</v>
      </c>
      <c r="F46" s="11">
        <v>12</v>
      </c>
      <c r="H46" s="11"/>
    </row>
    <row r="47" spans="1:10" x14ac:dyDescent="0.3">
      <c r="A47" s="11" t="s">
        <v>13</v>
      </c>
      <c r="B47" s="11">
        <v>58.333333330000002</v>
      </c>
      <c r="C47" s="11">
        <v>0</v>
      </c>
      <c r="D47" s="11"/>
      <c r="E47" s="11" t="s">
        <v>18</v>
      </c>
      <c r="F47" s="11">
        <v>12</v>
      </c>
      <c r="H47" s="11"/>
    </row>
    <row r="48" spans="1:10" x14ac:dyDescent="0.3">
      <c r="A48" s="11"/>
      <c r="B48" s="11"/>
      <c r="C48" s="11"/>
      <c r="D48" s="11"/>
      <c r="E48" s="11"/>
      <c r="F48" s="11"/>
      <c r="H48" s="11"/>
    </row>
    <row r="49" spans="1:10" x14ac:dyDescent="0.3">
      <c r="A49" s="8" t="s">
        <v>94</v>
      </c>
      <c r="B49" s="8" t="s">
        <v>12</v>
      </c>
      <c r="C49" s="8" t="s">
        <v>31</v>
      </c>
      <c r="D49" s="8"/>
      <c r="E49" s="8"/>
      <c r="F49" s="8" t="s">
        <v>7</v>
      </c>
      <c r="G49" s="9"/>
      <c r="H49" s="8"/>
      <c r="I49" s="9"/>
      <c r="J49" s="9"/>
    </row>
    <row r="50" spans="1:10" x14ac:dyDescent="0.3">
      <c r="A50" s="10"/>
      <c r="B50" s="10"/>
      <c r="C50" s="10"/>
      <c r="D50" s="10"/>
      <c r="E50" s="10"/>
      <c r="F50" s="10"/>
      <c r="H50" s="11"/>
      <c r="J50" s="11"/>
    </row>
    <row r="51" spans="1:10" x14ac:dyDescent="0.3">
      <c r="A51" s="11" t="s">
        <v>11</v>
      </c>
      <c r="B51" s="11">
        <v>21</v>
      </c>
      <c r="C51" s="11">
        <v>20</v>
      </c>
      <c r="D51" s="11"/>
      <c r="E51" s="11" t="s">
        <v>17</v>
      </c>
      <c r="F51" s="11">
        <v>3</v>
      </c>
      <c r="H51" s="11"/>
    </row>
    <row r="52" spans="1:10" x14ac:dyDescent="0.3">
      <c r="A52" s="11" t="s">
        <v>13</v>
      </c>
      <c r="B52" s="11">
        <v>58.333333330000002</v>
      </c>
      <c r="C52" s="11">
        <v>95.238095240000007</v>
      </c>
      <c r="D52" s="11"/>
      <c r="E52" s="11" t="s">
        <v>18</v>
      </c>
      <c r="F52" s="11">
        <v>39</v>
      </c>
      <c r="H52" s="11"/>
    </row>
    <row r="53" spans="1:10" x14ac:dyDescent="0.3">
      <c r="A53" s="11"/>
      <c r="B53" s="11"/>
      <c r="C53" s="11"/>
      <c r="D53" s="11"/>
      <c r="E53" s="11"/>
      <c r="F53" s="11"/>
      <c r="H53" s="11"/>
    </row>
    <row r="54" spans="1:10" x14ac:dyDescent="0.3">
      <c r="A54" s="11" t="s">
        <v>20</v>
      </c>
      <c r="B54" s="11">
        <v>15</v>
      </c>
      <c r="C54" s="11">
        <v>10</v>
      </c>
      <c r="D54" s="11"/>
      <c r="E54" s="11" t="s">
        <v>32</v>
      </c>
      <c r="F54" s="11">
        <v>6</v>
      </c>
      <c r="H54" s="11"/>
    </row>
    <row r="55" spans="1:10" x14ac:dyDescent="0.3">
      <c r="A55" s="11" t="s">
        <v>13</v>
      </c>
      <c r="B55" s="11">
        <v>41.666666669999998</v>
      </c>
      <c r="C55" s="11">
        <v>66.666666669999998</v>
      </c>
      <c r="D55" s="11"/>
      <c r="E55" s="11" t="s">
        <v>18</v>
      </c>
      <c r="F55" s="11">
        <v>39</v>
      </c>
      <c r="H55" s="11"/>
    </row>
    <row r="56" spans="1:10" x14ac:dyDescent="0.3">
      <c r="A56" s="11"/>
      <c r="B56" s="11"/>
      <c r="C56" s="11"/>
      <c r="D56" s="11"/>
      <c r="E56" s="11"/>
      <c r="F56" s="11"/>
      <c r="H56" s="11"/>
    </row>
    <row r="57" spans="1:10" x14ac:dyDescent="0.3">
      <c r="A57" s="8" t="s">
        <v>96</v>
      </c>
      <c r="B57" s="8" t="s">
        <v>12</v>
      </c>
      <c r="C57" s="8" t="s">
        <v>31</v>
      </c>
      <c r="D57" s="8"/>
      <c r="E57" s="8"/>
      <c r="F57" s="8" t="s">
        <v>7</v>
      </c>
      <c r="G57" s="9"/>
      <c r="H57" s="8"/>
      <c r="I57" s="9"/>
      <c r="J57" s="9"/>
    </row>
    <row r="58" spans="1:10" x14ac:dyDescent="0.3">
      <c r="A58" s="10"/>
      <c r="B58" s="10"/>
      <c r="C58" s="10"/>
      <c r="D58" s="10"/>
      <c r="E58" s="10"/>
      <c r="F58" s="10"/>
      <c r="H58" s="11"/>
      <c r="J58" s="11"/>
    </row>
    <row r="59" spans="1:10" x14ac:dyDescent="0.3">
      <c r="A59" s="11" t="s">
        <v>11</v>
      </c>
      <c r="B59" s="11">
        <v>4</v>
      </c>
      <c r="C59" s="11">
        <v>2</v>
      </c>
      <c r="D59" s="11"/>
      <c r="E59" s="11" t="s">
        <v>17</v>
      </c>
      <c r="F59" s="11">
        <v>1</v>
      </c>
      <c r="H59" s="11"/>
    </row>
    <row r="60" spans="1:10" x14ac:dyDescent="0.3">
      <c r="A60" s="11" t="s">
        <v>13</v>
      </c>
      <c r="B60" s="11">
        <v>66.666666669999998</v>
      </c>
      <c r="C60" s="11">
        <v>50</v>
      </c>
      <c r="D60" s="11"/>
      <c r="E60" s="11" t="s">
        <v>18</v>
      </c>
      <c r="F60" s="11">
        <v>7</v>
      </c>
      <c r="H60" s="11"/>
    </row>
    <row r="61" spans="1:10" x14ac:dyDescent="0.3">
      <c r="A61" s="11"/>
      <c r="B61" s="11"/>
      <c r="C61" s="11"/>
      <c r="D61" s="11"/>
      <c r="E61" s="11"/>
      <c r="F61" s="11"/>
      <c r="H61" s="11"/>
    </row>
    <row r="62" spans="1:10" x14ac:dyDescent="0.3">
      <c r="A62" s="11" t="s">
        <v>20</v>
      </c>
      <c r="B62" s="11">
        <v>2</v>
      </c>
      <c r="C62" s="11">
        <v>2</v>
      </c>
      <c r="D62" s="11"/>
      <c r="E62" s="11" t="s">
        <v>32</v>
      </c>
      <c r="F62" s="11">
        <v>2</v>
      </c>
      <c r="H62" s="11"/>
    </row>
    <row r="63" spans="1:10" x14ac:dyDescent="0.3">
      <c r="A63" s="11" t="s">
        <v>13</v>
      </c>
      <c r="B63" s="11">
        <v>33.333333330000002</v>
      </c>
      <c r="C63" s="11">
        <v>100</v>
      </c>
      <c r="D63" s="11"/>
      <c r="E63" s="11" t="s">
        <v>18</v>
      </c>
      <c r="F63" s="11">
        <v>7</v>
      </c>
      <c r="H63" s="11"/>
    </row>
    <row r="64" spans="1:10" x14ac:dyDescent="0.3">
      <c r="A64" s="11"/>
      <c r="B64" s="11"/>
      <c r="C64" s="11"/>
      <c r="D64" s="11"/>
      <c r="E64" s="11"/>
      <c r="F64" s="11"/>
      <c r="H64" s="11"/>
    </row>
    <row r="65" spans="1:10" x14ac:dyDescent="0.3">
      <c r="A65" s="8" t="s">
        <v>98</v>
      </c>
      <c r="B65" s="8" t="s">
        <v>12</v>
      </c>
      <c r="C65" s="8" t="s">
        <v>31</v>
      </c>
      <c r="D65" s="8"/>
      <c r="E65" s="8"/>
      <c r="F65" s="8" t="s">
        <v>7</v>
      </c>
      <c r="G65" s="9"/>
      <c r="H65" s="8"/>
      <c r="I65" s="9"/>
      <c r="J65" s="9"/>
    </row>
    <row r="66" spans="1:10" x14ac:dyDescent="0.3">
      <c r="A66" s="10"/>
      <c r="B66" s="10"/>
      <c r="C66" s="10"/>
      <c r="D66" s="10"/>
      <c r="E66" s="10"/>
      <c r="F66" s="10"/>
      <c r="H66" s="11"/>
      <c r="J66" s="11"/>
    </row>
    <row r="67" spans="1:10" x14ac:dyDescent="0.3">
      <c r="A67" s="11" t="s">
        <v>11</v>
      </c>
      <c r="B67" s="11">
        <v>21</v>
      </c>
      <c r="C67" s="11">
        <v>14</v>
      </c>
      <c r="D67" s="11"/>
      <c r="E67" s="11" t="s">
        <v>17</v>
      </c>
      <c r="F67" s="11">
        <v>0</v>
      </c>
      <c r="H67" s="11"/>
    </row>
    <row r="68" spans="1:10" x14ac:dyDescent="0.3">
      <c r="A68" s="11" t="s">
        <v>13</v>
      </c>
      <c r="B68" s="11">
        <v>52.5</v>
      </c>
      <c r="C68" s="11">
        <v>66.666666669999998</v>
      </c>
      <c r="D68" s="11"/>
      <c r="E68" s="11" t="s">
        <v>18</v>
      </c>
      <c r="F68" s="11">
        <v>40</v>
      </c>
      <c r="H68" s="11"/>
    </row>
    <row r="69" spans="1:10" x14ac:dyDescent="0.3">
      <c r="A69" s="11"/>
      <c r="B69" s="11"/>
      <c r="C69" s="11"/>
      <c r="D69" s="11"/>
      <c r="E69" s="11"/>
      <c r="F69" s="11"/>
      <c r="H69" s="11"/>
    </row>
    <row r="70" spans="1:10" x14ac:dyDescent="0.3">
      <c r="A70" s="11" t="s">
        <v>20</v>
      </c>
      <c r="B70" s="11">
        <v>19</v>
      </c>
      <c r="C70" s="11">
        <v>12</v>
      </c>
      <c r="D70" s="11"/>
      <c r="E70" s="11" t="s">
        <v>32</v>
      </c>
      <c r="F70" s="11">
        <v>14</v>
      </c>
      <c r="H70" s="11"/>
    </row>
    <row r="71" spans="1:10" x14ac:dyDescent="0.3">
      <c r="A71" s="11" t="s">
        <v>13</v>
      </c>
      <c r="B71" s="11">
        <v>47.5</v>
      </c>
      <c r="C71" s="11">
        <v>63.157894740000003</v>
      </c>
      <c r="D71" s="11"/>
      <c r="E71" s="11" t="s">
        <v>18</v>
      </c>
      <c r="F71" s="11">
        <v>40</v>
      </c>
      <c r="H71" s="11"/>
    </row>
    <row r="72" spans="1:10" x14ac:dyDescent="0.3">
      <c r="A72" s="11"/>
      <c r="B72" s="11"/>
      <c r="C72" s="11"/>
      <c r="D72" s="11"/>
      <c r="E72" s="11"/>
      <c r="F72" s="11"/>
      <c r="H72" s="11"/>
    </row>
    <row r="73" spans="1:10" x14ac:dyDescent="0.3">
      <c r="A73" s="8" t="s">
        <v>104</v>
      </c>
      <c r="B73" s="8" t="s">
        <v>12</v>
      </c>
      <c r="C73" s="8" t="s">
        <v>31</v>
      </c>
      <c r="D73" s="8"/>
      <c r="E73" s="8"/>
      <c r="F73" s="8" t="s">
        <v>7</v>
      </c>
      <c r="G73" s="9"/>
      <c r="H73" s="8"/>
      <c r="I73" s="9"/>
      <c r="J73" s="9"/>
    </row>
    <row r="74" spans="1:10" x14ac:dyDescent="0.3">
      <c r="A74" s="10"/>
      <c r="B74" s="10"/>
      <c r="C74" s="10"/>
      <c r="D74" s="10"/>
      <c r="E74" s="10"/>
      <c r="F74" s="10"/>
      <c r="H74" s="11"/>
      <c r="J74" s="11"/>
    </row>
    <row r="75" spans="1:10" x14ac:dyDescent="0.3">
      <c r="A75" s="11" t="s">
        <v>11</v>
      </c>
      <c r="B75" s="11">
        <v>19</v>
      </c>
      <c r="C75" s="11">
        <v>15</v>
      </c>
      <c r="D75" s="11"/>
      <c r="E75" s="11" t="s">
        <v>17</v>
      </c>
      <c r="F75" s="11">
        <v>6</v>
      </c>
      <c r="H75" s="11"/>
    </row>
    <row r="76" spans="1:10" x14ac:dyDescent="0.3">
      <c r="A76" s="11" t="s">
        <v>13</v>
      </c>
      <c r="B76" s="11">
        <v>54.285714290000001</v>
      </c>
      <c r="C76" s="11">
        <v>78.947368420000004</v>
      </c>
      <c r="D76" s="11"/>
      <c r="E76" s="11" t="s">
        <v>18</v>
      </c>
      <c r="F76" s="11">
        <v>41</v>
      </c>
      <c r="H76" s="11"/>
    </row>
    <row r="77" spans="1:10" x14ac:dyDescent="0.3">
      <c r="A77" s="11"/>
      <c r="B77" s="11"/>
      <c r="C77" s="11"/>
      <c r="D77" s="11"/>
      <c r="E77" s="11"/>
      <c r="F77" s="11"/>
      <c r="H77" s="11"/>
    </row>
    <row r="78" spans="1:10" x14ac:dyDescent="0.3">
      <c r="A78" s="11" t="s">
        <v>20</v>
      </c>
      <c r="B78" s="11">
        <v>16</v>
      </c>
      <c r="C78" s="11">
        <v>11</v>
      </c>
      <c r="D78" s="11"/>
      <c r="E78" s="11" t="s">
        <v>32</v>
      </c>
      <c r="F78" s="11">
        <v>11</v>
      </c>
      <c r="H78" s="11"/>
    </row>
    <row r="79" spans="1:10" x14ac:dyDescent="0.3">
      <c r="A79" s="11" t="s">
        <v>13</v>
      </c>
      <c r="B79" s="11">
        <v>45.714285709999999</v>
      </c>
      <c r="C79" s="11">
        <v>68.75</v>
      </c>
      <c r="D79" s="11"/>
      <c r="E79" s="11" t="s">
        <v>18</v>
      </c>
      <c r="F79" s="11">
        <v>41</v>
      </c>
      <c r="H79" s="11"/>
    </row>
    <row r="80" spans="1:10" x14ac:dyDescent="0.3">
      <c r="A80" s="11"/>
      <c r="B80" s="11"/>
      <c r="C80" s="11"/>
      <c r="D80" s="11"/>
      <c r="E80" s="11"/>
      <c r="F80" s="11"/>
      <c r="H80" s="11"/>
    </row>
    <row r="81" spans="1:10" x14ac:dyDescent="0.3">
      <c r="A81" s="8" t="s">
        <v>107</v>
      </c>
      <c r="B81" s="8" t="s">
        <v>12</v>
      </c>
      <c r="C81" s="8" t="s">
        <v>31</v>
      </c>
      <c r="D81" s="8"/>
      <c r="E81" s="8"/>
      <c r="F81" s="8" t="s">
        <v>7</v>
      </c>
      <c r="G81" s="9"/>
      <c r="H81" s="8"/>
      <c r="I81" s="9"/>
      <c r="J81" s="9"/>
    </row>
    <row r="82" spans="1:10" x14ac:dyDescent="0.3">
      <c r="A82" s="10"/>
      <c r="B82" s="10"/>
      <c r="C82" s="10"/>
      <c r="D82" s="10"/>
      <c r="E82" s="10"/>
      <c r="F82" s="10"/>
      <c r="H82" s="11"/>
      <c r="J82" s="11"/>
    </row>
    <row r="83" spans="1:10" x14ac:dyDescent="0.3">
      <c r="A83" s="11" t="s">
        <v>11</v>
      </c>
      <c r="B83" s="11">
        <v>13</v>
      </c>
      <c r="C83" s="11">
        <v>8</v>
      </c>
      <c r="D83" s="11"/>
      <c r="E83" s="11" t="s">
        <v>17</v>
      </c>
      <c r="F83" s="11">
        <v>9</v>
      </c>
      <c r="H83" s="11"/>
    </row>
    <row r="84" spans="1:10" x14ac:dyDescent="0.3">
      <c r="A84" s="11" t="s">
        <v>13</v>
      </c>
      <c r="B84" s="11">
        <v>40.625</v>
      </c>
      <c r="C84" s="11">
        <v>61.53846154</v>
      </c>
      <c r="D84" s="11"/>
      <c r="E84" s="11" t="s">
        <v>18</v>
      </c>
      <c r="F84" s="11">
        <v>41</v>
      </c>
      <c r="H84" s="11"/>
    </row>
    <row r="85" spans="1:10" x14ac:dyDescent="0.3">
      <c r="A85" s="11"/>
      <c r="B85" s="11"/>
      <c r="C85" s="11"/>
      <c r="D85" s="11"/>
      <c r="E85" s="11"/>
      <c r="F85" s="11"/>
      <c r="H85" s="11"/>
    </row>
    <row r="86" spans="1:10" x14ac:dyDescent="0.3">
      <c r="A86" s="11" t="s">
        <v>20</v>
      </c>
      <c r="B86" s="11">
        <v>19</v>
      </c>
      <c r="C86" s="11">
        <v>14</v>
      </c>
      <c r="D86" s="11"/>
      <c r="E86" s="11" t="s">
        <v>32</v>
      </c>
      <c r="F86" s="11">
        <v>12</v>
      </c>
      <c r="H86" s="11"/>
    </row>
    <row r="87" spans="1:10" x14ac:dyDescent="0.3">
      <c r="A87" s="11" t="s">
        <v>13</v>
      </c>
      <c r="B87" s="11">
        <v>59.375</v>
      </c>
      <c r="C87" s="11">
        <v>73.684210530000001</v>
      </c>
      <c r="D87" s="11"/>
      <c r="E87" s="11" t="s">
        <v>18</v>
      </c>
      <c r="F87" s="11">
        <v>41</v>
      </c>
      <c r="H87" s="11"/>
    </row>
    <row r="88" spans="1:10" x14ac:dyDescent="0.3">
      <c r="A88" s="11"/>
      <c r="B88" s="11"/>
      <c r="C88" s="11"/>
      <c r="D88" s="11"/>
      <c r="E88" s="11"/>
      <c r="F88" s="11"/>
      <c r="H88" s="11"/>
    </row>
    <row r="89" spans="1:10" x14ac:dyDescent="0.3">
      <c r="A89" s="8" t="s">
        <v>110</v>
      </c>
      <c r="B89" s="8" t="s">
        <v>12</v>
      </c>
      <c r="C89" s="8" t="s">
        <v>31</v>
      </c>
      <c r="D89" s="8"/>
      <c r="E89" s="8"/>
      <c r="F89" s="8" t="s">
        <v>7</v>
      </c>
      <c r="G89" s="9"/>
      <c r="H89" s="8"/>
      <c r="I89" s="9"/>
      <c r="J89" s="9"/>
    </row>
    <row r="90" spans="1:10" x14ac:dyDescent="0.3">
      <c r="A90" s="10"/>
      <c r="B90" s="10"/>
      <c r="C90" s="10"/>
      <c r="D90" s="10"/>
      <c r="E90" s="10"/>
      <c r="F90" s="10"/>
      <c r="H90" s="11"/>
      <c r="J90" s="11"/>
    </row>
    <row r="91" spans="1:10" x14ac:dyDescent="0.3">
      <c r="A91" s="11" t="s">
        <v>11</v>
      </c>
      <c r="B91" s="11">
        <v>18</v>
      </c>
      <c r="C91" s="11">
        <v>15</v>
      </c>
      <c r="D91" s="11"/>
      <c r="E91" s="11" t="s">
        <v>17</v>
      </c>
      <c r="F91" s="11">
        <v>11</v>
      </c>
      <c r="H91" s="11"/>
    </row>
    <row r="92" spans="1:10" x14ac:dyDescent="0.3">
      <c r="A92" s="11" t="s">
        <v>13</v>
      </c>
      <c r="B92" s="11">
        <v>60</v>
      </c>
      <c r="C92" s="11">
        <v>83.333333330000002</v>
      </c>
      <c r="D92" s="11"/>
      <c r="E92" s="11" t="s">
        <v>18</v>
      </c>
      <c r="F92" s="11">
        <v>41</v>
      </c>
      <c r="H92" s="11"/>
    </row>
    <row r="93" spans="1:10" x14ac:dyDescent="0.3">
      <c r="A93" s="11"/>
      <c r="B93" s="11"/>
      <c r="C93" s="11"/>
      <c r="D93" s="11"/>
      <c r="E93" s="11"/>
      <c r="F93" s="11"/>
      <c r="H93" s="11"/>
    </row>
    <row r="94" spans="1:10" x14ac:dyDescent="0.3">
      <c r="A94" s="11" t="s">
        <v>20</v>
      </c>
      <c r="B94" s="11">
        <v>12</v>
      </c>
      <c r="C94" s="11">
        <v>9</v>
      </c>
      <c r="D94" s="11"/>
      <c r="E94" s="11" t="s">
        <v>32</v>
      </c>
      <c r="F94" s="11">
        <v>9</v>
      </c>
      <c r="H94" s="11"/>
    </row>
    <row r="95" spans="1:10" x14ac:dyDescent="0.3">
      <c r="A95" s="11" t="s">
        <v>13</v>
      </c>
      <c r="B95" s="11">
        <v>40</v>
      </c>
      <c r="C95" s="11">
        <v>75</v>
      </c>
      <c r="D95" s="11"/>
      <c r="E95" s="11" t="s">
        <v>18</v>
      </c>
      <c r="F95" s="11">
        <v>41</v>
      </c>
      <c r="H95" s="11"/>
    </row>
    <row r="96" spans="1:10" x14ac:dyDescent="0.3">
      <c r="A96" s="11"/>
      <c r="B96" s="11"/>
      <c r="C96" s="11"/>
      <c r="D96" s="11"/>
      <c r="E96" s="11"/>
      <c r="F96" s="11"/>
      <c r="H96" s="11"/>
    </row>
    <row r="97" spans="1:10" x14ac:dyDescent="0.3">
      <c r="A97" s="8" t="s">
        <v>112</v>
      </c>
      <c r="B97" s="8" t="s">
        <v>12</v>
      </c>
      <c r="C97" s="8" t="s">
        <v>31</v>
      </c>
      <c r="D97" s="8"/>
      <c r="E97" s="8"/>
      <c r="F97" s="8" t="s">
        <v>7</v>
      </c>
      <c r="G97" s="9"/>
      <c r="H97" s="8"/>
      <c r="I97" s="9"/>
      <c r="J97" s="9"/>
    </row>
    <row r="98" spans="1:10" x14ac:dyDescent="0.3">
      <c r="A98" s="10"/>
      <c r="B98" s="10"/>
      <c r="C98" s="10"/>
      <c r="D98" s="10"/>
      <c r="E98" s="10"/>
      <c r="F98" s="10"/>
      <c r="H98" s="11"/>
      <c r="J98" s="11"/>
    </row>
    <row r="99" spans="1:10" x14ac:dyDescent="0.3">
      <c r="A99" s="11" t="s">
        <v>11</v>
      </c>
      <c r="B99" s="11">
        <v>5</v>
      </c>
      <c r="C99" s="11">
        <v>3</v>
      </c>
      <c r="D99" s="11"/>
      <c r="E99" s="11" t="s">
        <v>17</v>
      </c>
      <c r="F99" s="11">
        <v>1</v>
      </c>
      <c r="H99" s="11"/>
    </row>
    <row r="100" spans="1:10" x14ac:dyDescent="0.3">
      <c r="A100" s="11" t="s">
        <v>13</v>
      </c>
      <c r="B100" s="11">
        <v>38.46153846</v>
      </c>
      <c r="C100" s="11">
        <v>60</v>
      </c>
      <c r="D100" s="11"/>
      <c r="E100" s="11" t="s">
        <v>18</v>
      </c>
      <c r="F100" s="11">
        <v>14</v>
      </c>
      <c r="H100" s="11"/>
    </row>
    <row r="101" spans="1:10" x14ac:dyDescent="0.3">
      <c r="A101" s="11"/>
      <c r="B101" s="11"/>
      <c r="C101" s="11"/>
      <c r="D101" s="11"/>
      <c r="E101" s="11"/>
      <c r="F101" s="11"/>
      <c r="H101" s="11"/>
    </row>
    <row r="102" spans="1:10" x14ac:dyDescent="0.3">
      <c r="A102" s="11" t="s">
        <v>20</v>
      </c>
      <c r="B102" s="11">
        <v>8</v>
      </c>
      <c r="C102" s="11">
        <v>7</v>
      </c>
      <c r="D102" s="11"/>
      <c r="E102" s="11" t="s">
        <v>32</v>
      </c>
      <c r="F102" s="11">
        <v>4</v>
      </c>
      <c r="H102" s="11"/>
    </row>
    <row r="103" spans="1:10" x14ac:dyDescent="0.3">
      <c r="A103" s="11" t="s">
        <v>13</v>
      </c>
      <c r="B103" s="11">
        <v>61.53846154</v>
      </c>
      <c r="C103" s="11">
        <v>87.5</v>
      </c>
      <c r="D103" s="11"/>
      <c r="E103" s="11" t="s">
        <v>18</v>
      </c>
      <c r="F103" s="11">
        <v>14</v>
      </c>
      <c r="H103" s="11"/>
    </row>
    <row r="104" spans="1:10" x14ac:dyDescent="0.3">
      <c r="A104" s="11"/>
      <c r="B104" s="11"/>
      <c r="C104" s="11"/>
      <c r="D104" s="11"/>
      <c r="E104" s="11"/>
      <c r="F104" s="11"/>
      <c r="H104" s="11"/>
    </row>
    <row r="105" spans="1:10" x14ac:dyDescent="0.3">
      <c r="A105" s="8" t="s">
        <v>119</v>
      </c>
      <c r="B105" s="8" t="s">
        <v>12</v>
      </c>
      <c r="C105" s="8" t="s">
        <v>31</v>
      </c>
      <c r="D105" s="8"/>
      <c r="E105" s="8"/>
      <c r="F105" s="8" t="s">
        <v>7</v>
      </c>
      <c r="G105" s="9"/>
      <c r="H105" s="8"/>
      <c r="I105" s="9"/>
      <c r="J105" s="9"/>
    </row>
    <row r="106" spans="1:10" x14ac:dyDescent="0.3">
      <c r="A106" s="10"/>
      <c r="B106" s="10"/>
      <c r="C106" s="10"/>
      <c r="D106" s="10"/>
      <c r="E106" s="10"/>
      <c r="F106" s="10"/>
      <c r="H106" s="11"/>
      <c r="J106" s="11"/>
    </row>
    <row r="107" spans="1:10" x14ac:dyDescent="0.3">
      <c r="A107" s="11" t="s">
        <v>11</v>
      </c>
      <c r="B107" s="11">
        <v>1</v>
      </c>
      <c r="C107" s="11">
        <v>0</v>
      </c>
      <c r="D107" s="11"/>
      <c r="E107" s="11" t="s">
        <v>17</v>
      </c>
      <c r="F107" s="11">
        <v>0</v>
      </c>
      <c r="H107" s="11"/>
    </row>
    <row r="108" spans="1:10" x14ac:dyDescent="0.3">
      <c r="A108" s="11" t="s">
        <v>13</v>
      </c>
      <c r="B108" s="11" t="e">
        <v>#REF!</v>
      </c>
      <c r="C108" s="11">
        <v>0</v>
      </c>
      <c r="D108" s="11"/>
      <c r="E108" s="11" t="s">
        <v>18</v>
      </c>
      <c r="F108" s="11">
        <v>3</v>
      </c>
      <c r="H108" s="11"/>
    </row>
    <row r="109" spans="1:10" x14ac:dyDescent="0.3">
      <c r="A109" s="11"/>
      <c r="B109" s="11"/>
      <c r="C109" s="11"/>
      <c r="D109" s="11"/>
      <c r="E109" s="11"/>
      <c r="F109" s="11"/>
      <c r="H109" s="11"/>
    </row>
    <row r="110" spans="1:10" x14ac:dyDescent="0.3">
      <c r="A110" s="11" t="s">
        <v>20</v>
      </c>
      <c r="B110" s="11">
        <v>2</v>
      </c>
      <c r="C110" s="11">
        <v>1</v>
      </c>
      <c r="D110" s="11"/>
      <c r="E110" s="11" t="s">
        <v>32</v>
      </c>
      <c r="F110" s="11">
        <v>2</v>
      </c>
      <c r="H110" s="11"/>
    </row>
    <row r="111" spans="1:10" x14ac:dyDescent="0.3">
      <c r="A111" s="11" t="s">
        <v>13</v>
      </c>
      <c r="B111" s="11" t="e">
        <v>#REF!</v>
      </c>
      <c r="C111" s="11">
        <v>50</v>
      </c>
      <c r="D111" s="11"/>
      <c r="E111" s="11" t="s">
        <v>18</v>
      </c>
      <c r="F111" s="11">
        <v>3</v>
      </c>
      <c r="H111" s="11"/>
    </row>
    <row r="112" spans="1:10" x14ac:dyDescent="0.3">
      <c r="A112" s="11"/>
      <c r="B112" s="11"/>
      <c r="C112" s="11"/>
      <c r="D112" s="11"/>
      <c r="E112" s="11"/>
      <c r="F112" s="11"/>
      <c r="H112" s="11"/>
    </row>
    <row r="113" spans="1:10" x14ac:dyDescent="0.3">
      <c r="A113" s="8" t="s">
        <v>122</v>
      </c>
      <c r="B113" s="8" t="s">
        <v>12</v>
      </c>
      <c r="C113" s="8" t="s">
        <v>31</v>
      </c>
      <c r="D113" s="8"/>
      <c r="E113" s="8"/>
      <c r="F113" s="8" t="s">
        <v>7</v>
      </c>
      <c r="G113" s="9"/>
      <c r="H113" s="8"/>
      <c r="I113" s="9"/>
      <c r="J113" s="9"/>
    </row>
    <row r="114" spans="1:10" x14ac:dyDescent="0.3">
      <c r="A114" s="10"/>
      <c r="B114" s="10"/>
      <c r="C114" s="10"/>
      <c r="D114" s="10"/>
      <c r="E114" s="10"/>
      <c r="F114" s="10"/>
      <c r="H114" s="11"/>
      <c r="J114" s="11"/>
    </row>
    <row r="115" spans="1:10" x14ac:dyDescent="0.3">
      <c r="A115" s="11" t="s">
        <v>11</v>
      </c>
      <c r="B115" s="11">
        <v>16</v>
      </c>
      <c r="C115" s="11">
        <v>10</v>
      </c>
      <c r="D115" s="11"/>
      <c r="E115" s="11" t="s">
        <v>17</v>
      </c>
      <c r="F115" s="11">
        <v>10</v>
      </c>
      <c r="H115" s="11"/>
    </row>
    <row r="116" spans="1:10" x14ac:dyDescent="0.3">
      <c r="A116" s="11" t="s">
        <v>13</v>
      </c>
      <c r="B116" s="11">
        <v>53.333333330000002</v>
      </c>
      <c r="C116" s="11">
        <v>62.5</v>
      </c>
      <c r="D116" s="11"/>
      <c r="E116" s="11" t="s">
        <v>18</v>
      </c>
      <c r="F116" s="11">
        <v>40</v>
      </c>
      <c r="H116" s="11"/>
    </row>
    <row r="117" spans="1:10" x14ac:dyDescent="0.3">
      <c r="A117" s="11"/>
      <c r="B117" s="11"/>
      <c r="C117" s="11"/>
      <c r="D117" s="11"/>
      <c r="E117" s="11"/>
      <c r="F117" s="11"/>
      <c r="H117" s="11"/>
    </row>
    <row r="118" spans="1:10" x14ac:dyDescent="0.3">
      <c r="A118" s="11" t="s">
        <v>20</v>
      </c>
      <c r="B118" s="11">
        <v>14</v>
      </c>
      <c r="C118" s="11">
        <v>9</v>
      </c>
      <c r="D118" s="11"/>
      <c r="E118" s="11" t="s">
        <v>32</v>
      </c>
      <c r="F118" s="11">
        <v>14</v>
      </c>
      <c r="H118" s="11"/>
    </row>
    <row r="119" spans="1:10" x14ac:dyDescent="0.3">
      <c r="A119" s="11" t="s">
        <v>13</v>
      </c>
      <c r="B119" s="11">
        <v>46.666666669999998</v>
      </c>
      <c r="C119" s="11">
        <v>64.285714290000001</v>
      </c>
      <c r="D119" s="11"/>
      <c r="E119" s="11" t="s">
        <v>18</v>
      </c>
      <c r="F119" s="11">
        <v>40</v>
      </c>
      <c r="H119" s="11"/>
    </row>
    <row r="120" spans="1:10" x14ac:dyDescent="0.3">
      <c r="A120" s="11"/>
      <c r="B120" s="11"/>
      <c r="C120" s="11"/>
      <c r="D120" s="11"/>
      <c r="E120" s="11"/>
      <c r="F120" s="11"/>
      <c r="H120" s="11"/>
    </row>
    <row r="121" spans="1:10" x14ac:dyDescent="0.3">
      <c r="A121" s="8" t="s">
        <v>125</v>
      </c>
      <c r="B121" s="8" t="s">
        <v>12</v>
      </c>
      <c r="C121" s="8" t="s">
        <v>31</v>
      </c>
      <c r="D121" s="8"/>
      <c r="E121" s="8"/>
      <c r="F121" s="8" t="s">
        <v>7</v>
      </c>
      <c r="G121" s="9"/>
      <c r="H121" s="8"/>
      <c r="I121" s="9"/>
      <c r="J121" s="9"/>
    </row>
    <row r="122" spans="1:10" x14ac:dyDescent="0.3">
      <c r="A122" s="10"/>
      <c r="B122" s="10"/>
      <c r="C122" s="10"/>
      <c r="D122" s="10"/>
      <c r="E122" s="10"/>
      <c r="F122" s="10"/>
      <c r="H122" s="11"/>
      <c r="J122" s="11"/>
    </row>
    <row r="123" spans="1:10" x14ac:dyDescent="0.3">
      <c r="A123" s="11" t="s">
        <v>11</v>
      </c>
      <c r="B123" s="11">
        <v>17</v>
      </c>
      <c r="C123" s="11">
        <v>13</v>
      </c>
      <c r="D123" s="11"/>
      <c r="E123" s="11" t="s">
        <v>17</v>
      </c>
      <c r="F123" s="11">
        <v>9</v>
      </c>
      <c r="H123" s="11"/>
    </row>
    <row r="124" spans="1:10" x14ac:dyDescent="0.3">
      <c r="A124" s="11" t="s">
        <v>13</v>
      </c>
      <c r="B124" s="11">
        <v>54.838709680000001</v>
      </c>
      <c r="C124" s="11">
        <v>76.470588239999998</v>
      </c>
      <c r="D124" s="11"/>
      <c r="E124" s="11" t="s">
        <v>18</v>
      </c>
      <c r="F124" s="11">
        <v>40</v>
      </c>
      <c r="H124" s="11"/>
    </row>
    <row r="125" spans="1:10" x14ac:dyDescent="0.3">
      <c r="A125" s="11"/>
      <c r="B125" s="11"/>
      <c r="C125" s="11"/>
      <c r="D125" s="11"/>
      <c r="E125" s="11"/>
      <c r="F125" s="11"/>
      <c r="H125" s="11"/>
    </row>
    <row r="126" spans="1:10" x14ac:dyDescent="0.3">
      <c r="A126" s="11" t="s">
        <v>20</v>
      </c>
      <c r="B126" s="11">
        <v>14</v>
      </c>
      <c r="C126" s="11">
        <v>11</v>
      </c>
      <c r="D126" s="11"/>
      <c r="E126" s="11" t="s">
        <v>32</v>
      </c>
      <c r="F126" s="11">
        <v>9</v>
      </c>
      <c r="H126" s="11"/>
    </row>
    <row r="127" spans="1:10" x14ac:dyDescent="0.3">
      <c r="A127" s="11" t="s">
        <v>13</v>
      </c>
      <c r="B127" s="11">
        <v>45.161290319999999</v>
      </c>
      <c r="C127" s="11">
        <v>78.571428569999995</v>
      </c>
      <c r="D127" s="11"/>
      <c r="E127" s="11" t="s">
        <v>18</v>
      </c>
      <c r="F127" s="11">
        <v>40</v>
      </c>
      <c r="H127" s="11"/>
    </row>
    <row r="128" spans="1:10" x14ac:dyDescent="0.3">
      <c r="A128" s="11"/>
      <c r="B128" s="11"/>
      <c r="C128" s="11"/>
      <c r="D128" s="11"/>
      <c r="E128" s="11"/>
      <c r="F128" s="11"/>
      <c r="H128" s="11"/>
    </row>
    <row r="129" spans="1:10" x14ac:dyDescent="0.3">
      <c r="A129" s="8" t="s">
        <v>129</v>
      </c>
      <c r="B129" s="8" t="s">
        <v>12</v>
      </c>
      <c r="C129" s="8" t="s">
        <v>31</v>
      </c>
      <c r="D129" s="8"/>
      <c r="E129" s="8"/>
      <c r="F129" s="8" t="s">
        <v>7</v>
      </c>
      <c r="G129" s="9"/>
      <c r="H129" s="8"/>
      <c r="I129" s="9"/>
      <c r="J129" s="9"/>
    </row>
    <row r="130" spans="1:10" x14ac:dyDescent="0.3">
      <c r="A130" s="10"/>
      <c r="B130" s="10"/>
      <c r="C130" s="10"/>
      <c r="D130" s="10"/>
      <c r="E130" s="10"/>
      <c r="F130" s="10"/>
      <c r="H130" s="11"/>
      <c r="J130" s="11"/>
    </row>
    <row r="131" spans="1:10" x14ac:dyDescent="0.3">
      <c r="A131" s="11" t="s">
        <v>11</v>
      </c>
      <c r="B131" s="11">
        <v>14</v>
      </c>
      <c r="C131" s="11">
        <v>12</v>
      </c>
      <c r="D131" s="11"/>
      <c r="E131" s="11" t="s">
        <v>17</v>
      </c>
      <c r="F131" s="11">
        <v>7</v>
      </c>
      <c r="H131" s="11"/>
    </row>
    <row r="132" spans="1:10" x14ac:dyDescent="0.3">
      <c r="A132" s="11" t="s">
        <v>13</v>
      </c>
      <c r="B132" s="11">
        <v>42.424242419999999</v>
      </c>
      <c r="C132" s="11">
        <v>85.714285709999999</v>
      </c>
      <c r="D132" s="11"/>
      <c r="E132" s="11" t="s">
        <v>18</v>
      </c>
      <c r="F132" s="11">
        <v>40</v>
      </c>
      <c r="H132" s="11"/>
    </row>
    <row r="133" spans="1:10" x14ac:dyDescent="0.3">
      <c r="A133" s="11"/>
      <c r="B133" s="11"/>
      <c r="C133" s="11"/>
      <c r="D133" s="11"/>
      <c r="E133" s="11"/>
      <c r="F133" s="11"/>
      <c r="H133" s="11"/>
    </row>
    <row r="134" spans="1:10" x14ac:dyDescent="0.3">
      <c r="A134" s="11" t="s">
        <v>20</v>
      </c>
      <c r="B134" s="11">
        <v>19</v>
      </c>
      <c r="C134" s="11">
        <v>11</v>
      </c>
      <c r="D134" s="11"/>
      <c r="E134" s="11" t="s">
        <v>32</v>
      </c>
      <c r="F134" s="11">
        <v>12</v>
      </c>
      <c r="H134" s="11"/>
    </row>
    <row r="135" spans="1:10" x14ac:dyDescent="0.3">
      <c r="A135" s="11" t="s">
        <v>13</v>
      </c>
      <c r="B135" s="11">
        <v>57.575757580000001</v>
      </c>
      <c r="C135" s="11">
        <v>57.89473684</v>
      </c>
      <c r="D135" s="11"/>
      <c r="E135" s="11" t="s">
        <v>18</v>
      </c>
      <c r="F135" s="11">
        <v>40</v>
      </c>
      <c r="H135" s="11"/>
    </row>
    <row r="136" spans="1:10" x14ac:dyDescent="0.3">
      <c r="A136" s="11"/>
      <c r="B136" s="11"/>
      <c r="C136" s="11"/>
      <c r="D136" s="11"/>
      <c r="E136" s="11"/>
      <c r="F136" s="11"/>
      <c r="H136" s="11"/>
    </row>
    <row r="137" spans="1:10" x14ac:dyDescent="0.3">
      <c r="A137" s="8"/>
      <c r="B137" s="8"/>
      <c r="C137" s="8"/>
      <c r="D137" s="8"/>
      <c r="E137" s="8"/>
      <c r="F137" s="8"/>
      <c r="G137" s="9"/>
      <c r="H137" s="8"/>
      <c r="I137" s="9"/>
      <c r="J137" s="9"/>
    </row>
    <row r="138" spans="1:10" x14ac:dyDescent="0.3">
      <c r="A138" s="10"/>
      <c r="B138" s="10"/>
      <c r="C138" s="10"/>
      <c r="D138" s="10"/>
      <c r="E138" s="10"/>
      <c r="F138" s="10"/>
      <c r="H138" s="11"/>
      <c r="J138" s="11"/>
    </row>
    <row r="139" spans="1:10" x14ac:dyDescent="0.3">
      <c r="A139" s="11"/>
      <c r="B139" s="11"/>
      <c r="C139" s="11"/>
      <c r="D139" s="11"/>
      <c r="E139" s="11"/>
      <c r="F139" s="11"/>
      <c r="H139" s="11"/>
    </row>
    <row r="140" spans="1:10" x14ac:dyDescent="0.3">
      <c r="A140" s="11"/>
      <c r="B140" s="11"/>
      <c r="C140" s="11"/>
      <c r="D140" s="11"/>
      <c r="E140" s="11"/>
      <c r="F140" s="11"/>
      <c r="H140" s="11"/>
    </row>
    <row r="141" spans="1:10" x14ac:dyDescent="0.3">
      <c r="A141" s="11"/>
      <c r="B141" s="11"/>
      <c r="C141" s="11"/>
      <c r="D141" s="11"/>
      <c r="E141" s="11"/>
      <c r="F141" s="11"/>
      <c r="H141" s="11"/>
    </row>
    <row r="142" spans="1:10" x14ac:dyDescent="0.3">
      <c r="A142" s="11"/>
      <c r="B142" s="11"/>
      <c r="C142" s="11"/>
      <c r="D142" s="11"/>
      <c r="E142" s="11"/>
      <c r="F142" s="11"/>
      <c r="H142" s="11"/>
    </row>
    <row r="143" spans="1:10" x14ac:dyDescent="0.3">
      <c r="A143" s="11"/>
      <c r="B143" s="11"/>
      <c r="C143" s="11"/>
      <c r="D143" s="11"/>
      <c r="E143" s="11"/>
      <c r="F143" s="11"/>
      <c r="H143" s="11"/>
    </row>
    <row r="144" spans="1:10" x14ac:dyDescent="0.3">
      <c r="A144" s="11"/>
      <c r="B144" s="11"/>
      <c r="C144" s="11"/>
      <c r="D144" s="11"/>
      <c r="E144" s="11"/>
      <c r="F144" s="11"/>
      <c r="H144" s="11"/>
    </row>
    <row r="145" spans="1:10" x14ac:dyDescent="0.3">
      <c r="A145" s="8"/>
      <c r="B145" s="8"/>
      <c r="C145" s="8"/>
      <c r="D145" s="8"/>
      <c r="E145" s="8"/>
      <c r="F145" s="8"/>
      <c r="G145" s="9"/>
      <c r="H145" s="8"/>
      <c r="I145" s="9"/>
      <c r="J145" s="9"/>
    </row>
    <row r="146" spans="1:10" x14ac:dyDescent="0.3">
      <c r="A146" s="10"/>
      <c r="B146" s="10"/>
      <c r="C146" s="10"/>
      <c r="D146" s="10"/>
      <c r="E146" s="10"/>
      <c r="F146" s="10"/>
      <c r="H146" s="11"/>
      <c r="J146" s="11"/>
    </row>
    <row r="147" spans="1:10" x14ac:dyDescent="0.3">
      <c r="A147" s="11"/>
      <c r="B147" s="11"/>
      <c r="C147" s="11"/>
      <c r="D147" s="11"/>
      <c r="E147" s="11"/>
      <c r="F147" s="11"/>
      <c r="H147" s="11"/>
    </row>
    <row r="148" spans="1:10" x14ac:dyDescent="0.3">
      <c r="A148" s="11"/>
      <c r="B148" s="11"/>
      <c r="C148" s="11"/>
      <c r="D148" s="11"/>
      <c r="E148" s="11"/>
      <c r="F148" s="11"/>
      <c r="H148" s="11"/>
    </row>
    <row r="149" spans="1:10" x14ac:dyDescent="0.3">
      <c r="A149" s="11"/>
      <c r="B149" s="11"/>
      <c r="C149" s="11"/>
      <c r="D149" s="11"/>
      <c r="E149" s="11"/>
      <c r="F149" s="11"/>
      <c r="H149" s="11"/>
    </row>
    <row r="150" spans="1:10" x14ac:dyDescent="0.3">
      <c r="A150" s="11"/>
      <c r="B150" s="11"/>
      <c r="C150" s="11"/>
      <c r="D150" s="11"/>
      <c r="E150" s="11"/>
      <c r="F150" s="11"/>
      <c r="H150" s="11"/>
    </row>
    <row r="151" spans="1:10" x14ac:dyDescent="0.3">
      <c r="A151" s="11"/>
      <c r="B151" s="11"/>
      <c r="C151" s="11"/>
      <c r="D151" s="11"/>
      <c r="E151" s="11"/>
      <c r="F151" s="11"/>
      <c r="H151" s="11"/>
    </row>
    <row r="152" spans="1:10" x14ac:dyDescent="0.3">
      <c r="A152" s="11"/>
      <c r="B152" s="11"/>
      <c r="C152" s="11"/>
      <c r="D152" s="11"/>
      <c r="E152" s="11"/>
      <c r="F152" s="11"/>
      <c r="H152" s="11"/>
    </row>
    <row r="153" spans="1:10" x14ac:dyDescent="0.3">
      <c r="A153" s="11"/>
      <c r="B153" s="11"/>
      <c r="C153" s="11"/>
      <c r="D153" s="11"/>
      <c r="E153" s="11"/>
      <c r="F153" s="11"/>
      <c r="H153" s="11"/>
    </row>
    <row r="154" spans="1:10" x14ac:dyDescent="0.3">
      <c r="A154" s="8"/>
      <c r="B154" s="8"/>
      <c r="C154" s="8"/>
      <c r="D154" s="8"/>
      <c r="E154" s="8"/>
      <c r="F154" s="8"/>
      <c r="G154" s="9"/>
      <c r="H154" s="8"/>
      <c r="I154" s="9"/>
      <c r="J154" s="9"/>
    </row>
    <row r="155" spans="1:10" x14ac:dyDescent="0.3">
      <c r="A155" s="10"/>
      <c r="B155" s="10"/>
      <c r="C155" s="10"/>
      <c r="D155" s="10"/>
      <c r="E155" s="10"/>
      <c r="F155" s="10"/>
      <c r="H155" s="11"/>
      <c r="J155" s="11"/>
    </row>
    <row r="156" spans="1:10" x14ac:dyDescent="0.3">
      <c r="A156" s="11"/>
      <c r="B156" s="11"/>
      <c r="C156" s="11"/>
      <c r="D156" s="11"/>
      <c r="E156" s="11"/>
      <c r="F156" s="11"/>
      <c r="H156" s="11"/>
    </row>
    <row r="157" spans="1:10" x14ac:dyDescent="0.3">
      <c r="A157" s="11"/>
      <c r="B157" s="11"/>
      <c r="C157" s="11"/>
      <c r="D157" s="11"/>
      <c r="E157" s="11"/>
      <c r="F157" s="11"/>
      <c r="H157" s="11"/>
    </row>
    <row r="158" spans="1:10" x14ac:dyDescent="0.3">
      <c r="A158" s="11"/>
      <c r="B158" s="11"/>
      <c r="C158" s="11"/>
      <c r="D158" s="11"/>
      <c r="E158" s="11"/>
      <c r="F158" s="11"/>
      <c r="H158" s="11"/>
    </row>
    <row r="159" spans="1:10" x14ac:dyDescent="0.3">
      <c r="A159" s="11"/>
      <c r="B159" s="11"/>
      <c r="C159" s="11"/>
      <c r="D159" s="11"/>
      <c r="E159" s="11"/>
      <c r="F159" s="11"/>
      <c r="H159" s="11"/>
    </row>
    <row r="160" spans="1:10" x14ac:dyDescent="0.3">
      <c r="A160" s="11"/>
      <c r="B160" s="11"/>
      <c r="C160" s="11"/>
      <c r="D160" s="11"/>
      <c r="E160" s="11"/>
      <c r="F160" s="11"/>
      <c r="H160" s="11"/>
    </row>
    <row r="161" spans="1:10" x14ac:dyDescent="0.3">
      <c r="A161" s="11"/>
      <c r="B161" s="11"/>
      <c r="C161" s="11"/>
      <c r="D161" s="11"/>
      <c r="E161" s="11"/>
      <c r="F161" s="11"/>
      <c r="H161" s="11"/>
    </row>
    <row r="162" spans="1:10" x14ac:dyDescent="0.3">
      <c r="A162" s="8"/>
      <c r="B162" s="8"/>
      <c r="C162" s="8"/>
      <c r="D162" s="8"/>
      <c r="E162" s="8"/>
      <c r="F162" s="8"/>
      <c r="G162" s="9"/>
      <c r="H162" s="8"/>
      <c r="I162" s="9"/>
      <c r="J162" s="9"/>
    </row>
    <row r="163" spans="1:10" x14ac:dyDescent="0.3">
      <c r="A163" s="10"/>
      <c r="B163" s="10"/>
      <c r="C163" s="10"/>
      <c r="D163" s="10"/>
      <c r="E163" s="10"/>
      <c r="F163" s="10"/>
      <c r="H163" s="11"/>
      <c r="J163" s="11"/>
    </row>
    <row r="164" spans="1:10" x14ac:dyDescent="0.3">
      <c r="A164" s="11"/>
      <c r="B164" s="11"/>
      <c r="C164" s="11"/>
      <c r="D164" s="11"/>
      <c r="E164" s="11"/>
      <c r="F164" s="11"/>
      <c r="H164" s="11"/>
    </row>
    <row r="165" spans="1:10" x14ac:dyDescent="0.3">
      <c r="A165" s="11"/>
      <c r="B165" s="11"/>
      <c r="C165" s="11"/>
      <c r="D165" s="11"/>
      <c r="E165" s="11"/>
      <c r="F165" s="11"/>
      <c r="H165" s="11"/>
    </row>
    <row r="166" spans="1:10" x14ac:dyDescent="0.3">
      <c r="A166" s="11"/>
      <c r="B166" s="11"/>
      <c r="C166" s="11"/>
      <c r="D166" s="11"/>
      <c r="E166" s="11"/>
      <c r="F166" s="11"/>
      <c r="H166" s="11"/>
    </row>
    <row r="167" spans="1:10" x14ac:dyDescent="0.3">
      <c r="A167" s="11"/>
      <c r="B167" s="11"/>
      <c r="C167" s="11"/>
      <c r="D167" s="11"/>
      <c r="E167" s="11"/>
      <c r="F167" s="11"/>
      <c r="H167" s="11"/>
    </row>
    <row r="168" spans="1:10" x14ac:dyDescent="0.3">
      <c r="A168" s="11"/>
      <c r="B168" s="11"/>
      <c r="C168" s="11"/>
      <c r="D168" s="11"/>
      <c r="E168" s="11"/>
      <c r="F168" s="11"/>
      <c r="H168" s="11"/>
    </row>
    <row r="169" spans="1:10" x14ac:dyDescent="0.3">
      <c r="A169" s="11"/>
      <c r="B169" s="11"/>
      <c r="C169" s="11"/>
      <c r="D169" s="11"/>
      <c r="E169" s="11"/>
      <c r="F169" s="11"/>
      <c r="H169" s="11"/>
    </row>
    <row r="170" spans="1:10" x14ac:dyDescent="0.3">
      <c r="A170" s="8"/>
      <c r="B170" s="8"/>
      <c r="C170" s="8"/>
      <c r="D170" s="8"/>
      <c r="E170" s="8"/>
      <c r="F170" s="8"/>
      <c r="G170" s="9"/>
      <c r="H170" s="8"/>
      <c r="I170" s="9"/>
      <c r="J170" s="9"/>
    </row>
    <row r="171" spans="1:10" x14ac:dyDescent="0.3">
      <c r="A171" s="10"/>
      <c r="B171" s="10"/>
      <c r="C171" s="10"/>
      <c r="D171" s="10"/>
      <c r="E171" s="10"/>
      <c r="F171" s="10"/>
      <c r="H171" s="11"/>
      <c r="J171" s="11"/>
    </row>
    <row r="172" spans="1:10" x14ac:dyDescent="0.3">
      <c r="A172" s="11"/>
      <c r="B172" s="11"/>
      <c r="C172" s="11"/>
      <c r="D172" s="11"/>
      <c r="E172" s="11"/>
      <c r="F172" s="11"/>
      <c r="H172" s="11"/>
    </row>
    <row r="173" spans="1:10" x14ac:dyDescent="0.3">
      <c r="A173" s="11"/>
      <c r="B173" s="11"/>
      <c r="C173" s="11"/>
      <c r="D173" s="11"/>
      <c r="E173" s="11"/>
      <c r="F173" s="11"/>
      <c r="H173" s="11"/>
    </row>
    <row r="174" spans="1:10" x14ac:dyDescent="0.3">
      <c r="A174" s="11"/>
      <c r="B174" s="11"/>
      <c r="C174" s="11"/>
      <c r="D174" s="11"/>
      <c r="E174" s="11"/>
      <c r="F174" s="11"/>
      <c r="H174" s="11"/>
    </row>
    <row r="175" spans="1:10" x14ac:dyDescent="0.3">
      <c r="A175" s="11"/>
      <c r="B175" s="11"/>
      <c r="C175" s="11"/>
      <c r="D175" s="11"/>
      <c r="E175" s="11"/>
      <c r="F175" s="11"/>
      <c r="H175" s="11"/>
    </row>
    <row r="176" spans="1:10" x14ac:dyDescent="0.3">
      <c r="A176" s="11"/>
      <c r="B176" s="11"/>
      <c r="C176" s="11"/>
      <c r="D176" s="11"/>
      <c r="E176" s="11"/>
      <c r="F176" s="11"/>
      <c r="H176" s="11"/>
    </row>
    <row r="177" spans="1:10" x14ac:dyDescent="0.3">
      <c r="A177" s="11"/>
      <c r="B177" s="11"/>
      <c r="C177" s="11"/>
      <c r="D177" s="11"/>
      <c r="E177" s="11"/>
      <c r="F177" s="11"/>
      <c r="H177" s="11"/>
    </row>
    <row r="178" spans="1:10" x14ac:dyDescent="0.3">
      <c r="A178" s="8"/>
      <c r="B178" s="8"/>
      <c r="C178" s="8"/>
      <c r="D178" s="8"/>
      <c r="E178" s="8"/>
      <c r="F178" s="8"/>
      <c r="G178" s="9"/>
      <c r="H178" s="8"/>
      <c r="I178" s="9"/>
      <c r="J178" s="9"/>
    </row>
    <row r="179" spans="1:10" x14ac:dyDescent="0.3">
      <c r="A179" s="10"/>
      <c r="B179" s="10"/>
      <c r="C179" s="10"/>
      <c r="D179" s="10"/>
      <c r="E179" s="10"/>
      <c r="F179" s="10"/>
      <c r="H179" s="11"/>
      <c r="J179" s="11"/>
    </row>
    <row r="180" spans="1:10" x14ac:dyDescent="0.3">
      <c r="A180" s="11"/>
      <c r="B180" s="11"/>
      <c r="C180" s="11"/>
      <c r="D180" s="11"/>
      <c r="E180" s="11"/>
      <c r="F180" s="11"/>
      <c r="H180" s="11"/>
    </row>
    <row r="181" spans="1:10" x14ac:dyDescent="0.3">
      <c r="A181" s="11"/>
      <c r="B181" s="11"/>
      <c r="C181" s="11"/>
      <c r="D181" s="11"/>
      <c r="E181" s="11"/>
      <c r="F181" s="11"/>
      <c r="H181" s="11"/>
    </row>
    <row r="182" spans="1:10" x14ac:dyDescent="0.3">
      <c r="A182" s="11"/>
      <c r="B182" s="11"/>
      <c r="C182" s="11"/>
      <c r="D182" s="11"/>
      <c r="E182" s="11"/>
      <c r="F182" s="11"/>
      <c r="H182" s="11"/>
    </row>
    <row r="183" spans="1:10" x14ac:dyDescent="0.3">
      <c r="A183" s="11"/>
      <c r="B183" s="11"/>
      <c r="C183" s="11"/>
      <c r="D183" s="11"/>
      <c r="E183" s="11"/>
      <c r="F183" s="11"/>
      <c r="H183" s="11"/>
    </row>
    <row r="184" spans="1:10" x14ac:dyDescent="0.3">
      <c r="A184" s="11"/>
      <c r="B184" s="11"/>
      <c r="C184" s="11"/>
      <c r="D184" s="11"/>
      <c r="E184" s="11"/>
      <c r="F184" s="11"/>
      <c r="H184" s="11"/>
    </row>
    <row r="185" spans="1:10" x14ac:dyDescent="0.3">
      <c r="A185" s="11"/>
      <c r="B185" s="11"/>
      <c r="C185" s="11"/>
      <c r="D185" s="11"/>
      <c r="E185" s="11"/>
      <c r="F185" s="11"/>
      <c r="H185" s="11"/>
    </row>
    <row r="186" spans="1:10" x14ac:dyDescent="0.3">
      <c r="A186" s="8"/>
      <c r="B186" s="8"/>
      <c r="C186" s="8"/>
      <c r="D186" s="8"/>
      <c r="E186" s="8"/>
      <c r="F186" s="8"/>
      <c r="G186" s="9"/>
      <c r="H186" s="8"/>
      <c r="I186" s="9"/>
      <c r="J186" s="9"/>
    </row>
    <row r="187" spans="1:10" x14ac:dyDescent="0.3">
      <c r="A187" s="10"/>
      <c r="B187" s="10"/>
      <c r="C187" s="10"/>
      <c r="D187" s="10"/>
      <c r="E187" s="10"/>
      <c r="F187" s="10"/>
      <c r="H187" s="11"/>
      <c r="J187" s="11"/>
    </row>
    <row r="188" spans="1:10" x14ac:dyDescent="0.3">
      <c r="A188" s="11"/>
      <c r="B188" s="11"/>
      <c r="C188" s="11"/>
      <c r="D188" s="11"/>
      <c r="E188" s="11"/>
      <c r="F188" s="11"/>
      <c r="H188" s="11"/>
    </row>
    <row r="189" spans="1:10" x14ac:dyDescent="0.3">
      <c r="A189" s="11"/>
      <c r="B189" s="11"/>
      <c r="C189" s="11"/>
      <c r="D189" s="11"/>
      <c r="E189" s="11"/>
      <c r="F189" s="11"/>
      <c r="H189" s="11"/>
    </row>
    <row r="190" spans="1:10" x14ac:dyDescent="0.3">
      <c r="A190" s="11"/>
      <c r="B190" s="11"/>
      <c r="C190" s="11"/>
      <c r="D190" s="11"/>
      <c r="E190" s="11"/>
      <c r="F190" s="11"/>
      <c r="H190" s="11"/>
    </row>
    <row r="191" spans="1:10" x14ac:dyDescent="0.3">
      <c r="A191" s="11"/>
      <c r="B191" s="11"/>
      <c r="C191" s="11"/>
      <c r="D191" s="11"/>
      <c r="E191" s="11"/>
      <c r="F191" s="11"/>
      <c r="H191" s="11"/>
    </row>
    <row r="192" spans="1:10" x14ac:dyDescent="0.3">
      <c r="A192" s="11"/>
      <c r="B192" s="11"/>
      <c r="C192" s="11"/>
      <c r="D192" s="11"/>
      <c r="E192" s="11"/>
      <c r="F192" s="11"/>
      <c r="H192" s="11"/>
    </row>
    <row r="193" spans="1:10" x14ac:dyDescent="0.3">
      <c r="A193" s="11"/>
      <c r="B193" s="11"/>
      <c r="C193" s="11"/>
      <c r="D193" s="11"/>
      <c r="E193" s="11"/>
      <c r="F193" s="11"/>
      <c r="H193" s="11"/>
    </row>
    <row r="194" spans="1:10" x14ac:dyDescent="0.3">
      <c r="A194" s="8"/>
      <c r="B194" s="8"/>
      <c r="C194" s="8"/>
      <c r="D194" s="8"/>
      <c r="E194" s="8"/>
      <c r="F194" s="8"/>
      <c r="G194" s="9"/>
      <c r="H194" s="8"/>
      <c r="I194" s="9"/>
      <c r="J194" s="9"/>
    </row>
    <row r="195" spans="1:10" x14ac:dyDescent="0.3">
      <c r="A195" s="10"/>
      <c r="B195" s="10"/>
      <c r="C195" s="10"/>
      <c r="D195" s="10"/>
      <c r="E195" s="10"/>
      <c r="F195" s="10"/>
      <c r="H195" s="11"/>
      <c r="J195" s="11"/>
    </row>
    <row r="196" spans="1:10" x14ac:dyDescent="0.3">
      <c r="A196" s="11"/>
      <c r="B196" s="11"/>
      <c r="C196" s="11"/>
      <c r="D196" s="11"/>
      <c r="E196" s="11"/>
      <c r="F196" s="11"/>
      <c r="H196" s="11"/>
    </row>
    <row r="197" spans="1:10" x14ac:dyDescent="0.3">
      <c r="A197" s="11"/>
      <c r="B197" s="11"/>
      <c r="C197" s="11"/>
      <c r="D197" s="11"/>
      <c r="E197" s="11"/>
      <c r="F197" s="11"/>
      <c r="H197" s="11"/>
    </row>
    <row r="198" spans="1:10" x14ac:dyDescent="0.3">
      <c r="A198" s="11"/>
      <c r="B198" s="11"/>
      <c r="C198" s="11"/>
      <c r="D198" s="11"/>
      <c r="E198" s="11"/>
      <c r="F198" s="11"/>
      <c r="H198" s="11"/>
    </row>
    <row r="199" spans="1:10" x14ac:dyDescent="0.3">
      <c r="A199" s="11"/>
      <c r="B199" s="11"/>
      <c r="C199" s="11"/>
      <c r="D199" s="11"/>
      <c r="E199" s="11"/>
      <c r="F199" s="11"/>
      <c r="H199" s="11"/>
    </row>
    <row r="200" spans="1:10" x14ac:dyDescent="0.3">
      <c r="A200" s="11"/>
      <c r="B200" s="11"/>
      <c r="C200" s="11"/>
      <c r="D200" s="11"/>
      <c r="E200" s="11"/>
      <c r="F200" s="11"/>
      <c r="H200" s="11"/>
    </row>
    <row r="201" spans="1:10" x14ac:dyDescent="0.3">
      <c r="A201" s="11"/>
      <c r="B201" s="11"/>
      <c r="C201" s="11"/>
      <c r="D201" s="11"/>
      <c r="E201" s="11"/>
      <c r="F201" s="11"/>
      <c r="H201" s="11"/>
    </row>
    <row r="202" spans="1:10" x14ac:dyDescent="0.3">
      <c r="A202" s="8"/>
      <c r="B202" s="8"/>
      <c r="C202" s="8"/>
      <c r="D202" s="8"/>
      <c r="E202" s="8"/>
      <c r="F202" s="8"/>
      <c r="G202" s="9"/>
      <c r="H202" s="8"/>
      <c r="I202" s="9"/>
      <c r="J202" s="9"/>
    </row>
    <row r="203" spans="1:10" x14ac:dyDescent="0.3">
      <c r="A203" s="10"/>
      <c r="B203" s="10"/>
      <c r="C203" s="10"/>
      <c r="D203" s="10"/>
      <c r="E203" s="10"/>
      <c r="F203" s="10"/>
      <c r="H203" s="11"/>
      <c r="J203" s="11"/>
    </row>
    <row r="204" spans="1:10" x14ac:dyDescent="0.3">
      <c r="A204" s="11"/>
      <c r="B204" s="11"/>
      <c r="C204" s="11"/>
      <c r="D204" s="11"/>
      <c r="E204" s="11"/>
      <c r="F204" s="11"/>
      <c r="H204" s="11"/>
    </row>
    <row r="205" spans="1:10" x14ac:dyDescent="0.3">
      <c r="A205" s="11"/>
      <c r="B205" s="11"/>
      <c r="C205" s="11"/>
      <c r="D205" s="11"/>
      <c r="E205" s="11"/>
      <c r="F205" s="11"/>
      <c r="H205" s="11"/>
    </row>
    <row r="206" spans="1:10" x14ac:dyDescent="0.3">
      <c r="A206" s="11"/>
      <c r="B206" s="11"/>
      <c r="C206" s="11"/>
      <c r="D206" s="11"/>
      <c r="E206" s="11"/>
      <c r="F206" s="11"/>
      <c r="H206" s="11"/>
    </row>
    <row r="207" spans="1:10" x14ac:dyDescent="0.3">
      <c r="A207" s="11"/>
      <c r="B207" s="11"/>
      <c r="C207" s="11"/>
      <c r="D207" s="11"/>
      <c r="E207" s="11"/>
      <c r="F207" s="11"/>
      <c r="H207" s="11"/>
    </row>
    <row r="208" spans="1:10" x14ac:dyDescent="0.3">
      <c r="A208" s="11"/>
      <c r="B208" s="11"/>
      <c r="C208" s="11"/>
      <c r="D208" s="11"/>
      <c r="E208" s="11"/>
      <c r="F208" s="11"/>
      <c r="H208" s="11"/>
    </row>
    <row r="209" spans="1:10" x14ac:dyDescent="0.3">
      <c r="A209" s="11"/>
      <c r="B209" s="11"/>
      <c r="C209" s="11"/>
      <c r="D209" s="11"/>
      <c r="E209" s="11"/>
      <c r="F209" s="11"/>
      <c r="H209" s="11"/>
    </row>
    <row r="210" spans="1:10" x14ac:dyDescent="0.3">
      <c r="A210" s="8"/>
      <c r="B210" s="8"/>
      <c r="C210" s="8"/>
      <c r="D210" s="8"/>
      <c r="E210" s="8"/>
      <c r="F210" s="8"/>
      <c r="G210" s="9"/>
      <c r="H210" s="8"/>
      <c r="I210" s="9"/>
      <c r="J210" s="9"/>
    </row>
    <row r="211" spans="1:10" x14ac:dyDescent="0.3">
      <c r="A211" s="10"/>
      <c r="B211" s="10"/>
      <c r="C211" s="10"/>
      <c r="D211" s="10"/>
      <c r="E211" s="10"/>
      <c r="F211" s="10"/>
      <c r="H211" s="11"/>
      <c r="J211" s="11"/>
    </row>
    <row r="212" spans="1:10" x14ac:dyDescent="0.3">
      <c r="A212" s="11"/>
      <c r="B212" s="11"/>
      <c r="C212" s="11"/>
      <c r="D212" s="11"/>
      <c r="E212" s="11"/>
      <c r="F212" s="11"/>
      <c r="H212" s="11"/>
    </row>
    <row r="213" spans="1:10" x14ac:dyDescent="0.3">
      <c r="A213" s="11"/>
      <c r="B213" s="11"/>
      <c r="C213" s="11"/>
      <c r="D213" s="11"/>
      <c r="E213" s="11"/>
      <c r="F213" s="11"/>
      <c r="H213" s="11"/>
    </row>
    <row r="214" spans="1:10" x14ac:dyDescent="0.3">
      <c r="A214" s="11"/>
      <c r="B214" s="11"/>
      <c r="C214" s="11"/>
      <c r="D214" s="11"/>
      <c r="E214" s="11"/>
      <c r="F214" s="11"/>
      <c r="H214" s="11"/>
    </row>
    <row r="215" spans="1:10" x14ac:dyDescent="0.3">
      <c r="A215" s="11"/>
      <c r="B215" s="11"/>
      <c r="C215" s="11"/>
      <c r="D215" s="11"/>
      <c r="E215" s="11"/>
      <c r="F215" s="11"/>
      <c r="H215" s="11"/>
    </row>
    <row r="216" spans="1:10" x14ac:dyDescent="0.3">
      <c r="A216" s="11"/>
      <c r="B216" s="11"/>
      <c r="C216" s="11"/>
      <c r="D216" s="11"/>
      <c r="E216" s="11"/>
      <c r="F216" s="11"/>
      <c r="H216" s="11"/>
    </row>
    <row r="217" spans="1:10" x14ac:dyDescent="0.3">
      <c r="A217" s="11"/>
      <c r="B217" s="11"/>
      <c r="C217" s="11"/>
      <c r="D217" s="11"/>
      <c r="E217" s="11"/>
      <c r="F217" s="11"/>
      <c r="H217" s="11"/>
    </row>
    <row r="218" spans="1:10" x14ac:dyDescent="0.3">
      <c r="A218" s="8"/>
      <c r="B218" s="8"/>
      <c r="C218" s="8"/>
      <c r="D218" s="8"/>
      <c r="E218" s="8"/>
      <c r="F218" s="8"/>
      <c r="G218" s="9"/>
      <c r="H218" s="8"/>
      <c r="I218" s="9"/>
      <c r="J218" s="9"/>
    </row>
    <row r="219" spans="1:10" x14ac:dyDescent="0.3">
      <c r="A219" s="10"/>
      <c r="B219" s="10"/>
      <c r="C219" s="10"/>
      <c r="D219" s="10"/>
      <c r="E219" s="10"/>
      <c r="F219" s="10"/>
      <c r="H219" s="11"/>
      <c r="J219" s="11"/>
    </row>
    <row r="220" spans="1:10" x14ac:dyDescent="0.3">
      <c r="A220" s="11"/>
      <c r="B220" s="11"/>
      <c r="C220" s="11"/>
      <c r="D220" s="11"/>
      <c r="E220" s="11"/>
      <c r="F220" s="11"/>
      <c r="H220" s="11"/>
    </row>
    <row r="221" spans="1:10" x14ac:dyDescent="0.3">
      <c r="A221" s="11"/>
      <c r="B221" s="11"/>
      <c r="C221" s="11"/>
      <c r="D221" s="11"/>
      <c r="E221" s="11"/>
      <c r="F221" s="11"/>
      <c r="H221" s="11"/>
    </row>
    <row r="222" spans="1:10" x14ac:dyDescent="0.3">
      <c r="A222" s="11"/>
      <c r="B222" s="11"/>
      <c r="C222" s="11"/>
      <c r="D222" s="11"/>
      <c r="E222" s="11"/>
      <c r="F222" s="11"/>
      <c r="H222" s="11"/>
    </row>
    <row r="223" spans="1:10" x14ac:dyDescent="0.3">
      <c r="A223" s="11"/>
      <c r="B223" s="11"/>
      <c r="C223" s="11"/>
      <c r="D223" s="11"/>
      <c r="E223" s="11"/>
      <c r="F223" s="11"/>
      <c r="H223" s="11"/>
    </row>
    <row r="224" spans="1:10" x14ac:dyDescent="0.3">
      <c r="A224" s="11"/>
      <c r="B224" s="11"/>
      <c r="C224" s="11"/>
      <c r="D224" s="11"/>
      <c r="E224" s="11"/>
      <c r="F224" s="11"/>
      <c r="H224" s="11"/>
    </row>
    <row r="225" spans="1:10" x14ac:dyDescent="0.3">
      <c r="A225" s="11"/>
      <c r="B225" s="11"/>
      <c r="C225" s="11"/>
      <c r="D225" s="11"/>
      <c r="E225" s="11"/>
      <c r="F225" s="11"/>
      <c r="H225" s="11"/>
    </row>
    <row r="226" spans="1:10" x14ac:dyDescent="0.3">
      <c r="A226" s="8"/>
      <c r="B226" s="8"/>
      <c r="C226" s="8"/>
      <c r="D226" s="8"/>
      <c r="E226" s="8"/>
      <c r="F226" s="8"/>
      <c r="G226" s="9"/>
      <c r="H226" s="8"/>
      <c r="I226" s="9"/>
      <c r="J226" s="9"/>
    </row>
    <row r="227" spans="1:10" x14ac:dyDescent="0.3">
      <c r="A227" s="10"/>
      <c r="B227" s="10"/>
      <c r="C227" s="10"/>
      <c r="D227" s="10"/>
      <c r="E227" s="10"/>
      <c r="F227" s="10"/>
      <c r="H227" s="11"/>
      <c r="J227" s="11"/>
    </row>
    <row r="228" spans="1:10" x14ac:dyDescent="0.3">
      <c r="A228" s="11"/>
      <c r="B228" s="11"/>
      <c r="C228" s="11"/>
      <c r="D228" s="11"/>
      <c r="E228" s="11"/>
      <c r="F228" s="11"/>
      <c r="H228" s="11"/>
    </row>
    <row r="229" spans="1:10" x14ac:dyDescent="0.3">
      <c r="A229" s="11"/>
      <c r="B229" s="11"/>
      <c r="C229" s="11"/>
      <c r="D229" s="11"/>
      <c r="E229" s="11"/>
      <c r="F229" s="11"/>
      <c r="H229" s="11"/>
    </row>
    <row r="230" spans="1:10" x14ac:dyDescent="0.3">
      <c r="A230" s="11"/>
      <c r="B230" s="11"/>
      <c r="C230" s="11"/>
      <c r="D230" s="11"/>
      <c r="E230" s="11"/>
      <c r="F230" s="11"/>
      <c r="H230" s="11"/>
    </row>
    <row r="231" spans="1:10" x14ac:dyDescent="0.3">
      <c r="A231" s="11"/>
      <c r="B231" s="11"/>
      <c r="C231" s="11"/>
      <c r="D231" s="11"/>
      <c r="E231" s="11"/>
      <c r="F231" s="11"/>
      <c r="H231" s="11"/>
    </row>
    <row r="232" spans="1:10" x14ac:dyDescent="0.3">
      <c r="A232" s="11"/>
      <c r="B232" s="11"/>
      <c r="C232" s="11"/>
      <c r="D232" s="11"/>
      <c r="E232" s="11"/>
      <c r="F232" s="11"/>
      <c r="H232" s="11"/>
    </row>
    <row r="233" spans="1:10" x14ac:dyDescent="0.3">
      <c r="A233" s="11"/>
      <c r="B233" s="11"/>
      <c r="C233" s="11"/>
      <c r="D233" s="11"/>
      <c r="E233" s="11"/>
      <c r="F233" s="11"/>
      <c r="H233" s="11"/>
    </row>
    <row r="234" spans="1:10" x14ac:dyDescent="0.3">
      <c r="A234" s="8"/>
      <c r="B234" s="8"/>
      <c r="C234" s="8"/>
      <c r="D234" s="8"/>
      <c r="E234" s="8"/>
      <c r="F234" s="8"/>
      <c r="G234" s="9"/>
      <c r="H234" s="8"/>
      <c r="I234" s="9"/>
      <c r="J234" s="9"/>
    </row>
    <row r="235" spans="1:10" x14ac:dyDescent="0.3">
      <c r="A235" s="10"/>
      <c r="B235" s="10"/>
      <c r="C235" s="10"/>
      <c r="D235" s="10"/>
      <c r="E235" s="10"/>
      <c r="F235" s="10"/>
      <c r="H235" s="11"/>
      <c r="J235" s="11"/>
    </row>
    <row r="236" spans="1:10" x14ac:dyDescent="0.3">
      <c r="A236" s="11"/>
      <c r="B236" s="11"/>
      <c r="C236" s="11"/>
      <c r="D236" s="11"/>
      <c r="E236" s="11"/>
      <c r="F236" s="11"/>
      <c r="H236" s="11"/>
    </row>
    <row r="237" spans="1:10" x14ac:dyDescent="0.3">
      <c r="A237" s="11"/>
      <c r="B237" s="11"/>
      <c r="C237" s="11"/>
      <c r="D237" s="11"/>
      <c r="E237" s="11"/>
      <c r="F237" s="11"/>
      <c r="H237" s="11"/>
    </row>
    <row r="238" spans="1:10" x14ac:dyDescent="0.3">
      <c r="A238" s="11"/>
      <c r="B238" s="11"/>
      <c r="C238" s="11"/>
      <c r="D238" s="11"/>
      <c r="E238" s="11"/>
      <c r="F238" s="11"/>
      <c r="H238" s="11"/>
    </row>
    <row r="239" spans="1:10" x14ac:dyDescent="0.3">
      <c r="A239" s="11"/>
      <c r="B239" s="11"/>
      <c r="C239" s="11"/>
      <c r="D239" s="11"/>
      <c r="E239" s="11"/>
      <c r="F239" s="11"/>
      <c r="H239" s="11"/>
    </row>
    <row r="240" spans="1:10" x14ac:dyDescent="0.3">
      <c r="A240" s="11"/>
      <c r="B240" s="11"/>
      <c r="C240" s="11"/>
      <c r="D240" s="11"/>
      <c r="E240" s="11"/>
      <c r="F240" s="11"/>
      <c r="H240" s="11"/>
    </row>
    <row r="241" spans="1:10" x14ac:dyDescent="0.3">
      <c r="A241" s="11"/>
      <c r="B241" s="11"/>
      <c r="C241" s="11"/>
      <c r="D241" s="11"/>
      <c r="E241" s="11"/>
      <c r="F241" s="11"/>
      <c r="H241" s="11"/>
    </row>
    <row r="242" spans="1:10" x14ac:dyDescent="0.3">
      <c r="A242" s="8"/>
      <c r="B242" s="8"/>
      <c r="C242" s="8"/>
      <c r="D242" s="8"/>
      <c r="E242" s="8"/>
      <c r="F242" s="8"/>
      <c r="G242" s="9"/>
      <c r="H242" s="8"/>
      <c r="I242" s="9"/>
      <c r="J242" s="9"/>
    </row>
    <row r="243" spans="1:10" x14ac:dyDescent="0.3">
      <c r="A243" s="10"/>
      <c r="B243" s="10"/>
      <c r="C243" s="10"/>
      <c r="D243" s="10"/>
      <c r="E243" s="10"/>
      <c r="F243" s="10"/>
      <c r="H243" s="11"/>
      <c r="J243" s="11"/>
    </row>
    <row r="244" spans="1:10" x14ac:dyDescent="0.3">
      <c r="A244" s="11"/>
      <c r="B244" s="11"/>
      <c r="C244" s="11"/>
      <c r="D244" s="11"/>
      <c r="E244" s="11"/>
      <c r="F244" s="11"/>
      <c r="H244" s="11"/>
    </row>
    <row r="245" spans="1:10" x14ac:dyDescent="0.3">
      <c r="A245" s="11"/>
      <c r="B245" s="11"/>
      <c r="C245" s="11"/>
      <c r="D245" s="11"/>
      <c r="E245" s="11"/>
      <c r="F245" s="11"/>
      <c r="H245" s="11"/>
    </row>
    <row r="246" spans="1:10" x14ac:dyDescent="0.3">
      <c r="A246" s="11"/>
      <c r="B246" s="11"/>
      <c r="C246" s="11"/>
      <c r="D246" s="11"/>
      <c r="E246" s="11"/>
      <c r="F246" s="11"/>
      <c r="H246" s="11"/>
    </row>
    <row r="247" spans="1:10" x14ac:dyDescent="0.3">
      <c r="A247" s="11"/>
      <c r="B247" s="11"/>
      <c r="C247" s="11"/>
      <c r="D247" s="11"/>
      <c r="E247" s="11"/>
      <c r="F247" s="11"/>
      <c r="H247" s="11"/>
    </row>
    <row r="248" spans="1:10" x14ac:dyDescent="0.3">
      <c r="A248" s="11"/>
      <c r="B248" s="11"/>
      <c r="C248" s="11"/>
      <c r="D248" s="11"/>
      <c r="E248" s="11"/>
      <c r="F248" s="11"/>
      <c r="H248" s="11"/>
    </row>
    <row r="249" spans="1:10" x14ac:dyDescent="0.3">
      <c r="A249" s="11"/>
      <c r="B249" s="11"/>
      <c r="C249" s="11"/>
      <c r="D249" s="11"/>
      <c r="E249" s="11"/>
      <c r="F249" s="11"/>
      <c r="H249" s="11"/>
    </row>
    <row r="250" spans="1:10" x14ac:dyDescent="0.3">
      <c r="A250" s="8"/>
      <c r="B250" s="8"/>
      <c r="C250" s="8"/>
      <c r="D250" s="8"/>
      <c r="E250" s="8"/>
      <c r="F250" s="8"/>
      <c r="G250" s="9"/>
      <c r="H250" s="8"/>
      <c r="I250" s="9"/>
      <c r="J250" s="9"/>
    </row>
    <row r="251" spans="1:10" x14ac:dyDescent="0.3">
      <c r="A251" s="10"/>
      <c r="B251" s="10"/>
      <c r="C251" s="10"/>
      <c r="D251" s="10"/>
      <c r="E251" s="10"/>
      <c r="F251" s="10"/>
      <c r="H251" s="11"/>
      <c r="J251" s="11"/>
    </row>
    <row r="252" spans="1:10" x14ac:dyDescent="0.3">
      <c r="A252" s="11"/>
      <c r="B252" s="11"/>
      <c r="C252" s="11"/>
      <c r="D252" s="11"/>
      <c r="E252" s="11"/>
      <c r="F252" s="11"/>
      <c r="H252" s="11"/>
    </row>
    <row r="253" spans="1:10" x14ac:dyDescent="0.3">
      <c r="A253" s="11"/>
      <c r="B253" s="11"/>
      <c r="C253" s="11"/>
      <c r="D253" s="11"/>
      <c r="E253" s="11"/>
      <c r="F253" s="11"/>
      <c r="H253" s="11"/>
    </row>
    <row r="254" spans="1:10" x14ac:dyDescent="0.3">
      <c r="A254" s="11"/>
      <c r="B254" s="11"/>
      <c r="C254" s="11"/>
      <c r="D254" s="11"/>
      <c r="E254" s="11"/>
      <c r="F254" s="11"/>
      <c r="H254" s="11"/>
    </row>
    <row r="255" spans="1:10" x14ac:dyDescent="0.3">
      <c r="A255" s="11"/>
      <c r="B255" s="11"/>
      <c r="C255" s="11"/>
      <c r="D255" s="11"/>
      <c r="E255" s="11"/>
      <c r="F255" s="11"/>
      <c r="H255" s="11"/>
    </row>
    <row r="256" spans="1:10" x14ac:dyDescent="0.3">
      <c r="A256" s="11"/>
      <c r="B256" s="11"/>
      <c r="C256" s="11"/>
      <c r="D256" s="11"/>
      <c r="E256" s="11"/>
      <c r="F256" s="11"/>
      <c r="H256" s="11"/>
    </row>
    <row r="257" spans="1:10" x14ac:dyDescent="0.3">
      <c r="A257" s="11"/>
      <c r="B257" s="11"/>
      <c r="C257" s="11"/>
      <c r="D257" s="11"/>
      <c r="E257" s="11"/>
      <c r="F257" s="11"/>
      <c r="H257" s="11"/>
    </row>
    <row r="258" spans="1:10" x14ac:dyDescent="0.3">
      <c r="A258" s="8"/>
      <c r="B258" s="8"/>
      <c r="C258" s="8"/>
      <c r="D258" s="8"/>
      <c r="E258" s="8"/>
      <c r="F258" s="8"/>
      <c r="G258" s="9"/>
      <c r="H258" s="8"/>
      <c r="I258" s="9"/>
      <c r="J258" s="9"/>
    </row>
    <row r="259" spans="1:10" x14ac:dyDescent="0.3">
      <c r="A259" s="10"/>
      <c r="B259" s="10"/>
      <c r="C259" s="10"/>
      <c r="D259" s="10"/>
      <c r="E259" s="10"/>
      <c r="F259" s="10"/>
      <c r="H259" s="11"/>
      <c r="J259" s="11"/>
    </row>
    <row r="260" spans="1:10" x14ac:dyDescent="0.3">
      <c r="A260" s="11"/>
      <c r="B260" s="11"/>
      <c r="C260" s="11"/>
      <c r="D260" s="11"/>
      <c r="E260" s="11"/>
      <c r="F260" s="11"/>
      <c r="H260" s="11"/>
    </row>
    <row r="261" spans="1:10" x14ac:dyDescent="0.3">
      <c r="A261" s="11"/>
      <c r="B261" s="11"/>
      <c r="C261" s="11"/>
      <c r="D261" s="11"/>
      <c r="E261" s="11"/>
      <c r="F261" s="11"/>
      <c r="H261" s="11"/>
    </row>
    <row r="262" spans="1:10" x14ac:dyDescent="0.3">
      <c r="A262" s="11"/>
      <c r="B262" s="11"/>
      <c r="C262" s="11"/>
      <c r="D262" s="11"/>
      <c r="E262" s="11"/>
      <c r="F262" s="11"/>
      <c r="H262" s="11"/>
    </row>
    <row r="263" spans="1:10" x14ac:dyDescent="0.3">
      <c r="A263" s="11"/>
      <c r="B263" s="11"/>
      <c r="C263" s="11"/>
      <c r="D263" s="11"/>
      <c r="E263" s="11"/>
      <c r="F263" s="11"/>
      <c r="H263" s="11"/>
    </row>
    <row r="264" spans="1:10" x14ac:dyDescent="0.3">
      <c r="A264" s="11"/>
      <c r="B264" s="11"/>
      <c r="C264" s="11"/>
      <c r="D264" s="11"/>
      <c r="E264" s="11"/>
      <c r="F264" s="11"/>
      <c r="H264" s="11"/>
    </row>
    <row r="265" spans="1:10" x14ac:dyDescent="0.3">
      <c r="A265" s="11"/>
      <c r="B265" s="11"/>
      <c r="C265" s="11"/>
      <c r="D265" s="11"/>
      <c r="E265" s="11"/>
      <c r="F265" s="11"/>
      <c r="H265" s="11"/>
    </row>
    <row r="266" spans="1:10" x14ac:dyDescent="0.3">
      <c r="A266" s="8"/>
      <c r="B266" s="8"/>
      <c r="C266" s="8"/>
      <c r="D266" s="8"/>
      <c r="E266" s="8"/>
      <c r="F266" s="8"/>
      <c r="G266" s="9"/>
      <c r="H266" s="8"/>
      <c r="I266" s="9"/>
      <c r="J266" s="9"/>
    </row>
    <row r="267" spans="1:10" x14ac:dyDescent="0.3">
      <c r="A267" s="10"/>
      <c r="B267" s="10"/>
      <c r="C267" s="10"/>
      <c r="D267" s="10"/>
      <c r="E267" s="10"/>
      <c r="F267" s="10"/>
      <c r="H267" s="11"/>
      <c r="J267" s="11"/>
    </row>
    <row r="268" spans="1:10" x14ac:dyDescent="0.3">
      <c r="A268" s="11"/>
      <c r="B268" s="11"/>
      <c r="C268" s="11"/>
      <c r="D268" s="11"/>
      <c r="E268" s="11"/>
      <c r="F268" s="11"/>
      <c r="H268" s="11"/>
    </row>
    <row r="269" spans="1:10" x14ac:dyDescent="0.3">
      <c r="A269" s="11"/>
      <c r="B269" s="11"/>
      <c r="C269" s="11"/>
      <c r="D269" s="11"/>
      <c r="E269" s="11"/>
      <c r="F269" s="11"/>
      <c r="H269" s="11"/>
    </row>
    <row r="270" spans="1:10" x14ac:dyDescent="0.3">
      <c r="A270" s="11"/>
      <c r="B270" s="11"/>
      <c r="C270" s="11"/>
      <c r="D270" s="11"/>
      <c r="E270" s="11"/>
      <c r="F270" s="11"/>
      <c r="H270" s="11"/>
    </row>
    <row r="271" spans="1:10" x14ac:dyDescent="0.3">
      <c r="A271" s="11"/>
      <c r="B271" s="11"/>
      <c r="C271" s="11"/>
      <c r="D271" s="11"/>
      <c r="E271" s="11"/>
      <c r="F271" s="11"/>
      <c r="H271" s="11"/>
    </row>
    <row r="272" spans="1:10" x14ac:dyDescent="0.3">
      <c r="A272" s="11"/>
      <c r="B272" s="11"/>
      <c r="C272" s="11"/>
      <c r="D272" s="11"/>
      <c r="E272" s="11"/>
      <c r="F272" s="11"/>
      <c r="H272" s="11"/>
    </row>
    <row r="273" spans="1:10" x14ac:dyDescent="0.3">
      <c r="A273" s="11"/>
      <c r="B273" s="11"/>
      <c r="C273" s="11"/>
      <c r="D273" s="11"/>
      <c r="E273" s="11"/>
      <c r="F273" s="11"/>
      <c r="H273" s="11"/>
    </row>
    <row r="274" spans="1:10" x14ac:dyDescent="0.3">
      <c r="A274" s="8"/>
      <c r="B274" s="8"/>
      <c r="C274" s="8"/>
      <c r="D274" s="8"/>
      <c r="E274" s="8"/>
      <c r="F274" s="8"/>
      <c r="G274" s="9"/>
      <c r="H274" s="8"/>
      <c r="I274" s="9"/>
      <c r="J274" s="9"/>
    </row>
    <row r="275" spans="1:10" x14ac:dyDescent="0.3">
      <c r="A275" s="10"/>
      <c r="B275" s="10"/>
      <c r="C275" s="10"/>
      <c r="D275" s="10"/>
      <c r="E275" s="10"/>
      <c r="F275" s="10"/>
      <c r="H275" s="11"/>
      <c r="J275" s="11"/>
    </row>
    <row r="276" spans="1:10" x14ac:dyDescent="0.3">
      <c r="A276" s="11"/>
      <c r="B276" s="11"/>
      <c r="C276" s="11"/>
      <c r="D276" s="11"/>
      <c r="E276" s="11"/>
      <c r="F276" s="11"/>
      <c r="H276" s="11"/>
    </row>
    <row r="277" spans="1:10" x14ac:dyDescent="0.3">
      <c r="A277" s="11"/>
      <c r="B277" s="11"/>
      <c r="C277" s="11"/>
      <c r="D277" s="11"/>
      <c r="E277" s="11"/>
      <c r="F277" s="11"/>
      <c r="H277" s="11"/>
    </row>
    <row r="278" spans="1:10" x14ac:dyDescent="0.3">
      <c r="A278" s="11"/>
      <c r="B278" s="11"/>
      <c r="C278" s="11"/>
      <c r="D278" s="11"/>
      <c r="E278" s="11"/>
      <c r="F278" s="11"/>
      <c r="H278" s="11"/>
    </row>
    <row r="279" spans="1:10" x14ac:dyDescent="0.3">
      <c r="A279" s="11"/>
      <c r="B279" s="11"/>
      <c r="C279" s="11"/>
      <c r="D279" s="11"/>
      <c r="E279" s="11"/>
      <c r="F279" s="11"/>
      <c r="H279" s="11"/>
    </row>
    <row r="280" spans="1:10" x14ac:dyDescent="0.3">
      <c r="A280" s="11"/>
      <c r="B280" s="11"/>
      <c r="C280" s="11"/>
      <c r="D280" s="11"/>
      <c r="E280" s="11"/>
      <c r="F280" s="11"/>
      <c r="H280" s="11"/>
    </row>
    <row r="281" spans="1:10" x14ac:dyDescent="0.3">
      <c r="A281" s="11"/>
      <c r="B281" s="11"/>
      <c r="C281" s="11"/>
      <c r="D281" s="11"/>
      <c r="E281" s="11"/>
      <c r="F281" s="11"/>
      <c r="H281" s="11"/>
    </row>
    <row r="282" spans="1:10" x14ac:dyDescent="0.3">
      <c r="A282" s="8"/>
      <c r="B282" s="8"/>
      <c r="C282" s="8"/>
      <c r="D282" s="8"/>
      <c r="E282" s="8"/>
      <c r="F282" s="8"/>
      <c r="G282" s="9"/>
      <c r="H282" s="8"/>
      <c r="I282" s="9"/>
      <c r="J282" s="9"/>
    </row>
    <row r="283" spans="1:10" x14ac:dyDescent="0.3">
      <c r="A283" s="10"/>
      <c r="B283" s="10"/>
      <c r="C283" s="10"/>
      <c r="D283" s="10"/>
      <c r="E283" s="10"/>
      <c r="F283" s="10"/>
      <c r="H283" s="11"/>
      <c r="J283" s="11"/>
    </row>
    <row r="284" spans="1:10" x14ac:dyDescent="0.3">
      <c r="A284" s="11"/>
      <c r="B284" s="11"/>
      <c r="C284" s="11"/>
      <c r="D284" s="11"/>
      <c r="E284" s="11"/>
      <c r="F284" s="11"/>
      <c r="H284" s="11"/>
    </row>
    <row r="285" spans="1:10" x14ac:dyDescent="0.3">
      <c r="A285" s="11"/>
      <c r="B285" s="11"/>
      <c r="C285" s="11"/>
      <c r="D285" s="11"/>
      <c r="E285" s="11"/>
      <c r="F285" s="11"/>
      <c r="H285" s="11"/>
    </row>
    <row r="286" spans="1:10" x14ac:dyDescent="0.3">
      <c r="A286" s="11"/>
      <c r="B286" s="11"/>
      <c r="C286" s="11"/>
      <c r="D286" s="11"/>
      <c r="E286" s="11"/>
      <c r="F286" s="11"/>
      <c r="H286" s="11"/>
    </row>
    <row r="287" spans="1:10" x14ac:dyDescent="0.3">
      <c r="A287" s="11"/>
      <c r="B287" s="11"/>
      <c r="C287" s="11"/>
      <c r="D287" s="11"/>
      <c r="E287" s="11"/>
      <c r="F287" s="11"/>
      <c r="H287" s="11"/>
    </row>
    <row r="288" spans="1:10" x14ac:dyDescent="0.3">
      <c r="A288" s="11"/>
      <c r="B288" s="11"/>
      <c r="C288" s="11"/>
      <c r="D288" s="11"/>
      <c r="E288" s="11"/>
      <c r="F288" s="11"/>
      <c r="H288" s="11"/>
    </row>
    <row r="289" spans="1:10" x14ac:dyDescent="0.3">
      <c r="A289" s="11"/>
      <c r="B289" s="11"/>
      <c r="C289" s="11"/>
      <c r="D289" s="11"/>
      <c r="E289" s="11"/>
      <c r="F289" s="11"/>
      <c r="H289" s="11"/>
    </row>
    <row r="290" spans="1:10" x14ac:dyDescent="0.3">
      <c r="A290" s="8"/>
      <c r="B290" s="8"/>
      <c r="C290" s="8"/>
      <c r="D290" s="8"/>
      <c r="E290" s="8"/>
      <c r="F290" s="8"/>
      <c r="G290" s="9"/>
      <c r="H290" s="8"/>
      <c r="I290" s="9"/>
      <c r="J290" s="9"/>
    </row>
    <row r="291" spans="1:10" x14ac:dyDescent="0.3">
      <c r="A291" s="10"/>
      <c r="B291" s="10"/>
      <c r="C291" s="10"/>
      <c r="D291" s="10"/>
      <c r="E291" s="10"/>
      <c r="F291" s="10"/>
      <c r="H291" s="11"/>
      <c r="J291" s="11"/>
    </row>
    <row r="292" spans="1:10" x14ac:dyDescent="0.3">
      <c r="A292" s="11"/>
      <c r="B292" s="11"/>
      <c r="C292" s="11"/>
      <c r="D292" s="11"/>
      <c r="E292" s="11"/>
      <c r="F292" s="11"/>
      <c r="H292" s="11"/>
    </row>
    <row r="293" spans="1:10" x14ac:dyDescent="0.3">
      <c r="A293" s="11"/>
      <c r="B293" s="11"/>
      <c r="C293" s="11"/>
      <c r="D293" s="11"/>
      <c r="E293" s="11"/>
      <c r="F293" s="11"/>
      <c r="H293" s="11"/>
    </row>
    <row r="294" spans="1:10" x14ac:dyDescent="0.3">
      <c r="A294" s="11"/>
      <c r="B294" s="11"/>
      <c r="C294" s="11"/>
      <c r="D294" s="11"/>
      <c r="E294" s="11"/>
      <c r="F294" s="11"/>
      <c r="H294" s="11"/>
    </row>
    <row r="295" spans="1:10" x14ac:dyDescent="0.3">
      <c r="A295" s="11"/>
      <c r="B295" s="11"/>
      <c r="C295" s="11"/>
      <c r="D295" s="11"/>
      <c r="E295" s="11"/>
      <c r="F295" s="11"/>
      <c r="H295" s="11"/>
    </row>
    <row r="296" spans="1:10" x14ac:dyDescent="0.3">
      <c r="A296" s="11"/>
      <c r="B296" s="11"/>
      <c r="C296" s="11"/>
      <c r="D296" s="11"/>
      <c r="E296" s="11"/>
      <c r="F296" s="11"/>
      <c r="H296" s="11"/>
    </row>
    <row r="297" spans="1:10" x14ac:dyDescent="0.3">
      <c r="A297" s="11"/>
      <c r="B297" s="11"/>
      <c r="C297" s="11"/>
      <c r="D297" s="11"/>
      <c r="E297" s="11"/>
      <c r="F297" s="11"/>
      <c r="H297" s="11"/>
    </row>
    <row r="298" spans="1:10" x14ac:dyDescent="0.3">
      <c r="A298" s="8"/>
      <c r="B298" s="8"/>
      <c r="C298" s="8"/>
      <c r="D298" s="8"/>
      <c r="E298" s="8"/>
      <c r="F298" s="8"/>
      <c r="G298" s="9"/>
      <c r="H298" s="8"/>
      <c r="I298" s="9"/>
      <c r="J298" s="9"/>
    </row>
    <row r="299" spans="1:10" x14ac:dyDescent="0.3">
      <c r="A299" s="10"/>
      <c r="B299" s="10"/>
      <c r="C299" s="10"/>
      <c r="D299" s="10"/>
      <c r="E299" s="10"/>
      <c r="F299" s="10"/>
      <c r="H299" s="11"/>
      <c r="J299" s="11"/>
    </row>
    <row r="300" spans="1:10" x14ac:dyDescent="0.3">
      <c r="A300" s="11"/>
      <c r="B300" s="11"/>
      <c r="C300" s="11"/>
      <c r="D300" s="11"/>
      <c r="E300" s="11"/>
      <c r="F300" s="11"/>
      <c r="H300" s="11"/>
    </row>
    <row r="301" spans="1:10" x14ac:dyDescent="0.3">
      <c r="A301" s="11"/>
      <c r="B301" s="11"/>
      <c r="C301" s="11"/>
      <c r="D301" s="11"/>
      <c r="E301" s="11"/>
      <c r="F301" s="11"/>
      <c r="H301" s="11"/>
    </row>
    <row r="302" spans="1:10" x14ac:dyDescent="0.3">
      <c r="A302" s="11"/>
      <c r="B302" s="11"/>
      <c r="C302" s="11"/>
      <c r="D302" s="11"/>
      <c r="E302" s="11"/>
      <c r="F302" s="11"/>
      <c r="H302" s="11"/>
    </row>
    <row r="303" spans="1:10" x14ac:dyDescent="0.3">
      <c r="A303" s="11"/>
      <c r="B303" s="11"/>
      <c r="C303" s="11"/>
      <c r="D303" s="11"/>
      <c r="E303" s="11"/>
      <c r="F303" s="11"/>
      <c r="H303" s="11"/>
    </row>
    <row r="304" spans="1:10" x14ac:dyDescent="0.3">
      <c r="A304" s="11"/>
      <c r="B304" s="11"/>
      <c r="C304" s="11"/>
      <c r="D304" s="11"/>
      <c r="E304" s="11"/>
      <c r="F304" s="11"/>
      <c r="H304" s="11"/>
    </row>
    <row r="305" spans="1:10" x14ac:dyDescent="0.3">
      <c r="A305" s="11"/>
      <c r="B305" s="11"/>
      <c r="C305" s="11"/>
      <c r="D305" s="11"/>
      <c r="E305" s="11"/>
      <c r="F305" s="11"/>
      <c r="H305" s="11"/>
    </row>
    <row r="306" spans="1:10" x14ac:dyDescent="0.3">
      <c r="A306" s="8"/>
      <c r="B306" s="8"/>
      <c r="C306" s="8"/>
      <c r="D306" s="8"/>
      <c r="E306" s="8"/>
      <c r="F306" s="8"/>
      <c r="G306" s="9"/>
      <c r="H306" s="8"/>
      <c r="I306" s="9"/>
      <c r="J306" s="9"/>
    </row>
    <row r="307" spans="1:10" x14ac:dyDescent="0.3">
      <c r="A307" s="10"/>
      <c r="B307" s="10"/>
      <c r="C307" s="10"/>
      <c r="D307" s="10"/>
      <c r="E307" s="10"/>
      <c r="F307" s="10"/>
      <c r="H307" s="11"/>
      <c r="J307" s="11"/>
    </row>
    <row r="308" spans="1:10" x14ac:dyDescent="0.3">
      <c r="A308" s="11"/>
      <c r="B308" s="11"/>
      <c r="C308" s="11"/>
      <c r="D308" s="11"/>
      <c r="E308" s="11"/>
      <c r="F308" s="11"/>
      <c r="H308" s="11"/>
    </row>
    <row r="309" spans="1:10" x14ac:dyDescent="0.3">
      <c r="A309" s="11"/>
      <c r="B309" s="11"/>
      <c r="C309" s="11"/>
      <c r="D309" s="11"/>
      <c r="E309" s="11"/>
      <c r="F309" s="11"/>
      <c r="H309" s="11"/>
    </row>
    <row r="310" spans="1:10" x14ac:dyDescent="0.3">
      <c r="A310" s="11"/>
      <c r="B310" s="11"/>
      <c r="C310" s="11"/>
      <c r="D310" s="11"/>
      <c r="E310" s="11"/>
      <c r="F310" s="11"/>
      <c r="H310" s="11"/>
    </row>
    <row r="311" spans="1:10" x14ac:dyDescent="0.3">
      <c r="A311" s="11"/>
      <c r="B311" s="11"/>
      <c r="C311" s="11"/>
      <c r="D311" s="11"/>
      <c r="E311" s="11"/>
      <c r="F311" s="11"/>
      <c r="H311" s="11"/>
    </row>
    <row r="312" spans="1:10" x14ac:dyDescent="0.3">
      <c r="A312" s="11"/>
      <c r="B312" s="11"/>
      <c r="C312" s="11"/>
      <c r="D312" s="11"/>
      <c r="E312" s="11"/>
      <c r="F312" s="11"/>
      <c r="H312" s="11"/>
    </row>
    <row r="313" spans="1:10" x14ac:dyDescent="0.3">
      <c r="A313" s="11"/>
      <c r="B313" s="11"/>
      <c r="C313" s="11"/>
      <c r="D313" s="11"/>
      <c r="E313" s="11"/>
      <c r="F313" s="11"/>
      <c r="H313" s="11"/>
    </row>
    <row r="314" spans="1:10" x14ac:dyDescent="0.3">
      <c r="A314" s="8"/>
      <c r="B314" s="8"/>
      <c r="C314" s="8"/>
      <c r="D314" s="8"/>
      <c r="E314" s="8"/>
      <c r="F314" s="8"/>
      <c r="G314" s="9"/>
      <c r="H314" s="8"/>
      <c r="I314" s="9"/>
      <c r="J314" s="9"/>
    </row>
    <row r="315" spans="1:10" x14ac:dyDescent="0.3">
      <c r="A315" s="10"/>
      <c r="B315" s="10"/>
      <c r="C315" s="10"/>
      <c r="D315" s="10"/>
      <c r="E315" s="10"/>
      <c r="F315" s="10"/>
      <c r="H315" s="11"/>
      <c r="J315" s="11"/>
    </row>
    <row r="316" spans="1:10" x14ac:dyDescent="0.3">
      <c r="A316" s="11"/>
      <c r="B316" s="11"/>
      <c r="C316" s="11"/>
      <c r="D316" s="11"/>
      <c r="E316" s="11"/>
      <c r="F316" s="11"/>
      <c r="H316" s="11"/>
    </row>
    <row r="317" spans="1:10" x14ac:dyDescent="0.3">
      <c r="A317" s="11"/>
      <c r="B317" s="11"/>
      <c r="C317" s="11"/>
      <c r="D317" s="11"/>
      <c r="E317" s="11"/>
      <c r="F317" s="11"/>
      <c r="H317" s="11"/>
    </row>
    <row r="318" spans="1:10" x14ac:dyDescent="0.3">
      <c r="A318" s="11"/>
      <c r="B318" s="11"/>
      <c r="C318" s="11"/>
      <c r="D318" s="11"/>
      <c r="E318" s="11"/>
      <c r="F318" s="11"/>
      <c r="H318" s="11"/>
    </row>
    <row r="319" spans="1:10" x14ac:dyDescent="0.3">
      <c r="A319" s="11"/>
      <c r="B319" s="11"/>
      <c r="C319" s="11"/>
      <c r="D319" s="11"/>
      <c r="E319" s="11"/>
      <c r="F319" s="11"/>
      <c r="H319" s="11"/>
    </row>
    <row r="320" spans="1:10" x14ac:dyDescent="0.3">
      <c r="A320" s="11"/>
      <c r="B320" s="11"/>
      <c r="C320" s="11"/>
      <c r="D320" s="11"/>
      <c r="E320" s="11"/>
      <c r="F320" s="11"/>
      <c r="H320" s="11"/>
    </row>
    <row r="321" spans="1:10" x14ac:dyDescent="0.3">
      <c r="A321" s="11"/>
      <c r="B321" s="11"/>
      <c r="C321" s="11"/>
      <c r="D321" s="11"/>
      <c r="E321" s="11"/>
      <c r="F321" s="11"/>
      <c r="H321" s="11"/>
    </row>
    <row r="322" spans="1:10" x14ac:dyDescent="0.3">
      <c r="A322" s="8"/>
      <c r="B322" s="8"/>
      <c r="C322" s="8"/>
      <c r="D322" s="8"/>
      <c r="E322" s="8"/>
      <c r="F322" s="8"/>
      <c r="G322" s="9"/>
      <c r="H322" s="8"/>
      <c r="I322" s="9"/>
      <c r="J322" s="9"/>
    </row>
    <row r="323" spans="1:10" x14ac:dyDescent="0.3">
      <c r="A323" s="10"/>
      <c r="B323" s="10"/>
      <c r="C323" s="10"/>
      <c r="D323" s="10"/>
      <c r="E323" s="10"/>
      <c r="F323" s="10"/>
      <c r="H323" s="11"/>
      <c r="J323" s="11"/>
    </row>
    <row r="324" spans="1:10" x14ac:dyDescent="0.3">
      <c r="A324" s="11"/>
      <c r="B324" s="11"/>
      <c r="C324" s="11"/>
      <c r="D324" s="11"/>
      <c r="E324" s="11"/>
      <c r="F324" s="11"/>
      <c r="H324" s="11"/>
    </row>
    <row r="325" spans="1:10" x14ac:dyDescent="0.3">
      <c r="A325" s="11"/>
      <c r="B325" s="11"/>
      <c r="C325" s="11"/>
      <c r="D325" s="11"/>
      <c r="E325" s="11"/>
      <c r="F325" s="11"/>
      <c r="H325" s="11"/>
    </row>
    <row r="326" spans="1:10" x14ac:dyDescent="0.3">
      <c r="A326" s="11"/>
      <c r="B326" s="11"/>
      <c r="C326" s="11"/>
      <c r="D326" s="11"/>
      <c r="E326" s="11"/>
      <c r="F326" s="11"/>
      <c r="H326" s="11"/>
    </row>
    <row r="327" spans="1:10" x14ac:dyDescent="0.3">
      <c r="A327" s="11"/>
      <c r="B327" s="11"/>
      <c r="C327" s="11"/>
      <c r="D327" s="11"/>
      <c r="E327" s="11"/>
      <c r="F327" s="11"/>
      <c r="H327" s="11"/>
    </row>
    <row r="328" spans="1:10" x14ac:dyDescent="0.3">
      <c r="A328" s="11"/>
      <c r="B328" s="11"/>
      <c r="C328" s="11"/>
      <c r="D328" s="11"/>
      <c r="E328" s="11"/>
      <c r="F328" s="11"/>
      <c r="H328" s="11"/>
    </row>
    <row r="329" spans="1:10" x14ac:dyDescent="0.3">
      <c r="A329" s="11"/>
      <c r="B329" s="11"/>
      <c r="C329" s="11"/>
      <c r="D329" s="11"/>
      <c r="E329" s="11"/>
      <c r="F329" s="11"/>
      <c r="H329" s="11"/>
    </row>
    <row r="330" spans="1:10" x14ac:dyDescent="0.3">
      <c r="A330" s="8"/>
      <c r="B330" s="8"/>
      <c r="C330" s="8"/>
      <c r="D330" s="8"/>
      <c r="E330" s="8"/>
      <c r="F330" s="8"/>
      <c r="G330" s="9"/>
      <c r="H330" s="8"/>
      <c r="I330" s="9"/>
      <c r="J330" s="9"/>
    </row>
    <row r="331" spans="1:10" x14ac:dyDescent="0.3">
      <c r="A331" s="10"/>
      <c r="B331" s="10"/>
      <c r="C331" s="10"/>
      <c r="D331" s="10"/>
      <c r="E331" s="10"/>
      <c r="F331" s="10"/>
      <c r="H331" s="11"/>
      <c r="J331" s="11"/>
    </row>
    <row r="332" spans="1:10" x14ac:dyDescent="0.3">
      <c r="A332" s="11"/>
      <c r="B332" s="11"/>
      <c r="C332" s="11"/>
      <c r="D332" s="11"/>
      <c r="E332" s="11"/>
      <c r="F332" s="11"/>
      <c r="H332" s="11"/>
    </row>
    <row r="333" spans="1:10" x14ac:dyDescent="0.3">
      <c r="A333" s="11"/>
      <c r="B333" s="11"/>
      <c r="C333" s="11"/>
      <c r="D333" s="11"/>
      <c r="E333" s="11"/>
      <c r="F333" s="11"/>
      <c r="H333" s="11"/>
    </row>
    <row r="334" spans="1:10" x14ac:dyDescent="0.3">
      <c r="A334" s="11"/>
      <c r="B334" s="11"/>
      <c r="C334" s="11"/>
      <c r="D334" s="11"/>
      <c r="E334" s="11"/>
      <c r="F334" s="11"/>
      <c r="H334" s="11"/>
    </row>
    <row r="335" spans="1:10" x14ac:dyDescent="0.3">
      <c r="A335" s="11"/>
      <c r="B335" s="11"/>
      <c r="C335" s="11"/>
      <c r="D335" s="11"/>
      <c r="E335" s="11"/>
      <c r="F335" s="11"/>
      <c r="H335" s="11"/>
    </row>
    <row r="336" spans="1:10" x14ac:dyDescent="0.3">
      <c r="A336" s="11"/>
      <c r="B336" s="11"/>
      <c r="C336" s="11"/>
      <c r="D336" s="11"/>
      <c r="E336" s="11"/>
      <c r="F336" s="11"/>
      <c r="H336" s="11"/>
    </row>
    <row r="337" spans="1:10" x14ac:dyDescent="0.3">
      <c r="A337" s="11"/>
      <c r="B337" s="11"/>
      <c r="C337" s="11"/>
      <c r="D337" s="11"/>
      <c r="E337" s="11"/>
      <c r="F337" s="11"/>
      <c r="H337" s="11"/>
    </row>
    <row r="338" spans="1:10" x14ac:dyDescent="0.3">
      <c r="A338" s="8"/>
      <c r="B338" s="8"/>
      <c r="C338" s="8"/>
      <c r="D338" s="8"/>
      <c r="E338" s="8"/>
      <c r="F338" s="8"/>
      <c r="G338" s="9"/>
      <c r="H338" s="8"/>
      <c r="I338" s="9"/>
      <c r="J338" s="9"/>
    </row>
    <row r="339" spans="1:10" x14ac:dyDescent="0.3">
      <c r="A339" s="10"/>
      <c r="B339" s="10"/>
      <c r="C339" s="10"/>
      <c r="D339" s="10"/>
      <c r="E339" s="10"/>
      <c r="F339" s="10"/>
      <c r="H339" s="11"/>
      <c r="J339" s="11"/>
    </row>
    <row r="340" spans="1:10" x14ac:dyDescent="0.3">
      <c r="A340" s="11"/>
      <c r="B340" s="11"/>
      <c r="C340" s="11"/>
      <c r="D340" s="11"/>
      <c r="E340" s="11"/>
      <c r="F340" s="11"/>
      <c r="H340" s="11"/>
    </row>
    <row r="341" spans="1:10" x14ac:dyDescent="0.3">
      <c r="A341" s="11"/>
      <c r="B341" s="11"/>
      <c r="C341" s="11"/>
      <c r="D341" s="11"/>
      <c r="E341" s="11"/>
      <c r="F341" s="11"/>
      <c r="H341" s="11"/>
    </row>
    <row r="342" spans="1:10" x14ac:dyDescent="0.3">
      <c r="A342" s="11"/>
      <c r="B342" s="11"/>
      <c r="C342" s="11"/>
      <c r="D342" s="11"/>
      <c r="E342" s="11"/>
      <c r="F342" s="11"/>
      <c r="H342" s="11"/>
    </row>
    <row r="343" spans="1:10" x14ac:dyDescent="0.3">
      <c r="A343" s="11"/>
      <c r="B343" s="11"/>
      <c r="C343" s="11"/>
      <c r="D343" s="11"/>
      <c r="E343" s="11"/>
      <c r="F343" s="11"/>
      <c r="H343" s="11"/>
    </row>
    <row r="344" spans="1:10" x14ac:dyDescent="0.3">
      <c r="A344" s="11"/>
      <c r="B344" s="11"/>
      <c r="C344" s="11"/>
      <c r="D344" s="11"/>
      <c r="E344" s="11"/>
      <c r="F344" s="11"/>
      <c r="H344" s="11"/>
    </row>
    <row r="345" spans="1:10" x14ac:dyDescent="0.3">
      <c r="A345" s="11"/>
      <c r="B345" s="11"/>
      <c r="C345" s="11"/>
      <c r="D345" s="11"/>
      <c r="E345" s="11"/>
      <c r="F345" s="11"/>
      <c r="H345" s="11"/>
    </row>
    <row r="346" spans="1:10" x14ac:dyDescent="0.3">
      <c r="A346" s="8"/>
      <c r="B346" s="8"/>
      <c r="C346" s="8"/>
      <c r="D346" s="8"/>
      <c r="E346" s="8"/>
      <c r="F346" s="8"/>
      <c r="G346" s="9"/>
      <c r="H346" s="8"/>
      <c r="I346" s="9"/>
      <c r="J346" s="9"/>
    </row>
    <row r="347" spans="1:10" x14ac:dyDescent="0.3">
      <c r="A347" s="10"/>
      <c r="B347" s="10"/>
      <c r="C347" s="10"/>
      <c r="D347" s="10"/>
      <c r="E347" s="10"/>
      <c r="F347" s="10"/>
      <c r="H347" s="11"/>
      <c r="J347" s="11"/>
    </row>
    <row r="348" spans="1:10" x14ac:dyDescent="0.3">
      <c r="A348" s="11"/>
      <c r="B348" s="11"/>
      <c r="C348" s="11"/>
      <c r="D348" s="11"/>
      <c r="E348" s="11"/>
      <c r="F348" s="11"/>
      <c r="H348" s="11"/>
    </row>
    <row r="349" spans="1:10" x14ac:dyDescent="0.3">
      <c r="A349" s="11"/>
      <c r="B349" s="11"/>
      <c r="C349" s="11"/>
      <c r="D349" s="11"/>
      <c r="E349" s="11"/>
      <c r="F349" s="11"/>
      <c r="H349" s="11"/>
    </row>
    <row r="350" spans="1:10" x14ac:dyDescent="0.3">
      <c r="A350" s="11"/>
      <c r="B350" s="11"/>
      <c r="C350" s="11"/>
      <c r="D350" s="11"/>
      <c r="E350" s="11"/>
      <c r="F350" s="11"/>
      <c r="H350" s="11"/>
    </row>
    <row r="351" spans="1:10" x14ac:dyDescent="0.3">
      <c r="A351" s="11"/>
      <c r="B351" s="11"/>
      <c r="C351" s="11"/>
      <c r="D351" s="11"/>
      <c r="E351" s="11"/>
      <c r="F351" s="11"/>
      <c r="H351" s="11"/>
    </row>
    <row r="352" spans="1:10" x14ac:dyDescent="0.3">
      <c r="A352" s="11"/>
      <c r="B352" s="11"/>
      <c r="C352" s="11"/>
      <c r="D352" s="11"/>
      <c r="E352" s="11"/>
      <c r="F352" s="11"/>
      <c r="H352" s="11"/>
    </row>
    <row r="353" spans="1:10" x14ac:dyDescent="0.3">
      <c r="A353" s="11"/>
      <c r="B353" s="11"/>
      <c r="C353" s="11"/>
      <c r="D353" s="11"/>
      <c r="E353" s="11"/>
      <c r="F353" s="11"/>
      <c r="H353" s="11"/>
    </row>
    <row r="354" spans="1:10" x14ac:dyDescent="0.3">
      <c r="A354" s="8"/>
      <c r="B354" s="8"/>
      <c r="C354" s="8"/>
      <c r="D354" s="8"/>
      <c r="E354" s="8"/>
      <c r="F354" s="8"/>
      <c r="G354" s="9"/>
      <c r="H354" s="8"/>
      <c r="I354" s="9"/>
      <c r="J354" s="9"/>
    </row>
    <row r="355" spans="1:10" x14ac:dyDescent="0.3">
      <c r="A355" s="10"/>
      <c r="B355" s="10"/>
      <c r="C355" s="10"/>
      <c r="D355" s="10"/>
      <c r="E355" s="10"/>
      <c r="F355" s="10"/>
      <c r="H355" s="11"/>
      <c r="J355" s="11"/>
    </row>
    <row r="356" spans="1:10" x14ac:dyDescent="0.3">
      <c r="A356" s="11"/>
      <c r="B356" s="11"/>
      <c r="C356" s="11"/>
      <c r="D356" s="11"/>
      <c r="E356" s="11"/>
      <c r="F356" s="11"/>
      <c r="H356" s="11"/>
    </row>
    <row r="357" spans="1:10" x14ac:dyDescent="0.3">
      <c r="A357" s="11"/>
      <c r="B357" s="11"/>
      <c r="C357" s="11"/>
      <c r="D357" s="11"/>
      <c r="E357" s="11"/>
      <c r="F357" s="11"/>
      <c r="H357" s="11"/>
    </row>
    <row r="358" spans="1:10" x14ac:dyDescent="0.3">
      <c r="A358" s="11"/>
      <c r="B358" s="11"/>
      <c r="C358" s="11"/>
      <c r="D358" s="11"/>
      <c r="E358" s="11"/>
      <c r="F358" s="11"/>
      <c r="H358" s="11"/>
    </row>
    <row r="359" spans="1:10" x14ac:dyDescent="0.3">
      <c r="A359" s="11"/>
      <c r="B359" s="11"/>
      <c r="C359" s="11"/>
      <c r="D359" s="11"/>
      <c r="E359" s="11"/>
      <c r="F359" s="11"/>
      <c r="H359" s="11"/>
    </row>
    <row r="360" spans="1:10" x14ac:dyDescent="0.3">
      <c r="A360" s="11"/>
      <c r="B360" s="11"/>
      <c r="C360" s="11"/>
      <c r="D360" s="11"/>
      <c r="E360" s="11"/>
      <c r="F360" s="11"/>
      <c r="H360" s="11"/>
    </row>
    <row r="361" spans="1:10" x14ac:dyDescent="0.3">
      <c r="A361" s="11"/>
      <c r="B361" s="11"/>
      <c r="C361" s="11"/>
      <c r="D361" s="11"/>
      <c r="E361" s="11"/>
      <c r="F361" s="11"/>
      <c r="H361" s="11"/>
    </row>
    <row r="362" spans="1:10" x14ac:dyDescent="0.3">
      <c r="A362" s="8"/>
      <c r="B362" s="8"/>
      <c r="C362" s="8"/>
      <c r="D362" s="8"/>
      <c r="E362" s="8"/>
      <c r="F362" s="8"/>
      <c r="G362" s="9"/>
      <c r="H362" s="8"/>
      <c r="I362" s="9"/>
      <c r="J362" s="9"/>
    </row>
    <row r="363" spans="1:10" x14ac:dyDescent="0.3">
      <c r="A363" s="10"/>
      <c r="B363" s="10"/>
      <c r="C363" s="10"/>
      <c r="D363" s="10"/>
      <c r="E363" s="10"/>
      <c r="F363" s="10"/>
      <c r="H363" s="11"/>
      <c r="J363" s="11"/>
    </row>
    <row r="364" spans="1:10" x14ac:dyDescent="0.3">
      <c r="A364" s="11"/>
      <c r="B364" s="11"/>
      <c r="C364" s="11"/>
      <c r="D364" s="11"/>
      <c r="E364" s="11"/>
      <c r="F364" s="11"/>
      <c r="H364" s="11"/>
    </row>
    <row r="365" spans="1:10" x14ac:dyDescent="0.3">
      <c r="A365" s="11"/>
      <c r="B365" s="11"/>
      <c r="C365" s="11"/>
      <c r="D365" s="11"/>
      <c r="E365" s="11"/>
      <c r="F365" s="11"/>
      <c r="H365" s="11"/>
    </row>
    <row r="366" spans="1:10" x14ac:dyDescent="0.3">
      <c r="A366" s="11"/>
      <c r="B366" s="11"/>
      <c r="C366" s="11"/>
      <c r="D366" s="11"/>
      <c r="E366" s="11"/>
      <c r="F366" s="11"/>
      <c r="H366" s="11"/>
    </row>
    <row r="367" spans="1:10" x14ac:dyDescent="0.3">
      <c r="A367" s="11"/>
      <c r="B367" s="11"/>
      <c r="C367" s="11"/>
      <c r="D367" s="11"/>
      <c r="E367" s="11"/>
      <c r="F367" s="11"/>
      <c r="H367" s="11"/>
    </row>
    <row r="368" spans="1:10" x14ac:dyDescent="0.3">
      <c r="A368" s="11"/>
      <c r="B368" s="11"/>
      <c r="C368" s="11"/>
      <c r="D368" s="11"/>
      <c r="E368" s="11"/>
      <c r="F368" s="11"/>
      <c r="H368" s="11"/>
    </row>
    <row r="369" spans="1:10" x14ac:dyDescent="0.3">
      <c r="A369" s="11"/>
      <c r="B369" s="11"/>
      <c r="C369" s="11"/>
      <c r="D369" s="11"/>
      <c r="E369" s="11"/>
      <c r="F369" s="11"/>
      <c r="H369" s="11"/>
    </row>
    <row r="370" spans="1:10" x14ac:dyDescent="0.3">
      <c r="A370" s="8"/>
      <c r="B370" s="8"/>
      <c r="C370" s="8"/>
      <c r="D370" s="8"/>
      <c r="E370" s="8"/>
      <c r="F370" s="8"/>
      <c r="G370" s="9"/>
      <c r="H370" s="8"/>
      <c r="I370" s="9"/>
      <c r="J370" s="9"/>
    </row>
    <row r="371" spans="1:10" x14ac:dyDescent="0.3">
      <c r="A371" s="10"/>
      <c r="B371" s="10"/>
      <c r="C371" s="10"/>
      <c r="D371" s="10"/>
      <c r="E371" s="10"/>
      <c r="F371" s="10"/>
      <c r="H371" s="11"/>
      <c r="J371" s="11"/>
    </row>
    <row r="372" spans="1:10" x14ac:dyDescent="0.3">
      <c r="A372" s="11"/>
      <c r="B372" s="11"/>
      <c r="C372" s="11"/>
      <c r="D372" s="11"/>
      <c r="E372" s="11"/>
      <c r="F372" s="11"/>
      <c r="H372" s="11"/>
    </row>
    <row r="373" spans="1:10" x14ac:dyDescent="0.3">
      <c r="A373" s="11"/>
      <c r="B373" s="11"/>
      <c r="C373" s="11"/>
      <c r="D373" s="11"/>
      <c r="E373" s="11"/>
      <c r="F373" s="11"/>
      <c r="H373" s="11"/>
    </row>
    <row r="374" spans="1:10" x14ac:dyDescent="0.3">
      <c r="A374" s="11"/>
      <c r="B374" s="11"/>
      <c r="C374" s="11"/>
      <c r="D374" s="11"/>
      <c r="E374" s="11"/>
      <c r="F374" s="11"/>
      <c r="H374" s="11"/>
    </row>
    <row r="375" spans="1:10" x14ac:dyDescent="0.3">
      <c r="A375" s="11"/>
      <c r="B375" s="11"/>
      <c r="C375" s="11"/>
      <c r="D375" s="11"/>
      <c r="E375" s="11"/>
      <c r="F375" s="11"/>
      <c r="H375" s="11"/>
    </row>
    <row r="376" spans="1:10" x14ac:dyDescent="0.3">
      <c r="A376" s="11"/>
      <c r="B376" s="11"/>
      <c r="C376" s="11"/>
      <c r="D376" s="11"/>
      <c r="E376" s="11"/>
      <c r="F376" s="11"/>
      <c r="H376" s="11"/>
    </row>
    <row r="377" spans="1:10" x14ac:dyDescent="0.3">
      <c r="A377" s="11"/>
      <c r="B377" s="11"/>
      <c r="C377" s="11"/>
      <c r="D377" s="11"/>
      <c r="E377" s="11"/>
      <c r="F377" s="11"/>
      <c r="H377" s="11"/>
    </row>
    <row r="378" spans="1:10" x14ac:dyDescent="0.3">
      <c r="A378" s="8"/>
      <c r="B378" s="8"/>
      <c r="C378" s="8"/>
      <c r="D378" s="8"/>
      <c r="E378" s="8"/>
      <c r="F378" s="8"/>
      <c r="G378" s="9"/>
      <c r="H378" s="8"/>
      <c r="I378" s="9"/>
      <c r="J378" s="9"/>
    </row>
    <row r="379" spans="1:10" x14ac:dyDescent="0.3">
      <c r="A379" s="10"/>
      <c r="B379" s="10"/>
      <c r="C379" s="10"/>
      <c r="D379" s="10"/>
      <c r="E379" s="10"/>
      <c r="F379" s="10"/>
      <c r="H379" s="11"/>
      <c r="J379" s="11"/>
    </row>
    <row r="380" spans="1:10" x14ac:dyDescent="0.3">
      <c r="A380" s="11"/>
      <c r="B380" s="11"/>
      <c r="C380" s="11"/>
      <c r="D380" s="11"/>
      <c r="E380" s="11"/>
      <c r="F380" s="11"/>
      <c r="H380" s="11"/>
    </row>
    <row r="381" spans="1:10" x14ac:dyDescent="0.3">
      <c r="A381" s="11"/>
      <c r="B381" s="11"/>
      <c r="C381" s="11"/>
      <c r="D381" s="11"/>
      <c r="E381" s="11"/>
      <c r="F381" s="11"/>
      <c r="H381" s="11"/>
    </row>
    <row r="382" spans="1:10" x14ac:dyDescent="0.3">
      <c r="A382" s="11"/>
      <c r="B382" s="11"/>
      <c r="C382" s="11"/>
      <c r="D382" s="11"/>
      <c r="E382" s="11"/>
      <c r="F382" s="11"/>
      <c r="H382" s="11"/>
    </row>
    <row r="383" spans="1:10" x14ac:dyDescent="0.3">
      <c r="A383" s="11"/>
      <c r="B383" s="11"/>
      <c r="C383" s="11"/>
      <c r="D383" s="11"/>
      <c r="E383" s="11"/>
      <c r="F383" s="11"/>
      <c r="H383" s="11"/>
    </row>
    <row r="384" spans="1:10" x14ac:dyDescent="0.3">
      <c r="A384" s="11"/>
      <c r="B384" s="11"/>
      <c r="C384" s="11"/>
      <c r="D384" s="11"/>
      <c r="E384" s="11"/>
      <c r="F384" s="11"/>
      <c r="H384" s="11"/>
    </row>
    <row r="385" spans="1:10" x14ac:dyDescent="0.3">
      <c r="A385" s="11"/>
      <c r="B385" s="11"/>
      <c r="C385" s="11"/>
      <c r="D385" s="11"/>
      <c r="E385" s="11"/>
      <c r="F385" s="11"/>
      <c r="H385" s="11"/>
    </row>
    <row r="386" spans="1:10" x14ac:dyDescent="0.3">
      <c r="A386" s="8"/>
      <c r="B386" s="8"/>
      <c r="C386" s="8"/>
      <c r="D386" s="8"/>
      <c r="E386" s="8"/>
      <c r="F386" s="8"/>
      <c r="G386" s="9"/>
      <c r="H386" s="8"/>
      <c r="I386" s="9"/>
      <c r="J386" s="9"/>
    </row>
    <row r="387" spans="1:10" x14ac:dyDescent="0.3">
      <c r="A387" s="10"/>
      <c r="B387" s="10"/>
      <c r="C387" s="10"/>
      <c r="D387" s="10"/>
      <c r="E387" s="10"/>
      <c r="F387" s="10"/>
      <c r="H387" s="11"/>
      <c r="J387" s="11"/>
    </row>
    <row r="388" spans="1:10" x14ac:dyDescent="0.3">
      <c r="A388" s="11"/>
      <c r="B388" s="11"/>
      <c r="C388" s="11"/>
      <c r="D388" s="11"/>
      <c r="E388" s="11"/>
      <c r="F388" s="11"/>
      <c r="H388" s="11"/>
    </row>
    <row r="389" spans="1:10" x14ac:dyDescent="0.3">
      <c r="A389" s="11"/>
      <c r="B389" s="11"/>
      <c r="C389" s="11"/>
      <c r="D389" s="11"/>
      <c r="E389" s="11"/>
      <c r="F389" s="11"/>
      <c r="H389" s="11"/>
    </row>
    <row r="390" spans="1:10" x14ac:dyDescent="0.3">
      <c r="A390" s="11"/>
      <c r="B390" s="11"/>
      <c r="C390" s="11"/>
      <c r="D390" s="11"/>
      <c r="E390" s="11"/>
      <c r="F390" s="11"/>
      <c r="H390" s="11"/>
    </row>
    <row r="391" spans="1:10" x14ac:dyDescent="0.3">
      <c r="A391" s="11"/>
      <c r="B391" s="11"/>
      <c r="C391" s="11"/>
      <c r="D391" s="11"/>
      <c r="E391" s="11"/>
      <c r="F391" s="11"/>
      <c r="H391" s="11"/>
    </row>
    <row r="392" spans="1:10" x14ac:dyDescent="0.3">
      <c r="A392" s="11"/>
      <c r="B392" s="11"/>
      <c r="C392" s="11"/>
      <c r="D392" s="11"/>
      <c r="E392" s="11"/>
      <c r="F392" s="11"/>
      <c r="H392" s="11"/>
    </row>
    <row r="393" spans="1:10" x14ac:dyDescent="0.3">
      <c r="A393" s="11"/>
      <c r="B393" s="11"/>
      <c r="C393" s="11"/>
      <c r="D393" s="11"/>
      <c r="E393" s="11"/>
      <c r="F393" s="11"/>
      <c r="H393" s="11"/>
    </row>
    <row r="394" spans="1:10" x14ac:dyDescent="0.3">
      <c r="A394" s="8"/>
      <c r="B394" s="8"/>
      <c r="C394" s="8"/>
      <c r="D394" s="8"/>
      <c r="E394" s="8"/>
      <c r="F394" s="8"/>
      <c r="G394" s="9"/>
      <c r="H394" s="8"/>
      <c r="I394" s="9"/>
      <c r="J394" s="9"/>
    </row>
    <row r="395" spans="1:10" x14ac:dyDescent="0.3">
      <c r="A395" s="10"/>
      <c r="B395" s="10"/>
      <c r="C395" s="10"/>
      <c r="D395" s="10"/>
      <c r="E395" s="10"/>
      <c r="F395" s="10"/>
      <c r="H395" s="11"/>
      <c r="J395" s="11"/>
    </row>
    <row r="396" spans="1:10" x14ac:dyDescent="0.3">
      <c r="A396" s="11"/>
      <c r="B396" s="11"/>
      <c r="C396" s="11"/>
      <c r="D396" s="11"/>
      <c r="E396" s="11"/>
      <c r="F396" s="11"/>
      <c r="H396" s="11"/>
    </row>
    <row r="397" spans="1:10" x14ac:dyDescent="0.3">
      <c r="A397" s="11"/>
      <c r="B397" s="11"/>
      <c r="C397" s="11"/>
      <c r="D397" s="11"/>
      <c r="E397" s="11"/>
      <c r="F397" s="11"/>
      <c r="H397" s="11"/>
    </row>
    <row r="398" spans="1:10" x14ac:dyDescent="0.3">
      <c r="A398" s="11"/>
      <c r="B398" s="11"/>
      <c r="C398" s="11"/>
      <c r="D398" s="11"/>
      <c r="E398" s="11"/>
      <c r="F398" s="11"/>
      <c r="H398" s="11"/>
    </row>
    <row r="399" spans="1:10" x14ac:dyDescent="0.3">
      <c r="A399" s="11"/>
      <c r="B399" s="11"/>
      <c r="C399" s="11"/>
      <c r="D399" s="11"/>
      <c r="E399" s="11"/>
      <c r="F399" s="11"/>
      <c r="H399" s="11"/>
    </row>
    <row r="400" spans="1:10" x14ac:dyDescent="0.3">
      <c r="A400" s="11"/>
      <c r="B400" s="11"/>
      <c r="C400" s="11"/>
      <c r="D400" s="11"/>
      <c r="E400" s="11"/>
      <c r="F400" s="11"/>
      <c r="H400" s="11"/>
    </row>
    <row r="401" spans="1:10" x14ac:dyDescent="0.3">
      <c r="A401" s="11"/>
      <c r="B401" s="11"/>
      <c r="C401" s="11"/>
      <c r="D401" s="11"/>
      <c r="E401" s="11"/>
      <c r="F401" s="11"/>
      <c r="H401" s="11"/>
    </row>
    <row r="402" spans="1:10" x14ac:dyDescent="0.3">
      <c r="A402" s="8"/>
      <c r="B402" s="8"/>
      <c r="C402" s="8"/>
      <c r="D402" s="8"/>
      <c r="E402" s="8"/>
      <c r="F402" s="8"/>
      <c r="G402" s="9"/>
      <c r="H402" s="8"/>
      <c r="I402" s="9"/>
      <c r="J402" s="9"/>
    </row>
    <row r="403" spans="1:10" x14ac:dyDescent="0.3">
      <c r="A403" s="10"/>
      <c r="B403" s="10"/>
      <c r="C403" s="10"/>
      <c r="D403" s="10"/>
      <c r="E403" s="10"/>
      <c r="F403" s="10"/>
      <c r="H403" s="11"/>
      <c r="J403" s="11"/>
    </row>
    <row r="404" spans="1:10" x14ac:dyDescent="0.3">
      <c r="A404" s="11"/>
      <c r="B404" s="11"/>
      <c r="C404" s="11"/>
      <c r="D404" s="11"/>
      <c r="E404" s="11"/>
      <c r="F404" s="11"/>
      <c r="H404" s="11"/>
    </row>
    <row r="405" spans="1:10" x14ac:dyDescent="0.3">
      <c r="A405" s="11"/>
      <c r="B405" s="11"/>
      <c r="C405" s="11"/>
      <c r="D405" s="11"/>
      <c r="E405" s="11"/>
      <c r="F405" s="11"/>
      <c r="H405" s="11"/>
    </row>
    <row r="406" spans="1:10" x14ac:dyDescent="0.3">
      <c r="A406" s="11"/>
      <c r="B406" s="11"/>
      <c r="C406" s="11"/>
      <c r="D406" s="11"/>
      <c r="E406" s="11"/>
      <c r="F406" s="11"/>
      <c r="H406" s="11"/>
    </row>
    <row r="407" spans="1:10" x14ac:dyDescent="0.3">
      <c r="A407" s="11"/>
      <c r="B407" s="11"/>
      <c r="C407" s="11"/>
      <c r="D407" s="11"/>
      <c r="E407" s="11"/>
      <c r="F407" s="11"/>
      <c r="H407" s="11"/>
    </row>
    <row r="408" spans="1:10" x14ac:dyDescent="0.3">
      <c r="A408" s="11"/>
      <c r="B408" s="11"/>
      <c r="C408" s="11"/>
      <c r="D408" s="11"/>
      <c r="E408" s="11"/>
      <c r="F408" s="11"/>
      <c r="H408" s="11"/>
    </row>
    <row r="409" spans="1:10" x14ac:dyDescent="0.3">
      <c r="A409" s="11"/>
      <c r="B409" s="11"/>
      <c r="C409" s="11"/>
      <c r="D409" s="11"/>
      <c r="E409" s="11"/>
      <c r="F409" s="11"/>
      <c r="H409" s="11"/>
    </row>
    <row r="410" spans="1:10" x14ac:dyDescent="0.3">
      <c r="A410" s="8"/>
      <c r="B410" s="8"/>
      <c r="C410" s="8"/>
      <c r="D410" s="8"/>
      <c r="E410" s="8"/>
      <c r="F410" s="8"/>
      <c r="G410" s="9"/>
      <c r="H410" s="8"/>
      <c r="I410" s="9"/>
      <c r="J410" s="9"/>
    </row>
    <row r="411" spans="1:10" x14ac:dyDescent="0.3">
      <c r="A411" s="10"/>
      <c r="B411" s="10"/>
      <c r="C411" s="10"/>
      <c r="D411" s="10"/>
      <c r="E411" s="10"/>
      <c r="F411" s="10"/>
      <c r="H411" s="11"/>
      <c r="J411" s="11"/>
    </row>
    <row r="412" spans="1:10" x14ac:dyDescent="0.3">
      <c r="A412" s="11"/>
      <c r="B412" s="11"/>
      <c r="C412" s="11"/>
      <c r="D412" s="11"/>
      <c r="E412" s="11"/>
      <c r="F412" s="11"/>
      <c r="H412" s="11"/>
    </row>
    <row r="413" spans="1:10" x14ac:dyDescent="0.3">
      <c r="A413" s="11"/>
      <c r="B413" s="11"/>
      <c r="C413" s="11"/>
      <c r="D413" s="11"/>
      <c r="E413" s="11"/>
      <c r="F413" s="11"/>
      <c r="H413" s="11"/>
    </row>
    <row r="414" spans="1:10" x14ac:dyDescent="0.3">
      <c r="A414" s="11"/>
      <c r="B414" s="11"/>
      <c r="C414" s="11"/>
      <c r="D414" s="11"/>
      <c r="E414" s="11"/>
      <c r="F414" s="11"/>
      <c r="H414" s="11"/>
    </row>
    <row r="415" spans="1:10" x14ac:dyDescent="0.3">
      <c r="A415" s="11"/>
      <c r="B415" s="11"/>
      <c r="C415" s="11"/>
      <c r="D415" s="11"/>
      <c r="E415" s="11"/>
      <c r="F415" s="11"/>
      <c r="H415" s="11"/>
    </row>
    <row r="416" spans="1:10" x14ac:dyDescent="0.3">
      <c r="A416" s="11"/>
      <c r="B416" s="11"/>
      <c r="C416" s="11"/>
      <c r="D416" s="11"/>
      <c r="E416" s="11"/>
      <c r="F416" s="11"/>
      <c r="H416" s="11"/>
    </row>
    <row r="417" spans="1:10" x14ac:dyDescent="0.3">
      <c r="A417" s="11"/>
      <c r="B417" s="11"/>
      <c r="C417" s="11"/>
      <c r="D417" s="11"/>
      <c r="E417" s="11"/>
      <c r="F417" s="11"/>
      <c r="H417" s="11"/>
    </row>
    <row r="418" spans="1:10" x14ac:dyDescent="0.3">
      <c r="A418" s="8"/>
      <c r="B418" s="8"/>
      <c r="C418" s="8"/>
      <c r="D418" s="8"/>
      <c r="E418" s="8"/>
      <c r="F418" s="8"/>
      <c r="G418" s="9"/>
      <c r="H418" s="8"/>
      <c r="I418" s="9"/>
      <c r="J418" s="9"/>
    </row>
    <row r="419" spans="1:10" x14ac:dyDescent="0.3">
      <c r="A419" s="10"/>
      <c r="B419" s="10"/>
      <c r="C419" s="10"/>
      <c r="D419" s="10"/>
      <c r="E419" s="10"/>
      <c r="F419" s="10"/>
      <c r="H419" s="11"/>
      <c r="J419" s="11"/>
    </row>
    <row r="420" spans="1:10" x14ac:dyDescent="0.3">
      <c r="A420" s="11"/>
      <c r="B420" s="11"/>
      <c r="C420" s="11"/>
      <c r="D420" s="11"/>
      <c r="E420" s="11"/>
      <c r="F420" s="11"/>
      <c r="H420" s="11"/>
    </row>
    <row r="421" spans="1:10" x14ac:dyDescent="0.3">
      <c r="A421" s="11"/>
      <c r="B421" s="11"/>
      <c r="C421" s="11"/>
      <c r="D421" s="11"/>
      <c r="E421" s="11"/>
      <c r="F421" s="11"/>
      <c r="H421" s="11"/>
    </row>
    <row r="422" spans="1:10" x14ac:dyDescent="0.3">
      <c r="A422" s="11"/>
      <c r="B422" s="11"/>
      <c r="C422" s="11"/>
      <c r="D422" s="11"/>
      <c r="E422" s="11"/>
      <c r="F422" s="11"/>
      <c r="H422" s="11"/>
    </row>
    <row r="423" spans="1:10" x14ac:dyDescent="0.3">
      <c r="A423" s="11"/>
      <c r="B423" s="11"/>
      <c r="C423" s="11"/>
      <c r="D423" s="11"/>
      <c r="E423" s="11"/>
      <c r="F423" s="11"/>
      <c r="H423" s="11"/>
    </row>
    <row r="424" spans="1:10" x14ac:dyDescent="0.3">
      <c r="A424" s="11"/>
      <c r="B424" s="11"/>
      <c r="C424" s="11"/>
      <c r="D424" s="11"/>
      <c r="E424" s="11"/>
      <c r="F424" s="11"/>
      <c r="H424" s="11"/>
    </row>
    <row r="425" spans="1:10" x14ac:dyDescent="0.3">
      <c r="A425" s="11"/>
      <c r="B425" s="11"/>
      <c r="C425" s="11"/>
      <c r="D425" s="11"/>
      <c r="E425" s="11"/>
      <c r="F425" s="11"/>
      <c r="H425" s="11"/>
    </row>
    <row r="426" spans="1:10" x14ac:dyDescent="0.3">
      <c r="A426" s="8"/>
      <c r="B426" s="8"/>
      <c r="C426" s="8"/>
      <c r="D426" s="8"/>
      <c r="E426" s="8"/>
      <c r="F426" s="8"/>
      <c r="G426" s="9"/>
      <c r="H426" s="8"/>
      <c r="I426" s="9"/>
      <c r="J426" s="9"/>
    </row>
    <row r="427" spans="1:10" x14ac:dyDescent="0.3">
      <c r="A427" s="10"/>
      <c r="B427" s="10"/>
      <c r="C427" s="10"/>
      <c r="D427" s="10"/>
      <c r="E427" s="10"/>
      <c r="F427" s="10"/>
      <c r="H427" s="11"/>
      <c r="J427" s="11"/>
    </row>
    <row r="428" spans="1:10" x14ac:dyDescent="0.3">
      <c r="A428" s="11"/>
      <c r="B428" s="11"/>
      <c r="C428" s="11"/>
      <c r="D428" s="11"/>
      <c r="E428" s="11"/>
      <c r="F428" s="11"/>
      <c r="H428" s="11"/>
    </row>
    <row r="429" spans="1:10" x14ac:dyDescent="0.3">
      <c r="A429" s="11"/>
      <c r="B429" s="11"/>
      <c r="C429" s="11"/>
      <c r="D429" s="11"/>
      <c r="E429" s="11"/>
      <c r="F429" s="11"/>
      <c r="H429" s="11"/>
    </row>
    <row r="430" spans="1:10" x14ac:dyDescent="0.3">
      <c r="A430" s="11"/>
      <c r="B430" s="11"/>
      <c r="C430" s="11"/>
      <c r="D430" s="11"/>
      <c r="E430" s="11"/>
      <c r="F430" s="11"/>
      <c r="H430" s="11"/>
    </row>
    <row r="431" spans="1:10" x14ac:dyDescent="0.3">
      <c r="A431" s="11"/>
      <c r="B431" s="11"/>
      <c r="C431" s="11"/>
      <c r="D431" s="11"/>
      <c r="E431" s="11"/>
      <c r="F431" s="11"/>
      <c r="H431" s="11"/>
    </row>
    <row r="432" spans="1:10" x14ac:dyDescent="0.3">
      <c r="A432" s="11"/>
      <c r="B432" s="11"/>
      <c r="C432" s="11"/>
      <c r="D432" s="11"/>
      <c r="E432" s="11"/>
      <c r="F432" s="11"/>
      <c r="H432" s="11"/>
    </row>
    <row r="433" spans="1:10" x14ac:dyDescent="0.3">
      <c r="A433" s="11"/>
      <c r="B433" s="11"/>
      <c r="C433" s="11"/>
      <c r="D433" s="11"/>
      <c r="E433" s="11"/>
      <c r="F433" s="11"/>
      <c r="H433" s="11"/>
    </row>
    <row r="434" spans="1:10" x14ac:dyDescent="0.3">
      <c r="A434" s="8"/>
      <c r="B434" s="8"/>
      <c r="C434" s="8"/>
      <c r="D434" s="8"/>
      <c r="E434" s="8"/>
      <c r="F434" s="8"/>
      <c r="G434" s="9"/>
      <c r="H434" s="8"/>
      <c r="I434" s="9"/>
      <c r="J434" s="9"/>
    </row>
    <row r="435" spans="1:10" x14ac:dyDescent="0.3">
      <c r="A435" s="10"/>
      <c r="B435" s="10"/>
      <c r="C435" s="10"/>
      <c r="D435" s="10"/>
      <c r="E435" s="10"/>
      <c r="F435" s="10"/>
      <c r="H435" s="11"/>
      <c r="J435" s="11"/>
    </row>
    <row r="436" spans="1:10" x14ac:dyDescent="0.3">
      <c r="A436" s="11"/>
      <c r="B436" s="11"/>
      <c r="C436" s="11"/>
      <c r="D436" s="11"/>
      <c r="E436" s="11"/>
      <c r="F436" s="11"/>
      <c r="H436" s="11"/>
    </row>
    <row r="437" spans="1:10" x14ac:dyDescent="0.3">
      <c r="A437" s="11"/>
      <c r="B437" s="11"/>
      <c r="C437" s="11"/>
      <c r="D437" s="11"/>
      <c r="E437" s="11"/>
      <c r="F437" s="11"/>
      <c r="H437" s="11"/>
    </row>
    <row r="438" spans="1:10" x14ac:dyDescent="0.3">
      <c r="A438" s="11"/>
      <c r="B438" s="11"/>
      <c r="C438" s="11"/>
      <c r="D438" s="11"/>
      <c r="E438" s="11"/>
      <c r="F438" s="11"/>
      <c r="H438" s="11"/>
    </row>
    <row r="439" spans="1:10" x14ac:dyDescent="0.3">
      <c r="A439" s="11"/>
      <c r="B439" s="11"/>
      <c r="C439" s="11"/>
      <c r="D439" s="11"/>
      <c r="E439" s="11"/>
      <c r="F439" s="11"/>
      <c r="H439" s="11"/>
    </row>
    <row r="440" spans="1:10" x14ac:dyDescent="0.3">
      <c r="A440" s="11"/>
      <c r="B440" s="11"/>
      <c r="C440" s="11"/>
      <c r="D440" s="11"/>
      <c r="E440" s="11"/>
      <c r="F440" s="11"/>
      <c r="H440" s="11"/>
    </row>
    <row r="441" spans="1:10" x14ac:dyDescent="0.3">
      <c r="A441" s="11"/>
      <c r="B441" s="11"/>
      <c r="C441" s="11"/>
      <c r="D441" s="11"/>
      <c r="E441" s="11"/>
      <c r="F441" s="11"/>
      <c r="H441" s="11"/>
    </row>
    <row r="442" spans="1:10" x14ac:dyDescent="0.3">
      <c r="A442" s="8"/>
      <c r="B442" s="8"/>
      <c r="C442" s="8"/>
      <c r="D442" s="8"/>
      <c r="E442" s="8"/>
      <c r="F442" s="8"/>
      <c r="G442" s="9"/>
      <c r="H442" s="8"/>
      <c r="I442" s="9"/>
      <c r="J442" s="9"/>
    </row>
    <row r="443" spans="1:10" x14ac:dyDescent="0.3">
      <c r="A443" s="10"/>
      <c r="B443" s="10"/>
      <c r="C443" s="10"/>
      <c r="D443" s="10"/>
      <c r="E443" s="10"/>
      <c r="F443" s="10"/>
      <c r="H443" s="11"/>
      <c r="J443" s="11"/>
    </row>
    <row r="444" spans="1:10" x14ac:dyDescent="0.3">
      <c r="A444" s="11"/>
      <c r="B444" s="11"/>
      <c r="C444" s="11"/>
      <c r="D444" s="11"/>
      <c r="E444" s="11"/>
      <c r="F444" s="11"/>
      <c r="H444" s="11"/>
    </row>
    <row r="445" spans="1:10" x14ac:dyDescent="0.3">
      <c r="A445" s="11"/>
      <c r="B445" s="11"/>
      <c r="C445" s="11"/>
      <c r="D445" s="11"/>
      <c r="E445" s="11"/>
      <c r="F445" s="11"/>
      <c r="H445" s="11"/>
    </row>
    <row r="446" spans="1:10" x14ac:dyDescent="0.3">
      <c r="A446" s="11"/>
      <c r="B446" s="11"/>
      <c r="C446" s="11"/>
      <c r="D446" s="11"/>
      <c r="E446" s="11"/>
      <c r="F446" s="11"/>
      <c r="H446" s="11"/>
    </row>
    <row r="447" spans="1:10" x14ac:dyDescent="0.3">
      <c r="A447" s="11"/>
      <c r="B447" s="11"/>
      <c r="C447" s="11"/>
      <c r="D447" s="11"/>
      <c r="E447" s="11"/>
      <c r="F447" s="11"/>
      <c r="H447" s="11"/>
    </row>
    <row r="448" spans="1:10" x14ac:dyDescent="0.3">
      <c r="A448" s="11"/>
      <c r="B448" s="11"/>
      <c r="C448" s="11"/>
      <c r="D448" s="11"/>
      <c r="E448" s="11"/>
      <c r="F448" s="11"/>
      <c r="H448" s="11"/>
    </row>
    <row r="449" spans="1:10" x14ac:dyDescent="0.3">
      <c r="A449" s="11"/>
      <c r="B449" s="11"/>
      <c r="C449" s="11"/>
      <c r="D449" s="11"/>
      <c r="E449" s="11"/>
      <c r="F449" s="11"/>
      <c r="H449" s="11"/>
    </row>
    <row r="450" spans="1:10" x14ac:dyDescent="0.3">
      <c r="A450" s="8"/>
      <c r="B450" s="8"/>
      <c r="C450" s="8"/>
      <c r="D450" s="8"/>
      <c r="E450" s="8"/>
      <c r="F450" s="8"/>
      <c r="G450" s="9"/>
      <c r="H450" s="8"/>
      <c r="I450" s="9"/>
      <c r="J450" s="9"/>
    </row>
    <row r="451" spans="1:10" x14ac:dyDescent="0.3">
      <c r="A451" s="10"/>
      <c r="B451" s="10"/>
      <c r="C451" s="10"/>
      <c r="D451" s="10"/>
      <c r="E451" s="10"/>
      <c r="F451" s="10"/>
      <c r="H451" s="11"/>
      <c r="J451" s="11"/>
    </row>
    <row r="452" spans="1:10" x14ac:dyDescent="0.3">
      <c r="A452" s="11"/>
      <c r="B452" s="11"/>
      <c r="C452" s="11"/>
      <c r="D452" s="11"/>
      <c r="E452" s="11"/>
      <c r="F452" s="11"/>
      <c r="H452" s="11"/>
    </row>
    <row r="453" spans="1:10" x14ac:dyDescent="0.3">
      <c r="A453" s="11"/>
      <c r="B453" s="11"/>
      <c r="C453" s="11"/>
      <c r="D453" s="11"/>
      <c r="E453" s="11"/>
      <c r="F453" s="11"/>
      <c r="H453" s="11"/>
    </row>
    <row r="454" spans="1:10" x14ac:dyDescent="0.3">
      <c r="A454" s="11"/>
      <c r="B454" s="11"/>
      <c r="C454" s="11"/>
      <c r="D454" s="11"/>
      <c r="E454" s="11"/>
      <c r="F454" s="11"/>
      <c r="H454" s="11"/>
    </row>
    <row r="455" spans="1:10" x14ac:dyDescent="0.3">
      <c r="A455" s="11"/>
      <c r="B455" s="11"/>
      <c r="C455" s="11"/>
      <c r="D455" s="11"/>
      <c r="E455" s="11"/>
      <c r="F455" s="11"/>
      <c r="H455" s="11"/>
    </row>
    <row r="456" spans="1:10" x14ac:dyDescent="0.3">
      <c r="A456" s="11"/>
      <c r="B456" s="11"/>
      <c r="C456" s="11"/>
      <c r="D456" s="11"/>
      <c r="E456" s="11"/>
      <c r="F456" s="11"/>
      <c r="H456" s="11"/>
    </row>
    <row r="457" spans="1:10" x14ac:dyDescent="0.3">
      <c r="A457" s="11"/>
      <c r="B457" s="11"/>
      <c r="C457" s="11"/>
      <c r="D457" s="11"/>
      <c r="E457" s="11"/>
      <c r="F457" s="11"/>
      <c r="H457" s="11"/>
    </row>
    <row r="458" spans="1:10" x14ac:dyDescent="0.3">
      <c r="A458" s="8"/>
      <c r="B458" s="8"/>
      <c r="C458" s="8"/>
      <c r="D458" s="8"/>
      <c r="E458" s="8"/>
      <c r="F458" s="8"/>
      <c r="G458" s="9"/>
      <c r="H458" s="8"/>
      <c r="I458" s="9"/>
      <c r="J458" s="9"/>
    </row>
    <row r="459" spans="1:10" x14ac:dyDescent="0.3">
      <c r="A459" s="10"/>
      <c r="B459" s="10"/>
      <c r="C459" s="10"/>
      <c r="D459" s="10"/>
      <c r="E459" s="10"/>
      <c r="F459" s="10"/>
      <c r="H459" s="11"/>
      <c r="J459" s="11"/>
    </row>
    <row r="460" spans="1:10" x14ac:dyDescent="0.3">
      <c r="A460" s="11"/>
      <c r="B460" s="11"/>
      <c r="C460" s="11"/>
      <c r="D460" s="11"/>
      <c r="E460" s="11"/>
      <c r="F460" s="11"/>
      <c r="H460" s="11"/>
    </row>
    <row r="461" spans="1:10" x14ac:dyDescent="0.3">
      <c r="A461" s="11"/>
      <c r="B461" s="11"/>
      <c r="C461" s="11"/>
      <c r="D461" s="11"/>
      <c r="E461" s="11"/>
      <c r="F461" s="11"/>
      <c r="H461" s="11"/>
    </row>
    <row r="462" spans="1:10" x14ac:dyDescent="0.3">
      <c r="A462" s="11"/>
      <c r="B462" s="11"/>
      <c r="C462" s="11"/>
      <c r="D462" s="11"/>
      <c r="E462" s="11"/>
      <c r="F462" s="11"/>
      <c r="H462" s="11"/>
    </row>
    <row r="463" spans="1:10" x14ac:dyDescent="0.3">
      <c r="A463" s="11"/>
      <c r="B463" s="11"/>
      <c r="C463" s="11"/>
      <c r="D463" s="11"/>
      <c r="E463" s="11"/>
      <c r="F463" s="11"/>
      <c r="H463" s="11"/>
    </row>
    <row r="464" spans="1:10" x14ac:dyDescent="0.3">
      <c r="A464" s="11"/>
      <c r="B464" s="11"/>
      <c r="C464" s="11"/>
      <c r="D464" s="11"/>
      <c r="E464" s="11"/>
      <c r="F464" s="11"/>
      <c r="H464" s="11"/>
    </row>
    <row r="465" spans="1:10" x14ac:dyDescent="0.3">
      <c r="A465" s="11"/>
      <c r="B465" s="11"/>
      <c r="C465" s="11"/>
      <c r="D465" s="11"/>
      <c r="E465" s="11"/>
      <c r="F465" s="11"/>
      <c r="H465" s="11"/>
    </row>
    <row r="466" spans="1:10" x14ac:dyDescent="0.3">
      <c r="A466" s="8"/>
      <c r="B466" s="8"/>
      <c r="C466" s="8"/>
      <c r="D466" s="8"/>
      <c r="E466" s="8"/>
      <c r="F466" s="8"/>
      <c r="G466" s="9"/>
      <c r="H466" s="8"/>
      <c r="I466" s="9"/>
      <c r="J466" s="9"/>
    </row>
    <row r="467" spans="1:10" x14ac:dyDescent="0.3">
      <c r="A467" s="10"/>
      <c r="B467" s="10"/>
      <c r="C467" s="10"/>
      <c r="D467" s="10"/>
      <c r="E467" s="10"/>
      <c r="F467" s="10"/>
      <c r="H467" s="11"/>
      <c r="J467" s="11"/>
    </row>
    <row r="468" spans="1:10" x14ac:dyDescent="0.3">
      <c r="A468" s="11"/>
      <c r="B468" s="11"/>
      <c r="C468" s="11"/>
      <c r="D468" s="11"/>
      <c r="E468" s="11"/>
      <c r="F468" s="11"/>
      <c r="H468" s="11"/>
    </row>
    <row r="469" spans="1:10" x14ac:dyDescent="0.3">
      <c r="A469" s="11"/>
      <c r="B469" s="11"/>
      <c r="C469" s="11"/>
      <c r="D469" s="11"/>
      <c r="E469" s="11"/>
      <c r="F469" s="11"/>
      <c r="H469" s="11"/>
    </row>
    <row r="470" spans="1:10" x14ac:dyDescent="0.3">
      <c r="A470" s="11"/>
      <c r="B470" s="11"/>
      <c r="C470" s="11"/>
      <c r="D470" s="11"/>
      <c r="E470" s="11"/>
      <c r="F470" s="11"/>
      <c r="H470" s="11"/>
    </row>
    <row r="471" spans="1:10" x14ac:dyDescent="0.3">
      <c r="A471" s="11"/>
      <c r="B471" s="11"/>
      <c r="C471" s="11"/>
      <c r="D471" s="11"/>
      <c r="E471" s="11"/>
      <c r="F471" s="11"/>
      <c r="H471" s="11"/>
    </row>
    <row r="472" spans="1:10" x14ac:dyDescent="0.3">
      <c r="A472" s="11"/>
      <c r="B472" s="11"/>
      <c r="C472" s="11"/>
      <c r="D472" s="11"/>
      <c r="E472" s="11"/>
      <c r="F472" s="11"/>
      <c r="H472" s="11"/>
    </row>
    <row r="473" spans="1:10" x14ac:dyDescent="0.3">
      <c r="A473" s="11"/>
      <c r="B473" s="11"/>
      <c r="C473" s="11"/>
      <c r="D473" s="11"/>
      <c r="E473" s="11"/>
      <c r="F473" s="11"/>
      <c r="H473" s="11"/>
    </row>
    <row r="474" spans="1:10" x14ac:dyDescent="0.3">
      <c r="A474" s="8"/>
      <c r="B474" s="8"/>
      <c r="C474" s="8"/>
      <c r="D474" s="8"/>
      <c r="E474" s="8"/>
      <c r="F474" s="8"/>
      <c r="G474" s="9"/>
      <c r="H474" s="8"/>
      <c r="I474" s="9"/>
      <c r="J474" s="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tabSelected="1" zoomScale="70" zoomScaleNormal="70" workbookViewId="0">
      <selection activeCell="K29" sqref="K29"/>
    </sheetView>
  </sheetViews>
  <sheetFormatPr defaultRowHeight="14.4" x14ac:dyDescent="0.3"/>
  <cols>
    <col min="2" max="2" width="11.33203125" customWidth="1"/>
    <col min="3" max="3" width="10.6640625" customWidth="1"/>
    <col min="5" max="5" width="10.6640625" customWidth="1"/>
    <col min="7" max="7" width="9.6640625" customWidth="1"/>
    <col min="8" max="8" width="10.33203125" customWidth="1"/>
    <col min="10" max="10" width="13.33203125" customWidth="1"/>
  </cols>
  <sheetData>
    <row r="1" spans="1:23" s="12" customFormat="1" ht="43.2" x14ac:dyDescent="0.3">
      <c r="A1" s="24" t="s">
        <v>14</v>
      </c>
      <c r="B1" s="24" t="s">
        <v>132</v>
      </c>
      <c r="C1" s="24" t="s">
        <v>15</v>
      </c>
      <c r="D1" s="24" t="s">
        <v>16</v>
      </c>
      <c r="E1" s="24" t="s">
        <v>39</v>
      </c>
      <c r="F1" s="24" t="s">
        <v>47</v>
      </c>
      <c r="G1" s="24" t="s">
        <v>38</v>
      </c>
      <c r="H1" s="24" t="s">
        <v>40</v>
      </c>
      <c r="I1" s="24" t="s">
        <v>41</v>
      </c>
      <c r="J1" s="35" t="s">
        <v>42</v>
      </c>
      <c r="K1" s="35" t="s">
        <v>25</v>
      </c>
      <c r="L1" s="35" t="s">
        <v>56</v>
      </c>
      <c r="S1" s="15"/>
      <c r="T1" s="15"/>
    </row>
    <row r="2" spans="1:23" s="15" customFormat="1" x14ac:dyDescent="0.3">
      <c r="A2" s="28" t="s">
        <v>64</v>
      </c>
      <c r="B2" s="29" t="s">
        <v>65</v>
      </c>
      <c r="C2" s="28">
        <v>2</v>
      </c>
      <c r="D2" s="30">
        <f>100*C2/SUM(C2+E2+G2+H2)</f>
        <v>9.5238095238095237</v>
      </c>
      <c r="E2" s="28">
        <v>4</v>
      </c>
      <c r="F2" s="30">
        <f>100*E2/SUM(C2+E2+G2+H2)</f>
        <v>19.047619047619047</v>
      </c>
      <c r="G2" s="28">
        <v>9</v>
      </c>
      <c r="H2" s="28">
        <v>6</v>
      </c>
      <c r="I2" s="31">
        <f>100*(G2)/(G2+H2)</f>
        <v>60</v>
      </c>
      <c r="J2" s="32" t="s">
        <v>20</v>
      </c>
      <c r="K2" s="15">
        <f>SUM(C2,E2,G2,H2)</f>
        <v>21</v>
      </c>
      <c r="L2" s="15">
        <f>SUM(H2,G2)</f>
        <v>15</v>
      </c>
    </row>
    <row r="3" spans="1:23" s="15" customFormat="1" x14ac:dyDescent="0.3">
      <c r="A3" s="28" t="s">
        <v>73</v>
      </c>
      <c r="B3" s="29" t="s">
        <v>65</v>
      </c>
      <c r="C3" s="28">
        <v>3</v>
      </c>
      <c r="D3" s="30">
        <f t="shared" ref="D3:D16" si="0">100*C3/SUM(C3+E3+G3+H3)</f>
        <v>7.6923076923076925</v>
      </c>
      <c r="E3" s="28">
        <v>5</v>
      </c>
      <c r="F3" s="30">
        <f t="shared" ref="F3:F16" si="1">100*E3/SUM(C3+E3+G3+H3)</f>
        <v>12.820512820512821</v>
      </c>
      <c r="G3" s="28">
        <v>18</v>
      </c>
      <c r="H3" s="28">
        <v>13</v>
      </c>
      <c r="I3" s="31">
        <f t="shared" ref="I3:I16" si="2">100*(G3)/(G3+H3)</f>
        <v>58.064516129032256</v>
      </c>
      <c r="J3" s="33" t="s">
        <v>11</v>
      </c>
      <c r="K3" s="15">
        <f t="shared" ref="K3:K15" si="3">SUM(C3,E3,G3,H3)</f>
        <v>39</v>
      </c>
      <c r="L3" s="15">
        <f t="shared" ref="L3:L15" si="4">SUM(H3,G3)</f>
        <v>31</v>
      </c>
    </row>
    <row r="4" spans="1:23" s="15" customFormat="1" x14ac:dyDescent="0.3">
      <c r="A4" s="28" t="s">
        <v>77</v>
      </c>
      <c r="B4" s="29" t="s">
        <v>65</v>
      </c>
      <c r="C4" s="28">
        <v>6</v>
      </c>
      <c r="D4" s="30">
        <f t="shared" si="0"/>
        <v>20.689655172413794</v>
      </c>
      <c r="E4" s="28">
        <v>6</v>
      </c>
      <c r="F4" s="30">
        <f t="shared" si="1"/>
        <v>20.689655172413794</v>
      </c>
      <c r="G4" s="28">
        <v>9</v>
      </c>
      <c r="H4" s="28">
        <v>8</v>
      </c>
      <c r="I4" s="31">
        <f t="shared" si="2"/>
        <v>52.941176470588232</v>
      </c>
      <c r="J4" s="33" t="s">
        <v>11</v>
      </c>
      <c r="K4" s="15">
        <f t="shared" si="3"/>
        <v>29</v>
      </c>
      <c r="L4" s="15">
        <f t="shared" si="4"/>
        <v>17</v>
      </c>
    </row>
    <row r="5" spans="1:23" s="15" customFormat="1" x14ac:dyDescent="0.3">
      <c r="A5" s="28" t="s">
        <v>84</v>
      </c>
      <c r="B5" s="29" t="s">
        <v>65</v>
      </c>
      <c r="C5" s="28">
        <v>2</v>
      </c>
      <c r="D5" s="30">
        <f t="shared" si="0"/>
        <v>6.666666666666667</v>
      </c>
      <c r="E5" s="28">
        <v>8</v>
      </c>
      <c r="F5" s="30">
        <f t="shared" si="1"/>
        <v>26.666666666666668</v>
      </c>
      <c r="G5" s="28">
        <v>10</v>
      </c>
      <c r="H5" s="28">
        <v>10</v>
      </c>
      <c r="I5" s="31">
        <f t="shared" si="2"/>
        <v>50</v>
      </c>
      <c r="J5" s="33" t="s">
        <v>11</v>
      </c>
      <c r="K5" s="15">
        <f t="shared" si="3"/>
        <v>30</v>
      </c>
      <c r="L5" s="15">
        <f t="shared" si="4"/>
        <v>20</v>
      </c>
    </row>
    <row r="6" spans="1:23" s="15" customFormat="1" x14ac:dyDescent="0.3">
      <c r="A6" s="28" t="s">
        <v>94</v>
      </c>
      <c r="B6" s="29" t="s">
        <v>65</v>
      </c>
      <c r="C6" s="28">
        <v>3</v>
      </c>
      <c r="D6" s="30">
        <f t="shared" si="0"/>
        <v>7.6923076923076925</v>
      </c>
      <c r="E6" s="28">
        <v>6</v>
      </c>
      <c r="F6" s="30">
        <f t="shared" si="1"/>
        <v>15.384615384615385</v>
      </c>
      <c r="G6" s="28">
        <v>20</v>
      </c>
      <c r="H6" s="28">
        <v>10</v>
      </c>
      <c r="I6" s="31">
        <f t="shared" si="2"/>
        <v>66.666666666666671</v>
      </c>
      <c r="J6" s="32" t="s">
        <v>20</v>
      </c>
      <c r="K6" s="15">
        <f t="shared" si="3"/>
        <v>39</v>
      </c>
      <c r="L6" s="15">
        <f t="shared" si="4"/>
        <v>30</v>
      </c>
      <c r="Q6" s="42"/>
      <c r="R6" s="12"/>
    </row>
    <row r="7" spans="1:23" s="15" customFormat="1" x14ac:dyDescent="0.3">
      <c r="A7" s="28" t="s">
        <v>96</v>
      </c>
      <c r="B7" s="29" t="s">
        <v>65</v>
      </c>
      <c r="C7" s="28">
        <v>1</v>
      </c>
      <c r="D7" s="30">
        <f t="shared" si="0"/>
        <v>14.285714285714286</v>
      </c>
      <c r="E7" s="28">
        <v>2</v>
      </c>
      <c r="F7" s="30">
        <f t="shared" si="1"/>
        <v>28.571428571428573</v>
      </c>
      <c r="G7" s="28">
        <v>2</v>
      </c>
      <c r="H7" s="28">
        <v>2</v>
      </c>
      <c r="I7" s="31">
        <f t="shared" si="2"/>
        <v>50</v>
      </c>
      <c r="J7" s="32" t="s">
        <v>11</v>
      </c>
      <c r="K7" s="15">
        <f t="shared" si="3"/>
        <v>7</v>
      </c>
      <c r="L7" s="15">
        <f t="shared" si="4"/>
        <v>4</v>
      </c>
    </row>
    <row r="8" spans="1:23" s="15" customFormat="1" x14ac:dyDescent="0.3">
      <c r="A8" s="28" t="s">
        <v>98</v>
      </c>
      <c r="B8" s="29" t="s">
        <v>65</v>
      </c>
      <c r="C8" s="28">
        <v>0</v>
      </c>
      <c r="D8" s="30">
        <f t="shared" si="0"/>
        <v>0</v>
      </c>
      <c r="E8" s="28">
        <v>14</v>
      </c>
      <c r="F8" s="30">
        <f t="shared" si="1"/>
        <v>35</v>
      </c>
      <c r="G8" s="28">
        <v>14</v>
      </c>
      <c r="H8" s="28">
        <v>12</v>
      </c>
      <c r="I8" s="31">
        <f t="shared" si="2"/>
        <v>53.846153846153847</v>
      </c>
      <c r="J8" s="32" t="s">
        <v>20</v>
      </c>
      <c r="K8" s="15">
        <f t="shared" si="3"/>
        <v>40</v>
      </c>
      <c r="L8" s="15">
        <f t="shared" si="4"/>
        <v>26</v>
      </c>
    </row>
    <row r="9" spans="1:23" s="15" customFormat="1" x14ac:dyDescent="0.3">
      <c r="A9" s="28" t="s">
        <v>104</v>
      </c>
      <c r="B9" s="29" t="s">
        <v>65</v>
      </c>
      <c r="C9" s="28">
        <v>6</v>
      </c>
      <c r="D9" s="30">
        <f t="shared" si="0"/>
        <v>13.953488372093023</v>
      </c>
      <c r="E9" s="28">
        <v>11</v>
      </c>
      <c r="F9" s="30">
        <f t="shared" si="1"/>
        <v>25.581395348837209</v>
      </c>
      <c r="G9" s="28">
        <v>15</v>
      </c>
      <c r="H9" s="28">
        <v>11</v>
      </c>
      <c r="I9" s="31">
        <f t="shared" si="2"/>
        <v>57.692307692307693</v>
      </c>
      <c r="J9" s="32" t="s">
        <v>11</v>
      </c>
      <c r="K9" s="15">
        <f t="shared" si="3"/>
        <v>43</v>
      </c>
      <c r="L9" s="15">
        <f t="shared" si="4"/>
        <v>26</v>
      </c>
    </row>
    <row r="10" spans="1:23" s="15" customFormat="1" x14ac:dyDescent="0.3">
      <c r="A10" s="28" t="s">
        <v>107</v>
      </c>
      <c r="B10" s="29" t="s">
        <v>65</v>
      </c>
      <c r="C10" s="28">
        <v>9</v>
      </c>
      <c r="D10" s="30">
        <f t="shared" si="0"/>
        <v>20.930232558139537</v>
      </c>
      <c r="E10" s="28">
        <v>12</v>
      </c>
      <c r="F10" s="30">
        <f t="shared" si="1"/>
        <v>27.906976744186046</v>
      </c>
      <c r="G10" s="28">
        <v>8</v>
      </c>
      <c r="H10" s="28">
        <v>14</v>
      </c>
      <c r="I10" s="31">
        <f t="shared" si="2"/>
        <v>36.363636363636367</v>
      </c>
      <c r="J10" s="32" t="s">
        <v>20</v>
      </c>
      <c r="K10" s="15">
        <f t="shared" si="3"/>
        <v>43</v>
      </c>
      <c r="L10" s="15">
        <f t="shared" si="4"/>
        <v>22</v>
      </c>
    </row>
    <row r="11" spans="1:23" s="15" customFormat="1" x14ac:dyDescent="0.3">
      <c r="A11" s="28" t="s">
        <v>110</v>
      </c>
      <c r="B11" s="29" t="s">
        <v>65</v>
      </c>
      <c r="C11" s="28">
        <v>11</v>
      </c>
      <c r="D11" s="30">
        <f t="shared" si="0"/>
        <v>25</v>
      </c>
      <c r="E11" s="28">
        <v>9</v>
      </c>
      <c r="F11" s="30">
        <f t="shared" si="1"/>
        <v>20.454545454545453</v>
      </c>
      <c r="G11" s="28">
        <v>15</v>
      </c>
      <c r="H11" s="28">
        <v>9</v>
      </c>
      <c r="I11" s="31">
        <f t="shared" si="2"/>
        <v>62.5</v>
      </c>
      <c r="J11" s="32" t="s">
        <v>11</v>
      </c>
      <c r="K11" s="15">
        <f t="shared" si="3"/>
        <v>44</v>
      </c>
      <c r="L11" s="15">
        <f t="shared" si="4"/>
        <v>24</v>
      </c>
    </row>
    <row r="12" spans="1:23" s="15" customFormat="1" x14ac:dyDescent="0.3">
      <c r="A12" s="28" t="s">
        <v>112</v>
      </c>
      <c r="B12" s="29" t="s">
        <v>65</v>
      </c>
      <c r="C12" s="28">
        <v>1</v>
      </c>
      <c r="D12" s="30">
        <f t="shared" si="0"/>
        <v>6.666666666666667</v>
      </c>
      <c r="E12" s="28">
        <v>4</v>
      </c>
      <c r="F12" s="30">
        <f t="shared" si="1"/>
        <v>26.666666666666668</v>
      </c>
      <c r="G12" s="28">
        <v>3</v>
      </c>
      <c r="H12" s="28">
        <v>7</v>
      </c>
      <c r="I12" s="31">
        <f t="shared" si="2"/>
        <v>30</v>
      </c>
      <c r="J12" s="32" t="s">
        <v>20</v>
      </c>
      <c r="K12" s="15">
        <f t="shared" si="3"/>
        <v>15</v>
      </c>
      <c r="L12" s="15">
        <f t="shared" si="4"/>
        <v>10</v>
      </c>
      <c r="S12" s="2"/>
      <c r="T12" s="2"/>
      <c r="V12" s="2"/>
      <c r="W12" s="2"/>
    </row>
    <row r="13" spans="1:23" s="15" customFormat="1" x14ac:dyDescent="0.3">
      <c r="A13" s="28" t="s">
        <v>119</v>
      </c>
      <c r="B13" s="29" t="s">
        <v>65</v>
      </c>
      <c r="C13" s="28">
        <v>0</v>
      </c>
      <c r="D13" s="30">
        <f t="shared" si="0"/>
        <v>0</v>
      </c>
      <c r="E13" s="28">
        <v>2</v>
      </c>
      <c r="F13" s="30">
        <f t="shared" si="1"/>
        <v>66.666666666666671</v>
      </c>
      <c r="G13" s="28">
        <v>0</v>
      </c>
      <c r="H13" s="28">
        <v>1</v>
      </c>
      <c r="I13" s="31">
        <f t="shared" si="2"/>
        <v>0</v>
      </c>
      <c r="J13" s="32" t="s">
        <v>20</v>
      </c>
      <c r="K13" s="15">
        <f t="shared" si="3"/>
        <v>3</v>
      </c>
      <c r="L13" s="15">
        <f t="shared" si="4"/>
        <v>1</v>
      </c>
      <c r="S13" s="2"/>
      <c r="T13" s="2"/>
      <c r="U13" s="45"/>
      <c r="V13" s="2"/>
      <c r="W13" s="2"/>
    </row>
    <row r="14" spans="1:23" s="15" customFormat="1" x14ac:dyDescent="0.3">
      <c r="A14" s="28" t="s">
        <v>122</v>
      </c>
      <c r="B14" s="29" t="s">
        <v>65</v>
      </c>
      <c r="C14" s="28">
        <v>10</v>
      </c>
      <c r="D14" s="30">
        <f t="shared" si="0"/>
        <v>23.255813953488371</v>
      </c>
      <c r="E14" s="28">
        <v>14</v>
      </c>
      <c r="F14" s="30">
        <f t="shared" si="1"/>
        <v>32.558139534883722</v>
      </c>
      <c r="G14" s="28">
        <v>10</v>
      </c>
      <c r="H14" s="28">
        <v>9</v>
      </c>
      <c r="I14" s="31">
        <f t="shared" si="2"/>
        <v>52.631578947368418</v>
      </c>
      <c r="J14" s="32" t="s">
        <v>11</v>
      </c>
      <c r="K14" s="15">
        <f t="shared" si="3"/>
        <v>43</v>
      </c>
      <c r="L14" s="15">
        <f t="shared" si="4"/>
        <v>19</v>
      </c>
      <c r="S14" s="2"/>
      <c r="T14" s="2"/>
      <c r="V14" s="2"/>
      <c r="W14" s="2"/>
    </row>
    <row r="15" spans="1:23" s="15" customFormat="1" x14ac:dyDescent="0.3">
      <c r="A15" s="28" t="s">
        <v>125</v>
      </c>
      <c r="B15" s="29" t="s">
        <v>65</v>
      </c>
      <c r="C15" s="28">
        <v>9</v>
      </c>
      <c r="D15" s="30">
        <f t="shared" si="0"/>
        <v>21.428571428571427</v>
      </c>
      <c r="E15" s="28">
        <v>9</v>
      </c>
      <c r="F15" s="30">
        <f t="shared" si="1"/>
        <v>21.428571428571427</v>
      </c>
      <c r="G15" s="28">
        <v>13</v>
      </c>
      <c r="H15" s="28">
        <v>11</v>
      </c>
      <c r="I15" s="31">
        <f t="shared" si="2"/>
        <v>54.166666666666664</v>
      </c>
      <c r="J15" s="32" t="s">
        <v>11</v>
      </c>
      <c r="K15" s="15">
        <f t="shared" si="3"/>
        <v>42</v>
      </c>
      <c r="L15" s="15">
        <f t="shared" si="4"/>
        <v>24</v>
      </c>
      <c r="S15" s="2"/>
      <c r="T15" s="2"/>
      <c r="V15" s="2"/>
      <c r="W15" s="2"/>
    </row>
    <row r="16" spans="1:23" s="15" customFormat="1" x14ac:dyDescent="0.3">
      <c r="A16" s="28" t="s">
        <v>129</v>
      </c>
      <c r="B16" s="29" t="s">
        <v>65</v>
      </c>
      <c r="C16" s="28">
        <v>7</v>
      </c>
      <c r="D16" s="30">
        <f t="shared" si="0"/>
        <v>16.666666666666668</v>
      </c>
      <c r="E16" s="28">
        <v>12</v>
      </c>
      <c r="F16" s="30">
        <f t="shared" si="1"/>
        <v>28.571428571428573</v>
      </c>
      <c r="G16" s="28">
        <v>12</v>
      </c>
      <c r="H16" s="28">
        <v>11</v>
      </c>
      <c r="I16" s="31">
        <f t="shared" si="2"/>
        <v>52.173913043478258</v>
      </c>
      <c r="J16" s="32" t="s">
        <v>11</v>
      </c>
      <c r="K16" s="15">
        <f>SUM(C16,E16,G16,H16)</f>
        <v>42</v>
      </c>
      <c r="L16" s="15">
        <f t="shared" ref="L16" si="5">SUM(H16,G16)</f>
        <v>23</v>
      </c>
      <c r="S16"/>
      <c r="T16"/>
    </row>
    <row r="17" spans="1:20" s="15" customFormat="1" x14ac:dyDescent="0.3">
      <c r="A17" s="28"/>
      <c r="B17" s="29"/>
      <c r="C17" s="28"/>
      <c r="D17" s="30"/>
      <c r="E17" s="28"/>
      <c r="F17" s="30"/>
      <c r="G17" s="28"/>
      <c r="H17" s="28"/>
      <c r="I17" s="31"/>
      <c r="J17" s="32"/>
      <c r="L17" s="2"/>
      <c r="S17"/>
      <c r="T17"/>
    </row>
    <row r="18" spans="1:20" s="15" customFormat="1" x14ac:dyDescent="0.3">
      <c r="A18" s="28" t="s">
        <v>88</v>
      </c>
      <c r="B18" s="29" t="s">
        <v>65</v>
      </c>
      <c r="C18" s="28"/>
      <c r="D18" s="30"/>
      <c r="E18" s="28"/>
      <c r="F18" s="30"/>
      <c r="G18" s="28"/>
      <c r="H18" s="28"/>
      <c r="I18" s="31"/>
      <c r="J18" s="32"/>
      <c r="K18" s="49" t="s">
        <v>51</v>
      </c>
      <c r="L18" s="50" t="s">
        <v>89</v>
      </c>
      <c r="M18" s="49"/>
      <c r="N18" s="49"/>
      <c r="P18" s="43"/>
      <c r="S18"/>
      <c r="T18"/>
    </row>
    <row r="19" spans="1:20" s="15" customFormat="1" x14ac:dyDescent="0.3">
      <c r="A19" s="28" t="s">
        <v>91</v>
      </c>
      <c r="B19" s="29" t="s">
        <v>65</v>
      </c>
      <c r="C19" s="28"/>
      <c r="D19" s="30"/>
      <c r="E19" s="28"/>
      <c r="F19" s="30"/>
      <c r="G19" s="28"/>
      <c r="H19" s="28"/>
      <c r="I19" s="31"/>
      <c r="J19" s="32"/>
      <c r="K19" s="49" t="s">
        <v>51</v>
      </c>
      <c r="L19" s="50" t="s">
        <v>89</v>
      </c>
      <c r="M19" s="49"/>
      <c r="N19" s="49"/>
      <c r="S19"/>
      <c r="T19"/>
    </row>
    <row r="20" spans="1:20" s="15" customFormat="1" x14ac:dyDescent="0.3">
      <c r="A20" s="26"/>
      <c r="L20" s="2"/>
      <c r="P20" s="12"/>
      <c r="Q20" s="12"/>
      <c r="R20" s="12"/>
      <c r="S20"/>
      <c r="T20"/>
    </row>
    <row r="21" spans="1:20" s="15" customFormat="1" x14ac:dyDescent="0.3">
      <c r="A21" s="25"/>
      <c r="B21" s="2"/>
      <c r="C21" s="11"/>
      <c r="D21" s="13"/>
      <c r="E21" s="11"/>
      <c r="F21" s="13"/>
      <c r="G21" s="11"/>
      <c r="H21" s="11"/>
      <c r="I21" s="14"/>
      <c r="K21"/>
      <c r="P21" s="43"/>
      <c r="Q21" s="43"/>
      <c r="R21" s="43"/>
      <c r="S21"/>
      <c r="T21"/>
    </row>
    <row r="22" spans="1:20" s="15" customFormat="1" ht="28.8" x14ac:dyDescent="0.3">
      <c r="A22" s="37"/>
      <c r="B22" s="38"/>
      <c r="C22" s="39"/>
      <c r="D22" s="24" t="s">
        <v>16</v>
      </c>
      <c r="E22" s="39"/>
      <c r="F22" s="24" t="s">
        <v>47</v>
      </c>
      <c r="G22" s="24"/>
      <c r="H22" s="24"/>
      <c r="I22" s="24" t="s">
        <v>41</v>
      </c>
      <c r="J22" s="35"/>
      <c r="K22"/>
      <c r="P22" s="26"/>
    </row>
    <row r="23" spans="1:20" s="15" customFormat="1" x14ac:dyDescent="0.3">
      <c r="A23" s="27" t="s">
        <v>23</v>
      </c>
      <c r="B23" s="26" t="s">
        <v>22</v>
      </c>
      <c r="D23" s="27">
        <f>AVERAGE(D2:D17)</f>
        <v>12.963460045256353</v>
      </c>
      <c r="F23" s="27">
        <f>AVERAGE(F2:F17)</f>
        <v>27.200992538602804</v>
      </c>
      <c r="I23" s="44">
        <f>AVERAGE(I2:I17)</f>
        <v>49.136441055059898</v>
      </c>
      <c r="L23" s="2"/>
    </row>
    <row r="24" spans="1:20" s="15" customFormat="1" x14ac:dyDescent="0.3">
      <c r="A24" s="27"/>
      <c r="B24" s="26"/>
      <c r="I24" s="34"/>
      <c r="L24" s="2"/>
    </row>
    <row r="25" spans="1:20" x14ac:dyDescent="0.3">
      <c r="A25" s="27" t="s">
        <v>24</v>
      </c>
      <c r="B25" s="26" t="s">
        <v>22</v>
      </c>
      <c r="D25">
        <f>_xlfn.STDEV.S(D2:D17)/SQRT(COUNT(D2:D17))</f>
        <v>2.1211832470709293</v>
      </c>
      <c r="F25">
        <f>_xlfn.STDEV.S(F2:F17)/SQRT(COUNT(F2:F17))</f>
        <v>3.2283322067895068</v>
      </c>
      <c r="I25" s="36">
        <f>_xlfn.STDEV.S(I2:I17)/SQRT(COUNT(I2:I17))</f>
        <v>4.2457013742675631</v>
      </c>
      <c r="L25" s="2"/>
    </row>
    <row r="26" spans="1:20" x14ac:dyDescent="0.3">
      <c r="L26" s="2"/>
    </row>
    <row r="27" spans="1:20" x14ac:dyDescent="0.3">
      <c r="G27" t="s">
        <v>26</v>
      </c>
      <c r="H27" t="s">
        <v>26</v>
      </c>
      <c r="L27" s="2"/>
    </row>
    <row r="28" spans="1:20" x14ac:dyDescent="0.3">
      <c r="G28" t="s">
        <v>26</v>
      </c>
      <c r="H28" t="s">
        <v>26</v>
      </c>
      <c r="L28" s="2"/>
    </row>
    <row r="29" spans="1:20" x14ac:dyDescent="0.3">
      <c r="G29" t="s">
        <v>26</v>
      </c>
      <c r="H29" t="s">
        <v>26</v>
      </c>
    </row>
  </sheetData>
  <pageMargins left="0.7" right="0.7" top="0.75" bottom="0.75" header="0.3" footer="0.3"/>
  <pageSetup orientation="portrait" horizont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"/>
  <sheetViews>
    <sheetView zoomScale="70" zoomScaleNormal="70" workbookViewId="0">
      <selection activeCell="R17" sqref="R17:U18"/>
    </sheetView>
  </sheetViews>
  <sheetFormatPr defaultRowHeight="14.4" x14ac:dyDescent="0.3"/>
  <cols>
    <col min="2" max="2" width="14.88671875" customWidth="1"/>
    <col min="3" max="3" width="10.6640625" customWidth="1"/>
    <col min="17" max="17" width="13.33203125" customWidth="1"/>
  </cols>
  <sheetData>
    <row r="1" spans="1:23" s="12" customFormat="1" ht="43.2" x14ac:dyDescent="0.3">
      <c r="A1" s="24" t="s">
        <v>14</v>
      </c>
      <c r="B1" s="24" t="s">
        <v>133</v>
      </c>
      <c r="C1" s="24" t="s">
        <v>15</v>
      </c>
      <c r="D1" s="24" t="s">
        <v>16</v>
      </c>
      <c r="E1" s="24" t="s">
        <v>134</v>
      </c>
      <c r="F1" s="24" t="s">
        <v>135</v>
      </c>
      <c r="G1" s="24" t="s">
        <v>136</v>
      </c>
      <c r="H1" s="24" t="s">
        <v>137</v>
      </c>
      <c r="I1" s="24" t="s">
        <v>138</v>
      </c>
      <c r="J1" s="24" t="s">
        <v>139</v>
      </c>
      <c r="K1" s="24" t="s">
        <v>140</v>
      </c>
      <c r="L1" s="24" t="s">
        <v>141</v>
      </c>
      <c r="M1" s="24" t="s">
        <v>142</v>
      </c>
      <c r="N1" s="24" t="s">
        <v>143</v>
      </c>
      <c r="O1" s="24" t="s">
        <v>144</v>
      </c>
      <c r="P1" s="24" t="s">
        <v>145</v>
      </c>
      <c r="Q1" s="35" t="s">
        <v>146</v>
      </c>
      <c r="R1" s="35" t="s">
        <v>25</v>
      </c>
      <c r="S1" s="35" t="s">
        <v>147</v>
      </c>
    </row>
    <row r="2" spans="1:23" s="15" customFormat="1" x14ac:dyDescent="0.3">
      <c r="A2" s="28" t="s">
        <v>68</v>
      </c>
      <c r="B2" s="29" t="s">
        <v>69</v>
      </c>
      <c r="C2" s="28">
        <v>0</v>
      </c>
      <c r="D2" s="30">
        <f t="shared" ref="D2:D7" si="0">100*C2/SUM(C2+J2+E2)</f>
        <v>0</v>
      </c>
      <c r="E2" s="28">
        <v>5</v>
      </c>
      <c r="F2" s="28">
        <v>5</v>
      </c>
      <c r="G2" s="31">
        <f t="shared" ref="G2:G15" si="1">100*F2/E2</f>
        <v>100</v>
      </c>
      <c r="H2" s="28">
        <v>0</v>
      </c>
      <c r="I2" s="31">
        <f t="shared" ref="I2:I15" si="2">100*H2/E2</f>
        <v>0</v>
      </c>
      <c r="J2" s="28">
        <v>3</v>
      </c>
      <c r="K2" s="28">
        <v>3</v>
      </c>
      <c r="L2" s="31">
        <f t="shared" ref="L2:L15" si="3">100*K2/J2</f>
        <v>100</v>
      </c>
      <c r="M2" s="28">
        <v>0</v>
      </c>
      <c r="N2" s="31">
        <f t="shared" ref="N2:N3" si="4">100*M2/J2</f>
        <v>0</v>
      </c>
      <c r="O2" s="31">
        <f t="shared" ref="O2:O7" si="5">100*E2/(E2+J2)</f>
        <v>62.5</v>
      </c>
      <c r="P2" s="30">
        <f t="shared" ref="P2:P7" si="6">(100*(F2)/(F2+K2))</f>
        <v>62.5</v>
      </c>
      <c r="Q2" s="32" t="s">
        <v>20</v>
      </c>
      <c r="R2" s="15">
        <f>SUM(E2,J2)</f>
        <v>8</v>
      </c>
      <c r="S2" s="15">
        <f>SUM(F2+H2+K2+M2)</f>
        <v>8</v>
      </c>
      <c r="V2" s="2"/>
      <c r="W2" s="45"/>
    </row>
    <row r="3" spans="1:23" s="15" customFormat="1" x14ac:dyDescent="0.3">
      <c r="A3" s="28" t="s">
        <v>71</v>
      </c>
      <c r="B3" s="29" t="s">
        <v>69</v>
      </c>
      <c r="C3" s="28">
        <v>3</v>
      </c>
      <c r="D3" s="30">
        <f t="shared" si="0"/>
        <v>7.5</v>
      </c>
      <c r="E3" s="28">
        <v>24</v>
      </c>
      <c r="F3" s="28">
        <v>20</v>
      </c>
      <c r="G3" s="46">
        <f t="shared" si="1"/>
        <v>83.333333333333329</v>
      </c>
      <c r="H3" s="28">
        <v>4</v>
      </c>
      <c r="I3" s="46">
        <f t="shared" si="2"/>
        <v>16.666666666666668</v>
      </c>
      <c r="J3" s="28">
        <v>13</v>
      </c>
      <c r="K3" s="28">
        <v>12</v>
      </c>
      <c r="L3" s="31">
        <f t="shared" si="3"/>
        <v>92.307692307692307</v>
      </c>
      <c r="M3" s="28">
        <v>1</v>
      </c>
      <c r="N3" s="31">
        <f t="shared" si="4"/>
        <v>7.6923076923076925</v>
      </c>
      <c r="O3" s="31">
        <f t="shared" si="5"/>
        <v>64.86486486486487</v>
      </c>
      <c r="P3" s="30">
        <f t="shared" si="6"/>
        <v>62.5</v>
      </c>
      <c r="Q3" s="33" t="s">
        <v>11</v>
      </c>
      <c r="R3" s="15">
        <f t="shared" ref="R3:R12" si="7">SUM(E3,J3)</f>
        <v>37</v>
      </c>
      <c r="S3" s="15">
        <f t="shared" ref="S3:S15" si="8">SUM(F3+H3+K3+M3)</f>
        <v>37</v>
      </c>
      <c r="V3"/>
      <c r="W3"/>
    </row>
    <row r="4" spans="1:23" s="15" customFormat="1" x14ac:dyDescent="0.3">
      <c r="A4" s="28" t="s">
        <v>74</v>
      </c>
      <c r="B4" s="29" t="s">
        <v>69</v>
      </c>
      <c r="C4" s="28">
        <v>4</v>
      </c>
      <c r="D4" s="30">
        <f t="shared" si="0"/>
        <v>10.256410256410257</v>
      </c>
      <c r="E4" s="28">
        <v>19</v>
      </c>
      <c r="F4" s="28">
        <v>18</v>
      </c>
      <c r="G4" s="46">
        <f t="shared" si="1"/>
        <v>94.736842105263165</v>
      </c>
      <c r="H4" s="28">
        <v>1</v>
      </c>
      <c r="I4" s="46">
        <f t="shared" si="2"/>
        <v>5.2631578947368425</v>
      </c>
      <c r="J4" s="28">
        <v>16</v>
      </c>
      <c r="K4" s="28">
        <v>15</v>
      </c>
      <c r="L4" s="31">
        <f t="shared" si="3"/>
        <v>93.75</v>
      </c>
      <c r="M4" s="28">
        <v>1</v>
      </c>
      <c r="N4" s="46">
        <f>100*M4/J4</f>
        <v>6.25</v>
      </c>
      <c r="O4" s="31">
        <f t="shared" si="5"/>
        <v>54.285714285714285</v>
      </c>
      <c r="P4" s="30">
        <f t="shared" si="6"/>
        <v>54.545454545454547</v>
      </c>
      <c r="Q4" s="33" t="s">
        <v>11</v>
      </c>
      <c r="R4" s="15">
        <f t="shared" si="7"/>
        <v>35</v>
      </c>
      <c r="S4" s="15">
        <f t="shared" si="8"/>
        <v>35</v>
      </c>
      <c r="V4"/>
    </row>
    <row r="5" spans="1:23" s="15" customFormat="1" x14ac:dyDescent="0.3">
      <c r="A5" s="28" t="s">
        <v>80</v>
      </c>
      <c r="B5" s="29" t="s">
        <v>69</v>
      </c>
      <c r="C5" s="28">
        <v>5</v>
      </c>
      <c r="D5" s="30">
        <f t="shared" si="0"/>
        <v>12.5</v>
      </c>
      <c r="E5" s="28">
        <v>18</v>
      </c>
      <c r="F5" s="28">
        <v>15</v>
      </c>
      <c r="G5" s="46">
        <f t="shared" si="1"/>
        <v>83.333333333333329</v>
      </c>
      <c r="H5" s="28">
        <v>3</v>
      </c>
      <c r="I5" s="46">
        <f t="shared" si="2"/>
        <v>16.666666666666668</v>
      </c>
      <c r="J5" s="28">
        <v>17</v>
      </c>
      <c r="K5" s="28">
        <v>14</v>
      </c>
      <c r="L5" s="31">
        <f t="shared" si="3"/>
        <v>82.352941176470594</v>
      </c>
      <c r="M5" s="28">
        <v>3</v>
      </c>
      <c r="N5" s="46">
        <f t="shared" ref="N5:N7" si="9">100*M5/J5</f>
        <v>17.647058823529413</v>
      </c>
      <c r="O5" s="31">
        <f t="shared" si="5"/>
        <v>51.428571428571431</v>
      </c>
      <c r="P5" s="30">
        <f t="shared" si="6"/>
        <v>51.724137931034484</v>
      </c>
      <c r="Q5" s="32" t="s">
        <v>20</v>
      </c>
      <c r="R5" s="15">
        <f t="shared" si="7"/>
        <v>35</v>
      </c>
      <c r="S5" s="15">
        <f t="shared" si="8"/>
        <v>35</v>
      </c>
      <c r="V5"/>
    </row>
    <row r="6" spans="1:23" s="15" customFormat="1" x14ac:dyDescent="0.3">
      <c r="A6" s="28" t="s">
        <v>82</v>
      </c>
      <c r="B6" s="29" t="s">
        <v>69</v>
      </c>
      <c r="C6" s="28">
        <v>6</v>
      </c>
      <c r="D6" s="30">
        <f t="shared" si="0"/>
        <v>15</v>
      </c>
      <c r="E6" s="28">
        <v>17</v>
      </c>
      <c r="F6" s="28">
        <v>17</v>
      </c>
      <c r="G6" s="46">
        <f t="shared" si="1"/>
        <v>100</v>
      </c>
      <c r="H6" s="28">
        <v>0</v>
      </c>
      <c r="I6" s="46">
        <f t="shared" si="2"/>
        <v>0</v>
      </c>
      <c r="J6" s="28">
        <v>17</v>
      </c>
      <c r="K6" s="28">
        <v>17</v>
      </c>
      <c r="L6" s="31">
        <f t="shared" si="3"/>
        <v>100</v>
      </c>
      <c r="M6" s="28">
        <v>0</v>
      </c>
      <c r="N6" s="46">
        <f t="shared" si="9"/>
        <v>0</v>
      </c>
      <c r="O6" s="31">
        <f t="shared" si="5"/>
        <v>50</v>
      </c>
      <c r="P6" s="30">
        <f t="shared" si="6"/>
        <v>50</v>
      </c>
      <c r="Q6" s="32" t="s">
        <v>20</v>
      </c>
      <c r="R6" s="15">
        <f t="shared" si="7"/>
        <v>34</v>
      </c>
      <c r="S6" s="15">
        <f t="shared" si="8"/>
        <v>34</v>
      </c>
    </row>
    <row r="7" spans="1:23" s="15" customFormat="1" x14ac:dyDescent="0.3">
      <c r="A7" s="28" t="s">
        <v>87</v>
      </c>
      <c r="B7" s="29" t="s">
        <v>69</v>
      </c>
      <c r="C7" s="28">
        <v>5</v>
      </c>
      <c r="D7" s="30">
        <f t="shared" si="0"/>
        <v>20.833333333333332</v>
      </c>
      <c r="E7" s="28">
        <v>11</v>
      </c>
      <c r="F7" s="28">
        <v>11</v>
      </c>
      <c r="G7" s="46">
        <f t="shared" si="1"/>
        <v>100</v>
      </c>
      <c r="H7" s="28">
        <v>0</v>
      </c>
      <c r="I7" s="46">
        <f t="shared" si="2"/>
        <v>0</v>
      </c>
      <c r="J7" s="28">
        <v>8</v>
      </c>
      <c r="K7" s="28">
        <v>8</v>
      </c>
      <c r="L7" s="31">
        <f t="shared" si="3"/>
        <v>100</v>
      </c>
      <c r="M7" s="28">
        <v>0</v>
      </c>
      <c r="N7" s="46">
        <f t="shared" si="9"/>
        <v>0</v>
      </c>
      <c r="O7" s="31">
        <f t="shared" si="5"/>
        <v>57.89473684210526</v>
      </c>
      <c r="P7" s="30">
        <f t="shared" si="6"/>
        <v>57.89473684210526</v>
      </c>
      <c r="Q7" s="32" t="s">
        <v>11</v>
      </c>
      <c r="R7" s="15">
        <f t="shared" si="7"/>
        <v>19</v>
      </c>
      <c r="S7" s="15">
        <f t="shared" si="8"/>
        <v>19</v>
      </c>
      <c r="V7"/>
      <c r="W7"/>
    </row>
    <row r="8" spans="1:23" s="15" customFormat="1" x14ac:dyDescent="0.3">
      <c r="A8" s="28" t="s">
        <v>92</v>
      </c>
      <c r="B8" s="29" t="s">
        <v>69</v>
      </c>
      <c r="C8" s="28">
        <v>15</v>
      </c>
      <c r="D8" s="30">
        <f t="shared" ref="D8:D10" si="10">100*C8/SUM(C8+J8+E8)</f>
        <v>30</v>
      </c>
      <c r="E8" s="28">
        <v>20</v>
      </c>
      <c r="F8" s="28">
        <v>18</v>
      </c>
      <c r="G8" s="46">
        <f t="shared" si="1"/>
        <v>90</v>
      </c>
      <c r="H8" s="28">
        <v>2</v>
      </c>
      <c r="I8" s="46">
        <f t="shared" si="2"/>
        <v>10</v>
      </c>
      <c r="J8" s="28">
        <v>15</v>
      </c>
      <c r="K8" s="28">
        <v>14</v>
      </c>
      <c r="L8" s="31">
        <f t="shared" si="3"/>
        <v>93.333333333333329</v>
      </c>
      <c r="M8" s="28">
        <v>1</v>
      </c>
      <c r="N8" s="46">
        <f t="shared" ref="N8:N15" si="11">100*M8/J8</f>
        <v>6.666666666666667</v>
      </c>
      <c r="O8" s="31">
        <f t="shared" ref="O8:O15" si="12">100*E8/(E8+J8)</f>
        <v>57.142857142857146</v>
      </c>
      <c r="P8" s="30">
        <f t="shared" ref="P8:P15" si="13">(100*(F8)/(F8+K8))</f>
        <v>56.25</v>
      </c>
      <c r="Q8" s="32" t="s">
        <v>11</v>
      </c>
      <c r="R8" s="15">
        <f t="shared" si="7"/>
        <v>35</v>
      </c>
      <c r="S8" s="15">
        <f t="shared" si="8"/>
        <v>35</v>
      </c>
      <c r="V8"/>
      <c r="W8"/>
    </row>
    <row r="9" spans="1:23" s="15" customFormat="1" x14ac:dyDescent="0.3">
      <c r="A9" s="28" t="s">
        <v>99</v>
      </c>
      <c r="B9" s="29" t="s">
        <v>69</v>
      </c>
      <c r="C9" s="28">
        <v>9</v>
      </c>
      <c r="D9" s="30">
        <f t="shared" si="10"/>
        <v>22.5</v>
      </c>
      <c r="E9" s="28">
        <v>13</v>
      </c>
      <c r="F9" s="28">
        <v>10</v>
      </c>
      <c r="G9" s="46">
        <f t="shared" si="1"/>
        <v>76.92307692307692</v>
      </c>
      <c r="H9" s="28">
        <v>3</v>
      </c>
      <c r="I9" s="46">
        <f t="shared" si="2"/>
        <v>23.076923076923077</v>
      </c>
      <c r="J9" s="28">
        <v>18</v>
      </c>
      <c r="K9" s="28">
        <v>18</v>
      </c>
      <c r="L9" s="31">
        <f t="shared" si="3"/>
        <v>100</v>
      </c>
      <c r="M9" s="28">
        <v>0</v>
      </c>
      <c r="N9" s="46">
        <f t="shared" si="11"/>
        <v>0</v>
      </c>
      <c r="O9" s="31">
        <f t="shared" si="12"/>
        <v>41.935483870967744</v>
      </c>
      <c r="P9" s="30">
        <f t="shared" si="13"/>
        <v>35.714285714285715</v>
      </c>
      <c r="Q9" s="32" t="s">
        <v>11</v>
      </c>
      <c r="R9" s="15">
        <f t="shared" si="7"/>
        <v>31</v>
      </c>
      <c r="S9" s="15">
        <f t="shared" si="8"/>
        <v>31</v>
      </c>
      <c r="V9"/>
      <c r="W9"/>
    </row>
    <row r="10" spans="1:23" s="15" customFormat="1" x14ac:dyDescent="0.3">
      <c r="A10" s="28" t="s">
        <v>103</v>
      </c>
      <c r="B10" s="29" t="s">
        <v>69</v>
      </c>
      <c r="C10" s="28">
        <v>9</v>
      </c>
      <c r="D10" s="30">
        <f t="shared" si="10"/>
        <v>21.951219512195124</v>
      </c>
      <c r="E10" s="28">
        <v>17</v>
      </c>
      <c r="F10" s="28">
        <v>10</v>
      </c>
      <c r="G10" s="46">
        <f t="shared" si="1"/>
        <v>58.823529411764703</v>
      </c>
      <c r="H10" s="28">
        <v>7</v>
      </c>
      <c r="I10" s="46">
        <f t="shared" si="2"/>
        <v>41.176470588235297</v>
      </c>
      <c r="J10" s="28">
        <v>15</v>
      </c>
      <c r="K10" s="28">
        <v>14</v>
      </c>
      <c r="L10" s="31">
        <f t="shared" si="3"/>
        <v>93.333333333333329</v>
      </c>
      <c r="M10" s="28">
        <v>1</v>
      </c>
      <c r="N10" s="46">
        <f t="shared" si="11"/>
        <v>6.666666666666667</v>
      </c>
      <c r="O10" s="31">
        <f t="shared" si="12"/>
        <v>53.125</v>
      </c>
      <c r="P10" s="30">
        <f t="shared" si="13"/>
        <v>41.666666666666664</v>
      </c>
      <c r="Q10" s="32" t="s">
        <v>11</v>
      </c>
      <c r="R10" s="15">
        <f t="shared" si="7"/>
        <v>32</v>
      </c>
      <c r="S10" s="15">
        <f t="shared" si="8"/>
        <v>32</v>
      </c>
      <c r="V10"/>
      <c r="W10"/>
    </row>
    <row r="11" spans="1:23" s="15" customFormat="1" x14ac:dyDescent="0.3">
      <c r="A11" s="28" t="s">
        <v>106</v>
      </c>
      <c r="B11" s="29" t="s">
        <v>69</v>
      </c>
      <c r="C11" s="28">
        <v>11</v>
      </c>
      <c r="D11" s="30">
        <f>100*C11/SUM(C11+J11+E11)</f>
        <v>27.5</v>
      </c>
      <c r="E11" s="28">
        <v>14</v>
      </c>
      <c r="F11" s="28">
        <v>13</v>
      </c>
      <c r="G11" s="46">
        <f t="shared" si="1"/>
        <v>92.857142857142861</v>
      </c>
      <c r="H11" s="28">
        <v>1</v>
      </c>
      <c r="I11" s="46">
        <f t="shared" si="2"/>
        <v>7.1428571428571432</v>
      </c>
      <c r="J11" s="28">
        <v>15</v>
      </c>
      <c r="K11" s="28">
        <v>13</v>
      </c>
      <c r="L11" s="31">
        <f t="shared" si="3"/>
        <v>86.666666666666671</v>
      </c>
      <c r="M11" s="28">
        <v>2</v>
      </c>
      <c r="N11" s="46">
        <f t="shared" si="11"/>
        <v>13.333333333333334</v>
      </c>
      <c r="O11" s="31">
        <f t="shared" si="12"/>
        <v>48.275862068965516</v>
      </c>
      <c r="P11" s="30">
        <f t="shared" si="13"/>
        <v>50</v>
      </c>
      <c r="Q11" s="32" t="s">
        <v>11</v>
      </c>
      <c r="R11" s="15">
        <f t="shared" si="7"/>
        <v>29</v>
      </c>
      <c r="S11" s="15">
        <f t="shared" si="8"/>
        <v>29</v>
      </c>
      <c r="V11"/>
      <c r="W11"/>
    </row>
    <row r="12" spans="1:23" s="15" customFormat="1" x14ac:dyDescent="0.3">
      <c r="A12" s="28" t="s">
        <v>108</v>
      </c>
      <c r="B12" s="29" t="s">
        <v>69</v>
      </c>
      <c r="C12" s="28">
        <v>6</v>
      </c>
      <c r="D12" s="30">
        <f>100*C12/SUM(C12+J12+E12)</f>
        <v>15</v>
      </c>
      <c r="E12" s="28">
        <v>16</v>
      </c>
      <c r="F12" s="28">
        <v>12</v>
      </c>
      <c r="G12" s="46">
        <f t="shared" si="1"/>
        <v>75</v>
      </c>
      <c r="H12" s="28">
        <v>4</v>
      </c>
      <c r="I12" s="46">
        <f t="shared" si="2"/>
        <v>25</v>
      </c>
      <c r="J12" s="28">
        <v>18</v>
      </c>
      <c r="K12" s="28">
        <v>13</v>
      </c>
      <c r="L12" s="31">
        <f t="shared" si="3"/>
        <v>72.222222222222229</v>
      </c>
      <c r="M12" s="28">
        <v>5</v>
      </c>
      <c r="N12" s="46">
        <f t="shared" si="11"/>
        <v>27.777777777777779</v>
      </c>
      <c r="O12" s="31">
        <f t="shared" si="12"/>
        <v>47.058823529411768</v>
      </c>
      <c r="P12" s="30">
        <f t="shared" si="13"/>
        <v>48</v>
      </c>
      <c r="Q12" s="32" t="s">
        <v>11</v>
      </c>
      <c r="R12" s="15">
        <f t="shared" si="7"/>
        <v>34</v>
      </c>
      <c r="S12" s="15">
        <f t="shared" si="8"/>
        <v>34</v>
      </c>
      <c r="V12"/>
      <c r="W12"/>
    </row>
    <row r="13" spans="1:23" s="15" customFormat="1" x14ac:dyDescent="0.3">
      <c r="A13" s="28" t="s">
        <v>114</v>
      </c>
      <c r="B13" s="29" t="s">
        <v>69</v>
      </c>
      <c r="C13" s="28">
        <v>2</v>
      </c>
      <c r="D13" s="30">
        <f>100*C13/SUM(C13+J13+E13)</f>
        <v>5</v>
      </c>
      <c r="E13" s="28">
        <v>20</v>
      </c>
      <c r="F13" s="28">
        <v>15</v>
      </c>
      <c r="G13" s="46">
        <f t="shared" si="1"/>
        <v>75</v>
      </c>
      <c r="H13" s="28">
        <v>5</v>
      </c>
      <c r="I13" s="46">
        <f t="shared" si="2"/>
        <v>25</v>
      </c>
      <c r="J13" s="28">
        <v>18</v>
      </c>
      <c r="K13" s="28">
        <v>16</v>
      </c>
      <c r="L13" s="31">
        <f t="shared" si="3"/>
        <v>88.888888888888886</v>
      </c>
      <c r="M13" s="28">
        <v>2</v>
      </c>
      <c r="N13" s="46">
        <f t="shared" si="11"/>
        <v>11.111111111111111</v>
      </c>
      <c r="O13" s="31">
        <f t="shared" si="12"/>
        <v>52.631578947368418</v>
      </c>
      <c r="P13" s="30">
        <f t="shared" si="13"/>
        <v>48.387096774193552</v>
      </c>
      <c r="Q13" s="32" t="s">
        <v>11</v>
      </c>
      <c r="R13" s="26">
        <f>SUM(E13,J13)</f>
        <v>38</v>
      </c>
      <c r="S13" s="15">
        <f t="shared" si="8"/>
        <v>38</v>
      </c>
      <c r="V13"/>
      <c r="W13"/>
    </row>
    <row r="14" spans="1:23" s="15" customFormat="1" x14ac:dyDescent="0.3">
      <c r="A14" s="28" t="s">
        <v>117</v>
      </c>
      <c r="B14" s="29" t="s">
        <v>69</v>
      </c>
      <c r="C14" s="28">
        <v>0</v>
      </c>
      <c r="D14" s="30">
        <f>100*C14/SUM(C14+J14+E14)</f>
        <v>0</v>
      </c>
      <c r="E14" s="28">
        <v>12</v>
      </c>
      <c r="F14" s="28">
        <v>4</v>
      </c>
      <c r="G14" s="46">
        <f t="shared" si="1"/>
        <v>33.333333333333336</v>
      </c>
      <c r="H14" s="28">
        <v>8</v>
      </c>
      <c r="I14" s="46">
        <f t="shared" si="2"/>
        <v>66.666666666666671</v>
      </c>
      <c r="J14" s="28">
        <v>6</v>
      </c>
      <c r="K14" s="28">
        <v>2</v>
      </c>
      <c r="L14" s="31">
        <f t="shared" si="3"/>
        <v>33.333333333333336</v>
      </c>
      <c r="M14" s="28">
        <v>4</v>
      </c>
      <c r="N14" s="46">
        <f t="shared" si="11"/>
        <v>66.666666666666671</v>
      </c>
      <c r="O14" s="31">
        <f t="shared" si="12"/>
        <v>66.666666666666671</v>
      </c>
      <c r="P14" s="30">
        <f t="shared" si="13"/>
        <v>66.666666666666671</v>
      </c>
      <c r="Q14" s="32" t="s">
        <v>11</v>
      </c>
      <c r="R14" s="26">
        <f>SUM(E14,J14)</f>
        <v>18</v>
      </c>
      <c r="S14" s="15">
        <f t="shared" si="8"/>
        <v>18</v>
      </c>
      <c r="V14"/>
      <c r="W14"/>
    </row>
    <row r="15" spans="1:23" s="15" customFormat="1" x14ac:dyDescent="0.3">
      <c r="A15" s="28" t="s">
        <v>126</v>
      </c>
      <c r="B15" s="29" t="s">
        <v>69</v>
      </c>
      <c r="C15" s="28">
        <v>15</v>
      </c>
      <c r="D15" s="30">
        <f>100*C15/SUM(C15+J15+E15)</f>
        <v>37.5</v>
      </c>
      <c r="E15" s="28">
        <v>14</v>
      </c>
      <c r="F15" s="28">
        <v>11</v>
      </c>
      <c r="G15" s="46">
        <f t="shared" si="1"/>
        <v>78.571428571428569</v>
      </c>
      <c r="H15" s="28">
        <v>3</v>
      </c>
      <c r="I15" s="46">
        <f t="shared" si="2"/>
        <v>21.428571428571427</v>
      </c>
      <c r="J15" s="28">
        <v>11</v>
      </c>
      <c r="K15" s="28">
        <v>11</v>
      </c>
      <c r="L15" s="31">
        <f t="shared" si="3"/>
        <v>100</v>
      </c>
      <c r="M15" s="28">
        <v>0</v>
      </c>
      <c r="N15" s="46">
        <f t="shared" si="11"/>
        <v>0</v>
      </c>
      <c r="O15" s="31">
        <f t="shared" si="12"/>
        <v>56</v>
      </c>
      <c r="P15" s="30">
        <f t="shared" si="13"/>
        <v>50</v>
      </c>
      <c r="Q15" s="32" t="s">
        <v>20</v>
      </c>
      <c r="R15" s="26">
        <f>SUM(E15,J15)</f>
        <v>25</v>
      </c>
      <c r="S15" s="15">
        <f t="shared" si="8"/>
        <v>25</v>
      </c>
    </row>
    <row r="16" spans="1:23" s="15" customFormat="1" x14ac:dyDescent="0.3">
      <c r="A16" s="28"/>
      <c r="B16" s="29"/>
      <c r="C16" s="28"/>
      <c r="D16" s="30"/>
      <c r="E16" s="28"/>
      <c r="F16" s="28"/>
      <c r="G16" s="46"/>
      <c r="H16" s="28"/>
      <c r="I16" s="46"/>
      <c r="J16" s="28"/>
      <c r="K16" s="28"/>
      <c r="L16" s="31"/>
      <c r="M16" s="28"/>
      <c r="N16" s="46"/>
      <c r="O16" s="31"/>
      <c r="P16" s="30"/>
      <c r="Q16" s="32"/>
      <c r="R16" s="26"/>
    </row>
    <row r="17" spans="1:21" s="15" customFormat="1" x14ac:dyDescent="0.3">
      <c r="A17" s="28" t="s">
        <v>105</v>
      </c>
      <c r="B17" s="29" t="s">
        <v>69</v>
      </c>
      <c r="C17" s="28"/>
      <c r="D17" s="30"/>
      <c r="E17" s="28"/>
      <c r="F17" s="28"/>
      <c r="G17" s="46"/>
      <c r="H17" s="28"/>
      <c r="I17" s="46"/>
      <c r="J17" s="28"/>
      <c r="K17" s="28"/>
      <c r="L17" s="31"/>
      <c r="M17" s="28"/>
      <c r="N17" s="46"/>
      <c r="O17" s="31"/>
      <c r="P17" s="30"/>
      <c r="Q17" s="32"/>
      <c r="R17" s="49" t="s">
        <v>51</v>
      </c>
      <c r="S17" s="50" t="s">
        <v>89</v>
      </c>
      <c r="T17" s="49"/>
      <c r="U17" s="49"/>
    </row>
    <row r="18" spans="1:21" s="15" customFormat="1" x14ac:dyDescent="0.3">
      <c r="A18" s="28" t="s">
        <v>102</v>
      </c>
      <c r="B18" s="29" t="s">
        <v>69</v>
      </c>
      <c r="C18" s="28"/>
      <c r="D18" s="30"/>
      <c r="E18" s="28"/>
      <c r="F18" s="28"/>
      <c r="G18" s="46"/>
      <c r="H18" s="28"/>
      <c r="I18" s="46"/>
      <c r="J18" s="28"/>
      <c r="K18" s="28"/>
      <c r="L18" s="31"/>
      <c r="M18" s="28"/>
      <c r="N18" s="46"/>
      <c r="O18" s="31"/>
      <c r="P18" s="30"/>
      <c r="Q18" s="32"/>
      <c r="R18" s="49" t="s">
        <v>51</v>
      </c>
      <c r="S18" s="50" t="s">
        <v>89</v>
      </c>
      <c r="T18" s="49"/>
      <c r="U18" s="49"/>
    </row>
    <row r="19" spans="1:21" s="15" customFormat="1" ht="43.2" x14ac:dyDescent="0.3">
      <c r="A19" s="37"/>
      <c r="B19" s="38"/>
      <c r="C19" s="39"/>
      <c r="D19" s="24" t="s">
        <v>16</v>
      </c>
      <c r="E19" s="24"/>
      <c r="F19" s="24"/>
      <c r="G19" s="24" t="s">
        <v>136</v>
      </c>
      <c r="H19" s="24"/>
      <c r="I19" s="24" t="s">
        <v>138</v>
      </c>
      <c r="J19" s="24"/>
      <c r="K19" s="24"/>
      <c r="L19" s="24" t="s">
        <v>141</v>
      </c>
      <c r="M19" s="24"/>
      <c r="N19" s="24" t="s">
        <v>143</v>
      </c>
      <c r="O19" s="24" t="s">
        <v>144</v>
      </c>
      <c r="P19" s="24" t="s">
        <v>145</v>
      </c>
      <c r="Q19" s="35"/>
      <c r="R19"/>
    </row>
    <row r="20" spans="1:21" s="15" customFormat="1" x14ac:dyDescent="0.3">
      <c r="A20" s="27" t="s">
        <v>23</v>
      </c>
      <c r="B20" s="26" t="s">
        <v>69</v>
      </c>
      <c r="D20" s="15">
        <f>AVERAGE(D2:D18)</f>
        <v>16.110068792995623</v>
      </c>
      <c r="G20" s="48">
        <f>AVERAGE(G2:G18)</f>
        <v>81.565144276334038</v>
      </c>
      <c r="I20" s="15">
        <f>AVERAGE(I2:I18)</f>
        <v>18.434855723665986</v>
      </c>
      <c r="L20" s="15">
        <f>AVERAGE(L2:L18)</f>
        <v>88.299172232995758</v>
      </c>
      <c r="N20" s="15">
        <f>AVERAGE(N2:N18)</f>
        <v>11.70082776700424</v>
      </c>
      <c r="O20" s="34">
        <f>AVERAGE(O2:O18)</f>
        <v>54.557868546249502</v>
      </c>
      <c r="P20" s="15">
        <f>AVERAGE(P2:P18)</f>
        <v>52.560646081457627</v>
      </c>
      <c r="S20" s="2"/>
    </row>
    <row r="21" spans="1:21" s="15" customFormat="1" x14ac:dyDescent="0.3">
      <c r="A21" s="27"/>
      <c r="B21" s="26"/>
      <c r="S21" s="2"/>
    </row>
    <row r="22" spans="1:21" x14ac:dyDescent="0.3">
      <c r="A22" s="27" t="s">
        <v>24</v>
      </c>
      <c r="B22" s="26" t="s">
        <v>69</v>
      </c>
      <c r="D22">
        <f>_xlfn.STDEV.S(D2:D18)/SQRT(COUNT(D2:D18))</f>
        <v>3.0053499329880307</v>
      </c>
      <c r="G22">
        <f>_xlfn.STDEV.S(G2:G18)/SQRT(COUNT(G2:G18))</f>
        <v>4.8934450120960751</v>
      </c>
      <c r="I22">
        <f>_xlfn.STDEV.S(I2:I18)/SQRT(COUNT(I2:I18))</f>
        <v>4.8934450120960982</v>
      </c>
      <c r="L22">
        <f>_xlfn.STDEV.S(L2:L18)/SQRT(COUNT(L2:L18))</f>
        <v>4.7457872794913154</v>
      </c>
      <c r="N22">
        <f>_xlfn.STDEV.S(N2:N18)/SQRT(COUNT(N2:N18))</f>
        <v>4.745787279491319</v>
      </c>
      <c r="O22">
        <f>_xlfn.STDEV.S(O2:O18)/SQRT(COUNT(O2:O18))</f>
        <v>1.8564700206863476</v>
      </c>
      <c r="P22">
        <f>_xlfn.STDEV.S(P2:P18)/SQRT(COUNT(P2:P18))</f>
        <v>2.2282301817051633</v>
      </c>
      <c r="S22" s="2"/>
    </row>
    <row r="23" spans="1:21" x14ac:dyDescent="0.3">
      <c r="S23" s="2"/>
    </row>
    <row r="24" spans="1:21" x14ac:dyDescent="0.3">
      <c r="S24" s="2"/>
    </row>
    <row r="25" spans="1:21" x14ac:dyDescent="0.3">
      <c r="F25" t="s">
        <v>26</v>
      </c>
      <c r="G25" s="47">
        <f>SUM(G20,I20)</f>
        <v>100.00000000000003</v>
      </c>
      <c r="K25" t="s">
        <v>26</v>
      </c>
      <c r="L25">
        <f>SUM(L20,N20)</f>
        <v>100</v>
      </c>
    </row>
  </sheetData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RAAC</vt:lpstr>
      <vt:lpstr>RAAC SUM DATA</vt:lpstr>
      <vt:lpstr>AARC</vt:lpstr>
      <vt:lpstr>AARC SUM DATA</vt:lpstr>
      <vt:lpstr>AARC SUMMARY TABLE</vt:lpstr>
      <vt:lpstr>RAAC SUMMARY TABLE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P</dc:creator>
  <cp:lastModifiedBy>Avery Russell</cp:lastModifiedBy>
  <dcterms:created xsi:type="dcterms:W3CDTF">2014-05-26T16:08:48Z</dcterms:created>
  <dcterms:modified xsi:type="dcterms:W3CDTF">2018-05-31T22:53:17Z</dcterms:modified>
</cp:coreProperties>
</file>