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5040" windowHeight="17820" tabRatio="500" activeTab="1"/>
  </bookViews>
  <sheets>
    <sheet name="Disease and Compromised Prev" sheetId="1" r:id="rId1"/>
    <sheet name="Hard Coral Cove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4" i="2" l="1"/>
  <c r="AJ34" i="2"/>
  <c r="AI34" i="2"/>
  <c r="AH34" i="2"/>
  <c r="AG34" i="2"/>
  <c r="AF34" i="2"/>
  <c r="AE34" i="2"/>
  <c r="AD34" i="2"/>
  <c r="AC34" i="2"/>
  <c r="AB34" i="2"/>
  <c r="AA34" i="2"/>
  <c r="Z34" i="2"/>
  <c r="Y34" i="2"/>
  <c r="U34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U33" i="2"/>
  <c r="AK32" i="2"/>
  <c r="AY32" i="2"/>
  <c r="AJ32" i="2"/>
  <c r="AX32" i="2"/>
  <c r="AI32" i="2"/>
  <c r="AW32" i="2"/>
  <c r="AH32" i="2"/>
  <c r="AV32" i="2"/>
  <c r="AG32" i="2"/>
  <c r="AU32" i="2"/>
  <c r="AF32" i="2"/>
  <c r="AT32" i="2"/>
  <c r="AE32" i="2"/>
  <c r="AS32" i="2"/>
  <c r="AD32" i="2"/>
  <c r="AR32" i="2"/>
  <c r="AC32" i="2"/>
  <c r="AQ32" i="2"/>
  <c r="AB32" i="2"/>
  <c r="AP32" i="2"/>
  <c r="AA32" i="2"/>
  <c r="AO32" i="2"/>
  <c r="Z32" i="2"/>
  <c r="AN32" i="2"/>
  <c r="Y32" i="2"/>
  <c r="AM32" i="2"/>
  <c r="U32" i="2"/>
  <c r="W32" i="2"/>
  <c r="V32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U31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U30" i="2"/>
  <c r="AK29" i="2"/>
  <c r="AY29" i="2"/>
  <c r="AJ29" i="2"/>
  <c r="AX29" i="2"/>
  <c r="AI29" i="2"/>
  <c r="AW29" i="2"/>
  <c r="AH29" i="2"/>
  <c r="AV29" i="2"/>
  <c r="AG29" i="2"/>
  <c r="AU29" i="2"/>
  <c r="AF29" i="2"/>
  <c r="AT29" i="2"/>
  <c r="AE29" i="2"/>
  <c r="AS29" i="2"/>
  <c r="AD29" i="2"/>
  <c r="AR29" i="2"/>
  <c r="AC29" i="2"/>
  <c r="AQ29" i="2"/>
  <c r="AB29" i="2"/>
  <c r="AP29" i="2"/>
  <c r="AA29" i="2"/>
  <c r="AO29" i="2"/>
  <c r="Z29" i="2"/>
  <c r="AN29" i="2"/>
  <c r="Y29" i="2"/>
  <c r="AM29" i="2"/>
  <c r="U29" i="2"/>
  <c r="W29" i="2"/>
  <c r="V29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U28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U27" i="2"/>
  <c r="AK26" i="2"/>
  <c r="AY26" i="2"/>
  <c r="AJ26" i="2"/>
  <c r="AX26" i="2"/>
  <c r="AI26" i="2"/>
  <c r="AW26" i="2"/>
  <c r="AH26" i="2"/>
  <c r="AV26" i="2"/>
  <c r="AG26" i="2"/>
  <c r="AU26" i="2"/>
  <c r="AF26" i="2"/>
  <c r="AT26" i="2"/>
  <c r="AE26" i="2"/>
  <c r="AS26" i="2"/>
  <c r="AD26" i="2"/>
  <c r="AR26" i="2"/>
  <c r="AC26" i="2"/>
  <c r="AQ26" i="2"/>
  <c r="AB26" i="2"/>
  <c r="AP26" i="2"/>
  <c r="AA26" i="2"/>
  <c r="AO26" i="2"/>
  <c r="Z26" i="2"/>
  <c r="AN26" i="2"/>
  <c r="Y26" i="2"/>
  <c r="AM26" i="2"/>
  <c r="U26" i="2"/>
  <c r="W26" i="2"/>
  <c r="V26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U25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U24" i="2"/>
  <c r="AK23" i="2"/>
  <c r="AY23" i="2"/>
  <c r="AJ23" i="2"/>
  <c r="AX23" i="2"/>
  <c r="AI23" i="2"/>
  <c r="AW23" i="2"/>
  <c r="AH23" i="2"/>
  <c r="AV23" i="2"/>
  <c r="AG23" i="2"/>
  <c r="AU23" i="2"/>
  <c r="AF23" i="2"/>
  <c r="AT23" i="2"/>
  <c r="AE23" i="2"/>
  <c r="AS23" i="2"/>
  <c r="AD23" i="2"/>
  <c r="AR23" i="2"/>
  <c r="AC23" i="2"/>
  <c r="AQ23" i="2"/>
  <c r="AB23" i="2"/>
  <c r="AP23" i="2"/>
  <c r="AA23" i="2"/>
  <c r="AO23" i="2"/>
  <c r="Z23" i="2"/>
  <c r="AN23" i="2"/>
  <c r="Y23" i="2"/>
  <c r="AM23" i="2"/>
  <c r="U23" i="2"/>
  <c r="W23" i="2"/>
  <c r="V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U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U21" i="2"/>
  <c r="AK20" i="2"/>
  <c r="AY20" i="2"/>
  <c r="AJ20" i="2"/>
  <c r="AX20" i="2"/>
  <c r="AI20" i="2"/>
  <c r="AW20" i="2"/>
  <c r="AH20" i="2"/>
  <c r="AV20" i="2"/>
  <c r="AG20" i="2"/>
  <c r="AU20" i="2"/>
  <c r="AF20" i="2"/>
  <c r="AT20" i="2"/>
  <c r="AE20" i="2"/>
  <c r="AS20" i="2"/>
  <c r="AD20" i="2"/>
  <c r="AR20" i="2"/>
  <c r="AC20" i="2"/>
  <c r="AQ20" i="2"/>
  <c r="AB20" i="2"/>
  <c r="AP20" i="2"/>
  <c r="AA20" i="2"/>
  <c r="AO20" i="2"/>
  <c r="Z20" i="2"/>
  <c r="AN20" i="2"/>
  <c r="Y20" i="2"/>
  <c r="AM20" i="2"/>
  <c r="U20" i="2"/>
  <c r="W20" i="2"/>
  <c r="V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U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U18" i="2"/>
  <c r="AK17" i="2"/>
  <c r="AY17" i="2"/>
  <c r="AJ17" i="2"/>
  <c r="AX17" i="2"/>
  <c r="AI17" i="2"/>
  <c r="AW17" i="2"/>
  <c r="AH17" i="2"/>
  <c r="AV17" i="2"/>
  <c r="AG17" i="2"/>
  <c r="AU17" i="2"/>
  <c r="AF17" i="2"/>
  <c r="AT17" i="2"/>
  <c r="AE17" i="2"/>
  <c r="AS17" i="2"/>
  <c r="AD17" i="2"/>
  <c r="AR17" i="2"/>
  <c r="AC17" i="2"/>
  <c r="AQ17" i="2"/>
  <c r="AB17" i="2"/>
  <c r="AP17" i="2"/>
  <c r="AA17" i="2"/>
  <c r="AO17" i="2"/>
  <c r="Z17" i="2"/>
  <c r="AN17" i="2"/>
  <c r="Y17" i="2"/>
  <c r="AM17" i="2"/>
  <c r="U17" i="2"/>
  <c r="W17" i="2"/>
  <c r="V17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U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U15" i="2"/>
  <c r="AK14" i="2"/>
  <c r="AY14" i="2"/>
  <c r="AJ14" i="2"/>
  <c r="AX14" i="2"/>
  <c r="AI14" i="2"/>
  <c r="AW14" i="2"/>
  <c r="AH14" i="2"/>
  <c r="AV14" i="2"/>
  <c r="AG14" i="2"/>
  <c r="AU14" i="2"/>
  <c r="AF14" i="2"/>
  <c r="AT14" i="2"/>
  <c r="AE14" i="2"/>
  <c r="AS14" i="2"/>
  <c r="AD14" i="2"/>
  <c r="AR14" i="2"/>
  <c r="AC14" i="2"/>
  <c r="AQ14" i="2"/>
  <c r="AB14" i="2"/>
  <c r="AP14" i="2"/>
  <c r="AA14" i="2"/>
  <c r="AO14" i="2"/>
  <c r="Z14" i="2"/>
  <c r="AN14" i="2"/>
  <c r="Y14" i="2"/>
  <c r="AM14" i="2"/>
  <c r="U14" i="2"/>
  <c r="W14" i="2"/>
  <c r="V14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U13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U12" i="2"/>
  <c r="AK11" i="2"/>
  <c r="AY11" i="2"/>
  <c r="AJ11" i="2"/>
  <c r="AX11" i="2"/>
  <c r="AI11" i="2"/>
  <c r="AW11" i="2"/>
  <c r="AH11" i="2"/>
  <c r="AV11" i="2"/>
  <c r="AG11" i="2"/>
  <c r="AU11" i="2"/>
  <c r="AF11" i="2"/>
  <c r="AT11" i="2"/>
  <c r="AE11" i="2"/>
  <c r="AS11" i="2"/>
  <c r="AD11" i="2"/>
  <c r="AR11" i="2"/>
  <c r="AC11" i="2"/>
  <c r="AQ11" i="2"/>
  <c r="AB11" i="2"/>
  <c r="AP11" i="2"/>
  <c r="AA11" i="2"/>
  <c r="AO11" i="2"/>
  <c r="Z11" i="2"/>
  <c r="AN11" i="2"/>
  <c r="Y11" i="2"/>
  <c r="AM11" i="2"/>
  <c r="U11" i="2"/>
  <c r="W11" i="2"/>
  <c r="V11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U10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U9" i="2"/>
  <c r="AK8" i="2"/>
  <c r="AY8" i="2"/>
  <c r="AJ8" i="2"/>
  <c r="AX8" i="2"/>
  <c r="AI8" i="2"/>
  <c r="AW8" i="2"/>
  <c r="AH8" i="2"/>
  <c r="AV8" i="2"/>
  <c r="AG8" i="2"/>
  <c r="AU8" i="2"/>
  <c r="AF8" i="2"/>
  <c r="AT8" i="2"/>
  <c r="AE8" i="2"/>
  <c r="AS8" i="2"/>
  <c r="AD8" i="2"/>
  <c r="AR8" i="2"/>
  <c r="AC8" i="2"/>
  <c r="AQ8" i="2"/>
  <c r="AB8" i="2"/>
  <c r="AP8" i="2"/>
  <c r="AA8" i="2"/>
  <c r="AO8" i="2"/>
  <c r="Z8" i="2"/>
  <c r="AN8" i="2"/>
  <c r="Y8" i="2"/>
  <c r="AM8" i="2"/>
  <c r="U8" i="2"/>
  <c r="W8" i="2"/>
  <c r="V8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U7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U6" i="2"/>
  <c r="AK5" i="2"/>
  <c r="AY5" i="2"/>
  <c r="AJ5" i="2"/>
  <c r="AX5" i="2"/>
  <c r="AI5" i="2"/>
  <c r="AW5" i="2"/>
  <c r="AH5" i="2"/>
  <c r="AV5" i="2"/>
  <c r="AG5" i="2"/>
  <c r="AU5" i="2"/>
  <c r="AF5" i="2"/>
  <c r="AT5" i="2"/>
  <c r="AE5" i="2"/>
  <c r="AS5" i="2"/>
  <c r="AD5" i="2"/>
  <c r="AR5" i="2"/>
  <c r="AC5" i="2"/>
  <c r="AQ5" i="2"/>
  <c r="AB5" i="2"/>
  <c r="AP5" i="2"/>
  <c r="AA5" i="2"/>
  <c r="AO5" i="2"/>
  <c r="Z5" i="2"/>
  <c r="AN5" i="2"/>
  <c r="Y5" i="2"/>
  <c r="AM5" i="2"/>
  <c r="U5" i="2"/>
  <c r="W5" i="2"/>
  <c r="V5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U4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U3" i="2"/>
  <c r="AK2" i="2"/>
  <c r="AY2" i="2"/>
  <c r="AJ2" i="2"/>
  <c r="AX2" i="2"/>
  <c r="AI2" i="2"/>
  <c r="AW2" i="2"/>
  <c r="AH2" i="2"/>
  <c r="AV2" i="2"/>
  <c r="AG2" i="2"/>
  <c r="AU2" i="2"/>
  <c r="AF2" i="2"/>
  <c r="AT2" i="2"/>
  <c r="AE2" i="2"/>
  <c r="AS2" i="2"/>
  <c r="AD2" i="2"/>
  <c r="AR2" i="2"/>
  <c r="AC2" i="2"/>
  <c r="AQ2" i="2"/>
  <c r="AB2" i="2"/>
  <c r="AP2" i="2"/>
  <c r="AA2" i="2"/>
  <c r="AO2" i="2"/>
  <c r="Z2" i="2"/>
  <c r="AN2" i="2"/>
  <c r="Y2" i="2"/>
  <c r="AM2" i="2"/>
  <c r="U2" i="2"/>
  <c r="W2" i="2"/>
  <c r="V2" i="2"/>
  <c r="BL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CD34" i="1"/>
  <c r="CW34" i="1"/>
  <c r="CC34" i="1"/>
  <c r="CV34" i="1"/>
  <c r="CB34" i="1"/>
  <c r="CU34" i="1"/>
  <c r="CA34" i="1"/>
  <c r="CT34" i="1"/>
  <c r="BZ34" i="1"/>
  <c r="CS34" i="1"/>
  <c r="BY34" i="1"/>
  <c r="CR34" i="1"/>
  <c r="BX34" i="1"/>
  <c r="CQ34" i="1"/>
  <c r="BW34" i="1"/>
  <c r="CP34" i="1"/>
  <c r="BV34" i="1"/>
  <c r="CO34" i="1"/>
  <c r="BU34" i="1"/>
  <c r="CN34" i="1"/>
  <c r="BN34" i="1"/>
  <c r="BO34" i="1"/>
  <c r="BP34" i="1"/>
  <c r="BQ34" i="1"/>
  <c r="BR34" i="1"/>
  <c r="BS34" i="1"/>
  <c r="CE34" i="1"/>
  <c r="CM34" i="1"/>
  <c r="BT34" i="1"/>
  <c r="CL34" i="1"/>
  <c r="CK34" i="1"/>
  <c r="CJ34" i="1"/>
  <c r="CI34" i="1"/>
  <c r="CH34" i="1"/>
  <c r="CG34" i="1"/>
  <c r="CF34" i="1"/>
  <c r="CD33" i="1"/>
  <c r="CW33" i="1"/>
  <c r="CC33" i="1"/>
  <c r="CV33" i="1"/>
  <c r="CB33" i="1"/>
  <c r="CU33" i="1"/>
  <c r="CA33" i="1"/>
  <c r="CT33" i="1"/>
  <c r="BZ33" i="1"/>
  <c r="CS33" i="1"/>
  <c r="BY33" i="1"/>
  <c r="CR33" i="1"/>
  <c r="BX33" i="1"/>
  <c r="CQ33" i="1"/>
  <c r="BW33" i="1"/>
  <c r="CP33" i="1"/>
  <c r="BV33" i="1"/>
  <c r="CO33" i="1"/>
  <c r="BU33" i="1"/>
  <c r="CN33" i="1"/>
  <c r="BN33" i="1"/>
  <c r="BO33" i="1"/>
  <c r="BP33" i="1"/>
  <c r="BQ33" i="1"/>
  <c r="BR33" i="1"/>
  <c r="BS33" i="1"/>
  <c r="CE33" i="1"/>
  <c r="CM33" i="1"/>
  <c r="BT33" i="1"/>
  <c r="CL33" i="1"/>
  <c r="CK33" i="1"/>
  <c r="CJ33" i="1"/>
  <c r="CI33" i="1"/>
  <c r="CH33" i="1"/>
  <c r="CG33" i="1"/>
  <c r="CF33" i="1"/>
  <c r="BN32" i="1"/>
  <c r="BO32" i="1"/>
  <c r="BP32" i="1"/>
  <c r="BQ32" i="1"/>
  <c r="BR32" i="1"/>
  <c r="BS32" i="1"/>
  <c r="CE32" i="1"/>
  <c r="CM32" i="1"/>
  <c r="DP32" i="1"/>
  <c r="CD32" i="1"/>
  <c r="CW32" i="1"/>
  <c r="DO32" i="1"/>
  <c r="CC32" i="1"/>
  <c r="CV32" i="1"/>
  <c r="DN32" i="1"/>
  <c r="CB32" i="1"/>
  <c r="CU32" i="1"/>
  <c r="DM32" i="1"/>
  <c r="CA32" i="1"/>
  <c r="CT32" i="1"/>
  <c r="DL32" i="1"/>
  <c r="BZ32" i="1"/>
  <c r="CS32" i="1"/>
  <c r="DK32" i="1"/>
  <c r="BY32" i="1"/>
  <c r="CR32" i="1"/>
  <c r="DJ32" i="1"/>
  <c r="BX32" i="1"/>
  <c r="CQ32" i="1"/>
  <c r="DI32" i="1"/>
  <c r="BW32" i="1"/>
  <c r="CP32" i="1"/>
  <c r="DH32" i="1"/>
  <c r="BV32" i="1"/>
  <c r="CO32" i="1"/>
  <c r="DG32" i="1"/>
  <c r="BU32" i="1"/>
  <c r="CN32" i="1"/>
  <c r="DF32" i="1"/>
  <c r="DE32" i="1"/>
  <c r="BT32" i="1"/>
  <c r="CL32" i="1"/>
  <c r="DD32" i="1"/>
  <c r="CK32" i="1"/>
  <c r="DC32" i="1"/>
  <c r="CJ32" i="1"/>
  <c r="DB32" i="1"/>
  <c r="CI32" i="1"/>
  <c r="DA32" i="1"/>
  <c r="CH32" i="1"/>
  <c r="CZ32" i="1"/>
  <c r="CG32" i="1"/>
  <c r="CY32" i="1"/>
  <c r="CF32" i="1"/>
  <c r="CX32" i="1"/>
  <c r="CD31" i="1"/>
  <c r="CW31" i="1"/>
  <c r="CC31" i="1"/>
  <c r="CV31" i="1"/>
  <c r="CB31" i="1"/>
  <c r="CU31" i="1"/>
  <c r="CA31" i="1"/>
  <c r="CT31" i="1"/>
  <c r="BZ31" i="1"/>
  <c r="CS31" i="1"/>
  <c r="BY31" i="1"/>
  <c r="CR31" i="1"/>
  <c r="BX31" i="1"/>
  <c r="CQ31" i="1"/>
  <c r="BW31" i="1"/>
  <c r="CP31" i="1"/>
  <c r="BV31" i="1"/>
  <c r="CO31" i="1"/>
  <c r="BU31" i="1"/>
  <c r="CN31" i="1"/>
  <c r="BN31" i="1"/>
  <c r="BO31" i="1"/>
  <c r="BP31" i="1"/>
  <c r="BQ31" i="1"/>
  <c r="BR31" i="1"/>
  <c r="BS31" i="1"/>
  <c r="CE31" i="1"/>
  <c r="CM31" i="1"/>
  <c r="BT31" i="1"/>
  <c r="CL31" i="1"/>
  <c r="CK31" i="1"/>
  <c r="CJ31" i="1"/>
  <c r="CI31" i="1"/>
  <c r="CH31" i="1"/>
  <c r="CG31" i="1"/>
  <c r="CF31" i="1"/>
  <c r="CD30" i="1"/>
  <c r="CW30" i="1"/>
  <c r="CC30" i="1"/>
  <c r="CV30" i="1"/>
  <c r="CB30" i="1"/>
  <c r="CU30" i="1"/>
  <c r="CA30" i="1"/>
  <c r="CT30" i="1"/>
  <c r="BZ30" i="1"/>
  <c r="CS30" i="1"/>
  <c r="BY30" i="1"/>
  <c r="CR30" i="1"/>
  <c r="BX30" i="1"/>
  <c r="CQ30" i="1"/>
  <c r="BW30" i="1"/>
  <c r="CP30" i="1"/>
  <c r="BV30" i="1"/>
  <c r="CO30" i="1"/>
  <c r="BU30" i="1"/>
  <c r="CN30" i="1"/>
  <c r="BN30" i="1"/>
  <c r="BO30" i="1"/>
  <c r="BP30" i="1"/>
  <c r="BQ30" i="1"/>
  <c r="BR30" i="1"/>
  <c r="BS30" i="1"/>
  <c r="CE30" i="1"/>
  <c r="CM30" i="1"/>
  <c r="BT30" i="1"/>
  <c r="CL30" i="1"/>
  <c r="CK30" i="1"/>
  <c r="CJ30" i="1"/>
  <c r="CI30" i="1"/>
  <c r="CH30" i="1"/>
  <c r="CG30" i="1"/>
  <c r="CF30" i="1"/>
  <c r="BN29" i="1"/>
  <c r="BO29" i="1"/>
  <c r="BP29" i="1"/>
  <c r="BQ29" i="1"/>
  <c r="BR29" i="1"/>
  <c r="BS29" i="1"/>
  <c r="CE29" i="1"/>
  <c r="CM29" i="1"/>
  <c r="DP29" i="1"/>
  <c r="CD29" i="1"/>
  <c r="CW29" i="1"/>
  <c r="DO29" i="1"/>
  <c r="CC29" i="1"/>
  <c r="CV29" i="1"/>
  <c r="DN29" i="1"/>
  <c r="CB29" i="1"/>
  <c r="CU29" i="1"/>
  <c r="DM29" i="1"/>
  <c r="CA29" i="1"/>
  <c r="CT29" i="1"/>
  <c r="DL29" i="1"/>
  <c r="BZ29" i="1"/>
  <c r="CS29" i="1"/>
  <c r="DK29" i="1"/>
  <c r="BY29" i="1"/>
  <c r="CR29" i="1"/>
  <c r="DJ29" i="1"/>
  <c r="BX29" i="1"/>
  <c r="CQ29" i="1"/>
  <c r="DI29" i="1"/>
  <c r="BW29" i="1"/>
  <c r="CP29" i="1"/>
  <c r="DH29" i="1"/>
  <c r="BV29" i="1"/>
  <c r="CO29" i="1"/>
  <c r="DG29" i="1"/>
  <c r="BU29" i="1"/>
  <c r="CN29" i="1"/>
  <c r="DF29" i="1"/>
  <c r="DE29" i="1"/>
  <c r="BT29" i="1"/>
  <c r="CL29" i="1"/>
  <c r="DD29" i="1"/>
  <c r="CK29" i="1"/>
  <c r="DC29" i="1"/>
  <c r="CJ29" i="1"/>
  <c r="DB29" i="1"/>
  <c r="CI29" i="1"/>
  <c r="DA29" i="1"/>
  <c r="CH29" i="1"/>
  <c r="CZ29" i="1"/>
  <c r="CG29" i="1"/>
  <c r="CY29" i="1"/>
  <c r="CF29" i="1"/>
  <c r="CX29" i="1"/>
  <c r="CD28" i="1"/>
  <c r="CW28" i="1"/>
  <c r="CC28" i="1"/>
  <c r="CV28" i="1"/>
  <c r="CB28" i="1"/>
  <c r="CU28" i="1"/>
  <c r="CA28" i="1"/>
  <c r="CT28" i="1"/>
  <c r="BZ28" i="1"/>
  <c r="CS28" i="1"/>
  <c r="BY28" i="1"/>
  <c r="CR28" i="1"/>
  <c r="BX28" i="1"/>
  <c r="CQ28" i="1"/>
  <c r="BW28" i="1"/>
  <c r="CP28" i="1"/>
  <c r="BV28" i="1"/>
  <c r="CO28" i="1"/>
  <c r="BU28" i="1"/>
  <c r="CN28" i="1"/>
  <c r="BN28" i="1"/>
  <c r="BO28" i="1"/>
  <c r="BP28" i="1"/>
  <c r="BQ28" i="1"/>
  <c r="BR28" i="1"/>
  <c r="BS28" i="1"/>
  <c r="CE28" i="1"/>
  <c r="CM28" i="1"/>
  <c r="BT28" i="1"/>
  <c r="CL28" i="1"/>
  <c r="CK28" i="1"/>
  <c r="CJ28" i="1"/>
  <c r="CI28" i="1"/>
  <c r="CH28" i="1"/>
  <c r="CG28" i="1"/>
  <c r="CF28" i="1"/>
  <c r="CD27" i="1"/>
  <c r="CW27" i="1"/>
  <c r="CC27" i="1"/>
  <c r="CV27" i="1"/>
  <c r="CB27" i="1"/>
  <c r="CU27" i="1"/>
  <c r="CA27" i="1"/>
  <c r="CT27" i="1"/>
  <c r="BZ27" i="1"/>
  <c r="CS27" i="1"/>
  <c r="BY27" i="1"/>
  <c r="CR27" i="1"/>
  <c r="BX27" i="1"/>
  <c r="CQ27" i="1"/>
  <c r="BW27" i="1"/>
  <c r="CP27" i="1"/>
  <c r="BV27" i="1"/>
  <c r="CO27" i="1"/>
  <c r="BU27" i="1"/>
  <c r="CN27" i="1"/>
  <c r="BN27" i="1"/>
  <c r="BO27" i="1"/>
  <c r="BP27" i="1"/>
  <c r="BQ27" i="1"/>
  <c r="BR27" i="1"/>
  <c r="BS27" i="1"/>
  <c r="CE27" i="1"/>
  <c r="CM27" i="1"/>
  <c r="BT27" i="1"/>
  <c r="CL27" i="1"/>
  <c r="CK27" i="1"/>
  <c r="CJ27" i="1"/>
  <c r="CI27" i="1"/>
  <c r="CH27" i="1"/>
  <c r="CG27" i="1"/>
  <c r="CF27" i="1"/>
  <c r="BN26" i="1"/>
  <c r="BO26" i="1"/>
  <c r="BP26" i="1"/>
  <c r="BQ26" i="1"/>
  <c r="BR26" i="1"/>
  <c r="BS26" i="1"/>
  <c r="CE26" i="1"/>
  <c r="CM26" i="1"/>
  <c r="DP26" i="1"/>
  <c r="CD26" i="1"/>
  <c r="CW26" i="1"/>
  <c r="DO26" i="1"/>
  <c r="CC26" i="1"/>
  <c r="CV26" i="1"/>
  <c r="DN26" i="1"/>
  <c r="CB26" i="1"/>
  <c r="CU26" i="1"/>
  <c r="DM26" i="1"/>
  <c r="CA26" i="1"/>
  <c r="CT26" i="1"/>
  <c r="DL26" i="1"/>
  <c r="BZ26" i="1"/>
  <c r="CS26" i="1"/>
  <c r="DK26" i="1"/>
  <c r="BY26" i="1"/>
  <c r="CR26" i="1"/>
  <c r="DJ26" i="1"/>
  <c r="BX26" i="1"/>
  <c r="CQ26" i="1"/>
  <c r="DI26" i="1"/>
  <c r="BW26" i="1"/>
  <c r="CP26" i="1"/>
  <c r="DH26" i="1"/>
  <c r="BV26" i="1"/>
  <c r="CO26" i="1"/>
  <c r="DG26" i="1"/>
  <c r="BU26" i="1"/>
  <c r="CN26" i="1"/>
  <c r="DF26" i="1"/>
  <c r="DE26" i="1"/>
  <c r="BT26" i="1"/>
  <c r="CL26" i="1"/>
  <c r="DD26" i="1"/>
  <c r="CK26" i="1"/>
  <c r="DC26" i="1"/>
  <c r="CJ26" i="1"/>
  <c r="DB26" i="1"/>
  <c r="CI26" i="1"/>
  <c r="DA26" i="1"/>
  <c r="CH26" i="1"/>
  <c r="CZ26" i="1"/>
  <c r="CG26" i="1"/>
  <c r="CY26" i="1"/>
  <c r="CF26" i="1"/>
  <c r="CX26" i="1"/>
  <c r="CD25" i="1"/>
  <c r="CW25" i="1"/>
  <c r="CC25" i="1"/>
  <c r="CV25" i="1"/>
  <c r="CB25" i="1"/>
  <c r="CU25" i="1"/>
  <c r="CA25" i="1"/>
  <c r="CT25" i="1"/>
  <c r="BZ25" i="1"/>
  <c r="CS25" i="1"/>
  <c r="BY25" i="1"/>
  <c r="CR25" i="1"/>
  <c r="BX25" i="1"/>
  <c r="CQ25" i="1"/>
  <c r="BW25" i="1"/>
  <c r="CP25" i="1"/>
  <c r="BV25" i="1"/>
  <c r="CO25" i="1"/>
  <c r="BU25" i="1"/>
  <c r="CN25" i="1"/>
  <c r="BN25" i="1"/>
  <c r="BO25" i="1"/>
  <c r="BP25" i="1"/>
  <c r="BQ25" i="1"/>
  <c r="BR25" i="1"/>
  <c r="BS25" i="1"/>
  <c r="CE25" i="1"/>
  <c r="CM25" i="1"/>
  <c r="BT25" i="1"/>
  <c r="CL25" i="1"/>
  <c r="CK25" i="1"/>
  <c r="CJ25" i="1"/>
  <c r="CI25" i="1"/>
  <c r="CH25" i="1"/>
  <c r="CG25" i="1"/>
  <c r="CF25" i="1"/>
  <c r="CD24" i="1"/>
  <c r="CW24" i="1"/>
  <c r="CC24" i="1"/>
  <c r="CV24" i="1"/>
  <c r="CB24" i="1"/>
  <c r="CU24" i="1"/>
  <c r="CA24" i="1"/>
  <c r="CT24" i="1"/>
  <c r="BZ24" i="1"/>
  <c r="CS24" i="1"/>
  <c r="BY24" i="1"/>
  <c r="CR24" i="1"/>
  <c r="BX24" i="1"/>
  <c r="CQ24" i="1"/>
  <c r="BW24" i="1"/>
  <c r="CP24" i="1"/>
  <c r="BV24" i="1"/>
  <c r="CO24" i="1"/>
  <c r="BU24" i="1"/>
  <c r="CN24" i="1"/>
  <c r="BN24" i="1"/>
  <c r="BO24" i="1"/>
  <c r="BP24" i="1"/>
  <c r="BQ24" i="1"/>
  <c r="BR24" i="1"/>
  <c r="BS24" i="1"/>
  <c r="CE24" i="1"/>
  <c r="CM24" i="1"/>
  <c r="BT24" i="1"/>
  <c r="CL24" i="1"/>
  <c r="CK24" i="1"/>
  <c r="CJ24" i="1"/>
  <c r="CI24" i="1"/>
  <c r="CH24" i="1"/>
  <c r="CG24" i="1"/>
  <c r="CF24" i="1"/>
  <c r="BN23" i="1"/>
  <c r="BO23" i="1"/>
  <c r="BP23" i="1"/>
  <c r="BQ23" i="1"/>
  <c r="BR23" i="1"/>
  <c r="BS23" i="1"/>
  <c r="CE23" i="1"/>
  <c r="CM23" i="1"/>
  <c r="DP23" i="1"/>
  <c r="CD23" i="1"/>
  <c r="CW23" i="1"/>
  <c r="DO23" i="1"/>
  <c r="CC23" i="1"/>
  <c r="CV23" i="1"/>
  <c r="DN23" i="1"/>
  <c r="CB23" i="1"/>
  <c r="CU23" i="1"/>
  <c r="DM23" i="1"/>
  <c r="CA23" i="1"/>
  <c r="CT23" i="1"/>
  <c r="DL23" i="1"/>
  <c r="BZ23" i="1"/>
  <c r="CS23" i="1"/>
  <c r="DK23" i="1"/>
  <c r="BY23" i="1"/>
  <c r="CR23" i="1"/>
  <c r="DJ23" i="1"/>
  <c r="BX23" i="1"/>
  <c r="CQ23" i="1"/>
  <c r="DI23" i="1"/>
  <c r="BW23" i="1"/>
  <c r="CP23" i="1"/>
  <c r="DH23" i="1"/>
  <c r="BV23" i="1"/>
  <c r="CO23" i="1"/>
  <c r="DG23" i="1"/>
  <c r="BU23" i="1"/>
  <c r="CN23" i="1"/>
  <c r="DF23" i="1"/>
  <c r="DE23" i="1"/>
  <c r="BT23" i="1"/>
  <c r="CL23" i="1"/>
  <c r="DD23" i="1"/>
  <c r="CK23" i="1"/>
  <c r="DC23" i="1"/>
  <c r="CJ23" i="1"/>
  <c r="DB23" i="1"/>
  <c r="CI23" i="1"/>
  <c r="DA23" i="1"/>
  <c r="CH23" i="1"/>
  <c r="CZ23" i="1"/>
  <c r="CG23" i="1"/>
  <c r="CY23" i="1"/>
  <c r="CF23" i="1"/>
  <c r="CX23" i="1"/>
  <c r="CD22" i="1"/>
  <c r="CW22" i="1"/>
  <c r="CC22" i="1"/>
  <c r="CV22" i="1"/>
  <c r="CB22" i="1"/>
  <c r="CU22" i="1"/>
  <c r="CA22" i="1"/>
  <c r="CT22" i="1"/>
  <c r="BZ22" i="1"/>
  <c r="CS22" i="1"/>
  <c r="BY22" i="1"/>
  <c r="CR22" i="1"/>
  <c r="BX22" i="1"/>
  <c r="CQ22" i="1"/>
  <c r="BW22" i="1"/>
  <c r="CP22" i="1"/>
  <c r="BV22" i="1"/>
  <c r="CO22" i="1"/>
  <c r="BU22" i="1"/>
  <c r="CN22" i="1"/>
  <c r="BN22" i="1"/>
  <c r="BO22" i="1"/>
  <c r="BP22" i="1"/>
  <c r="BQ22" i="1"/>
  <c r="BR22" i="1"/>
  <c r="BS22" i="1"/>
  <c r="CE22" i="1"/>
  <c r="CM22" i="1"/>
  <c r="BT22" i="1"/>
  <c r="CL22" i="1"/>
  <c r="CK22" i="1"/>
  <c r="CJ22" i="1"/>
  <c r="CI22" i="1"/>
  <c r="CH22" i="1"/>
  <c r="CG22" i="1"/>
  <c r="CF22" i="1"/>
  <c r="CD21" i="1"/>
  <c r="CW21" i="1"/>
  <c r="CC21" i="1"/>
  <c r="CV21" i="1"/>
  <c r="CB21" i="1"/>
  <c r="CU21" i="1"/>
  <c r="CA21" i="1"/>
  <c r="CT21" i="1"/>
  <c r="BZ21" i="1"/>
  <c r="CS21" i="1"/>
  <c r="BY21" i="1"/>
  <c r="CR21" i="1"/>
  <c r="BX21" i="1"/>
  <c r="CQ21" i="1"/>
  <c r="BW21" i="1"/>
  <c r="CP21" i="1"/>
  <c r="BV21" i="1"/>
  <c r="CO21" i="1"/>
  <c r="BU21" i="1"/>
  <c r="CN21" i="1"/>
  <c r="BN21" i="1"/>
  <c r="BO21" i="1"/>
  <c r="BP21" i="1"/>
  <c r="BQ21" i="1"/>
  <c r="BR21" i="1"/>
  <c r="BS21" i="1"/>
  <c r="CE21" i="1"/>
  <c r="CM21" i="1"/>
  <c r="BT21" i="1"/>
  <c r="CL21" i="1"/>
  <c r="CK21" i="1"/>
  <c r="CJ21" i="1"/>
  <c r="CI21" i="1"/>
  <c r="CH21" i="1"/>
  <c r="CG21" i="1"/>
  <c r="CF21" i="1"/>
  <c r="BN20" i="1"/>
  <c r="BO20" i="1"/>
  <c r="BP20" i="1"/>
  <c r="BQ20" i="1"/>
  <c r="BR20" i="1"/>
  <c r="BS20" i="1"/>
  <c r="CE20" i="1"/>
  <c r="CM20" i="1"/>
  <c r="DP20" i="1"/>
  <c r="CD20" i="1"/>
  <c r="CW20" i="1"/>
  <c r="DO20" i="1"/>
  <c r="CC20" i="1"/>
  <c r="CV20" i="1"/>
  <c r="DN20" i="1"/>
  <c r="CB20" i="1"/>
  <c r="CU20" i="1"/>
  <c r="DM20" i="1"/>
  <c r="CA20" i="1"/>
  <c r="CT20" i="1"/>
  <c r="DL20" i="1"/>
  <c r="BZ20" i="1"/>
  <c r="CS20" i="1"/>
  <c r="DK20" i="1"/>
  <c r="BY20" i="1"/>
  <c r="CR20" i="1"/>
  <c r="DJ20" i="1"/>
  <c r="BX20" i="1"/>
  <c r="CQ20" i="1"/>
  <c r="DI20" i="1"/>
  <c r="BW20" i="1"/>
  <c r="CP20" i="1"/>
  <c r="DH20" i="1"/>
  <c r="BV20" i="1"/>
  <c r="CO20" i="1"/>
  <c r="DG20" i="1"/>
  <c r="BU20" i="1"/>
  <c r="CN20" i="1"/>
  <c r="DF20" i="1"/>
  <c r="DE20" i="1"/>
  <c r="BT20" i="1"/>
  <c r="CL20" i="1"/>
  <c r="DD20" i="1"/>
  <c r="CK20" i="1"/>
  <c r="DC20" i="1"/>
  <c r="CJ20" i="1"/>
  <c r="DB20" i="1"/>
  <c r="CI20" i="1"/>
  <c r="DA20" i="1"/>
  <c r="CH20" i="1"/>
  <c r="CZ20" i="1"/>
  <c r="CG20" i="1"/>
  <c r="CY20" i="1"/>
  <c r="CF20" i="1"/>
  <c r="CX20" i="1"/>
  <c r="CD19" i="1"/>
  <c r="CW19" i="1"/>
  <c r="CC19" i="1"/>
  <c r="CV19" i="1"/>
  <c r="CB19" i="1"/>
  <c r="CU19" i="1"/>
  <c r="CA19" i="1"/>
  <c r="CT19" i="1"/>
  <c r="BZ19" i="1"/>
  <c r="CS19" i="1"/>
  <c r="BY19" i="1"/>
  <c r="CR19" i="1"/>
  <c r="BX19" i="1"/>
  <c r="CQ19" i="1"/>
  <c r="BW19" i="1"/>
  <c r="CP19" i="1"/>
  <c r="BV19" i="1"/>
  <c r="CO19" i="1"/>
  <c r="BU19" i="1"/>
  <c r="CN19" i="1"/>
  <c r="BN19" i="1"/>
  <c r="BO19" i="1"/>
  <c r="BP19" i="1"/>
  <c r="BQ19" i="1"/>
  <c r="BR19" i="1"/>
  <c r="BS19" i="1"/>
  <c r="CE19" i="1"/>
  <c r="CM19" i="1"/>
  <c r="BT19" i="1"/>
  <c r="CL19" i="1"/>
  <c r="CK19" i="1"/>
  <c r="CJ19" i="1"/>
  <c r="CI19" i="1"/>
  <c r="CH19" i="1"/>
  <c r="CG19" i="1"/>
  <c r="CF19" i="1"/>
  <c r="CD18" i="1"/>
  <c r="CW18" i="1"/>
  <c r="CC18" i="1"/>
  <c r="CV18" i="1"/>
  <c r="CB18" i="1"/>
  <c r="CU18" i="1"/>
  <c r="CA18" i="1"/>
  <c r="CT18" i="1"/>
  <c r="BZ18" i="1"/>
  <c r="CS18" i="1"/>
  <c r="BY18" i="1"/>
  <c r="CR18" i="1"/>
  <c r="BX18" i="1"/>
  <c r="CQ18" i="1"/>
  <c r="BW18" i="1"/>
  <c r="CP18" i="1"/>
  <c r="BV18" i="1"/>
  <c r="CO18" i="1"/>
  <c r="BU18" i="1"/>
  <c r="CN18" i="1"/>
  <c r="BN18" i="1"/>
  <c r="BO18" i="1"/>
  <c r="BP18" i="1"/>
  <c r="BQ18" i="1"/>
  <c r="BR18" i="1"/>
  <c r="BS18" i="1"/>
  <c r="CE18" i="1"/>
  <c r="CM18" i="1"/>
  <c r="BT18" i="1"/>
  <c r="CL18" i="1"/>
  <c r="CK18" i="1"/>
  <c r="CJ18" i="1"/>
  <c r="CI18" i="1"/>
  <c r="CH18" i="1"/>
  <c r="CG18" i="1"/>
  <c r="CF18" i="1"/>
  <c r="BN17" i="1"/>
  <c r="BO17" i="1"/>
  <c r="BP17" i="1"/>
  <c r="BQ17" i="1"/>
  <c r="BR17" i="1"/>
  <c r="BS17" i="1"/>
  <c r="CE17" i="1"/>
  <c r="CM17" i="1"/>
  <c r="DP17" i="1"/>
  <c r="CD17" i="1"/>
  <c r="CW17" i="1"/>
  <c r="DO17" i="1"/>
  <c r="CC17" i="1"/>
  <c r="CV17" i="1"/>
  <c r="DN17" i="1"/>
  <c r="CB17" i="1"/>
  <c r="CU17" i="1"/>
  <c r="DM17" i="1"/>
  <c r="CA17" i="1"/>
  <c r="CT17" i="1"/>
  <c r="DL17" i="1"/>
  <c r="BZ17" i="1"/>
  <c r="CS17" i="1"/>
  <c r="DK17" i="1"/>
  <c r="BY17" i="1"/>
  <c r="CR17" i="1"/>
  <c r="DJ17" i="1"/>
  <c r="BX17" i="1"/>
  <c r="CQ17" i="1"/>
  <c r="DI17" i="1"/>
  <c r="BW17" i="1"/>
  <c r="CP17" i="1"/>
  <c r="DH17" i="1"/>
  <c r="BV17" i="1"/>
  <c r="CO17" i="1"/>
  <c r="DG17" i="1"/>
  <c r="BU17" i="1"/>
  <c r="CN17" i="1"/>
  <c r="DF17" i="1"/>
  <c r="DE17" i="1"/>
  <c r="BT17" i="1"/>
  <c r="CL17" i="1"/>
  <c r="DD17" i="1"/>
  <c r="CK17" i="1"/>
  <c r="DC17" i="1"/>
  <c r="CJ17" i="1"/>
  <c r="DB17" i="1"/>
  <c r="CI17" i="1"/>
  <c r="DA17" i="1"/>
  <c r="CH17" i="1"/>
  <c r="CZ17" i="1"/>
  <c r="CG17" i="1"/>
  <c r="CY17" i="1"/>
  <c r="CF17" i="1"/>
  <c r="CX17" i="1"/>
  <c r="CD16" i="1"/>
  <c r="CW16" i="1"/>
  <c r="CC16" i="1"/>
  <c r="CV16" i="1"/>
  <c r="CB16" i="1"/>
  <c r="CU16" i="1"/>
  <c r="CA16" i="1"/>
  <c r="CT16" i="1"/>
  <c r="BZ16" i="1"/>
  <c r="CS16" i="1"/>
  <c r="BY16" i="1"/>
  <c r="CR16" i="1"/>
  <c r="BX16" i="1"/>
  <c r="CQ16" i="1"/>
  <c r="BW16" i="1"/>
  <c r="CP16" i="1"/>
  <c r="BV16" i="1"/>
  <c r="CO16" i="1"/>
  <c r="BU16" i="1"/>
  <c r="CN16" i="1"/>
  <c r="BN16" i="1"/>
  <c r="BO16" i="1"/>
  <c r="BP16" i="1"/>
  <c r="BQ16" i="1"/>
  <c r="BR16" i="1"/>
  <c r="BS16" i="1"/>
  <c r="CE16" i="1"/>
  <c r="CM16" i="1"/>
  <c r="BT16" i="1"/>
  <c r="CL16" i="1"/>
  <c r="CK16" i="1"/>
  <c r="CJ16" i="1"/>
  <c r="CI16" i="1"/>
  <c r="CH16" i="1"/>
  <c r="CG16" i="1"/>
  <c r="CF16" i="1"/>
  <c r="CD15" i="1"/>
  <c r="CW15" i="1"/>
  <c r="CC15" i="1"/>
  <c r="CV15" i="1"/>
  <c r="CB15" i="1"/>
  <c r="CU15" i="1"/>
  <c r="CA15" i="1"/>
  <c r="CT15" i="1"/>
  <c r="BZ15" i="1"/>
  <c r="CS15" i="1"/>
  <c r="BY15" i="1"/>
  <c r="CR15" i="1"/>
  <c r="BX15" i="1"/>
  <c r="CQ15" i="1"/>
  <c r="BW15" i="1"/>
  <c r="CP15" i="1"/>
  <c r="BV15" i="1"/>
  <c r="CO15" i="1"/>
  <c r="BU15" i="1"/>
  <c r="CN15" i="1"/>
  <c r="BN15" i="1"/>
  <c r="BO15" i="1"/>
  <c r="BP15" i="1"/>
  <c r="BQ15" i="1"/>
  <c r="BR15" i="1"/>
  <c r="BS15" i="1"/>
  <c r="CE15" i="1"/>
  <c r="CM15" i="1"/>
  <c r="BT15" i="1"/>
  <c r="CL15" i="1"/>
  <c r="CK15" i="1"/>
  <c r="CJ15" i="1"/>
  <c r="CI15" i="1"/>
  <c r="CH15" i="1"/>
  <c r="CG15" i="1"/>
  <c r="CF15" i="1"/>
  <c r="BN14" i="1"/>
  <c r="BO14" i="1"/>
  <c r="BP14" i="1"/>
  <c r="BQ14" i="1"/>
  <c r="BR14" i="1"/>
  <c r="BS14" i="1"/>
  <c r="CE14" i="1"/>
  <c r="CM14" i="1"/>
  <c r="DP14" i="1"/>
  <c r="CD14" i="1"/>
  <c r="CW14" i="1"/>
  <c r="DO14" i="1"/>
  <c r="CC14" i="1"/>
  <c r="CV14" i="1"/>
  <c r="DN14" i="1"/>
  <c r="CB14" i="1"/>
  <c r="CU14" i="1"/>
  <c r="DM14" i="1"/>
  <c r="CA14" i="1"/>
  <c r="CT14" i="1"/>
  <c r="DL14" i="1"/>
  <c r="BZ14" i="1"/>
  <c r="CS14" i="1"/>
  <c r="DK14" i="1"/>
  <c r="BY14" i="1"/>
  <c r="CR14" i="1"/>
  <c r="DJ14" i="1"/>
  <c r="BX14" i="1"/>
  <c r="CQ14" i="1"/>
  <c r="DI14" i="1"/>
  <c r="BW14" i="1"/>
  <c r="CP14" i="1"/>
  <c r="DH14" i="1"/>
  <c r="BV14" i="1"/>
  <c r="CO14" i="1"/>
  <c r="DG14" i="1"/>
  <c r="BU14" i="1"/>
  <c r="CN14" i="1"/>
  <c r="DF14" i="1"/>
  <c r="DE14" i="1"/>
  <c r="BT14" i="1"/>
  <c r="CL14" i="1"/>
  <c r="DD14" i="1"/>
  <c r="CK14" i="1"/>
  <c r="DC14" i="1"/>
  <c r="CJ14" i="1"/>
  <c r="DB14" i="1"/>
  <c r="CI14" i="1"/>
  <c r="DA14" i="1"/>
  <c r="CH14" i="1"/>
  <c r="CZ14" i="1"/>
  <c r="CG14" i="1"/>
  <c r="CY14" i="1"/>
  <c r="CF14" i="1"/>
  <c r="CX14" i="1"/>
  <c r="CD13" i="1"/>
  <c r="CW13" i="1"/>
  <c r="CC13" i="1"/>
  <c r="CV13" i="1"/>
  <c r="CB13" i="1"/>
  <c r="CU13" i="1"/>
  <c r="CA13" i="1"/>
  <c r="CT13" i="1"/>
  <c r="BZ13" i="1"/>
  <c r="CS13" i="1"/>
  <c r="BY13" i="1"/>
  <c r="CR13" i="1"/>
  <c r="BX13" i="1"/>
  <c r="CQ13" i="1"/>
  <c r="BW13" i="1"/>
  <c r="CP13" i="1"/>
  <c r="BV13" i="1"/>
  <c r="CO13" i="1"/>
  <c r="BU13" i="1"/>
  <c r="CN13" i="1"/>
  <c r="BN13" i="1"/>
  <c r="BO13" i="1"/>
  <c r="BP13" i="1"/>
  <c r="BQ13" i="1"/>
  <c r="BR13" i="1"/>
  <c r="BS13" i="1"/>
  <c r="CE13" i="1"/>
  <c r="CM13" i="1"/>
  <c r="BT13" i="1"/>
  <c r="CL13" i="1"/>
  <c r="CK13" i="1"/>
  <c r="CJ13" i="1"/>
  <c r="CI13" i="1"/>
  <c r="CH13" i="1"/>
  <c r="CG13" i="1"/>
  <c r="CF13" i="1"/>
  <c r="CD12" i="1"/>
  <c r="CW12" i="1"/>
  <c r="CC12" i="1"/>
  <c r="CV12" i="1"/>
  <c r="CB12" i="1"/>
  <c r="CU12" i="1"/>
  <c r="CA12" i="1"/>
  <c r="CT12" i="1"/>
  <c r="BZ12" i="1"/>
  <c r="CS12" i="1"/>
  <c r="BY12" i="1"/>
  <c r="CR12" i="1"/>
  <c r="BX12" i="1"/>
  <c r="CQ12" i="1"/>
  <c r="BW12" i="1"/>
  <c r="CP12" i="1"/>
  <c r="BV12" i="1"/>
  <c r="CO12" i="1"/>
  <c r="BU12" i="1"/>
  <c r="CN12" i="1"/>
  <c r="BN12" i="1"/>
  <c r="BO12" i="1"/>
  <c r="BP12" i="1"/>
  <c r="BQ12" i="1"/>
  <c r="BR12" i="1"/>
  <c r="BS12" i="1"/>
  <c r="CE12" i="1"/>
  <c r="CM12" i="1"/>
  <c r="BT12" i="1"/>
  <c r="CL12" i="1"/>
  <c r="CK12" i="1"/>
  <c r="CJ12" i="1"/>
  <c r="CI12" i="1"/>
  <c r="CH12" i="1"/>
  <c r="CG12" i="1"/>
  <c r="CF12" i="1"/>
  <c r="BN11" i="1"/>
  <c r="BO11" i="1"/>
  <c r="BP11" i="1"/>
  <c r="BQ11" i="1"/>
  <c r="BR11" i="1"/>
  <c r="BS11" i="1"/>
  <c r="CE11" i="1"/>
  <c r="CM11" i="1"/>
  <c r="DP11" i="1"/>
  <c r="CD11" i="1"/>
  <c r="CW11" i="1"/>
  <c r="DO11" i="1"/>
  <c r="CC11" i="1"/>
  <c r="CV11" i="1"/>
  <c r="DN11" i="1"/>
  <c r="CB11" i="1"/>
  <c r="CU11" i="1"/>
  <c r="DM11" i="1"/>
  <c r="CA11" i="1"/>
  <c r="CT11" i="1"/>
  <c r="DL11" i="1"/>
  <c r="BZ11" i="1"/>
  <c r="CS11" i="1"/>
  <c r="DK11" i="1"/>
  <c r="BY11" i="1"/>
  <c r="CR11" i="1"/>
  <c r="DJ11" i="1"/>
  <c r="BX11" i="1"/>
  <c r="CQ11" i="1"/>
  <c r="DI11" i="1"/>
  <c r="BW11" i="1"/>
  <c r="CP11" i="1"/>
  <c r="DH11" i="1"/>
  <c r="BV11" i="1"/>
  <c r="CO11" i="1"/>
  <c r="DG11" i="1"/>
  <c r="BU11" i="1"/>
  <c r="CN11" i="1"/>
  <c r="DF11" i="1"/>
  <c r="DE11" i="1"/>
  <c r="BT11" i="1"/>
  <c r="CL11" i="1"/>
  <c r="DD11" i="1"/>
  <c r="CK11" i="1"/>
  <c r="DC11" i="1"/>
  <c r="CJ11" i="1"/>
  <c r="DB11" i="1"/>
  <c r="CI11" i="1"/>
  <c r="DA11" i="1"/>
  <c r="CH11" i="1"/>
  <c r="CZ11" i="1"/>
  <c r="CG11" i="1"/>
  <c r="CY11" i="1"/>
  <c r="CF11" i="1"/>
  <c r="CX11" i="1"/>
  <c r="CD10" i="1"/>
  <c r="CW10" i="1"/>
  <c r="CC10" i="1"/>
  <c r="CV10" i="1"/>
  <c r="CB10" i="1"/>
  <c r="CU10" i="1"/>
  <c r="CA10" i="1"/>
  <c r="CT10" i="1"/>
  <c r="BZ10" i="1"/>
  <c r="CS10" i="1"/>
  <c r="BY10" i="1"/>
  <c r="CR10" i="1"/>
  <c r="BX10" i="1"/>
  <c r="CQ10" i="1"/>
  <c r="BW10" i="1"/>
  <c r="CP10" i="1"/>
  <c r="BV10" i="1"/>
  <c r="CO10" i="1"/>
  <c r="BU10" i="1"/>
  <c r="CN10" i="1"/>
  <c r="BN10" i="1"/>
  <c r="BO10" i="1"/>
  <c r="BP10" i="1"/>
  <c r="BQ10" i="1"/>
  <c r="BR10" i="1"/>
  <c r="BS10" i="1"/>
  <c r="CE10" i="1"/>
  <c r="CM10" i="1"/>
  <c r="BT10" i="1"/>
  <c r="CL10" i="1"/>
  <c r="CK10" i="1"/>
  <c r="CJ10" i="1"/>
  <c r="CI10" i="1"/>
  <c r="CH10" i="1"/>
  <c r="CG10" i="1"/>
  <c r="CF10" i="1"/>
  <c r="CD9" i="1"/>
  <c r="CW9" i="1"/>
  <c r="CC9" i="1"/>
  <c r="CV9" i="1"/>
  <c r="CB9" i="1"/>
  <c r="CU9" i="1"/>
  <c r="CA9" i="1"/>
  <c r="CT9" i="1"/>
  <c r="BZ9" i="1"/>
  <c r="CS9" i="1"/>
  <c r="BY9" i="1"/>
  <c r="CR9" i="1"/>
  <c r="BX9" i="1"/>
  <c r="CQ9" i="1"/>
  <c r="BW9" i="1"/>
  <c r="CP9" i="1"/>
  <c r="BV9" i="1"/>
  <c r="CO9" i="1"/>
  <c r="BU9" i="1"/>
  <c r="CN9" i="1"/>
  <c r="BN9" i="1"/>
  <c r="BO9" i="1"/>
  <c r="BP9" i="1"/>
  <c r="BQ9" i="1"/>
  <c r="BR9" i="1"/>
  <c r="BS9" i="1"/>
  <c r="CE9" i="1"/>
  <c r="CM9" i="1"/>
  <c r="BT9" i="1"/>
  <c r="CL9" i="1"/>
  <c r="CK9" i="1"/>
  <c r="CJ9" i="1"/>
  <c r="CI9" i="1"/>
  <c r="CH9" i="1"/>
  <c r="CG9" i="1"/>
  <c r="CF9" i="1"/>
  <c r="BN8" i="1"/>
  <c r="BO8" i="1"/>
  <c r="BP8" i="1"/>
  <c r="BQ8" i="1"/>
  <c r="BR8" i="1"/>
  <c r="BS8" i="1"/>
  <c r="CE8" i="1"/>
  <c r="CM8" i="1"/>
  <c r="DP8" i="1"/>
  <c r="CD8" i="1"/>
  <c r="CW8" i="1"/>
  <c r="DO8" i="1"/>
  <c r="CC8" i="1"/>
  <c r="CV8" i="1"/>
  <c r="DN8" i="1"/>
  <c r="CB8" i="1"/>
  <c r="CU8" i="1"/>
  <c r="DM8" i="1"/>
  <c r="CA8" i="1"/>
  <c r="CT8" i="1"/>
  <c r="DL8" i="1"/>
  <c r="BZ8" i="1"/>
  <c r="CS8" i="1"/>
  <c r="DK8" i="1"/>
  <c r="BY8" i="1"/>
  <c r="CR8" i="1"/>
  <c r="DJ8" i="1"/>
  <c r="BX8" i="1"/>
  <c r="CQ8" i="1"/>
  <c r="DI8" i="1"/>
  <c r="BW8" i="1"/>
  <c r="CP8" i="1"/>
  <c r="DH8" i="1"/>
  <c r="BV8" i="1"/>
  <c r="CO8" i="1"/>
  <c r="DG8" i="1"/>
  <c r="BU8" i="1"/>
  <c r="CN8" i="1"/>
  <c r="DF8" i="1"/>
  <c r="DE8" i="1"/>
  <c r="BT8" i="1"/>
  <c r="CL8" i="1"/>
  <c r="DD8" i="1"/>
  <c r="CK8" i="1"/>
  <c r="DC8" i="1"/>
  <c r="CJ8" i="1"/>
  <c r="DB8" i="1"/>
  <c r="CI8" i="1"/>
  <c r="DA8" i="1"/>
  <c r="CH8" i="1"/>
  <c r="CZ8" i="1"/>
  <c r="CG8" i="1"/>
  <c r="CY8" i="1"/>
  <c r="CF8" i="1"/>
  <c r="CX8" i="1"/>
  <c r="CD7" i="1"/>
  <c r="CW7" i="1"/>
  <c r="CC7" i="1"/>
  <c r="CV7" i="1"/>
  <c r="CB7" i="1"/>
  <c r="CU7" i="1"/>
  <c r="CA7" i="1"/>
  <c r="CT7" i="1"/>
  <c r="BZ7" i="1"/>
  <c r="CS7" i="1"/>
  <c r="BY7" i="1"/>
  <c r="CR7" i="1"/>
  <c r="BX7" i="1"/>
  <c r="CQ7" i="1"/>
  <c r="BW7" i="1"/>
  <c r="CP7" i="1"/>
  <c r="BV7" i="1"/>
  <c r="CO7" i="1"/>
  <c r="BU7" i="1"/>
  <c r="CN7" i="1"/>
  <c r="BN7" i="1"/>
  <c r="BO7" i="1"/>
  <c r="BP7" i="1"/>
  <c r="BQ7" i="1"/>
  <c r="BR7" i="1"/>
  <c r="BS7" i="1"/>
  <c r="CE7" i="1"/>
  <c r="CM7" i="1"/>
  <c r="BT7" i="1"/>
  <c r="CL7" i="1"/>
  <c r="CK7" i="1"/>
  <c r="CJ7" i="1"/>
  <c r="CI7" i="1"/>
  <c r="CH7" i="1"/>
  <c r="CG7" i="1"/>
  <c r="CF7" i="1"/>
  <c r="CD6" i="1"/>
  <c r="CW6" i="1"/>
  <c r="CC6" i="1"/>
  <c r="CV6" i="1"/>
  <c r="CB6" i="1"/>
  <c r="CU6" i="1"/>
  <c r="CA6" i="1"/>
  <c r="CT6" i="1"/>
  <c r="BZ6" i="1"/>
  <c r="CS6" i="1"/>
  <c r="BY6" i="1"/>
  <c r="CR6" i="1"/>
  <c r="BX6" i="1"/>
  <c r="CQ6" i="1"/>
  <c r="BW6" i="1"/>
  <c r="CP6" i="1"/>
  <c r="BV6" i="1"/>
  <c r="CO6" i="1"/>
  <c r="BU6" i="1"/>
  <c r="CN6" i="1"/>
  <c r="BN6" i="1"/>
  <c r="BO6" i="1"/>
  <c r="BP6" i="1"/>
  <c r="BQ6" i="1"/>
  <c r="BR6" i="1"/>
  <c r="BS6" i="1"/>
  <c r="CE6" i="1"/>
  <c r="CM6" i="1"/>
  <c r="BT6" i="1"/>
  <c r="CL6" i="1"/>
  <c r="CK6" i="1"/>
  <c r="CJ6" i="1"/>
  <c r="CI6" i="1"/>
  <c r="CH6" i="1"/>
  <c r="CG6" i="1"/>
  <c r="CF6" i="1"/>
  <c r="BN5" i="1"/>
  <c r="BO5" i="1"/>
  <c r="BP5" i="1"/>
  <c r="BQ5" i="1"/>
  <c r="BR5" i="1"/>
  <c r="BS5" i="1"/>
  <c r="CE5" i="1"/>
  <c r="CM5" i="1"/>
  <c r="DP5" i="1"/>
  <c r="CD5" i="1"/>
  <c r="CW5" i="1"/>
  <c r="DO5" i="1"/>
  <c r="CC5" i="1"/>
  <c r="CV5" i="1"/>
  <c r="DN5" i="1"/>
  <c r="CB5" i="1"/>
  <c r="CU5" i="1"/>
  <c r="DM5" i="1"/>
  <c r="CA5" i="1"/>
  <c r="CT5" i="1"/>
  <c r="DL5" i="1"/>
  <c r="BZ5" i="1"/>
  <c r="CS5" i="1"/>
  <c r="DK5" i="1"/>
  <c r="BY5" i="1"/>
  <c r="CR5" i="1"/>
  <c r="DJ5" i="1"/>
  <c r="BX5" i="1"/>
  <c r="CQ5" i="1"/>
  <c r="DI5" i="1"/>
  <c r="BW5" i="1"/>
  <c r="CP5" i="1"/>
  <c r="DH5" i="1"/>
  <c r="BV5" i="1"/>
  <c r="CO5" i="1"/>
  <c r="DG5" i="1"/>
  <c r="BU5" i="1"/>
  <c r="CN5" i="1"/>
  <c r="DF5" i="1"/>
  <c r="DE5" i="1"/>
  <c r="BT5" i="1"/>
  <c r="CL5" i="1"/>
  <c r="DD5" i="1"/>
  <c r="CK5" i="1"/>
  <c r="DC5" i="1"/>
  <c r="CJ5" i="1"/>
  <c r="DB5" i="1"/>
  <c r="CI5" i="1"/>
  <c r="DA5" i="1"/>
  <c r="CH5" i="1"/>
  <c r="CZ5" i="1"/>
  <c r="CG5" i="1"/>
  <c r="CY5" i="1"/>
  <c r="CF5" i="1"/>
  <c r="CX5" i="1"/>
  <c r="CD4" i="1"/>
  <c r="CW4" i="1"/>
  <c r="CC4" i="1"/>
  <c r="CV4" i="1"/>
  <c r="CB4" i="1"/>
  <c r="CU4" i="1"/>
  <c r="CA4" i="1"/>
  <c r="CT4" i="1"/>
  <c r="BZ4" i="1"/>
  <c r="CS4" i="1"/>
  <c r="BY4" i="1"/>
  <c r="CR4" i="1"/>
  <c r="BX4" i="1"/>
  <c r="CQ4" i="1"/>
  <c r="BW4" i="1"/>
  <c r="CP4" i="1"/>
  <c r="BV4" i="1"/>
  <c r="CO4" i="1"/>
  <c r="BU4" i="1"/>
  <c r="CN4" i="1"/>
  <c r="BN4" i="1"/>
  <c r="BO4" i="1"/>
  <c r="BP4" i="1"/>
  <c r="BQ4" i="1"/>
  <c r="BR4" i="1"/>
  <c r="BS4" i="1"/>
  <c r="CE4" i="1"/>
  <c r="CM4" i="1"/>
  <c r="BT4" i="1"/>
  <c r="CL4" i="1"/>
  <c r="CK4" i="1"/>
  <c r="CJ4" i="1"/>
  <c r="CI4" i="1"/>
  <c r="CH4" i="1"/>
  <c r="CG4" i="1"/>
  <c r="CF4" i="1"/>
  <c r="CD3" i="1"/>
  <c r="CW3" i="1"/>
  <c r="CC3" i="1"/>
  <c r="CV3" i="1"/>
  <c r="CB3" i="1"/>
  <c r="CU3" i="1"/>
  <c r="CA3" i="1"/>
  <c r="CT3" i="1"/>
  <c r="BZ3" i="1"/>
  <c r="CS3" i="1"/>
  <c r="BY3" i="1"/>
  <c r="CR3" i="1"/>
  <c r="BX3" i="1"/>
  <c r="CQ3" i="1"/>
  <c r="BW3" i="1"/>
  <c r="CP3" i="1"/>
  <c r="BV3" i="1"/>
  <c r="CO3" i="1"/>
  <c r="BU3" i="1"/>
  <c r="CN3" i="1"/>
  <c r="BN3" i="1"/>
  <c r="BO3" i="1"/>
  <c r="BP3" i="1"/>
  <c r="BQ3" i="1"/>
  <c r="BR3" i="1"/>
  <c r="BS3" i="1"/>
  <c r="CE3" i="1"/>
  <c r="CM3" i="1"/>
  <c r="BT3" i="1"/>
  <c r="CL3" i="1"/>
  <c r="CK3" i="1"/>
  <c r="CJ3" i="1"/>
  <c r="CI3" i="1"/>
  <c r="CH3" i="1"/>
  <c r="CG3" i="1"/>
  <c r="CF3" i="1"/>
  <c r="BN2" i="1"/>
  <c r="BO2" i="1"/>
  <c r="BP2" i="1"/>
  <c r="BQ2" i="1"/>
  <c r="BR2" i="1"/>
  <c r="BS2" i="1"/>
  <c r="CE2" i="1"/>
  <c r="CM2" i="1"/>
  <c r="DP2" i="1"/>
  <c r="CD2" i="1"/>
  <c r="CW2" i="1"/>
  <c r="DO2" i="1"/>
  <c r="CC2" i="1"/>
  <c r="CV2" i="1"/>
  <c r="DN2" i="1"/>
  <c r="CB2" i="1"/>
  <c r="CU2" i="1"/>
  <c r="DM2" i="1"/>
  <c r="CA2" i="1"/>
  <c r="CT2" i="1"/>
  <c r="DL2" i="1"/>
  <c r="BZ2" i="1"/>
  <c r="CS2" i="1"/>
  <c r="DK2" i="1"/>
  <c r="BY2" i="1"/>
  <c r="CR2" i="1"/>
  <c r="DJ2" i="1"/>
  <c r="BX2" i="1"/>
  <c r="CQ2" i="1"/>
  <c r="DI2" i="1"/>
  <c r="BW2" i="1"/>
  <c r="CP2" i="1"/>
  <c r="DH2" i="1"/>
  <c r="BV2" i="1"/>
  <c r="CO2" i="1"/>
  <c r="DG2" i="1"/>
  <c r="BU2" i="1"/>
  <c r="CN2" i="1"/>
  <c r="DF2" i="1"/>
  <c r="DE2" i="1"/>
  <c r="BT2" i="1"/>
  <c r="CL2" i="1"/>
  <c r="DD2" i="1"/>
  <c r="CK2" i="1"/>
  <c r="DC2" i="1"/>
  <c r="CJ2" i="1"/>
  <c r="DB2" i="1"/>
  <c r="CI2" i="1"/>
  <c r="DA2" i="1"/>
  <c r="CH2" i="1"/>
  <c r="CZ2" i="1"/>
  <c r="CG2" i="1"/>
  <c r="CY2" i="1"/>
  <c r="CF2" i="1"/>
  <c r="CX2" i="1"/>
</calcChain>
</file>

<file path=xl/sharedStrings.xml><?xml version="1.0" encoding="utf-8"?>
<sst xmlns="http://schemas.openxmlformats.org/spreadsheetml/2006/main" count="314" uniqueCount="124">
  <si>
    <t>Reef_Name</t>
  </si>
  <si>
    <t>Algal_Overgrowth</t>
  </si>
  <si>
    <t>BBD_SEB_Green</t>
  </si>
  <si>
    <t>BlackBand</t>
  </si>
  <si>
    <t>Bleached</t>
  </si>
  <si>
    <t>BrB_Drup</t>
  </si>
  <si>
    <t>BrB_SEB</t>
  </si>
  <si>
    <t>BrB_Sponge</t>
  </si>
  <si>
    <t>Broken Pieces</t>
  </si>
  <si>
    <t>Broken Tips</t>
  </si>
  <si>
    <t>Broken_Bleached</t>
  </si>
  <si>
    <t>Broken_Green</t>
  </si>
  <si>
    <t>Broken_Pale</t>
  </si>
  <si>
    <t>Broken_Red</t>
  </si>
  <si>
    <t>Broken_SEB</t>
  </si>
  <si>
    <t>BrownBand</t>
  </si>
  <si>
    <t>COTS_Scar</t>
  </si>
  <si>
    <t>Cuts &amp; Scars</t>
  </si>
  <si>
    <t>Drup_Red</t>
  </si>
  <si>
    <t>Drup_Scar</t>
  </si>
  <si>
    <t>Drup_SEB</t>
  </si>
  <si>
    <t>Flatworm</t>
  </si>
  <si>
    <t>Sideways</t>
  </si>
  <si>
    <t>Focal_Bl</t>
  </si>
  <si>
    <t>GreenAlgae</t>
  </si>
  <si>
    <t>Growth Anomaly</t>
  </si>
  <si>
    <t>Healthy</t>
  </si>
  <si>
    <t>Necrosis</t>
  </si>
  <si>
    <t>Ot_cyano</t>
  </si>
  <si>
    <t>Pale</t>
  </si>
  <si>
    <t>Pig_Sed_Algae</t>
  </si>
  <si>
    <t>Pigmentation Response</t>
  </si>
  <si>
    <t>PR_UB</t>
  </si>
  <si>
    <t>UWS_Sed</t>
  </si>
  <si>
    <t>PUWS</t>
  </si>
  <si>
    <t>RED_BrB</t>
  </si>
  <si>
    <t>Red_Green</t>
  </si>
  <si>
    <t>RED_SEB</t>
  </si>
  <si>
    <t>Red_WS</t>
  </si>
  <si>
    <t>RedAlgae</t>
  </si>
  <si>
    <t>Scar_BrB</t>
  </si>
  <si>
    <t>Scar_Green</t>
  </si>
  <si>
    <t>Scar_Red</t>
  </si>
  <si>
    <t>SEB</t>
  </si>
  <si>
    <t>SEB_Green</t>
  </si>
  <si>
    <t>SEB_Pigment</t>
  </si>
  <si>
    <t>Sed_BL</t>
  </si>
  <si>
    <t>Sed_Necrosis</t>
  </si>
  <si>
    <t>Sed_Pig_Bl</t>
  </si>
  <si>
    <t>SP_PR</t>
  </si>
  <si>
    <t>SP_SedNec_Bl</t>
  </si>
  <si>
    <t>SpAlgaeOvergrowth</t>
  </si>
  <si>
    <t>UWS_SP</t>
  </si>
  <si>
    <t>SPOvergrowth</t>
  </si>
  <si>
    <t>Unusual_Bl</t>
  </si>
  <si>
    <t>UWS</t>
  </si>
  <si>
    <t>WhiteSyndrome</t>
  </si>
  <si>
    <t>WS_Green</t>
  </si>
  <si>
    <t>UWS_GreenAlgae</t>
  </si>
  <si>
    <t>UWS_PR</t>
  </si>
  <si>
    <t>Partially_Bl</t>
  </si>
  <si>
    <t>Chalky</t>
  </si>
  <si>
    <t>Broken_BrB</t>
  </si>
  <si>
    <t>Total hard corals on transect</t>
    <phoneticPr fontId="0" type="noConversion"/>
  </si>
  <si>
    <t>WS</t>
    <phoneticPr fontId="0" type="noConversion"/>
  </si>
  <si>
    <t>UWS</t>
    <phoneticPr fontId="0" type="noConversion"/>
  </si>
  <si>
    <t>BBD</t>
    <phoneticPr fontId="0" type="noConversion"/>
  </si>
  <si>
    <t>BrB</t>
    <phoneticPr fontId="0" type="noConversion"/>
  </si>
  <si>
    <t>SEB</t>
    <phoneticPr fontId="0" type="noConversion"/>
  </si>
  <si>
    <t>GA</t>
    <phoneticPr fontId="0" type="noConversion"/>
  </si>
  <si>
    <t>UWS+WS</t>
    <phoneticPr fontId="0" type="noConversion"/>
  </si>
  <si>
    <t>Drupella</t>
    <phoneticPr fontId="0" type="noConversion"/>
  </si>
  <si>
    <t>Sediment Necrosis</t>
    <phoneticPr fontId="0" type="noConversion"/>
  </si>
  <si>
    <t>Sponge Overgrowth</t>
    <phoneticPr fontId="0" type="noConversion"/>
  </si>
  <si>
    <t>Red algae</t>
    <phoneticPr fontId="0" type="noConversion"/>
  </si>
  <si>
    <t>Bleaching</t>
    <phoneticPr fontId="0" type="noConversion"/>
  </si>
  <si>
    <t>Pale</t>
    <phoneticPr fontId="0" type="noConversion"/>
  </si>
  <si>
    <t>Unusual bleaching</t>
    <phoneticPr fontId="0" type="noConversion"/>
  </si>
  <si>
    <t>Pig. Response</t>
    <phoneticPr fontId="0" type="noConversion"/>
  </si>
  <si>
    <t>Green/Algae overgrowth</t>
    <phoneticPr fontId="0" type="noConversion"/>
  </si>
  <si>
    <t>Physical damage</t>
    <phoneticPr fontId="0" type="noConversion"/>
  </si>
  <si>
    <t>OVERALL DISEASE</t>
  </si>
  <si>
    <t>SEB</t>
    <phoneticPr fontId="0" type="noConversion"/>
  </si>
  <si>
    <t>OVERALL DISEASE</t>
    <phoneticPr fontId="0" type="noConversion"/>
  </si>
  <si>
    <t>Sediment Necrosis</t>
    <phoneticPr fontId="0" type="noConversion"/>
  </si>
  <si>
    <t>Sponge Overgrowth</t>
    <phoneticPr fontId="0" type="noConversion"/>
  </si>
  <si>
    <t>Sponge overgrowth</t>
    <phoneticPr fontId="0" type="noConversion"/>
  </si>
  <si>
    <t>Red Algae</t>
    <phoneticPr fontId="0" type="noConversion"/>
  </si>
  <si>
    <t>SE overall disease</t>
    <phoneticPr fontId="0" type="noConversion"/>
  </si>
  <si>
    <t>Sediment days</t>
    <phoneticPr fontId="0" type="noConversion"/>
  </si>
  <si>
    <t>26 Southern Barrow Shoals (SBS)</t>
  </si>
  <si>
    <t>23 Batman</t>
  </si>
  <si>
    <t>20 Dugong</t>
  </si>
  <si>
    <t>28 East Dugong</t>
  </si>
  <si>
    <t>32 LNG3</t>
  </si>
  <si>
    <t>33 LNG2</t>
  </si>
  <si>
    <t>18 Southern Lowendale</t>
  </si>
  <si>
    <t>14 Veranus</t>
  </si>
  <si>
    <t>19 Wannich</t>
  </si>
  <si>
    <t>8 Stephenson's Point</t>
  </si>
  <si>
    <t>6 Balfort Point</t>
  </si>
  <si>
    <t>Number of corals surveyed</t>
    <phoneticPr fontId="0" type="noConversion"/>
  </si>
  <si>
    <t>Transect length (cm)</t>
    <phoneticPr fontId="0" type="noConversion"/>
  </si>
  <si>
    <t>Tran#</t>
  </si>
  <si>
    <t>Acroporidae</t>
  </si>
  <si>
    <t>Agariciidae</t>
  </si>
  <si>
    <t>Faviidae</t>
  </si>
  <si>
    <t>Fungiidae</t>
  </si>
  <si>
    <t>Merulinidae</t>
  </si>
  <si>
    <t>Mussidae</t>
  </si>
  <si>
    <t>Oculiniidae</t>
  </si>
  <si>
    <t>Other_HC</t>
  </si>
  <si>
    <t>Pectiniidae</t>
  </si>
  <si>
    <t>Pocilloporidae</t>
  </si>
  <si>
    <t>Poritidae</t>
  </si>
  <si>
    <t>Siderastreidae</t>
  </si>
  <si>
    <t>Soft_corals</t>
  </si>
  <si>
    <t>Coralline Algae</t>
  </si>
  <si>
    <t>Millepora</t>
  </si>
  <si>
    <t>Recently Dead Coral</t>
  </si>
  <si>
    <t>Sand</t>
  </si>
  <si>
    <t>Total HCC</t>
    <phoneticPr fontId="0" type="noConversion"/>
  </si>
  <si>
    <t>Site HCC</t>
    <phoneticPr fontId="0" type="noConversion"/>
  </si>
  <si>
    <t>HHC SE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</si>
</sst>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0" xfId="1" applyFill="1"/>
    <xf numFmtId="0" fontId="1" fillId="2" borderId="0" xfId="1" applyFill="1"/>
    <xf numFmtId="0" fontId="2" fillId="0" borderId="0" xfId="1" applyFont="1"/>
    <xf numFmtId="0" fontId="2" fillId="0" borderId="0" xfId="1" applyFont="1" applyFill="1"/>
    <xf numFmtId="16" fontId="1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5"/>
  <sheetViews>
    <sheetView workbookViewId="0">
      <selection sqref="A1:DR35"/>
    </sheetView>
  </sheetViews>
  <sheetFormatPr baseColWidth="10" defaultRowHeight="15" x14ac:dyDescent="0"/>
  <sheetData>
    <row r="1" spans="1:1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2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1" t="s">
        <v>63</v>
      </c>
      <c r="BM1" s="1" t="s">
        <v>0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64</v>
      </c>
      <c r="CG1" s="1" t="s">
        <v>65</v>
      </c>
      <c r="CH1" s="1" t="s">
        <v>66</v>
      </c>
      <c r="CI1" s="1" t="s">
        <v>67</v>
      </c>
      <c r="CJ1" s="1" t="s">
        <v>82</v>
      </c>
      <c r="CK1" s="1" t="s">
        <v>69</v>
      </c>
      <c r="CL1" s="1" t="s">
        <v>70</v>
      </c>
      <c r="CM1" s="1" t="s">
        <v>83</v>
      </c>
      <c r="CN1" s="1" t="s">
        <v>71</v>
      </c>
      <c r="CO1" s="1" t="s">
        <v>84</v>
      </c>
      <c r="CP1" s="1" t="s">
        <v>85</v>
      </c>
      <c r="CQ1" s="1" t="s">
        <v>74</v>
      </c>
      <c r="CR1" s="1" t="s">
        <v>75</v>
      </c>
      <c r="CS1" s="1" t="s">
        <v>76</v>
      </c>
      <c r="CT1" s="1" t="s">
        <v>77</v>
      </c>
      <c r="CU1" s="1" t="s">
        <v>78</v>
      </c>
      <c r="CV1" s="1" t="s">
        <v>79</v>
      </c>
      <c r="CW1" s="1" t="s">
        <v>80</v>
      </c>
      <c r="CX1" s="1" t="s">
        <v>64</v>
      </c>
      <c r="CY1" s="1" t="s">
        <v>65</v>
      </c>
      <c r="CZ1" s="1" t="s">
        <v>66</v>
      </c>
      <c r="DA1" s="1" t="s">
        <v>67</v>
      </c>
      <c r="DB1" s="1" t="s">
        <v>82</v>
      </c>
      <c r="DC1" s="1" t="s">
        <v>69</v>
      </c>
      <c r="DD1" s="1" t="s">
        <v>70</v>
      </c>
      <c r="DE1" s="1" t="s">
        <v>83</v>
      </c>
      <c r="DF1" s="1" t="s">
        <v>71</v>
      </c>
      <c r="DG1" s="1" t="s">
        <v>84</v>
      </c>
      <c r="DH1" s="1" t="s">
        <v>86</v>
      </c>
      <c r="DI1" s="1" t="s">
        <v>87</v>
      </c>
      <c r="DJ1" s="1" t="s">
        <v>75</v>
      </c>
      <c r="DK1" s="1" t="s">
        <v>76</v>
      </c>
      <c r="DL1" s="1" t="s">
        <v>77</v>
      </c>
      <c r="DM1" s="1" t="s">
        <v>78</v>
      </c>
      <c r="DN1" s="1" t="s">
        <v>79</v>
      </c>
      <c r="DO1" s="1" t="s">
        <v>80</v>
      </c>
      <c r="DP1" s="1" t="s">
        <v>88</v>
      </c>
      <c r="DQ1" s="1"/>
      <c r="DR1" s="1" t="s">
        <v>89</v>
      </c>
    </row>
    <row r="2" spans="1:122">
      <c r="A2" s="1" t="s">
        <v>90</v>
      </c>
      <c r="B2" s="1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16</v>
      </c>
      <c r="U2" s="1"/>
      <c r="V2" s="1"/>
      <c r="W2" s="1"/>
      <c r="X2" s="1"/>
      <c r="Y2" s="1"/>
      <c r="Z2" s="1"/>
      <c r="AA2" s="2">
        <v>418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>
        <v>1</v>
      </c>
      <c r="AS2" s="1"/>
      <c r="AT2" s="1"/>
      <c r="AU2" s="1"/>
      <c r="AV2" s="1"/>
      <c r="AW2" s="1"/>
      <c r="AX2" s="1"/>
      <c r="AY2" s="1"/>
      <c r="AZ2" s="1"/>
      <c r="BA2" s="1"/>
      <c r="BB2" s="1">
        <v>1</v>
      </c>
      <c r="BC2" s="1"/>
      <c r="BD2" s="1">
        <v>1</v>
      </c>
      <c r="BE2" s="1"/>
      <c r="BF2" s="1"/>
      <c r="BG2" s="1"/>
      <c r="BH2" s="1"/>
      <c r="BI2" s="1"/>
      <c r="BJ2" s="1"/>
      <c r="BK2" s="1"/>
      <c r="BL2" s="1">
        <f>SUM(B2:BK2)</f>
        <v>439</v>
      </c>
      <c r="BM2" s="1" t="s">
        <v>90</v>
      </c>
      <c r="BN2" s="1">
        <f>SUM(BF2,BE2,AM2)</f>
        <v>0</v>
      </c>
      <c r="BO2" s="1">
        <f>SUM(BD2,BB2,AI2,AH2,BH2)</f>
        <v>2</v>
      </c>
      <c r="BP2" s="1">
        <f>SUM(AC2,D2,C2)</f>
        <v>0</v>
      </c>
      <c r="BQ2" s="1">
        <f>SUM(AJ2,P2,H2,G2,F2,AO2,BK2)</f>
        <v>0</v>
      </c>
      <c r="BR2" s="1">
        <f>SUM(AT2,AR2,AL2,G2,C2,O2)</f>
        <v>1</v>
      </c>
      <c r="BS2" s="1">
        <f>(Z2)</f>
        <v>0</v>
      </c>
      <c r="BT2" s="1">
        <f>BN2+BO2</f>
        <v>2</v>
      </c>
      <c r="BU2" s="1">
        <f>SUM(U2,T2,S2+F2)</f>
        <v>16</v>
      </c>
      <c r="BV2" s="1">
        <f>SUM(AY2,AW2,AV2,AU2,AH2,AE2,)</f>
        <v>0</v>
      </c>
      <c r="BW2" s="1">
        <f>SUM(BC2,BB2,AZ2,AY2,AX2,H2,)</f>
        <v>1</v>
      </c>
      <c r="BX2" s="1">
        <f>SUM(AQ2,AN2,AM2,AL2,AK2,AJ2,S2,N2,)</f>
        <v>0</v>
      </c>
      <c r="BY2" s="1">
        <f>SUM(AW2,AU2,K2,E2,)</f>
        <v>0</v>
      </c>
      <c r="BZ2" s="1">
        <f>SUM(AD2,M2,BI2)</f>
        <v>0</v>
      </c>
      <c r="CA2" s="1">
        <f>SUM(X2,AG2,BA2)</f>
        <v>0</v>
      </c>
      <c r="CB2" s="1">
        <f>SUM(AX2,AW2,AT2,AG2,AF2,AE2)</f>
        <v>0</v>
      </c>
      <c r="CC2" s="1">
        <f>SUM(BF2,AZ2,AS2,AP2,AK2,Y2,L2,B2)</f>
        <v>2</v>
      </c>
      <c r="CD2" s="1">
        <f>SUM(W2,R2,O2,N2,M2,L2+K2,J2,I2)</f>
        <v>0</v>
      </c>
      <c r="CE2" s="1">
        <f>SUM(BN2:BS2)</f>
        <v>3</v>
      </c>
      <c r="CF2" s="1">
        <f>(BN2/BL2)*100</f>
        <v>0</v>
      </c>
      <c r="CG2" s="1">
        <f>(BO2/BL2)*100</f>
        <v>0.45558086560364464</v>
      </c>
      <c r="CH2" s="1">
        <f>(BP2/BL2)*100</f>
        <v>0</v>
      </c>
      <c r="CI2" s="1">
        <f>(BQ2/BL2)*100</f>
        <v>0</v>
      </c>
      <c r="CJ2" s="1">
        <f>(BR2/BL2)*100</f>
        <v>0.22779043280182232</v>
      </c>
      <c r="CK2" s="1">
        <f>(BS2/BL2)*100</f>
        <v>0</v>
      </c>
      <c r="CL2" s="1">
        <f>(BT2/BL2)*100</f>
        <v>0.45558086560364464</v>
      </c>
      <c r="CM2" s="1">
        <f>(CE2/BL2)*100</f>
        <v>0.68337129840546695</v>
      </c>
      <c r="CN2" s="1">
        <f>(BU2/BL2)*100</f>
        <v>3.6446469248291571</v>
      </c>
      <c r="CO2" s="1">
        <f>(BV2/BL2)*100</f>
        <v>0</v>
      </c>
      <c r="CP2" s="1">
        <f>(BW2/BL2)*100</f>
        <v>0.22779043280182232</v>
      </c>
      <c r="CQ2" s="1">
        <f>(BX2/BL2)*100</f>
        <v>0</v>
      </c>
      <c r="CR2" s="1">
        <f>(BY2/BL2)*100</f>
        <v>0</v>
      </c>
      <c r="CS2" s="1">
        <f>(BZ2/BL2)*100</f>
        <v>0</v>
      </c>
      <c r="CT2" s="1">
        <f>(CA2/BL2)*100</f>
        <v>0</v>
      </c>
      <c r="CU2" s="1">
        <f>(CB2/BL2)*100</f>
        <v>0</v>
      </c>
      <c r="CV2" s="1">
        <f>(CC2/BL2)*100</f>
        <v>0.45558086560364464</v>
      </c>
      <c r="CW2" s="1">
        <f>(CD2/BL2)*100</f>
        <v>0</v>
      </c>
      <c r="CX2" s="1">
        <f>AVERAGE(CF2:CF4)</f>
        <v>0</v>
      </c>
      <c r="CY2" s="1">
        <f>AVERAGE(CG2:CG4)</f>
        <v>0.15186028853454822</v>
      </c>
      <c r="CZ2" s="1">
        <f>AVERAGE(CH2:CH4)</f>
        <v>0</v>
      </c>
      <c r="DA2" s="1">
        <f>AVERAGE(CI2:CI4)</f>
        <v>0</v>
      </c>
      <c r="DB2" s="1">
        <f>AVERAGE(CJ2:CJ4)</f>
        <v>0.19455410630760625</v>
      </c>
      <c r="DC2" s="1">
        <f>AVERAGE(CK2:CK4)</f>
        <v>0</v>
      </c>
      <c r="DD2" s="1">
        <f>AVERAGE(CL2:CL4)</f>
        <v>0.15186028853454822</v>
      </c>
      <c r="DE2" s="1">
        <f>AVERAGE(CM2:CM4)</f>
        <v>0.34641439484215447</v>
      </c>
      <c r="DF2" s="1">
        <f>AVERAGE(CN2:CN4)</f>
        <v>3.6894243735657817</v>
      </c>
      <c r="DG2" s="1">
        <f>AVERAGE(CO2:CO4)</f>
        <v>0.10822510822510822</v>
      </c>
      <c r="DH2" s="1">
        <f>AVERAGE(CP2:CP4)</f>
        <v>7.5930144267274111E-2</v>
      </c>
      <c r="DI2" s="1">
        <f>AVERAGE(CQ2:CQ4)</f>
        <v>0</v>
      </c>
      <c r="DJ2" s="1">
        <f>AVERAGE(CR2:CR4)</f>
        <v>0</v>
      </c>
      <c r="DK2" s="1">
        <f>AVERAGE(CS2:CS4)</f>
        <v>0.10822510822510822</v>
      </c>
      <c r="DL2" s="1">
        <f>AVERAGE(CT2:CT4)</f>
        <v>0</v>
      </c>
      <c r="DM2" s="1">
        <f>AVERAGE(CU2:CU4)</f>
        <v>0</v>
      </c>
      <c r="DN2" s="1">
        <f>AVERAGE(CV2:CV4)</f>
        <v>0.15186028853454822</v>
      </c>
      <c r="DO2" s="1">
        <f>AVERAGE(CW2:CW4)</f>
        <v>0.4536981405308807</v>
      </c>
      <c r="DP2" s="1">
        <f>(STDEV(CM2:CM4))/SQRT(3)</f>
        <v>0.1973289689638941</v>
      </c>
      <c r="DQ2" s="4" t="s">
        <v>90</v>
      </c>
      <c r="DR2" s="4">
        <v>3</v>
      </c>
    </row>
    <row r="3" spans="1:122">
      <c r="A3" s="1" t="s">
        <v>90</v>
      </c>
      <c r="B3" s="1"/>
      <c r="C3" s="1"/>
      <c r="D3" s="1"/>
      <c r="E3" s="1"/>
      <c r="F3" s="1"/>
      <c r="G3" s="1"/>
      <c r="H3" s="1"/>
      <c r="I3" s="1">
        <v>0</v>
      </c>
      <c r="J3" s="1">
        <v>2</v>
      </c>
      <c r="K3" s="1"/>
      <c r="L3" s="1"/>
      <c r="M3" s="1"/>
      <c r="N3" s="1"/>
      <c r="O3" s="1"/>
      <c r="P3" s="1"/>
      <c r="Q3" s="1"/>
      <c r="R3" s="1"/>
      <c r="S3" s="1"/>
      <c r="T3" s="1">
        <v>9</v>
      </c>
      <c r="U3" s="1"/>
      <c r="V3" s="1"/>
      <c r="W3" s="1"/>
      <c r="X3" s="1"/>
      <c r="Y3" s="1"/>
      <c r="Z3" s="1">
        <v>0</v>
      </c>
      <c r="AA3" s="2">
        <v>269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>
        <v>1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>
        <f>SUM(B3:BK3)</f>
        <v>281</v>
      </c>
      <c r="BM3" s="1" t="s">
        <v>90</v>
      </c>
      <c r="BN3" s="1">
        <f>SUM(BF3,BE3,AM3,)</f>
        <v>0</v>
      </c>
      <c r="BO3" s="1">
        <f>SUM(BD3,BB3,AI3,AH3,BG3,BH3)</f>
        <v>0</v>
      </c>
      <c r="BP3" s="1">
        <f>SUM(AC3,D3,C3)</f>
        <v>0</v>
      </c>
      <c r="BQ3" s="1">
        <f>SUM(AJ3,P3,H3,G3,F3,AO3,BK3)</f>
        <v>0</v>
      </c>
      <c r="BR3" s="1">
        <f>SUM(AT3,AR3,AL3,G3,C3,O3)</f>
        <v>1</v>
      </c>
      <c r="BS3" s="1">
        <f>(Z3)</f>
        <v>0</v>
      </c>
      <c r="BT3" s="1">
        <f>BN3+BO3</f>
        <v>0</v>
      </c>
      <c r="BU3" s="1">
        <f>SUM(U3,T3,S3+F3)</f>
        <v>9</v>
      </c>
      <c r="BV3" s="1">
        <f>SUM(AY3,AW3,AV3,AU3,AH3,AE3,)</f>
        <v>0</v>
      </c>
      <c r="BW3" s="1">
        <f>SUM(BC3,BB3,AZ3,AY3,AX3,H3,)</f>
        <v>0</v>
      </c>
      <c r="BX3" s="1">
        <f>SUM(AQ3,AN3,AM3,AL3,AK3,AJ3,S3,N3,)</f>
        <v>0</v>
      </c>
      <c r="BY3" s="1">
        <f>SUM(AW3,AU3,K3,E3,)</f>
        <v>0</v>
      </c>
      <c r="BZ3" s="1">
        <f>SUM(AD3,M3,BI3)</f>
        <v>0</v>
      </c>
      <c r="CA3" s="1">
        <f>SUM(X3,AG3,BA3)</f>
        <v>0</v>
      </c>
      <c r="CB3" s="1">
        <f>SUM(AX3,AW3,AT3,AG3,AF3,AE3)</f>
        <v>0</v>
      </c>
      <c r="CC3" s="1">
        <f>SUM(BF3,AZ3,AS3,AP3,AK3,Y3,L3,B3)</f>
        <v>0</v>
      </c>
      <c r="CD3" s="1">
        <f>SUM(W3,R3,O3,N3,M3,L3+K3,J3,I3)</f>
        <v>2</v>
      </c>
      <c r="CE3" s="1">
        <f>SUM(BN3:BS3)</f>
        <v>1</v>
      </c>
      <c r="CF3" s="1">
        <f>(BN3/BL3)*100</f>
        <v>0</v>
      </c>
      <c r="CG3" s="1">
        <f>(BO3/BL3)*100</f>
        <v>0</v>
      </c>
      <c r="CH3" s="1">
        <f>(BP3/BL3)*100</f>
        <v>0</v>
      </c>
      <c r="CI3" s="1">
        <f>(BQ3/BL3)*100</f>
        <v>0</v>
      </c>
      <c r="CJ3" s="1">
        <f>(BR3/BL3)*100</f>
        <v>0.35587188612099641</v>
      </c>
      <c r="CK3" s="1">
        <f>(BS3/BL3)*100</f>
        <v>0</v>
      </c>
      <c r="CL3" s="1">
        <f>(BT3/BL3)*100</f>
        <v>0</v>
      </c>
      <c r="CM3" s="1">
        <f>(CE3/BL3)*100</f>
        <v>0.35587188612099641</v>
      </c>
      <c r="CN3" s="1">
        <f>(BU3/BL3)*100</f>
        <v>3.2028469750889679</v>
      </c>
      <c r="CO3" s="1">
        <f>(BV3/BL3)*100</f>
        <v>0</v>
      </c>
      <c r="CP3" s="1">
        <f>(BW3/BL3)*100</f>
        <v>0</v>
      </c>
      <c r="CQ3" s="1">
        <f>(BX3/BL3)*100</f>
        <v>0</v>
      </c>
      <c r="CR3" s="1">
        <f>(BY3/BL3)*100</f>
        <v>0</v>
      </c>
      <c r="CS3" s="1">
        <f>(BZ3/BL3)*100</f>
        <v>0</v>
      </c>
      <c r="CT3" s="1">
        <f>(CA3/BL3)*100</f>
        <v>0</v>
      </c>
      <c r="CU3" s="1">
        <f>(CB3/BL3)*100</f>
        <v>0</v>
      </c>
      <c r="CV3" s="1">
        <f>(CC3/BL3)*100</f>
        <v>0</v>
      </c>
      <c r="CW3" s="1">
        <f>(CD3/BL3)*100</f>
        <v>0.71174377224199281</v>
      </c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4" t="s">
        <v>91</v>
      </c>
      <c r="DR3" s="4">
        <v>9</v>
      </c>
    </row>
    <row r="4" spans="1:122">
      <c r="A4" s="1" t="s">
        <v>90</v>
      </c>
      <c r="B4" s="1"/>
      <c r="C4" s="1"/>
      <c r="D4" s="1"/>
      <c r="E4" s="1"/>
      <c r="F4" s="1"/>
      <c r="G4" s="1"/>
      <c r="H4" s="1"/>
      <c r="I4" s="1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>
        <v>13</v>
      </c>
      <c r="U4" s="1"/>
      <c r="V4" s="1"/>
      <c r="W4" s="1"/>
      <c r="X4" s="1"/>
      <c r="Y4" s="1"/>
      <c r="Z4" s="1"/>
      <c r="AA4" s="2">
        <v>291</v>
      </c>
      <c r="AB4" s="1"/>
      <c r="AC4" s="1"/>
      <c r="AD4" s="1">
        <v>1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>
        <v>1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>
        <f>SUM(B4:BK4)</f>
        <v>308</v>
      </c>
      <c r="BM4" s="1" t="s">
        <v>90</v>
      </c>
      <c r="BN4" s="1">
        <f>SUM(BF4,BE4,AM4,)</f>
        <v>0</v>
      </c>
      <c r="BO4" s="1">
        <f>SUM(BD4,BB4,AI4,AH4,BG4,BH4)</f>
        <v>0</v>
      </c>
      <c r="BP4" s="1">
        <f>SUM(AC4,D4,C4)</f>
        <v>0</v>
      </c>
      <c r="BQ4" s="1">
        <f>SUM(AJ4,P4,H4,G4,F4,AO4,BK4)</f>
        <v>0</v>
      </c>
      <c r="BR4" s="1">
        <f>SUM(AT4,AR4,AL4,G4,C4,O4)</f>
        <v>0</v>
      </c>
      <c r="BS4" s="1">
        <f>(Z4)</f>
        <v>0</v>
      </c>
      <c r="BT4" s="1">
        <f>BN4+BO4</f>
        <v>0</v>
      </c>
      <c r="BU4" s="1">
        <f>SUM(U4,T4,S4+F4)</f>
        <v>13</v>
      </c>
      <c r="BV4" s="1">
        <f>SUM(AY4,AW4,AV4,AU4,AH4,AE4,)</f>
        <v>1</v>
      </c>
      <c r="BW4" s="1">
        <f>SUM(BC4,BB4,AZ4,AY4,AX4,H4,)</f>
        <v>0</v>
      </c>
      <c r="BX4" s="1">
        <f>SUM(AQ4,AN4,AM4,AL4,AK4,AJ4,S4,N4,)</f>
        <v>0</v>
      </c>
      <c r="BY4" s="1">
        <f>SUM(AW4,AU4,K4,E4,)</f>
        <v>0</v>
      </c>
      <c r="BZ4" s="1">
        <f>SUM(AD4,M4,BI4)</f>
        <v>1</v>
      </c>
      <c r="CA4" s="1">
        <f>SUM(X4,AG4,BA4)</f>
        <v>0</v>
      </c>
      <c r="CB4" s="1">
        <f>SUM(AX4,AW4,AT4,AG4,AF4,AE4)</f>
        <v>0</v>
      </c>
      <c r="CC4" s="1">
        <f>SUM(BF4,AZ4,AS4,AP4,AK4,Y4,L4,B4)</f>
        <v>0</v>
      </c>
      <c r="CD4" s="1">
        <f>SUM(W4,R4,O4,N4,M4,L4+K4,J4,I4)</f>
        <v>2</v>
      </c>
      <c r="CE4" s="1">
        <f>SUM(BN4:BS4)</f>
        <v>0</v>
      </c>
      <c r="CF4" s="1">
        <f>(BN4/BL4)*100</f>
        <v>0</v>
      </c>
      <c r="CG4" s="1">
        <f>(BO4/BL4)*100</f>
        <v>0</v>
      </c>
      <c r="CH4" s="1">
        <f>(BP4/BL4)*100</f>
        <v>0</v>
      </c>
      <c r="CI4" s="1">
        <f>(BQ4/BL4)*100</f>
        <v>0</v>
      </c>
      <c r="CJ4" s="1">
        <f>(BR4/BL4)*100</f>
        <v>0</v>
      </c>
      <c r="CK4" s="1">
        <f>(BS4/BL4)*100</f>
        <v>0</v>
      </c>
      <c r="CL4" s="1">
        <f>(BT4/BL4)*100</f>
        <v>0</v>
      </c>
      <c r="CM4" s="1">
        <f>(CE4/BL4)*100</f>
        <v>0</v>
      </c>
      <c r="CN4" s="1">
        <f>(BU4/BL4)*100</f>
        <v>4.220779220779221</v>
      </c>
      <c r="CO4" s="1">
        <f>(BV4/BL4)*100</f>
        <v>0.32467532467532467</v>
      </c>
      <c r="CP4" s="1">
        <f>(BW4/BL4)*100</f>
        <v>0</v>
      </c>
      <c r="CQ4" s="1">
        <f>(BX4/BL4)*100</f>
        <v>0</v>
      </c>
      <c r="CR4" s="1">
        <f>(BY4/BL4)*100</f>
        <v>0</v>
      </c>
      <c r="CS4" s="1">
        <f>(BZ4/BL4)*100</f>
        <v>0.32467532467532467</v>
      </c>
      <c r="CT4" s="1">
        <f>(CA4/BL4)*100</f>
        <v>0</v>
      </c>
      <c r="CU4" s="1">
        <f>(CB4/BL4)*100</f>
        <v>0</v>
      </c>
      <c r="CV4" s="1">
        <f>(CC4/BL4)*100</f>
        <v>0</v>
      </c>
      <c r="CW4" s="1">
        <f>(CD4/BL4)*100</f>
        <v>0.64935064935064934</v>
      </c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4" t="s">
        <v>92</v>
      </c>
      <c r="DR4" s="4">
        <v>78</v>
      </c>
    </row>
    <row r="5" spans="1:122">
      <c r="A5" s="1" t="s">
        <v>91</v>
      </c>
      <c r="B5" s="1"/>
      <c r="C5" s="1"/>
      <c r="D5" s="1"/>
      <c r="E5" s="1">
        <v>2</v>
      </c>
      <c r="F5" s="1"/>
      <c r="G5" s="1"/>
      <c r="H5" s="1"/>
      <c r="I5" s="1"/>
      <c r="J5" s="1">
        <v>4</v>
      </c>
      <c r="K5" s="1"/>
      <c r="L5" s="1"/>
      <c r="M5" s="1"/>
      <c r="N5" s="1">
        <v>2</v>
      </c>
      <c r="O5" s="1">
        <v>1</v>
      </c>
      <c r="P5" s="1"/>
      <c r="Q5" s="1"/>
      <c r="R5" s="1"/>
      <c r="S5" s="1"/>
      <c r="T5" s="1">
        <v>20</v>
      </c>
      <c r="U5" s="1"/>
      <c r="V5" s="1"/>
      <c r="W5" s="1"/>
      <c r="X5" s="1"/>
      <c r="Y5" s="1">
        <v>3</v>
      </c>
      <c r="Z5" s="1"/>
      <c r="AA5" s="2">
        <v>395</v>
      </c>
      <c r="AB5" s="1">
        <v>3</v>
      </c>
      <c r="AC5" s="1">
        <v>1</v>
      </c>
      <c r="AD5" s="1"/>
      <c r="AE5" s="1"/>
      <c r="AF5" s="1">
        <v>1</v>
      </c>
      <c r="AG5" s="1"/>
      <c r="AH5" s="1"/>
      <c r="AI5" s="1"/>
      <c r="AJ5" s="1"/>
      <c r="AK5" s="1">
        <v>2</v>
      </c>
      <c r="AL5" s="1"/>
      <c r="AM5" s="1"/>
      <c r="AN5" s="1">
        <v>15</v>
      </c>
      <c r="AO5" s="1"/>
      <c r="AP5" s="1">
        <v>1</v>
      </c>
      <c r="AQ5" s="1">
        <v>3</v>
      </c>
      <c r="AR5" s="1">
        <v>1</v>
      </c>
      <c r="AS5" s="1"/>
      <c r="AT5" s="1"/>
      <c r="AU5" s="1"/>
      <c r="AV5" s="1">
        <v>4</v>
      </c>
      <c r="AW5" s="1"/>
      <c r="AX5" s="1"/>
      <c r="AY5" s="1"/>
      <c r="AZ5" s="1"/>
      <c r="BA5" s="1"/>
      <c r="BB5" s="1">
        <v>9</v>
      </c>
      <c r="BC5" s="1"/>
      <c r="BD5" s="1"/>
      <c r="BE5" s="1">
        <v>1</v>
      </c>
      <c r="BF5" s="1"/>
      <c r="BG5" s="1"/>
      <c r="BH5" s="1"/>
      <c r="BI5" s="1">
        <v>5</v>
      </c>
      <c r="BJ5" s="1"/>
      <c r="BK5" s="1"/>
      <c r="BL5" s="1">
        <f>SUM(B5:BK5)</f>
        <v>473</v>
      </c>
      <c r="BM5" s="1" t="s">
        <v>91</v>
      </c>
      <c r="BN5" s="1">
        <f>SUM(BF5,BE5,AM5,)</f>
        <v>1</v>
      </c>
      <c r="BO5" s="1">
        <f>SUM(BD5,BB5,AI5,AH5,BG5,BH5)</f>
        <v>9</v>
      </c>
      <c r="BP5" s="1">
        <f>SUM(AC5,D5,C5)</f>
        <v>1</v>
      </c>
      <c r="BQ5" s="1">
        <f>SUM(AJ5,P5,H5,G5,F5,AO5,BK5)</f>
        <v>0</v>
      </c>
      <c r="BR5" s="1">
        <f>SUM(AT5,AR5,AL5,G5,C5,O5)</f>
        <v>2</v>
      </c>
      <c r="BS5" s="1">
        <f>(Z5)</f>
        <v>0</v>
      </c>
      <c r="BT5" s="1">
        <f>BN5+BO5</f>
        <v>10</v>
      </c>
      <c r="BU5" s="1">
        <f>SUM(U5,T5,S5+F5)</f>
        <v>20</v>
      </c>
      <c r="BV5" s="1">
        <f>SUM(AY5,AW5,AV5,AU5,AH5,AE5,)</f>
        <v>4</v>
      </c>
      <c r="BW5" s="1">
        <f>SUM(BC5,BB5,AZ5,AY5,AX5,H5,)</f>
        <v>9</v>
      </c>
      <c r="BX5" s="1">
        <f>SUM(AQ5,AN5,AM5,AL5,AK5,AJ5,S5,N5,)</f>
        <v>22</v>
      </c>
      <c r="BY5" s="1">
        <f>SUM(AW5,AU5,K5,E5,)</f>
        <v>2</v>
      </c>
      <c r="BZ5" s="1">
        <f>SUM(AD5,M5,BI5)</f>
        <v>5</v>
      </c>
      <c r="CA5" s="1">
        <f>SUM(X5,AG5,BA5)</f>
        <v>0</v>
      </c>
      <c r="CB5" s="1">
        <f>SUM(AX5,AW5,AT5,AG5,AF5,AE5)</f>
        <v>1</v>
      </c>
      <c r="CC5" s="1">
        <f>SUM(BF5,AZ5,AS5,AP5,AK5,Y5,L5,B5)</f>
        <v>6</v>
      </c>
      <c r="CD5" s="1">
        <f>SUM(W5,R5,O5,N5,M5,L5+K5,J5,I5)</f>
        <v>7</v>
      </c>
      <c r="CE5" s="1">
        <f>SUM(BN5:BS5)</f>
        <v>13</v>
      </c>
      <c r="CF5" s="1">
        <f>(BN5/BL5)*100</f>
        <v>0.21141649048625794</v>
      </c>
      <c r="CG5" s="1">
        <f>(BO5/BL5)*100</f>
        <v>1.9027484143763214</v>
      </c>
      <c r="CH5" s="1">
        <f>(BP5/BL5)*100</f>
        <v>0.21141649048625794</v>
      </c>
      <c r="CI5" s="1">
        <f>(BQ5/BL5)*100</f>
        <v>0</v>
      </c>
      <c r="CJ5" s="1">
        <f>(BR5/BL5)*100</f>
        <v>0.42283298097251587</v>
      </c>
      <c r="CK5" s="1">
        <f>(BS5/BL5)*100</f>
        <v>0</v>
      </c>
      <c r="CL5" s="1">
        <f>(BT5/BL5)*100</f>
        <v>2.1141649048625792</v>
      </c>
      <c r="CM5" s="1">
        <f>(CE5/BL5)*100</f>
        <v>2.7484143763213531</v>
      </c>
      <c r="CN5" s="1">
        <f>(BU5/BL5)*100</f>
        <v>4.2283298097251585</v>
      </c>
      <c r="CO5" s="1">
        <f>(BV5/BL5)*100</f>
        <v>0.84566596194503174</v>
      </c>
      <c r="CP5" s="1">
        <f>(BW5/BL5)*100</f>
        <v>1.9027484143763214</v>
      </c>
      <c r="CQ5" s="1">
        <f>(BX5/BL5)*100</f>
        <v>4.6511627906976747</v>
      </c>
      <c r="CR5" s="1">
        <f>(BY5/BL5)*100</f>
        <v>0.42283298097251587</v>
      </c>
      <c r="CS5" s="1">
        <f>(BZ5/BL5)*100</f>
        <v>1.0570824524312896</v>
      </c>
      <c r="CT5" s="1">
        <f>(CA5/BL5)*100</f>
        <v>0</v>
      </c>
      <c r="CU5" s="1">
        <f>(CB5/BL5)*100</f>
        <v>0.21141649048625794</v>
      </c>
      <c r="CV5" s="1">
        <f>(CC5/BL5)*100</f>
        <v>1.2684989429175475</v>
      </c>
      <c r="CW5" s="1">
        <f>(CD5/BL5)*100</f>
        <v>1.4799154334038054</v>
      </c>
      <c r="CX5" s="1">
        <f>AVERAGE(CF5:CF7)</f>
        <v>7.0472163495419307E-2</v>
      </c>
      <c r="CY5" s="1">
        <f>AVERAGE(CG5:CG7)</f>
        <v>2.3238744703311545</v>
      </c>
      <c r="CZ5" s="1">
        <f>AVERAGE(CH5:CH7)</f>
        <v>0.17240896267992492</v>
      </c>
      <c r="DA5" s="1">
        <f>AVERAGE(CI5:CI7)</f>
        <v>0</v>
      </c>
      <c r="DB5" s="1">
        <f>AVERAGE(CJ5:CJ7)</f>
        <v>1.7178073798626599</v>
      </c>
      <c r="DC5" s="1">
        <f>AVERAGE(CK5:CK7)</f>
        <v>0</v>
      </c>
      <c r="DD5" s="1">
        <f>AVERAGE(CL5:CL7)</f>
        <v>2.3943466338265735</v>
      </c>
      <c r="DE5" s="1">
        <f>AVERAGE(CM5:CM7)</f>
        <v>4.2845629763691582</v>
      </c>
      <c r="DF5" s="1">
        <f>AVERAGE(CN5:CN7)</f>
        <v>4.2203730598103286</v>
      </c>
      <c r="DG5" s="1">
        <f>AVERAGE(CO5:CO7)</f>
        <v>0.78074750308815155</v>
      </c>
      <c r="DH5" s="1">
        <f>AVERAGE(CP5:CP7)</f>
        <v>1.6427923164877758</v>
      </c>
      <c r="DI5" s="1">
        <f>AVERAGE(CQ5:CQ7)</f>
        <v>1.8561979944527416</v>
      </c>
      <c r="DJ5" s="1">
        <f>AVERAGE(CR5:CR7)</f>
        <v>0.43592957772830171</v>
      </c>
      <c r="DK5" s="1">
        <f>AVERAGE(CS5:CS7)</f>
        <v>1.827287071164412</v>
      </c>
      <c r="DL5" s="1">
        <f>AVERAGE(CT5:CT7)</f>
        <v>0</v>
      </c>
      <c r="DM5" s="1">
        <f>AVERAGE(CU5:CU7)</f>
        <v>7.0472163495419307E-2</v>
      </c>
      <c r="DN5" s="1">
        <f>AVERAGE(CV5:CV7)</f>
        <v>1.4313758260015181</v>
      </c>
      <c r="DO5" s="1">
        <f>AVERAGE(CW5:CW7)</f>
        <v>1.8076583870504546</v>
      </c>
      <c r="DP5" s="1">
        <f>(STDEV(CM5:CM7))/SQRT(3)</f>
        <v>1.8483642861174809</v>
      </c>
      <c r="DQ5" s="4" t="s">
        <v>93</v>
      </c>
      <c r="DR5" s="4">
        <v>69</v>
      </c>
    </row>
    <row r="6" spans="1:122">
      <c r="A6" s="1" t="s">
        <v>91</v>
      </c>
      <c r="B6" s="1">
        <v>2</v>
      </c>
      <c r="C6" s="1">
        <v>1</v>
      </c>
      <c r="D6" s="1"/>
      <c r="E6" s="1"/>
      <c r="F6" s="1"/>
      <c r="G6" s="1"/>
      <c r="H6" s="1"/>
      <c r="I6" s="1"/>
      <c r="J6" s="1">
        <v>3</v>
      </c>
      <c r="K6" s="1"/>
      <c r="L6" s="1">
        <v>2</v>
      </c>
      <c r="M6" s="1"/>
      <c r="N6" s="1"/>
      <c r="O6" s="1"/>
      <c r="P6" s="1"/>
      <c r="Q6" s="1"/>
      <c r="R6" s="1">
        <v>5</v>
      </c>
      <c r="S6" s="1">
        <v>1</v>
      </c>
      <c r="T6" s="1">
        <v>14</v>
      </c>
      <c r="U6" s="1">
        <v>1</v>
      </c>
      <c r="V6" s="1">
        <v>3</v>
      </c>
      <c r="W6" s="1"/>
      <c r="X6" s="1"/>
      <c r="Y6" s="1">
        <v>2</v>
      </c>
      <c r="Z6" s="1"/>
      <c r="AA6" s="2">
        <v>282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v>2</v>
      </c>
      <c r="AO6" s="1"/>
      <c r="AP6" s="1"/>
      <c r="AQ6" s="1"/>
      <c r="AR6" s="1"/>
      <c r="AS6" s="1"/>
      <c r="AT6" s="1"/>
      <c r="AU6" s="1"/>
      <c r="AV6" s="1">
        <v>2</v>
      </c>
      <c r="AW6" s="1"/>
      <c r="AX6" s="1"/>
      <c r="AY6" s="1"/>
      <c r="AZ6" s="1">
        <v>1</v>
      </c>
      <c r="BA6" s="1"/>
      <c r="BB6" s="1">
        <v>5</v>
      </c>
      <c r="BC6" s="1">
        <v>1</v>
      </c>
      <c r="BD6" s="1"/>
      <c r="BE6" s="1"/>
      <c r="BF6" s="1"/>
      <c r="BG6" s="1"/>
      <c r="BH6" s="1"/>
      <c r="BI6" s="1"/>
      <c r="BJ6" s="1"/>
      <c r="BK6" s="1"/>
      <c r="BL6" s="1">
        <f>SUM(B6:BK6)</f>
        <v>327</v>
      </c>
      <c r="BM6" s="1" t="s">
        <v>91</v>
      </c>
      <c r="BN6" s="1">
        <f>SUM(BF6,BE6,AM6,)</f>
        <v>0</v>
      </c>
      <c r="BO6" s="1">
        <f>SUM(BD6,BB6,AI6,AH6,BG6,BH6)</f>
        <v>5</v>
      </c>
      <c r="BP6" s="1">
        <f>SUM(AC6,D6,C6)</f>
        <v>1</v>
      </c>
      <c r="BQ6" s="1">
        <f>SUM(AJ6,P6,H6,G6,F6,AO6,BK6)</f>
        <v>0</v>
      </c>
      <c r="BR6" s="1">
        <f>SUM(AT6,AR6,AL6,G6,C6,O6)</f>
        <v>1</v>
      </c>
      <c r="BS6" s="1">
        <f>(Z6)</f>
        <v>0</v>
      </c>
      <c r="BT6" s="1">
        <f>BN6+BO6</f>
        <v>5</v>
      </c>
      <c r="BU6" s="1">
        <f>SUM(U6,T6,S6+F6)</f>
        <v>16</v>
      </c>
      <c r="BV6" s="1">
        <f>SUM(AY6,AW6,AV6,AU6,AH6,AE6,)</f>
        <v>2</v>
      </c>
      <c r="BW6" s="1">
        <f>SUM(BC6,BB6,AZ6,AY6,AX6,H6,)</f>
        <v>7</v>
      </c>
      <c r="BX6" s="1">
        <f>SUM(AQ6,AN6,AM6,AL6,AK6,AJ6,S6,N6,)</f>
        <v>3</v>
      </c>
      <c r="BY6" s="1">
        <f>SUM(AW6,AU6,K6,E6,)</f>
        <v>0</v>
      </c>
      <c r="BZ6" s="1">
        <f>SUM(AD6,M6,BI6)</f>
        <v>0</v>
      </c>
      <c r="CA6" s="1">
        <f>SUM(X6,AG6,BA6)</f>
        <v>0</v>
      </c>
      <c r="CB6" s="1">
        <f>SUM(AX6,AW6,AT6,AG6,AF6,AE6)</f>
        <v>0</v>
      </c>
      <c r="CC6" s="1">
        <f>SUM(BF6,AZ6,AS6,AP6,AK6,Y6,L6,B6)</f>
        <v>7</v>
      </c>
      <c r="CD6" s="1">
        <f>SUM(W6,R6,O6,N6,M6,L6+K6,J6,I6)</f>
        <v>10</v>
      </c>
      <c r="CE6" s="1">
        <f>SUM(BN6:BS6)</f>
        <v>7</v>
      </c>
      <c r="CF6" s="1">
        <f>(BN6/BL6)*100</f>
        <v>0</v>
      </c>
      <c r="CG6" s="1">
        <f>(BO6/BL6)*100</f>
        <v>1.5290519877675841</v>
      </c>
      <c r="CH6" s="1">
        <f>(BP6/BL6)*100</f>
        <v>0.3058103975535168</v>
      </c>
      <c r="CI6" s="1">
        <f>(BQ6/BL6)*100</f>
        <v>0</v>
      </c>
      <c r="CJ6" s="1">
        <f>(BR6/BL6)*100</f>
        <v>0.3058103975535168</v>
      </c>
      <c r="CK6" s="1">
        <f>(BS6/BL6)*100</f>
        <v>0</v>
      </c>
      <c r="CL6" s="1">
        <f>(BT6/BL6)*100</f>
        <v>1.5290519877675841</v>
      </c>
      <c r="CM6" s="1">
        <f>(CE6/BL6)*100</f>
        <v>2.1406727828746175</v>
      </c>
      <c r="CN6" s="1">
        <f>(BU6/BL6)*100</f>
        <v>4.8929663608562688</v>
      </c>
      <c r="CO6" s="1">
        <f>(BV6/BL6)*100</f>
        <v>0.6116207951070336</v>
      </c>
      <c r="CP6" s="1">
        <f>(BW6/BL6)*100</f>
        <v>2.1406727828746175</v>
      </c>
      <c r="CQ6" s="1">
        <f>(BX6/BL6)*100</f>
        <v>0.91743119266055051</v>
      </c>
      <c r="CR6" s="1">
        <f>(BY6/BL6)*100</f>
        <v>0</v>
      </c>
      <c r="CS6" s="1">
        <f>(BZ6/BL6)*100</f>
        <v>0</v>
      </c>
      <c r="CT6" s="1">
        <f>(CA6/BL6)*100</f>
        <v>0</v>
      </c>
      <c r="CU6" s="1">
        <f>(CB6/BL6)*100</f>
        <v>0</v>
      </c>
      <c r="CV6" s="1">
        <f>(CC6/BL6)*100</f>
        <v>2.1406727828746175</v>
      </c>
      <c r="CW6" s="1">
        <f>(CD6/BL6)*100</f>
        <v>3.0581039755351682</v>
      </c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4" t="s">
        <v>94</v>
      </c>
      <c r="DR6" s="4">
        <v>296</v>
      </c>
    </row>
    <row r="7" spans="1:122">
      <c r="A7" s="1" t="s">
        <v>91</v>
      </c>
      <c r="B7" s="1"/>
      <c r="C7" s="1"/>
      <c r="D7" s="1"/>
      <c r="E7" s="1">
        <v>1</v>
      </c>
      <c r="F7" s="1"/>
      <c r="G7" s="1"/>
      <c r="H7" s="1"/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>
        <v>4</v>
      </c>
      <c r="U7" s="1"/>
      <c r="V7" s="1"/>
      <c r="W7" s="1"/>
      <c r="X7" s="1"/>
      <c r="Y7" s="1">
        <v>1</v>
      </c>
      <c r="Z7" s="1"/>
      <c r="AA7" s="2">
        <v>91</v>
      </c>
      <c r="AB7" s="1"/>
      <c r="AC7" s="1"/>
      <c r="AD7" s="1">
        <v>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5</v>
      </c>
      <c r="AS7" s="1"/>
      <c r="AT7" s="1"/>
      <c r="AU7" s="1"/>
      <c r="AV7" s="1">
        <v>1</v>
      </c>
      <c r="AW7" s="1"/>
      <c r="AX7" s="1"/>
      <c r="AY7" s="1"/>
      <c r="AZ7" s="1"/>
      <c r="BA7" s="1"/>
      <c r="BB7" s="1">
        <v>1</v>
      </c>
      <c r="BC7" s="1"/>
      <c r="BD7" s="1">
        <v>3</v>
      </c>
      <c r="BE7" s="1"/>
      <c r="BF7" s="1"/>
      <c r="BG7" s="1"/>
      <c r="BH7" s="1"/>
      <c r="BI7" s="1">
        <v>3</v>
      </c>
      <c r="BJ7" s="1"/>
      <c r="BK7" s="1"/>
      <c r="BL7" s="1">
        <f>SUM(B7:BK7)</f>
        <v>113</v>
      </c>
      <c r="BM7" s="1" t="s">
        <v>91</v>
      </c>
      <c r="BN7" s="1">
        <f>SUM(BF7,BE7,AM7,)</f>
        <v>0</v>
      </c>
      <c r="BO7" s="1">
        <f>SUM(BD7,BB7,AI7,AH7,BG7,BH7)</f>
        <v>4</v>
      </c>
      <c r="BP7" s="1">
        <f>SUM(AC7,D7,C7)</f>
        <v>0</v>
      </c>
      <c r="BQ7" s="1">
        <f>SUM(AJ7,P7,H7,G7,F7,AO7,BK7)</f>
        <v>0</v>
      </c>
      <c r="BR7" s="1">
        <f>SUM(AT7,AR7,AL7,G7,C7,O7)</f>
        <v>5</v>
      </c>
      <c r="BS7" s="1">
        <f>(Z7)</f>
        <v>0</v>
      </c>
      <c r="BT7" s="1">
        <f>BN7+BO7</f>
        <v>4</v>
      </c>
      <c r="BU7" s="1">
        <f>SUM(U7,T7,S7+F7)</f>
        <v>4</v>
      </c>
      <c r="BV7" s="1">
        <f>SUM(AY7,AW7,AV7,AU7,AH7,AE7,)</f>
        <v>1</v>
      </c>
      <c r="BW7" s="1">
        <f>SUM(BC7,BB7,AZ7,AY7,AX7,H7,)</f>
        <v>1</v>
      </c>
      <c r="BX7" s="1">
        <f>SUM(AQ7,AN7,AM7,AL7,AK7,AJ7,S7,N7,)</f>
        <v>0</v>
      </c>
      <c r="BY7" s="1">
        <f>SUM(AW7,AU7,K7,E7,)</f>
        <v>1</v>
      </c>
      <c r="BZ7" s="1">
        <f>SUM(AD7,M7,BI7)</f>
        <v>5</v>
      </c>
      <c r="CA7" s="1">
        <f>SUM(X7,AG7,BA7)</f>
        <v>0</v>
      </c>
      <c r="CB7" s="1">
        <f>SUM(AX7,AW7,AT7,AG7,AF7,AE7)</f>
        <v>0</v>
      </c>
      <c r="CC7" s="1">
        <f>SUM(BF7,AZ7,AS7,AP7,AK7,Y7,L7,B7)</f>
        <v>1</v>
      </c>
      <c r="CD7" s="1">
        <f>SUM(W7,R7,O7,N7,M7,L7+K7,J7,I7)</f>
        <v>1</v>
      </c>
      <c r="CE7" s="1">
        <f>SUM(BN7:BS7)</f>
        <v>9</v>
      </c>
      <c r="CF7" s="1">
        <f>(BN7/BL7)*100</f>
        <v>0</v>
      </c>
      <c r="CG7" s="1">
        <f>(BO7/BL7)*100</f>
        <v>3.5398230088495577</v>
      </c>
      <c r="CH7" s="1">
        <f>(BP7/BL7)*100</f>
        <v>0</v>
      </c>
      <c r="CI7" s="1">
        <f>(BQ7/BL7)*100</f>
        <v>0</v>
      </c>
      <c r="CJ7" s="1">
        <f>(BR7/BL7)*100</f>
        <v>4.4247787610619467</v>
      </c>
      <c r="CK7" s="1">
        <f>(BS7/BL7)*100</f>
        <v>0</v>
      </c>
      <c r="CL7" s="1">
        <f>(BT7/BL7)*100</f>
        <v>3.5398230088495577</v>
      </c>
      <c r="CM7" s="1">
        <f>(CE7/BL7)*100</f>
        <v>7.9646017699115044</v>
      </c>
      <c r="CN7" s="1">
        <f>(BU7/BL7)*100</f>
        <v>3.5398230088495577</v>
      </c>
      <c r="CO7" s="1">
        <f>(BV7/BL7)*100</f>
        <v>0.88495575221238942</v>
      </c>
      <c r="CP7" s="1">
        <f>(BW7/BL7)*100</f>
        <v>0.88495575221238942</v>
      </c>
      <c r="CQ7" s="1">
        <f>(BX7/BL7)*100</f>
        <v>0</v>
      </c>
      <c r="CR7" s="1">
        <f>(BY7/BL7)*100</f>
        <v>0.88495575221238942</v>
      </c>
      <c r="CS7" s="1">
        <f>(BZ7/BL7)*100</f>
        <v>4.4247787610619467</v>
      </c>
      <c r="CT7" s="1">
        <f>(CA7/BL7)*100</f>
        <v>0</v>
      </c>
      <c r="CU7" s="1">
        <f>(CB7/BL7)*100</f>
        <v>0</v>
      </c>
      <c r="CV7" s="1">
        <f>(CC7/BL7)*100</f>
        <v>0.88495575221238942</v>
      </c>
      <c r="CW7" s="1">
        <f>(CD7/BL7)*100</f>
        <v>0.88495575221238942</v>
      </c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4" t="s">
        <v>95</v>
      </c>
      <c r="DR7" s="4">
        <v>347</v>
      </c>
    </row>
    <row r="8" spans="1:122">
      <c r="A8" s="1" t="s">
        <v>92</v>
      </c>
      <c r="B8" s="1"/>
      <c r="C8" s="1"/>
      <c r="D8" s="1">
        <v>13</v>
      </c>
      <c r="E8" s="1">
        <v>1</v>
      </c>
      <c r="F8" s="1"/>
      <c r="G8" s="1"/>
      <c r="H8" s="1"/>
      <c r="I8" s="1">
        <v>2</v>
      </c>
      <c r="J8" s="1">
        <v>3</v>
      </c>
      <c r="K8" s="1"/>
      <c r="L8" s="1"/>
      <c r="M8" s="1"/>
      <c r="N8" s="1"/>
      <c r="O8" s="1"/>
      <c r="P8" s="1"/>
      <c r="Q8" s="1"/>
      <c r="R8" s="1"/>
      <c r="S8" s="1"/>
      <c r="T8" s="1">
        <v>16</v>
      </c>
      <c r="U8" s="1"/>
      <c r="V8" s="1"/>
      <c r="W8" s="1"/>
      <c r="X8" s="1"/>
      <c r="Y8" s="1">
        <v>2</v>
      </c>
      <c r="Z8" s="1"/>
      <c r="AA8" s="1">
        <v>284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v>3</v>
      </c>
      <c r="AM8" s="1"/>
      <c r="AN8" s="1">
        <v>1</v>
      </c>
      <c r="AO8" s="1"/>
      <c r="AP8" s="1"/>
      <c r="AQ8" s="1">
        <v>1</v>
      </c>
      <c r="AR8" s="1">
        <v>4</v>
      </c>
      <c r="AS8" s="1"/>
      <c r="AT8" s="1"/>
      <c r="AU8" s="1"/>
      <c r="AV8" s="1">
        <v>5</v>
      </c>
      <c r="AW8" s="1"/>
      <c r="AX8" s="1"/>
      <c r="AY8" s="1"/>
      <c r="AZ8" s="1">
        <v>1</v>
      </c>
      <c r="BA8" s="1"/>
      <c r="BB8" s="1">
        <v>6</v>
      </c>
      <c r="BC8" s="1"/>
      <c r="BD8" s="1">
        <v>16</v>
      </c>
      <c r="BE8" s="1"/>
      <c r="BF8" s="1"/>
      <c r="BG8" s="1"/>
      <c r="BH8" s="1">
        <v>1</v>
      </c>
      <c r="BI8" s="1">
        <v>2</v>
      </c>
      <c r="BJ8" s="1"/>
      <c r="BK8" s="1"/>
      <c r="BL8" s="1">
        <f>SUM(B8:BK8)</f>
        <v>361</v>
      </c>
      <c r="BM8" s="2" t="s">
        <v>92</v>
      </c>
      <c r="BN8" s="2">
        <f>SUM(BF8,BE8,AM8,)</f>
        <v>0</v>
      </c>
      <c r="BO8" s="1">
        <f>SUM(BD8,BB8,AI8,AH8,BG8,BH8)</f>
        <v>23</v>
      </c>
      <c r="BP8" s="2">
        <f>SUM(AC8,D8,C8)</f>
        <v>13</v>
      </c>
      <c r="BQ8" s="1">
        <f>SUM(AJ8,P8,H8,G8,F8,AO8,BK8)</f>
        <v>0</v>
      </c>
      <c r="BR8" s="1">
        <f>SUM(AT8,AR8,AL8,G8,C8,O8)</f>
        <v>7</v>
      </c>
      <c r="BS8" s="1">
        <f>(Z8)</f>
        <v>0</v>
      </c>
      <c r="BT8" s="1">
        <f>BN8+BO8</f>
        <v>23</v>
      </c>
      <c r="BU8" s="2">
        <f>SUM(U8,T8,S8+F8)</f>
        <v>16</v>
      </c>
      <c r="BV8" s="2">
        <f>SUM(AY8,AW8,AV8,AU8,AH8,AE8,)</f>
        <v>5</v>
      </c>
      <c r="BW8" s="1">
        <f>SUM(BC8,BB8,AZ8,AY8,AX8,H8,)</f>
        <v>7</v>
      </c>
      <c r="BX8" s="1">
        <f>SUM(AQ8,AN8,AM8,AL8,AK8,AJ8,S8,N8,)</f>
        <v>5</v>
      </c>
      <c r="BY8" s="1">
        <f>SUM(AW8,AU8,K8,E8,)</f>
        <v>1</v>
      </c>
      <c r="BZ8" s="1">
        <f>SUM(AD8,M8,BI8)</f>
        <v>2</v>
      </c>
      <c r="CA8" s="1">
        <f>SUM(X8,AG8,BA8)</f>
        <v>0</v>
      </c>
      <c r="CB8" s="1">
        <f>SUM(AX8,AW8,AT8,AG8,AF8,AE8)</f>
        <v>0</v>
      </c>
      <c r="CC8" s="1">
        <f>SUM(BF8,AZ8,AS8,AP8,AK8,Y8,L8,B8)</f>
        <v>3</v>
      </c>
      <c r="CD8" s="1">
        <f>SUM(W8,R8,O8,N8,M8,L8+K8,J8,I8)</f>
        <v>5</v>
      </c>
      <c r="CE8" s="2">
        <f>SUM(BN8:BS8)</f>
        <v>43</v>
      </c>
      <c r="CF8" s="2">
        <f>(BN8/BL8)*100</f>
        <v>0</v>
      </c>
      <c r="CG8" s="2">
        <f>(BO8/BL8)*100</f>
        <v>6.3711911357340725</v>
      </c>
      <c r="CH8" s="2">
        <f>(BP8/BL8)*100</f>
        <v>3.6011080332409975</v>
      </c>
      <c r="CI8" s="2">
        <f>(BQ8/BL8)*100</f>
        <v>0</v>
      </c>
      <c r="CJ8" s="2">
        <f>(BR8/BL8)*100</f>
        <v>1.9390581717451523</v>
      </c>
      <c r="CK8" s="2">
        <f>(BS8/BL8)*100</f>
        <v>0</v>
      </c>
      <c r="CL8" s="2">
        <f>(BT8/BL8)*100</f>
        <v>6.3711911357340725</v>
      </c>
      <c r="CM8" s="2">
        <f>(CE8/BL8)*100</f>
        <v>11.911357340720222</v>
      </c>
      <c r="CN8" s="2">
        <f>(BU8/BL8)*100</f>
        <v>4.43213296398892</v>
      </c>
      <c r="CO8" s="1">
        <f>(BV8/BL8)*100</f>
        <v>1.3850415512465373</v>
      </c>
      <c r="CP8" s="1">
        <f>(BW8/BL8)*100</f>
        <v>1.9390581717451523</v>
      </c>
      <c r="CQ8" s="1">
        <f>(BX8/BL8)*100</f>
        <v>1.3850415512465373</v>
      </c>
      <c r="CR8" s="1">
        <f>(BY8/BL8)*100</f>
        <v>0.2770083102493075</v>
      </c>
      <c r="CS8" s="1">
        <f>(BZ8/BL8)*100</f>
        <v>0.554016620498615</v>
      </c>
      <c r="CT8" s="1">
        <f>(CA8/BL8)*100</f>
        <v>0</v>
      </c>
      <c r="CU8" s="1">
        <f>(CB8/BL8)*100</f>
        <v>0</v>
      </c>
      <c r="CV8" s="1">
        <f>(CC8/BL8)*100</f>
        <v>0.8310249307479225</v>
      </c>
      <c r="CW8" s="1">
        <f>(CD8/BL8)*100</f>
        <v>1.3850415512465373</v>
      </c>
      <c r="CX8" s="2">
        <f>AVERAGE(CF8:CF10)</f>
        <v>0</v>
      </c>
      <c r="CY8" s="2">
        <f>AVERAGE(CG8:CG10)</f>
        <v>7.7434707865084187</v>
      </c>
      <c r="CZ8" s="2">
        <f>AVERAGE(CH8:CH10)</f>
        <v>1.2907035810893659</v>
      </c>
      <c r="DA8" s="2">
        <f>AVERAGE(CI8:CI10)</f>
        <v>0.18066847335140016</v>
      </c>
      <c r="DB8" s="2">
        <f>AVERAGE(CJ8:CJ10)</f>
        <v>1.1122872078212935</v>
      </c>
      <c r="DC8" s="2">
        <f>AVERAGE(CK8:CK10)</f>
        <v>0</v>
      </c>
      <c r="DD8" s="2">
        <f>AVERAGE(CL8:CL10)</f>
        <v>7.7434707865084187</v>
      </c>
      <c r="DE8" s="2">
        <f>AVERAGE(CM8:CM10)</f>
        <v>10.327130048770478</v>
      </c>
      <c r="DF8" s="2">
        <f>AVERAGE(CN8:CN10)</f>
        <v>1.9290488380414736</v>
      </c>
      <c r="DG8" s="1">
        <f>AVERAGE(CO8:CO10)</f>
        <v>0.85154406484046363</v>
      </c>
      <c r="DH8" s="1">
        <f>AVERAGE(CP8:CP10)</f>
        <v>1.5710900414636646</v>
      </c>
      <c r="DI8" s="1">
        <f>AVERAGE(CQ8:CQ10)</f>
        <v>1.9212916044211223</v>
      </c>
      <c r="DJ8" s="1">
        <f>AVERAGE(CR8:CR10)</f>
        <v>9.2336103416435833E-2</v>
      </c>
      <c r="DK8" s="1">
        <f>AVERAGE(CS8:CS10)</f>
        <v>0.37960398071201396</v>
      </c>
      <c r="DL8" s="1">
        <f>AVERAGE(CT8:CT10)</f>
        <v>0</v>
      </c>
      <c r="DM8" s="1">
        <f>AVERAGE(CU8:CU10)</f>
        <v>0.47306613417011362</v>
      </c>
      <c r="DN8" s="1">
        <f>AVERAGE(CV8:CV10)</f>
        <v>0.45767678360070763</v>
      </c>
      <c r="DO8" s="1">
        <f>AVERAGE(CW8:CW10)</f>
        <v>1.0250808879279929</v>
      </c>
      <c r="DP8" s="2">
        <f>(STDEV(CM8:CM10))/SQRT(3)</f>
        <v>0.90639086680821401</v>
      </c>
      <c r="DQ8" s="5" t="s">
        <v>96</v>
      </c>
      <c r="DR8" s="5">
        <v>40</v>
      </c>
    </row>
    <row r="9" spans="1:122">
      <c r="A9" s="1" t="s">
        <v>92</v>
      </c>
      <c r="B9" s="1">
        <v>2</v>
      </c>
      <c r="C9" s="1"/>
      <c r="D9" s="1">
        <v>1</v>
      </c>
      <c r="E9" s="1"/>
      <c r="F9" s="1"/>
      <c r="G9" s="1"/>
      <c r="H9" s="1"/>
      <c r="I9" s="1">
        <v>1</v>
      </c>
      <c r="J9" s="1">
        <v>2</v>
      </c>
      <c r="K9" s="1"/>
      <c r="L9" s="1"/>
      <c r="M9" s="1"/>
      <c r="N9" s="1"/>
      <c r="O9" s="1"/>
      <c r="P9" s="1">
        <v>2</v>
      </c>
      <c r="Q9" s="1"/>
      <c r="R9" s="1"/>
      <c r="S9" s="1"/>
      <c r="T9" s="1">
        <v>5</v>
      </c>
      <c r="U9" s="1"/>
      <c r="V9" s="1"/>
      <c r="W9" s="1"/>
      <c r="X9" s="1"/>
      <c r="Y9" s="1"/>
      <c r="Z9" s="1"/>
      <c r="AA9" s="1">
        <v>303</v>
      </c>
      <c r="AB9" s="1"/>
      <c r="AC9" s="1"/>
      <c r="AD9" s="1"/>
      <c r="AE9" s="1"/>
      <c r="AF9" s="1">
        <v>2</v>
      </c>
      <c r="AG9" s="1"/>
      <c r="AH9" s="1"/>
      <c r="AI9" s="1"/>
      <c r="AJ9" s="1"/>
      <c r="AK9" s="1"/>
      <c r="AL9" s="1">
        <v>2</v>
      </c>
      <c r="AM9" s="1"/>
      <c r="AN9" s="1">
        <v>5</v>
      </c>
      <c r="AO9" s="1"/>
      <c r="AP9" s="1"/>
      <c r="AQ9" s="1">
        <v>7</v>
      </c>
      <c r="AR9" s="1">
        <v>1</v>
      </c>
      <c r="AS9" s="1"/>
      <c r="AT9" s="1"/>
      <c r="AU9" s="1"/>
      <c r="AV9" s="1"/>
      <c r="AW9" s="1"/>
      <c r="AX9" s="1"/>
      <c r="AY9" s="1"/>
      <c r="AZ9" s="1"/>
      <c r="BA9" s="1"/>
      <c r="BB9" s="1">
        <v>3</v>
      </c>
      <c r="BC9" s="1">
        <v>4</v>
      </c>
      <c r="BD9" s="1">
        <v>15</v>
      </c>
      <c r="BE9" s="1"/>
      <c r="BF9" s="1"/>
      <c r="BG9" s="1">
        <v>9</v>
      </c>
      <c r="BH9" s="1">
        <v>5</v>
      </c>
      <c r="BI9" s="1"/>
      <c r="BJ9" s="1"/>
      <c r="BK9" s="1"/>
      <c r="BL9" s="1">
        <f>SUM(B9:BK9)</f>
        <v>369</v>
      </c>
      <c r="BM9" s="2" t="s">
        <v>92</v>
      </c>
      <c r="BN9" s="2">
        <f>SUM(BF9,BE9,AM9,)</f>
        <v>0</v>
      </c>
      <c r="BO9" s="1">
        <f>SUM(BD9,BB9,AI9,AH9,BG9,BH9)</f>
        <v>32</v>
      </c>
      <c r="BP9" s="2">
        <f>SUM(AC9,D9,C9)</f>
        <v>1</v>
      </c>
      <c r="BQ9" s="1">
        <f>SUM(AJ9,P9,H9,G9,F9,AO9,BK9)</f>
        <v>2</v>
      </c>
      <c r="BR9" s="1">
        <f>SUM(AT9,AR9,AL9,G9,C9,O9)</f>
        <v>3</v>
      </c>
      <c r="BS9" s="1">
        <f>(Z9)</f>
        <v>0</v>
      </c>
      <c r="BT9" s="1">
        <f>BN9+BO9</f>
        <v>32</v>
      </c>
      <c r="BU9" s="2">
        <f>SUM(U9,T9,S9+F9)</f>
        <v>5</v>
      </c>
      <c r="BV9" s="2">
        <f>SUM(AY9,AW9,AV9,AU9,AH9,AE9,)</f>
        <v>0</v>
      </c>
      <c r="BW9" s="1">
        <f>SUM(BC9,BB9,AZ9,AY9,AX9,H9,)</f>
        <v>7</v>
      </c>
      <c r="BX9" s="1">
        <f>SUM(AQ9,AN9,AM9,AL9,AK9,AJ9,S9,N9,)</f>
        <v>14</v>
      </c>
      <c r="BY9" s="1">
        <f>SUM(AW9,AU9,K9,E9,)</f>
        <v>0</v>
      </c>
      <c r="BZ9" s="1">
        <f>SUM(AD9,M9,BI9)</f>
        <v>0</v>
      </c>
      <c r="CA9" s="1">
        <f>SUM(X9,AG9,BA9)</f>
        <v>0</v>
      </c>
      <c r="CB9" s="1">
        <f>SUM(AX9,AW9,AT9,AG9,AF9,AE9)</f>
        <v>2</v>
      </c>
      <c r="CC9" s="1">
        <f>SUM(BF9,AZ9,AS9,AP9,AK9,Y9,L9,B9)</f>
        <v>2</v>
      </c>
      <c r="CD9" s="1">
        <f>SUM(W9,R9,O9,N9,M9,L9+K9,J9,I9)</f>
        <v>3</v>
      </c>
      <c r="CE9" s="2">
        <f>SUM(BN9:BS9)</f>
        <v>38</v>
      </c>
      <c r="CF9" s="2">
        <f>(BN9/BL9)*100</f>
        <v>0</v>
      </c>
      <c r="CG9" s="2">
        <f>(BO9/BL9)*100</f>
        <v>8.6720867208672079</v>
      </c>
      <c r="CH9" s="2">
        <f>(BP9/BL9)*100</f>
        <v>0.27100271002710025</v>
      </c>
      <c r="CI9" s="2">
        <f>(BQ9/BL9)*100</f>
        <v>0.54200542005420049</v>
      </c>
      <c r="CJ9" s="2">
        <f>(BR9/BL9)*100</f>
        <v>0.81300813008130091</v>
      </c>
      <c r="CK9" s="2">
        <f>(BS9/BL9)*100</f>
        <v>0</v>
      </c>
      <c r="CL9" s="2">
        <f>(BT9/BL9)*100</f>
        <v>8.6720867208672079</v>
      </c>
      <c r="CM9" s="2">
        <f>(CE9/BL9)*100</f>
        <v>10.29810298102981</v>
      </c>
      <c r="CN9" s="2">
        <f>(BU9/BL9)*100</f>
        <v>1.3550135501355014</v>
      </c>
      <c r="CO9" s="1">
        <f>(BV9/BL9)*100</f>
        <v>0</v>
      </c>
      <c r="CP9" s="1">
        <f>(BW9/BL9)*100</f>
        <v>1.8970189701897018</v>
      </c>
      <c r="CQ9" s="1">
        <f>(BX9/BL9)*100</f>
        <v>3.7940379403794036</v>
      </c>
      <c r="CR9" s="1">
        <f>(BY9/BL9)*100</f>
        <v>0</v>
      </c>
      <c r="CS9" s="1">
        <f>(BZ9/BL9)*100</f>
        <v>0</v>
      </c>
      <c r="CT9" s="1">
        <f>(CA9/BL9)*100</f>
        <v>0</v>
      </c>
      <c r="CU9" s="1">
        <f>(CB9/BL9)*100</f>
        <v>0.54200542005420049</v>
      </c>
      <c r="CV9" s="1">
        <f>(CC9/BL9)*100</f>
        <v>0.54200542005420049</v>
      </c>
      <c r="CW9" s="1">
        <f>(CD9/BL9)*100</f>
        <v>0.81300813008130091</v>
      </c>
      <c r="CX9" s="2"/>
      <c r="CY9" s="2"/>
      <c r="CZ9" s="2"/>
      <c r="DA9" s="2"/>
      <c r="DB9" s="2"/>
      <c r="DC9" s="2"/>
      <c r="DD9" s="2"/>
      <c r="DE9" s="2"/>
      <c r="DF9" s="2"/>
      <c r="DG9" s="1"/>
      <c r="DH9" s="1"/>
      <c r="DI9" s="1"/>
      <c r="DJ9" s="1"/>
      <c r="DK9" s="1"/>
      <c r="DL9" s="1"/>
      <c r="DM9" s="1"/>
      <c r="DN9" s="1"/>
      <c r="DO9" s="1"/>
      <c r="DP9" s="2"/>
      <c r="DQ9" s="5" t="s">
        <v>97</v>
      </c>
      <c r="DR9" s="5">
        <v>0</v>
      </c>
    </row>
    <row r="10" spans="1:122">
      <c r="A10" s="1" t="s">
        <v>92</v>
      </c>
      <c r="B10" s="1"/>
      <c r="C10" s="1"/>
      <c r="D10" s="1"/>
      <c r="E10" s="1"/>
      <c r="F10" s="1"/>
      <c r="G10" s="1"/>
      <c r="H10" s="1"/>
      <c r="I10" s="1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300</v>
      </c>
      <c r="AB10" s="1"/>
      <c r="AC10" s="1"/>
      <c r="AD10" s="1">
        <v>2</v>
      </c>
      <c r="AE10" s="1"/>
      <c r="AF10" s="1">
        <v>3</v>
      </c>
      <c r="AG10" s="1"/>
      <c r="AH10" s="1"/>
      <c r="AI10" s="1"/>
      <c r="AJ10" s="1"/>
      <c r="AK10" s="1"/>
      <c r="AL10" s="1">
        <v>2</v>
      </c>
      <c r="AM10" s="1"/>
      <c r="AN10" s="1"/>
      <c r="AO10" s="1"/>
      <c r="AP10" s="1"/>
      <c r="AQ10" s="1"/>
      <c r="AR10" s="1"/>
      <c r="AS10" s="1"/>
      <c r="AT10" s="1"/>
      <c r="AU10" s="1"/>
      <c r="AV10" s="1">
        <v>4</v>
      </c>
      <c r="AW10" s="1"/>
      <c r="AX10" s="1"/>
      <c r="AY10" s="1"/>
      <c r="AZ10" s="1"/>
      <c r="BA10" s="1"/>
      <c r="BB10" s="1">
        <v>3</v>
      </c>
      <c r="BC10" s="1"/>
      <c r="BD10" s="1">
        <v>15</v>
      </c>
      <c r="BE10" s="1"/>
      <c r="BF10" s="1"/>
      <c r="BG10" s="1">
        <v>10</v>
      </c>
      <c r="BH10" s="1"/>
      <c r="BI10" s="1"/>
      <c r="BJ10" s="1"/>
      <c r="BK10" s="1"/>
      <c r="BL10" s="1">
        <f>SUM(B10:BK10)</f>
        <v>342</v>
      </c>
      <c r="BM10" s="2" t="s">
        <v>92</v>
      </c>
      <c r="BN10" s="2">
        <f>SUM(BF10,BE10,AM10,)</f>
        <v>0</v>
      </c>
      <c r="BO10" s="1">
        <f>SUM(BD10,BB10,AI10,AH10,BG10,BH10)</f>
        <v>28</v>
      </c>
      <c r="BP10" s="2">
        <f>SUM(AC10,D10,C10)</f>
        <v>0</v>
      </c>
      <c r="BQ10" s="1">
        <f>SUM(AJ10,P10,H10,G10,F10,AO10,BK10)</f>
        <v>0</v>
      </c>
      <c r="BR10" s="1">
        <f>SUM(AT10,AR10,AL10,G10,C10,O10)</f>
        <v>2</v>
      </c>
      <c r="BS10" s="1">
        <f>(Z10)</f>
        <v>0</v>
      </c>
      <c r="BT10" s="1">
        <f>BN10+BO10</f>
        <v>28</v>
      </c>
      <c r="BU10" s="2">
        <f>SUM(U10,T10,S10+F10)</f>
        <v>0</v>
      </c>
      <c r="BV10" s="2">
        <f>SUM(AY10,AW10,AV10,AU10,AH10,AE10,)</f>
        <v>4</v>
      </c>
      <c r="BW10" s="1">
        <f>SUM(BC10,BB10,AZ10,AY10,AX10,H10,)</f>
        <v>3</v>
      </c>
      <c r="BX10" s="1">
        <f>SUM(AQ10,AN10,AM10,AL10,AK10,AJ10,S10,N10,)</f>
        <v>2</v>
      </c>
      <c r="BY10" s="1">
        <f>SUM(AW10,AU10,K10,E10,)</f>
        <v>0</v>
      </c>
      <c r="BZ10" s="1">
        <f>SUM(AD10,M10,BI10)</f>
        <v>2</v>
      </c>
      <c r="CA10" s="1">
        <f>SUM(X10,AG10,BA10)</f>
        <v>0</v>
      </c>
      <c r="CB10" s="1">
        <f>SUM(AX10,AW10,AT10,AG10,AF10,AE10)</f>
        <v>3</v>
      </c>
      <c r="CC10" s="1">
        <f>SUM(BF10,AZ10,AS10,AP10,AK10,Y10,L10,B10)</f>
        <v>0</v>
      </c>
      <c r="CD10" s="1">
        <f>SUM(W10,R10,O10,N10,M10,L10+K10,J10,I10)</f>
        <v>3</v>
      </c>
      <c r="CE10" s="2">
        <f>SUM(BN10:BS10)</f>
        <v>30</v>
      </c>
      <c r="CF10" s="2">
        <f>(BN10/BL10)*100</f>
        <v>0</v>
      </c>
      <c r="CG10" s="2">
        <f>(BO10/BL10)*100</f>
        <v>8.1871345029239766</v>
      </c>
      <c r="CH10" s="2">
        <f>(BP10/BL10)*100</f>
        <v>0</v>
      </c>
      <c r="CI10" s="2">
        <f>(BQ10/BL10)*100</f>
        <v>0</v>
      </c>
      <c r="CJ10" s="2">
        <f>(BR10/BL10)*100</f>
        <v>0.58479532163742687</v>
      </c>
      <c r="CK10" s="2">
        <f>(BS10/BL10)*100</f>
        <v>0</v>
      </c>
      <c r="CL10" s="2">
        <f>(BT10/BL10)*100</f>
        <v>8.1871345029239766</v>
      </c>
      <c r="CM10" s="2">
        <f>(CE10/BL10)*100</f>
        <v>8.7719298245614024</v>
      </c>
      <c r="CN10" s="2">
        <f>(BU10/BL10)*100</f>
        <v>0</v>
      </c>
      <c r="CO10" s="1">
        <f>(BV10/BL10)*100</f>
        <v>1.1695906432748537</v>
      </c>
      <c r="CP10" s="1">
        <f>(BW10/BL10)*100</f>
        <v>0.8771929824561403</v>
      </c>
      <c r="CQ10" s="1">
        <f>(BX10/BL10)*100</f>
        <v>0.58479532163742687</v>
      </c>
      <c r="CR10" s="1">
        <f>(BY10/BL10)*100</f>
        <v>0</v>
      </c>
      <c r="CS10" s="1">
        <f>(BZ10/BL10)*100</f>
        <v>0.58479532163742687</v>
      </c>
      <c r="CT10" s="1">
        <f>(CA10/BL10)*100</f>
        <v>0</v>
      </c>
      <c r="CU10" s="1">
        <f>(CB10/BL10)*100</f>
        <v>0.8771929824561403</v>
      </c>
      <c r="CV10" s="1">
        <f>(CC10/BL10)*100</f>
        <v>0</v>
      </c>
      <c r="CW10" s="1">
        <f>(CD10/BL10)*100</f>
        <v>0.8771929824561403</v>
      </c>
      <c r="CX10" s="2"/>
      <c r="CY10" s="2"/>
      <c r="CZ10" s="2"/>
      <c r="DA10" s="2"/>
      <c r="DB10" s="2"/>
      <c r="DC10" s="2"/>
      <c r="DD10" s="2"/>
      <c r="DE10" s="2"/>
      <c r="DF10" s="2"/>
      <c r="DG10" s="1"/>
      <c r="DH10" s="1"/>
      <c r="DI10" s="1"/>
      <c r="DJ10" s="1"/>
      <c r="DK10" s="1"/>
      <c r="DL10" s="1"/>
      <c r="DM10" s="1"/>
      <c r="DN10" s="1"/>
      <c r="DO10" s="1"/>
      <c r="DP10" s="2"/>
      <c r="DQ10" s="5" t="s">
        <v>98</v>
      </c>
      <c r="DR10" s="5">
        <v>0</v>
      </c>
    </row>
    <row r="11" spans="1:122">
      <c r="A11" s="1" t="s">
        <v>93</v>
      </c>
      <c r="B11" s="1"/>
      <c r="C11" s="1"/>
      <c r="D11" s="1"/>
      <c r="E11" s="1"/>
      <c r="F11" s="1">
        <v>1</v>
      </c>
      <c r="G11" s="1"/>
      <c r="H11" s="1"/>
      <c r="I11" s="1">
        <v>12</v>
      </c>
      <c r="J11" s="1">
        <v>2</v>
      </c>
      <c r="K11" s="1"/>
      <c r="L11" s="1"/>
      <c r="M11" s="1"/>
      <c r="N11" s="1"/>
      <c r="O11" s="1"/>
      <c r="P11" s="1"/>
      <c r="Q11" s="1">
        <v>35</v>
      </c>
      <c r="R11" s="1"/>
      <c r="S11" s="1"/>
      <c r="T11" s="1">
        <v>76</v>
      </c>
      <c r="U11" s="1">
        <v>2</v>
      </c>
      <c r="V11" s="1"/>
      <c r="W11" s="1"/>
      <c r="X11" s="1">
        <v>6</v>
      </c>
      <c r="Y11" s="1"/>
      <c r="Z11" s="1"/>
      <c r="AA11" s="2">
        <v>216</v>
      </c>
      <c r="AB11" s="1"/>
      <c r="AC11" s="1"/>
      <c r="AD11" s="1"/>
      <c r="AE11" s="1"/>
      <c r="AF11" s="1">
        <v>5</v>
      </c>
      <c r="AG11" s="1"/>
      <c r="AH11" s="1"/>
      <c r="AI11" s="1"/>
      <c r="AJ11" s="1"/>
      <c r="AK11" s="1"/>
      <c r="AL11" s="1"/>
      <c r="AM11" s="1"/>
      <c r="AN11" s="1">
        <v>7</v>
      </c>
      <c r="AO11" s="1"/>
      <c r="AP11" s="1"/>
      <c r="AQ11" s="1"/>
      <c r="AR11" s="1">
        <v>1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>
        <v>2</v>
      </c>
      <c r="BD11" s="1">
        <v>3</v>
      </c>
      <c r="BE11" s="1"/>
      <c r="BF11" s="1"/>
      <c r="BG11" s="1"/>
      <c r="BH11" s="1"/>
      <c r="BI11" s="1"/>
      <c r="BJ11" s="1"/>
      <c r="BK11" s="1"/>
      <c r="BL11" s="1">
        <f>SUM(B11:BK11)</f>
        <v>368</v>
      </c>
      <c r="BM11" s="2" t="s">
        <v>93</v>
      </c>
      <c r="BN11" s="2">
        <f>SUM(BF11,BE11,AM11,)</f>
        <v>0</v>
      </c>
      <c r="BO11" s="1">
        <f>SUM(BD11,BB11,AI11,AH11,BG11,BH11)</f>
        <v>3</v>
      </c>
      <c r="BP11" s="2">
        <f>SUM(AC11,D11,C11)</f>
        <v>0</v>
      </c>
      <c r="BQ11" s="1">
        <f>SUM(AJ11,P11,H11,G11,F11,AO11,BK11)</f>
        <v>1</v>
      </c>
      <c r="BR11" s="1">
        <f>SUM(AT11,AR11,AL11,G11,C11,O11)</f>
        <v>1</v>
      </c>
      <c r="BS11" s="1">
        <f>(Z11)</f>
        <v>0</v>
      </c>
      <c r="BT11" s="1">
        <f>BN11+BO11</f>
        <v>3</v>
      </c>
      <c r="BU11" s="2">
        <f>SUM(U11,T11,S11+F11)</f>
        <v>79</v>
      </c>
      <c r="BV11" s="2">
        <f>SUM(AY11,AW11,AV11,AU11,AH11,AE11,)</f>
        <v>0</v>
      </c>
      <c r="BW11" s="1">
        <f>SUM(BC11,BB11,AZ11,AY11,AX11,H11,)</f>
        <v>2</v>
      </c>
      <c r="BX11" s="1">
        <f>SUM(AQ11,AN11,AM11,AL11,AK11,AJ11,S11,N11,)</f>
        <v>7</v>
      </c>
      <c r="BY11" s="1">
        <f>SUM(AW11,AU11,K11,E11,)</f>
        <v>0</v>
      </c>
      <c r="BZ11" s="1">
        <f>SUM(AD11,M11,BI11)</f>
        <v>0</v>
      </c>
      <c r="CA11" s="1">
        <f>SUM(X11,AG11,BA11)</f>
        <v>6</v>
      </c>
      <c r="CB11" s="1">
        <f>SUM(AX11,AW11,AT11,AG11,AF11,AE11)</f>
        <v>5</v>
      </c>
      <c r="CC11" s="1">
        <f>SUM(BF11,AZ11,AS11,AP11,AK11,Y11,L11,B11)</f>
        <v>0</v>
      </c>
      <c r="CD11" s="1">
        <f>SUM(W11,R11,O11,N11,M11,L11+K11,J11,I11)</f>
        <v>14</v>
      </c>
      <c r="CE11" s="2">
        <f>SUM(BN11:BS11)</f>
        <v>5</v>
      </c>
      <c r="CF11" s="2">
        <f>(BN11/BL11)*100</f>
        <v>0</v>
      </c>
      <c r="CG11" s="2">
        <f>(BO11/BL11)*100</f>
        <v>0.81521739130434778</v>
      </c>
      <c r="CH11" s="2">
        <f>(BP11/BL11)*100</f>
        <v>0</v>
      </c>
      <c r="CI11" s="2">
        <f>(BQ11/BL11)*100</f>
        <v>0.27173913043478259</v>
      </c>
      <c r="CJ11" s="2">
        <f>(BR11/BL11)*100</f>
        <v>0.27173913043478259</v>
      </c>
      <c r="CK11" s="2">
        <f>(BS11/BL11)*100</f>
        <v>0</v>
      </c>
      <c r="CL11" s="2">
        <f>(BT11/BL11)*100</f>
        <v>0.81521739130434778</v>
      </c>
      <c r="CM11" s="2">
        <f>(CE11/BL11)*100</f>
        <v>1.3586956521739131</v>
      </c>
      <c r="CN11" s="2">
        <f>(BU11/BL11)*100</f>
        <v>21.467391304347828</v>
      </c>
      <c r="CO11" s="1">
        <f>(BV11/BL11)*100</f>
        <v>0</v>
      </c>
      <c r="CP11" s="1">
        <f>(BW11/BL11)*100</f>
        <v>0.54347826086956519</v>
      </c>
      <c r="CQ11" s="1">
        <f>(BX11/BL11)*100</f>
        <v>1.9021739130434785</v>
      </c>
      <c r="CR11" s="1">
        <f>(BY11/BL11)*100</f>
        <v>0</v>
      </c>
      <c r="CS11" s="1">
        <f>(BZ11/BL11)*100</f>
        <v>0</v>
      </c>
      <c r="CT11" s="1">
        <f>(CA11/BL11)*100</f>
        <v>1.6304347826086956</v>
      </c>
      <c r="CU11" s="1">
        <f>(CB11/BL11)*100</f>
        <v>1.3586956521739131</v>
      </c>
      <c r="CV11" s="1">
        <f>(CC11/BL11)*100</f>
        <v>0</v>
      </c>
      <c r="CW11" s="1">
        <f>(CD11/BL11)*100</f>
        <v>3.804347826086957</v>
      </c>
      <c r="CX11" s="2">
        <f>AVERAGE(CF11:CF13)</f>
        <v>9.6899224806201556E-2</v>
      </c>
      <c r="CY11" s="2">
        <f>AVERAGE(CG11:CG13)</f>
        <v>0.66105613424194742</v>
      </c>
      <c r="CZ11" s="2">
        <f>AVERAGE(CH11:CH13)</f>
        <v>0</v>
      </c>
      <c r="DA11" s="2">
        <f>AVERAGE(CI11:CI13)</f>
        <v>9.0579710144927536E-2</v>
      </c>
      <c r="DB11" s="2">
        <f>AVERAGE(CJ11:CJ13)</f>
        <v>0.18747893495112908</v>
      </c>
      <c r="DC11" s="2">
        <f>AVERAGE(CK11:CK13)</f>
        <v>0</v>
      </c>
      <c r="DD11" s="2">
        <f>AVERAGE(CL11:CL13)</f>
        <v>0.75795535904814904</v>
      </c>
      <c r="DE11" s="2">
        <f>AVERAGE(CM11:CM13)</f>
        <v>1.0360140041442056</v>
      </c>
      <c r="DF11" s="2">
        <f>AVERAGE(CN11:CN13)</f>
        <v>22.928582753483585</v>
      </c>
      <c r="DG11" s="1">
        <f>AVERAGE(CO11:CO13)</f>
        <v>0</v>
      </c>
      <c r="DH11" s="1">
        <f>AVERAGE(CP11:CP13)</f>
        <v>1.7367073309361556</v>
      </c>
      <c r="DI11" s="1">
        <f>AVERAGE(CQ11:CQ13)</f>
        <v>0.82785642062689602</v>
      </c>
      <c r="DJ11" s="1">
        <f>AVERAGE(CR11:CR13)</f>
        <v>9.6899224806201556E-2</v>
      </c>
      <c r="DK11" s="1">
        <f>AVERAGE(CS11:CS13)</f>
        <v>0.29069767441860467</v>
      </c>
      <c r="DL11" s="1">
        <f>AVERAGE(CT11:CT13)</f>
        <v>0.8341759352881698</v>
      </c>
      <c r="DM11" s="1">
        <f>AVERAGE(CU11:CU13)</f>
        <v>1.1380735426974828</v>
      </c>
      <c r="DN11" s="1">
        <f>AVERAGE(CV11:CV13)</f>
        <v>0</v>
      </c>
      <c r="DO11" s="1">
        <f>AVERAGE(CW11:CW13)</f>
        <v>1.5588136164475903</v>
      </c>
      <c r="DP11" s="2">
        <f>(STDEV(CM11:CM13))/SQRT(3)</f>
        <v>0.37108831425475958</v>
      </c>
      <c r="DQ11" s="5" t="s">
        <v>99</v>
      </c>
      <c r="DR11" s="5">
        <v>0</v>
      </c>
    </row>
    <row r="12" spans="1:122">
      <c r="A12" s="1" t="s">
        <v>93</v>
      </c>
      <c r="B12" s="1"/>
      <c r="C12" s="1"/>
      <c r="D12" s="1"/>
      <c r="E12" s="1"/>
      <c r="F12" s="1"/>
      <c r="G12" s="1">
        <v>0</v>
      </c>
      <c r="H12" s="1"/>
      <c r="I12" s="1">
        <v>2</v>
      </c>
      <c r="J12" s="1"/>
      <c r="K12" s="1">
        <v>1</v>
      </c>
      <c r="L12" s="1"/>
      <c r="M12" s="1"/>
      <c r="N12" s="1"/>
      <c r="O12" s="1"/>
      <c r="P12" s="1"/>
      <c r="Q12" s="1">
        <v>10</v>
      </c>
      <c r="R12" s="1"/>
      <c r="S12" s="1"/>
      <c r="T12" s="1">
        <v>61</v>
      </c>
      <c r="U12" s="1"/>
      <c r="V12" s="1"/>
      <c r="W12" s="1"/>
      <c r="X12" s="1">
        <v>3</v>
      </c>
      <c r="Y12" s="1"/>
      <c r="Z12" s="1"/>
      <c r="AA12" s="2">
        <v>241</v>
      </c>
      <c r="AB12" s="1"/>
      <c r="AC12" s="1"/>
      <c r="AD12" s="1">
        <v>2</v>
      </c>
      <c r="AE12" s="1"/>
      <c r="AF12" s="1">
        <v>3</v>
      </c>
      <c r="AG12" s="1"/>
      <c r="AH12" s="1"/>
      <c r="AI12" s="1"/>
      <c r="AJ12" s="1"/>
      <c r="AK12" s="1"/>
      <c r="AL12" s="1"/>
      <c r="AM12" s="1"/>
      <c r="AN12" s="1">
        <v>2</v>
      </c>
      <c r="AO12" s="1"/>
      <c r="AP12" s="1"/>
      <c r="AQ12" s="1"/>
      <c r="AR12" s="1">
        <v>1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>
        <v>13</v>
      </c>
      <c r="BD12" s="1">
        <v>3</v>
      </c>
      <c r="BE12" s="1">
        <v>1</v>
      </c>
      <c r="BF12" s="1"/>
      <c r="BG12" s="1"/>
      <c r="BH12" s="1"/>
      <c r="BI12" s="1">
        <v>1</v>
      </c>
      <c r="BJ12" s="1"/>
      <c r="BK12" s="1"/>
      <c r="BL12" s="1">
        <f>SUM(B12:BK12)</f>
        <v>344</v>
      </c>
      <c r="BM12" s="2" t="s">
        <v>93</v>
      </c>
      <c r="BN12" s="2">
        <f>SUM(BF12,BE12,AM12,)</f>
        <v>1</v>
      </c>
      <c r="BO12" s="1">
        <f>SUM(BD12,BB12,AI12,AH12,BG12,BH12)</f>
        <v>3</v>
      </c>
      <c r="BP12" s="2">
        <f>SUM(AC12,D12,C12)</f>
        <v>0</v>
      </c>
      <c r="BQ12" s="1">
        <f>SUM(AJ12,P12,H12,G12,F12,AO12,BK12)</f>
        <v>0</v>
      </c>
      <c r="BR12" s="1">
        <f>SUM(AT12,AR12,AL12,G12,C12,O12)</f>
        <v>1</v>
      </c>
      <c r="BS12" s="1">
        <f>(Z12)</f>
        <v>0</v>
      </c>
      <c r="BT12" s="1">
        <f>BN12+BO12</f>
        <v>4</v>
      </c>
      <c r="BU12" s="2">
        <f>SUM(U12,T12,S12+F12)</f>
        <v>61</v>
      </c>
      <c r="BV12" s="2">
        <f>SUM(AY12,AW12,AV12,AU12,AH12,AE12,)</f>
        <v>0</v>
      </c>
      <c r="BW12" s="1">
        <f>SUM(BC12,BB12,AZ12,AY12,AX12,H12,)</f>
        <v>13</v>
      </c>
      <c r="BX12" s="1">
        <f>SUM(AQ12,AN12,AM12,AL12,AK12,AJ12,S12,N12,)</f>
        <v>2</v>
      </c>
      <c r="BY12" s="1">
        <f>SUM(AW12,AU12,K12,E12,)</f>
        <v>1</v>
      </c>
      <c r="BZ12" s="1">
        <f>SUM(AD12,M12,BI12)</f>
        <v>3</v>
      </c>
      <c r="CA12" s="1">
        <f>SUM(X12,AG12,BA12)</f>
        <v>3</v>
      </c>
      <c r="CB12" s="1">
        <f>SUM(AX12,AW12,AT12,AG12,AF12,AE12)</f>
        <v>3</v>
      </c>
      <c r="CC12" s="1">
        <f>SUM(BF12,AZ12,AS12,AP12,AK12,Y12,L12,B12)</f>
        <v>0</v>
      </c>
      <c r="CD12" s="1">
        <f>SUM(W12,R12,O12,N12,M12,L12+K12,J12,I12)</f>
        <v>3</v>
      </c>
      <c r="CE12" s="2">
        <f>SUM(BN12:BS12)</f>
        <v>5</v>
      </c>
      <c r="CF12" s="2">
        <f>(BN12/BL12)*100</f>
        <v>0.29069767441860467</v>
      </c>
      <c r="CG12" s="2">
        <f>(BO12/BL12)*100</f>
        <v>0.87209302325581395</v>
      </c>
      <c r="CH12" s="2">
        <f>(BP12/BL12)*100</f>
        <v>0</v>
      </c>
      <c r="CI12" s="2">
        <f>(BQ12/BL12)*100</f>
        <v>0</v>
      </c>
      <c r="CJ12" s="2">
        <f>(BR12/BL12)*100</f>
        <v>0.29069767441860467</v>
      </c>
      <c r="CK12" s="2">
        <f>(BS12/BL12)*100</f>
        <v>0</v>
      </c>
      <c r="CL12" s="2">
        <f>(BT12/BL12)*100</f>
        <v>1.1627906976744187</v>
      </c>
      <c r="CM12" s="2">
        <f>(CE12/BL12)*100</f>
        <v>1.4534883720930232</v>
      </c>
      <c r="CN12" s="2">
        <f>(BU12/BL12)*100</f>
        <v>17.732558139534884</v>
      </c>
      <c r="CO12" s="1">
        <f>(BV12/BL12)*100</f>
        <v>0</v>
      </c>
      <c r="CP12" s="1">
        <f>(BW12/BL12)*100</f>
        <v>3.7790697674418601</v>
      </c>
      <c r="CQ12" s="1">
        <f>(BX12/BL12)*100</f>
        <v>0.58139534883720934</v>
      </c>
      <c r="CR12" s="1">
        <f>(BY12/BL12)*100</f>
        <v>0.29069767441860467</v>
      </c>
      <c r="CS12" s="1">
        <f>(BZ12/BL12)*100</f>
        <v>0.87209302325581395</v>
      </c>
      <c r="CT12" s="1">
        <f>(CA12/BL12)*100</f>
        <v>0.87209302325581395</v>
      </c>
      <c r="CU12" s="1">
        <f>(CB12/BL12)*100</f>
        <v>0.87209302325581395</v>
      </c>
      <c r="CV12" s="1">
        <f>(CC12/BL12)*100</f>
        <v>0</v>
      </c>
      <c r="CW12" s="1">
        <f>(CD12/BL12)*100</f>
        <v>0.87209302325581395</v>
      </c>
      <c r="CX12" s="2"/>
      <c r="CY12" s="2"/>
      <c r="CZ12" s="2"/>
      <c r="DA12" s="2"/>
      <c r="DB12" s="2"/>
      <c r="DC12" s="2"/>
      <c r="DD12" s="2"/>
      <c r="DE12" s="2"/>
      <c r="DF12" s="2"/>
      <c r="DG12" s="1"/>
      <c r="DH12" s="1"/>
      <c r="DI12" s="1"/>
      <c r="DJ12" s="1"/>
      <c r="DK12" s="1"/>
      <c r="DL12" s="1"/>
      <c r="DM12" s="1"/>
      <c r="DN12" s="1"/>
      <c r="DO12" s="1"/>
      <c r="DP12" s="2"/>
      <c r="DQ12" s="5" t="s">
        <v>100</v>
      </c>
      <c r="DR12" s="5">
        <v>0</v>
      </c>
    </row>
    <row r="13" spans="1:122">
      <c r="A13" s="1" t="s">
        <v>93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6</v>
      </c>
      <c r="R13" s="1"/>
      <c r="S13" s="1"/>
      <c r="T13" s="1">
        <v>100</v>
      </c>
      <c r="U13" s="1"/>
      <c r="V13" s="1"/>
      <c r="W13" s="1"/>
      <c r="X13" s="1"/>
      <c r="Y13" s="1"/>
      <c r="Z13" s="1"/>
      <c r="AA13" s="2">
        <v>225</v>
      </c>
      <c r="AB13" s="1"/>
      <c r="AC13" s="1"/>
      <c r="AD13" s="1"/>
      <c r="AE13" s="1"/>
      <c r="AF13" s="1">
        <v>4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1</v>
      </c>
      <c r="BC13" s="1">
        <v>2</v>
      </c>
      <c r="BD13" s="1"/>
      <c r="BE13" s="1"/>
      <c r="BF13" s="1"/>
      <c r="BG13" s="1"/>
      <c r="BH13" s="1"/>
      <c r="BI13" s="1"/>
      <c r="BJ13" s="1"/>
      <c r="BK13" s="1"/>
      <c r="BL13" s="1">
        <f>SUM(B13:BK13)</f>
        <v>338</v>
      </c>
      <c r="BM13" s="2" t="s">
        <v>93</v>
      </c>
      <c r="BN13" s="2">
        <f>SUM(BF13,BE13,AM13,)</f>
        <v>0</v>
      </c>
      <c r="BO13" s="1">
        <f>SUM(BD13,BB13,AI13,AH13,BG13,BH13)</f>
        <v>1</v>
      </c>
      <c r="BP13" s="2">
        <f>SUM(AC13,D13,C13)</f>
        <v>0</v>
      </c>
      <c r="BQ13" s="1">
        <f>SUM(AJ13,P13,H13,G13,F13,AO13,BK13)</f>
        <v>0</v>
      </c>
      <c r="BR13" s="1">
        <f>SUM(AT13,AR13,AL13,G13,C13,O13)</f>
        <v>0</v>
      </c>
      <c r="BS13" s="1">
        <f>(Z13)</f>
        <v>0</v>
      </c>
      <c r="BT13" s="1">
        <f>BN13+BO13</f>
        <v>1</v>
      </c>
      <c r="BU13" s="2">
        <f>SUM(U13,T13,S13+F13)</f>
        <v>100</v>
      </c>
      <c r="BV13" s="2">
        <f>SUM(AY13,AW13,AV13,AU13,AH13,AE13,)</f>
        <v>0</v>
      </c>
      <c r="BW13" s="1">
        <f>SUM(BC13,BB13,AZ13,AY13,AX13,H13,)</f>
        <v>3</v>
      </c>
      <c r="BX13" s="1">
        <f>SUM(AQ13,AN13,AM13,AL13,AK13,AJ13,S13,N13,)</f>
        <v>0</v>
      </c>
      <c r="BY13" s="1">
        <f>SUM(AW13,AU13,K13,E13,)</f>
        <v>0</v>
      </c>
      <c r="BZ13" s="1">
        <f>SUM(AD13,M13,BI13)</f>
        <v>0</v>
      </c>
      <c r="CA13" s="1">
        <f>SUM(X13,AG13,BA13)</f>
        <v>0</v>
      </c>
      <c r="CB13" s="1">
        <f>SUM(AX13,AW13,AT13,AG13,AF13,AE13)</f>
        <v>4</v>
      </c>
      <c r="CC13" s="1">
        <f>SUM(BF13,AZ13,AS13,AP13,AK13,Y13,L13,B13)</f>
        <v>0</v>
      </c>
      <c r="CD13" s="1">
        <f>SUM(W13,R13,O13,N13,M13,L13+K13,J13,I13)</f>
        <v>0</v>
      </c>
      <c r="CE13" s="2">
        <f>SUM(BN13:BS13)</f>
        <v>1</v>
      </c>
      <c r="CF13" s="2">
        <f>(BN13/BL13)*100</f>
        <v>0</v>
      </c>
      <c r="CG13" s="2">
        <f>(BO13/BL13)*100</f>
        <v>0.29585798816568049</v>
      </c>
      <c r="CH13" s="2">
        <f>(BP13/BL13)*100</f>
        <v>0</v>
      </c>
      <c r="CI13" s="2">
        <f>(BQ13/BL13)*100</f>
        <v>0</v>
      </c>
      <c r="CJ13" s="2">
        <f>(BR13/BL13)*100</f>
        <v>0</v>
      </c>
      <c r="CK13" s="2">
        <f>(BS13/BL13)*100</f>
        <v>0</v>
      </c>
      <c r="CL13" s="2">
        <f>(BT13/BL13)*100</f>
        <v>0.29585798816568049</v>
      </c>
      <c r="CM13" s="2">
        <f>(CE13/BL13)*100</f>
        <v>0.29585798816568049</v>
      </c>
      <c r="CN13" s="2">
        <f>(BU13/BL13)*100</f>
        <v>29.585798816568047</v>
      </c>
      <c r="CO13" s="1">
        <f>(BV13/BL13)*100</f>
        <v>0</v>
      </c>
      <c r="CP13" s="1">
        <f>(BW13/BL13)*100</f>
        <v>0.8875739644970414</v>
      </c>
      <c r="CQ13" s="1">
        <f>(BX13/BL13)*100</f>
        <v>0</v>
      </c>
      <c r="CR13" s="1">
        <f>(BY13/BL13)*100</f>
        <v>0</v>
      </c>
      <c r="CS13" s="1">
        <f>(BZ13/BL13)*100</f>
        <v>0</v>
      </c>
      <c r="CT13" s="1">
        <f>(CA13/BL13)*100</f>
        <v>0</v>
      </c>
      <c r="CU13" s="1">
        <f>(CB13/BL13)*100</f>
        <v>1.1834319526627219</v>
      </c>
      <c r="CV13" s="1">
        <f>(CC13/BL13)*100</f>
        <v>0</v>
      </c>
      <c r="CW13" s="1">
        <f>(CD13/BL13)*100</f>
        <v>0</v>
      </c>
      <c r="CX13" s="2"/>
      <c r="CY13" s="2"/>
      <c r="CZ13" s="2"/>
      <c r="DA13" s="2"/>
      <c r="DB13" s="2"/>
      <c r="DC13" s="2"/>
      <c r="DD13" s="2"/>
      <c r="DE13" s="2"/>
      <c r="DF13" s="2"/>
      <c r="DG13" s="1"/>
      <c r="DH13" s="1"/>
      <c r="DI13" s="1"/>
      <c r="DJ13" s="1"/>
      <c r="DK13" s="1"/>
      <c r="DL13" s="1"/>
      <c r="DM13" s="1"/>
      <c r="DN13" s="1"/>
      <c r="DO13" s="1"/>
      <c r="DP13" s="2"/>
      <c r="DQ13" s="2"/>
      <c r="DR13" s="2"/>
    </row>
    <row r="14" spans="1:122">
      <c r="A14" s="1" t="s">
        <v>94</v>
      </c>
      <c r="B14" s="1">
        <v>2</v>
      </c>
      <c r="C14" s="1"/>
      <c r="D14" s="1"/>
      <c r="E14" s="1"/>
      <c r="F14" s="1"/>
      <c r="G14" s="1">
        <v>1</v>
      </c>
      <c r="H14" s="1"/>
      <c r="I14" s="1">
        <v>5</v>
      </c>
      <c r="J14" s="1">
        <v>2</v>
      </c>
      <c r="K14" s="1"/>
      <c r="L14" s="1"/>
      <c r="M14" s="1"/>
      <c r="N14" s="1"/>
      <c r="O14" s="1"/>
      <c r="P14" s="1"/>
      <c r="Q14" s="1"/>
      <c r="R14" s="1">
        <v>1</v>
      </c>
      <c r="S14" s="1"/>
      <c r="T14" s="1">
        <v>2</v>
      </c>
      <c r="U14" s="1"/>
      <c r="V14" s="1"/>
      <c r="W14" s="1">
        <v>2</v>
      </c>
      <c r="X14" s="1"/>
      <c r="Y14" s="1"/>
      <c r="Z14" s="1">
        <v>2</v>
      </c>
      <c r="AA14" s="2">
        <v>129</v>
      </c>
      <c r="AB14" s="1">
        <v>4</v>
      </c>
      <c r="AC14" s="1"/>
      <c r="AD14" s="1">
        <v>4</v>
      </c>
      <c r="AE14" s="1"/>
      <c r="AF14" s="1">
        <v>7</v>
      </c>
      <c r="AG14" s="1"/>
      <c r="AH14" s="1"/>
      <c r="AI14" s="1"/>
      <c r="AJ14" s="1"/>
      <c r="AK14" s="1"/>
      <c r="AL14" s="1"/>
      <c r="AM14" s="1">
        <v>1</v>
      </c>
      <c r="AN14" s="1">
        <v>2</v>
      </c>
      <c r="AO14" s="1"/>
      <c r="AP14" s="1"/>
      <c r="AQ14" s="1"/>
      <c r="AR14" s="1">
        <v>2</v>
      </c>
      <c r="AS14" s="1"/>
      <c r="AT14" s="1"/>
      <c r="AU14" s="1"/>
      <c r="AV14" s="1">
        <v>5</v>
      </c>
      <c r="AW14" s="1"/>
      <c r="AX14" s="1"/>
      <c r="AY14" s="1"/>
      <c r="AZ14" s="1"/>
      <c r="BA14" s="1"/>
      <c r="BB14" s="1">
        <v>9</v>
      </c>
      <c r="BC14" s="1">
        <v>2</v>
      </c>
      <c r="BD14" s="1">
        <v>4</v>
      </c>
      <c r="BE14" s="1">
        <v>1</v>
      </c>
      <c r="BF14" s="1"/>
      <c r="BG14" s="1">
        <v>1</v>
      </c>
      <c r="BH14" s="1">
        <v>5</v>
      </c>
      <c r="BI14" s="1">
        <v>1</v>
      </c>
      <c r="BJ14" s="1"/>
      <c r="BK14" s="1"/>
      <c r="BL14" s="1">
        <f>SUM(B14:BK14)</f>
        <v>194</v>
      </c>
      <c r="BM14" s="2" t="s">
        <v>94</v>
      </c>
      <c r="BN14" s="2">
        <f>SUM(BF14,BE14,AM14,)</f>
        <v>2</v>
      </c>
      <c r="BO14" s="1">
        <f>SUM(BD14,BB14,AI14,AH14,BG14,BH14)</f>
        <v>19</v>
      </c>
      <c r="BP14" s="2">
        <f>SUM(AC14,D14,C14)</f>
        <v>0</v>
      </c>
      <c r="BQ14" s="1">
        <f>SUM(AJ14,P14,H14,G14,F14,AO14,BK14)</f>
        <v>1</v>
      </c>
      <c r="BR14" s="1">
        <f>SUM(AT14,AR14,AL14,G14,C14,O14)</f>
        <v>3</v>
      </c>
      <c r="BS14" s="1">
        <f>(Z14)</f>
        <v>2</v>
      </c>
      <c r="BT14" s="1">
        <f>BN14+BO14</f>
        <v>21</v>
      </c>
      <c r="BU14" s="2">
        <f>SUM(U14,T14,S14+F14)</f>
        <v>2</v>
      </c>
      <c r="BV14" s="2">
        <f>SUM(AY14,AW14,AV14,AU14,AH14,AE14,)</f>
        <v>5</v>
      </c>
      <c r="BW14" s="1">
        <f>SUM(BC14,BB14,AZ14,AY14,AX14,H14,)</f>
        <v>11</v>
      </c>
      <c r="BX14" s="1">
        <f>SUM(AQ14,AN14,AM14,AL14,AK14,AJ14,S14,N14,)</f>
        <v>3</v>
      </c>
      <c r="BY14" s="1">
        <f>SUM(AW14,AU14,K14,E14,)</f>
        <v>0</v>
      </c>
      <c r="BZ14" s="1">
        <f>SUM(AD14,M14,BI14)</f>
        <v>5</v>
      </c>
      <c r="CA14" s="1">
        <f>SUM(X14,AG14,BA14)</f>
        <v>0</v>
      </c>
      <c r="CB14" s="1">
        <f>SUM(AX14,AW14,AT14,AG14,AF14,AE14)</f>
        <v>7</v>
      </c>
      <c r="CC14" s="1">
        <f>SUM(BF14,AZ14,AS14,AP14,AK14,Y14,L14,B14)</f>
        <v>2</v>
      </c>
      <c r="CD14" s="1">
        <f>SUM(W14,R14,O14,N14,M14,L14+K14,J14,I14)</f>
        <v>10</v>
      </c>
      <c r="CE14" s="2">
        <f>SUM(BN14:BS14)</f>
        <v>27</v>
      </c>
      <c r="CF14" s="2">
        <f>(BN14/BL14)*100</f>
        <v>1.0309278350515463</v>
      </c>
      <c r="CG14" s="2">
        <f>(BO14/BL14)*100</f>
        <v>9.7938144329896915</v>
      </c>
      <c r="CH14" s="2">
        <f>(BP14/BL14)*100</f>
        <v>0</v>
      </c>
      <c r="CI14" s="2">
        <f>(BQ14/BL14)*100</f>
        <v>0.51546391752577314</v>
      </c>
      <c r="CJ14" s="2">
        <f>(BR14/BL14)*100</f>
        <v>1.5463917525773196</v>
      </c>
      <c r="CK14" s="2">
        <f>(BS14/BL14)*100</f>
        <v>1.0309278350515463</v>
      </c>
      <c r="CL14" s="2">
        <f>(BT14/BL14)*100</f>
        <v>10.824742268041238</v>
      </c>
      <c r="CM14" s="2">
        <f>(CE14/BL14)*100</f>
        <v>13.917525773195877</v>
      </c>
      <c r="CN14" s="2">
        <f>(BU14/BL14)*100</f>
        <v>1.0309278350515463</v>
      </c>
      <c r="CO14" s="1">
        <f>(BV14/BL14)*100</f>
        <v>2.5773195876288657</v>
      </c>
      <c r="CP14" s="1">
        <f>(BW14/BL14)*100</f>
        <v>5.6701030927835054</v>
      </c>
      <c r="CQ14" s="1">
        <f>(BX14/BL14)*100</f>
        <v>1.5463917525773196</v>
      </c>
      <c r="CR14" s="1">
        <f>(BY14/BL14)*100</f>
        <v>0</v>
      </c>
      <c r="CS14" s="1">
        <f>(BZ14/BL14)*100</f>
        <v>2.5773195876288657</v>
      </c>
      <c r="CT14" s="1">
        <f>(CA14/BL14)*100</f>
        <v>0</v>
      </c>
      <c r="CU14" s="1">
        <f>(CB14/BL14)*100</f>
        <v>3.608247422680412</v>
      </c>
      <c r="CV14" s="1">
        <f>(CC14/BL14)*100</f>
        <v>1.0309278350515463</v>
      </c>
      <c r="CW14" s="1">
        <f>(CD14/BL14)*100</f>
        <v>5.1546391752577314</v>
      </c>
      <c r="CX14" s="2">
        <f>AVERAGE(CF14:CF16)</f>
        <v>1.473640065210714</v>
      </c>
      <c r="CY14" s="2">
        <f>AVERAGE(CG14:CG16)</f>
        <v>6.7925311330405336</v>
      </c>
      <c r="CZ14" s="2">
        <f>AVERAGE(CH14:CH16)</f>
        <v>0</v>
      </c>
      <c r="DA14" s="2">
        <f>AVERAGE(CI14:CI16)</f>
        <v>0.17182130584192437</v>
      </c>
      <c r="DB14" s="2">
        <f>AVERAGE(CJ14:CJ16)</f>
        <v>0.71387661593847163</v>
      </c>
      <c r="DC14" s="2">
        <f>AVERAGE(CK14:CK16)</f>
        <v>0.34364261168384874</v>
      </c>
      <c r="DD14" s="2">
        <f>AVERAGE(CL14:CL16)</f>
        <v>8.2661711982512482</v>
      </c>
      <c r="DE14" s="2">
        <f>AVERAGE(CM14:CM16)</f>
        <v>9.4955117317154905</v>
      </c>
      <c r="DF14" s="2">
        <f>AVERAGE(CN14:CN16)</f>
        <v>2.5028396238220374</v>
      </c>
      <c r="DG14" s="1">
        <f>AVERAGE(CO14:CO16)</f>
        <v>4.7636986690958798</v>
      </c>
      <c r="DH14" s="1">
        <f>AVERAGE(CP14:CP16)</f>
        <v>3.0401913967711423</v>
      </c>
      <c r="DI14" s="1">
        <f>AVERAGE(CQ14:CQ16)</f>
        <v>0.89212973536806162</v>
      </c>
      <c r="DJ14" s="1">
        <f>AVERAGE(CR14:CR16)</f>
        <v>0.17825311942958999</v>
      </c>
      <c r="DK14" s="1">
        <f>AVERAGE(CS14:CS16)</f>
        <v>2.802914355370389</v>
      </c>
      <c r="DL14" s="1">
        <f>AVERAGE(CT14:CT16)</f>
        <v>0</v>
      </c>
      <c r="DM14" s="1">
        <f>AVERAGE(CU14:CU16)</f>
        <v>2.5109997138499258</v>
      </c>
      <c r="DN14" s="1">
        <f>AVERAGE(CV14:CV16)</f>
        <v>0.72030842952613716</v>
      </c>
      <c r="DO14" s="1">
        <f>AVERAGE(CW14:CW16)</f>
        <v>2.313451153657339</v>
      </c>
      <c r="DP14" s="2">
        <f>(STDEV(CM14:CM16))/SQRT(3)</f>
        <v>2.251566611506107</v>
      </c>
      <c r="DQ14" s="2"/>
      <c r="DR14" s="5"/>
    </row>
    <row r="15" spans="1:122">
      <c r="A15" s="1" t="s">
        <v>94</v>
      </c>
      <c r="B15" s="1"/>
      <c r="C15" s="1"/>
      <c r="D15" s="1"/>
      <c r="E15" s="1"/>
      <c r="F15" s="1"/>
      <c r="G15" s="1"/>
      <c r="H15" s="1"/>
      <c r="I15" s="1">
        <v>1</v>
      </c>
      <c r="J15" s="1">
        <v>1</v>
      </c>
      <c r="K15" s="1"/>
      <c r="L15" s="1"/>
      <c r="M15" s="1"/>
      <c r="N15" s="1">
        <v>1</v>
      </c>
      <c r="O15" s="1"/>
      <c r="P15" s="1"/>
      <c r="Q15" s="1"/>
      <c r="R15" s="1"/>
      <c r="S15" s="1"/>
      <c r="T15" s="1">
        <v>1</v>
      </c>
      <c r="U15" s="1"/>
      <c r="V15" s="1"/>
      <c r="W15" s="1"/>
      <c r="X15" s="1"/>
      <c r="Y15" s="1">
        <v>1</v>
      </c>
      <c r="Z15" s="1"/>
      <c r="AA15" s="2">
        <v>133</v>
      </c>
      <c r="AB15" s="1"/>
      <c r="AC15" s="1"/>
      <c r="AD15" s="1">
        <v>8</v>
      </c>
      <c r="AE15" s="1"/>
      <c r="AF15" s="1">
        <v>3</v>
      </c>
      <c r="AG15" s="1"/>
      <c r="AH15" s="1">
        <v>1</v>
      </c>
      <c r="AI15" s="1"/>
      <c r="AJ15" s="1"/>
      <c r="AK15" s="1"/>
      <c r="AL15" s="1"/>
      <c r="AM15" s="1"/>
      <c r="AN15" s="1"/>
      <c r="AO15" s="1"/>
      <c r="AP15" s="1"/>
      <c r="AQ15" s="1"/>
      <c r="AR15" s="1">
        <v>1</v>
      </c>
      <c r="AS15" s="1"/>
      <c r="AT15" s="1"/>
      <c r="AU15" s="1"/>
      <c r="AV15" s="1">
        <v>7</v>
      </c>
      <c r="AW15" s="1"/>
      <c r="AX15" s="1"/>
      <c r="AY15" s="1"/>
      <c r="AZ15" s="1"/>
      <c r="BA15" s="1"/>
      <c r="BB15" s="1">
        <v>3</v>
      </c>
      <c r="BC15" s="1">
        <v>1</v>
      </c>
      <c r="BD15" s="1"/>
      <c r="BE15" s="1">
        <v>3</v>
      </c>
      <c r="BF15" s="1"/>
      <c r="BG15" s="1">
        <v>1</v>
      </c>
      <c r="BH15" s="1">
        <v>2</v>
      </c>
      <c r="BI15" s="1"/>
      <c r="BJ15" s="1"/>
      <c r="BK15" s="1"/>
      <c r="BL15" s="1">
        <f>SUM(B15:BK15)</f>
        <v>168</v>
      </c>
      <c r="BM15" s="2" t="s">
        <v>94</v>
      </c>
      <c r="BN15" s="2">
        <f>SUM(BF15,BE15,AM15,)</f>
        <v>3</v>
      </c>
      <c r="BO15" s="1">
        <f>SUM(BD15,BB15,AI15,AH15,BG15,BH15)</f>
        <v>7</v>
      </c>
      <c r="BP15" s="2">
        <f>SUM(AC15,D15,C15)</f>
        <v>0</v>
      </c>
      <c r="BQ15" s="1">
        <f>SUM(AJ15,P15,H15,G15,F15,AO15,BK15)</f>
        <v>0</v>
      </c>
      <c r="BR15" s="1">
        <f>SUM(AT15,AR15,AL15,G15,C15,O15)</f>
        <v>1</v>
      </c>
      <c r="BS15" s="1">
        <f>(Z15)</f>
        <v>0</v>
      </c>
      <c r="BT15" s="1">
        <f>BN15+BO15</f>
        <v>10</v>
      </c>
      <c r="BU15" s="2">
        <f>SUM(U15,T15,S15+F15)</f>
        <v>1</v>
      </c>
      <c r="BV15" s="2">
        <f>SUM(AY15,AW15,AV15,AU15,AH15,AE15,)</f>
        <v>8</v>
      </c>
      <c r="BW15" s="1">
        <f>SUM(BC15,BB15,AZ15,AY15,AX15,H15,)</f>
        <v>4</v>
      </c>
      <c r="BX15" s="1">
        <f>SUM(AQ15,AN15,AM15,AL15,AK15,AJ15,S15,N15,)</f>
        <v>1</v>
      </c>
      <c r="BY15" s="1">
        <f>SUM(AW15,AU15,K15,E15,)</f>
        <v>0</v>
      </c>
      <c r="BZ15" s="1">
        <f>SUM(AD15,M15,BI15)</f>
        <v>8</v>
      </c>
      <c r="CA15" s="1">
        <f>SUM(X15,AG15,BA15)</f>
        <v>0</v>
      </c>
      <c r="CB15" s="1">
        <f>SUM(AX15,AW15,AT15,AG15,AF15,AE15)</f>
        <v>3</v>
      </c>
      <c r="CC15" s="1">
        <f>SUM(BF15,AZ15,AS15,AP15,AK15,Y15,L15,B15)</f>
        <v>1</v>
      </c>
      <c r="CD15" s="1">
        <f>SUM(W15,R15,O15,N15,M15,L15+K15,J15,I15)</f>
        <v>3</v>
      </c>
      <c r="CE15" s="2">
        <f>SUM(BN15:BS15)</f>
        <v>11</v>
      </c>
      <c r="CF15" s="2">
        <f>(BN15/BL15)*100</f>
        <v>1.7857142857142856</v>
      </c>
      <c r="CG15" s="2">
        <f>(BO15/BL15)*100</f>
        <v>4.1666666666666661</v>
      </c>
      <c r="CH15" s="2">
        <f>(BP15/BL15)*100</f>
        <v>0</v>
      </c>
      <c r="CI15" s="2">
        <f>(BQ15/BL15)*100</f>
        <v>0</v>
      </c>
      <c r="CJ15" s="2">
        <f>(BR15/BL15)*100</f>
        <v>0.59523809523809523</v>
      </c>
      <c r="CK15" s="2">
        <f>(BS15/BL15)*100</f>
        <v>0</v>
      </c>
      <c r="CL15" s="2">
        <f>(BT15/BL15)*100</f>
        <v>5.9523809523809517</v>
      </c>
      <c r="CM15" s="2">
        <f>(CE15/BL15)*100</f>
        <v>6.5476190476190483</v>
      </c>
      <c r="CN15" s="2">
        <f>(BU15/BL15)*100</f>
        <v>0.59523809523809523</v>
      </c>
      <c r="CO15" s="1">
        <f>(BV15/BL15)*100</f>
        <v>4.7619047619047619</v>
      </c>
      <c r="CP15" s="1">
        <f>(BW15/BL15)*100</f>
        <v>2.3809523809523809</v>
      </c>
      <c r="CQ15" s="1">
        <f>(BX15/BL15)*100</f>
        <v>0.59523809523809523</v>
      </c>
      <c r="CR15" s="1">
        <f>(BY15/BL15)*100</f>
        <v>0</v>
      </c>
      <c r="CS15" s="1">
        <f>(BZ15/BL15)*100</f>
        <v>4.7619047619047619</v>
      </c>
      <c r="CT15" s="1">
        <f>(CA15/BL15)*100</f>
        <v>0</v>
      </c>
      <c r="CU15" s="1">
        <f>(CB15/BL15)*100</f>
        <v>1.7857142857142856</v>
      </c>
      <c r="CV15" s="1">
        <f>(CC15/BL15)*100</f>
        <v>0.59523809523809523</v>
      </c>
      <c r="CW15" s="1">
        <f>(CD15/BL15)*100</f>
        <v>1.7857142857142856</v>
      </c>
      <c r="CX15" s="2"/>
      <c r="CY15" s="2"/>
      <c r="CZ15" s="2"/>
      <c r="DA15" s="2"/>
      <c r="DB15" s="2"/>
      <c r="DC15" s="2"/>
      <c r="DD15" s="2"/>
      <c r="DE15" s="2"/>
      <c r="DF15" s="2"/>
      <c r="DG15" s="1"/>
      <c r="DH15" s="1"/>
      <c r="DI15" s="1"/>
      <c r="DJ15" s="1"/>
      <c r="DK15" s="1"/>
      <c r="DL15" s="1"/>
      <c r="DM15" s="1"/>
      <c r="DN15" s="1"/>
      <c r="DO15" s="1"/>
      <c r="DP15" s="2"/>
      <c r="DQ15" s="2"/>
      <c r="DR15" s="2"/>
    </row>
    <row r="16" spans="1:122">
      <c r="A16" s="1" t="s">
        <v>94</v>
      </c>
      <c r="B16" s="1">
        <v>1</v>
      </c>
      <c r="C16" s="1"/>
      <c r="D16" s="1"/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11</v>
      </c>
      <c r="U16" s="1"/>
      <c r="V16" s="1"/>
      <c r="W16" s="1"/>
      <c r="X16" s="1"/>
      <c r="Y16" s="1"/>
      <c r="Z16" s="1"/>
      <c r="AA16" s="2">
        <v>139</v>
      </c>
      <c r="AB16" s="1"/>
      <c r="AC16" s="1"/>
      <c r="AD16" s="1"/>
      <c r="AE16" s="1">
        <v>2</v>
      </c>
      <c r="AF16" s="1">
        <v>2</v>
      </c>
      <c r="AG16" s="1"/>
      <c r="AH16" s="1"/>
      <c r="AI16" s="1"/>
      <c r="AJ16" s="1"/>
      <c r="AK16" s="1"/>
      <c r="AL16" s="1"/>
      <c r="AM16" s="1"/>
      <c r="AN16" s="1">
        <v>1</v>
      </c>
      <c r="AO16" s="1"/>
      <c r="AP16" s="1"/>
      <c r="AQ16" s="1"/>
      <c r="AR16" s="1"/>
      <c r="AS16" s="1"/>
      <c r="AT16" s="1"/>
      <c r="AU16" s="1"/>
      <c r="AV16" s="1">
        <v>11</v>
      </c>
      <c r="AW16" s="1"/>
      <c r="AX16" s="1"/>
      <c r="AY16" s="1"/>
      <c r="AZ16" s="1"/>
      <c r="BA16" s="1"/>
      <c r="BB16" s="1">
        <v>1</v>
      </c>
      <c r="BC16" s="1">
        <v>1</v>
      </c>
      <c r="BD16" s="1">
        <v>8</v>
      </c>
      <c r="BE16" s="1">
        <v>3</v>
      </c>
      <c r="BF16" s="1"/>
      <c r="BG16" s="1">
        <v>2</v>
      </c>
      <c r="BH16" s="1">
        <v>1</v>
      </c>
      <c r="BI16" s="1">
        <v>2</v>
      </c>
      <c r="BJ16" s="1">
        <v>1</v>
      </c>
      <c r="BK16" s="1"/>
      <c r="BL16" s="1">
        <f>SUM(B16:BK16)</f>
        <v>187</v>
      </c>
      <c r="BM16" s="2" t="s">
        <v>94</v>
      </c>
      <c r="BN16" s="2">
        <f>SUM(BF16,BE16,AM16,)</f>
        <v>3</v>
      </c>
      <c r="BO16" s="1">
        <f>SUM(BD16,BB16,AI16,AH16,BG16,BH16)</f>
        <v>12</v>
      </c>
      <c r="BP16" s="2">
        <f>SUM(AC16,D16,C16)</f>
        <v>0</v>
      </c>
      <c r="BQ16" s="1">
        <f>SUM(AJ16,P16,H16,G16,F16,AO16,BK16)</f>
        <v>0</v>
      </c>
      <c r="BR16" s="1">
        <f>SUM(AT16,AR16,AL16,G16,C16,O16)</f>
        <v>0</v>
      </c>
      <c r="BS16" s="1">
        <f>(Z16)</f>
        <v>0</v>
      </c>
      <c r="BT16" s="1">
        <f>BN16+BO16</f>
        <v>15</v>
      </c>
      <c r="BU16" s="2">
        <f>SUM(U16,T16,S16+F16)</f>
        <v>11</v>
      </c>
      <c r="BV16" s="2">
        <f>SUM(AY16,AW16,AV16,AU16,AH16,AE16,)</f>
        <v>13</v>
      </c>
      <c r="BW16" s="1">
        <f>SUM(BC16,BB16,AZ16,AY16,AX16,H16,)</f>
        <v>2</v>
      </c>
      <c r="BX16" s="1">
        <f>SUM(AQ16,AN16,AM16,AL16,AK16,AJ16,S16,N16,)</f>
        <v>1</v>
      </c>
      <c r="BY16" s="1">
        <f>SUM(AW16,AU16,K16,E16,)</f>
        <v>1</v>
      </c>
      <c r="BZ16" s="1">
        <f>SUM(AD16,M16,BI16)</f>
        <v>2</v>
      </c>
      <c r="CA16" s="1">
        <f>SUM(X16,AG16,BA16)</f>
        <v>0</v>
      </c>
      <c r="CB16" s="1">
        <f>SUM(AX16,AW16,AT16,AG16,AF16,AE16)</f>
        <v>4</v>
      </c>
      <c r="CC16" s="1">
        <f>SUM(BF16,AZ16,AS16,AP16,AK16,Y16,L16,B16)</f>
        <v>1</v>
      </c>
      <c r="CD16" s="1">
        <f>SUM(W16,R16,O16,N16,M16,L16+K16,J16,I16)</f>
        <v>0</v>
      </c>
      <c r="CE16" s="2">
        <f>SUM(BN16:BS16)</f>
        <v>15</v>
      </c>
      <c r="CF16" s="2">
        <f>(BN16/BL16)*100</f>
        <v>1.6042780748663104</v>
      </c>
      <c r="CG16" s="2">
        <f>(BO16/BL16)*100</f>
        <v>6.4171122994652414</v>
      </c>
      <c r="CH16" s="2">
        <f>(BP16/BL16)*100</f>
        <v>0</v>
      </c>
      <c r="CI16" s="2">
        <f>(BQ16/BL16)*100</f>
        <v>0</v>
      </c>
      <c r="CJ16" s="2">
        <f>(BR16/BL16)*100</f>
        <v>0</v>
      </c>
      <c r="CK16" s="2">
        <f>(BS16/BL16)*100</f>
        <v>0</v>
      </c>
      <c r="CL16" s="2">
        <f>(BT16/BL16)*100</f>
        <v>8.0213903743315509</v>
      </c>
      <c r="CM16" s="2">
        <f>(CE16/BL16)*100</f>
        <v>8.0213903743315509</v>
      </c>
      <c r="CN16" s="2">
        <f>(BU16/BL16)*100</f>
        <v>5.8823529411764701</v>
      </c>
      <c r="CO16" s="1">
        <f>(BV16/BL16)*100</f>
        <v>6.9518716577540109</v>
      </c>
      <c r="CP16" s="1">
        <f>(BW16/BL16)*100</f>
        <v>1.0695187165775399</v>
      </c>
      <c r="CQ16" s="1">
        <f>(BX16/BL16)*100</f>
        <v>0.53475935828876997</v>
      </c>
      <c r="CR16" s="1">
        <f>(BY16/BL16)*100</f>
        <v>0.53475935828876997</v>
      </c>
      <c r="CS16" s="1">
        <f>(BZ16/BL16)*100</f>
        <v>1.0695187165775399</v>
      </c>
      <c r="CT16" s="1">
        <f>(CA16/BL16)*100</f>
        <v>0</v>
      </c>
      <c r="CU16" s="1">
        <f>(CB16/BL16)*100</f>
        <v>2.1390374331550799</v>
      </c>
      <c r="CV16" s="1">
        <f>(CC16/BL16)*100</f>
        <v>0.53475935828876997</v>
      </c>
      <c r="CW16" s="1">
        <f>(CD16/BL16)*100</f>
        <v>0</v>
      </c>
      <c r="CX16" s="2"/>
      <c r="CY16" s="2"/>
      <c r="CZ16" s="2"/>
      <c r="DA16" s="2"/>
      <c r="DB16" s="2"/>
      <c r="DC16" s="2"/>
      <c r="DD16" s="2"/>
      <c r="DE16" s="2"/>
      <c r="DF16" s="2"/>
      <c r="DG16" s="1"/>
      <c r="DH16" s="1"/>
      <c r="DI16" s="1"/>
      <c r="DJ16" s="1"/>
      <c r="DK16" s="1"/>
      <c r="DL16" s="1"/>
      <c r="DM16" s="1"/>
      <c r="DN16" s="1"/>
      <c r="DO16" s="1"/>
      <c r="DP16" s="2"/>
      <c r="DQ16" s="2"/>
      <c r="DR16" s="2"/>
    </row>
    <row r="17" spans="1:122">
      <c r="A17" s="1" t="s">
        <v>95</v>
      </c>
      <c r="B17" s="1"/>
      <c r="C17" s="1"/>
      <c r="D17" s="1"/>
      <c r="E17" s="1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1</v>
      </c>
      <c r="U17" s="1"/>
      <c r="V17" s="1"/>
      <c r="W17" s="1"/>
      <c r="X17" s="1"/>
      <c r="Y17" s="1"/>
      <c r="Z17" s="1"/>
      <c r="AA17" s="2">
        <v>107</v>
      </c>
      <c r="AB17" s="1">
        <v>0</v>
      </c>
      <c r="AC17" s="1"/>
      <c r="AD17" s="1">
        <v>3</v>
      </c>
      <c r="AE17" s="1"/>
      <c r="AF17" s="1">
        <v>2</v>
      </c>
      <c r="AG17" s="1">
        <v>2</v>
      </c>
      <c r="AH17" s="1">
        <v>7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v>11</v>
      </c>
      <c r="AV17" s="1">
        <v>34</v>
      </c>
      <c r="AW17" s="1"/>
      <c r="AX17" s="1"/>
      <c r="AY17" s="1"/>
      <c r="AZ17" s="1"/>
      <c r="BA17" s="1"/>
      <c r="BB17" s="1">
        <v>3</v>
      </c>
      <c r="BC17" s="1">
        <v>1</v>
      </c>
      <c r="BD17" s="1"/>
      <c r="BE17" s="1"/>
      <c r="BF17" s="1"/>
      <c r="BG17" s="1"/>
      <c r="BH17" s="1"/>
      <c r="BI17" s="1">
        <v>6</v>
      </c>
      <c r="BJ17" s="1"/>
      <c r="BK17" s="1"/>
      <c r="BL17" s="1">
        <f>SUM(B17:BK17)</f>
        <v>180</v>
      </c>
      <c r="BM17" s="2" t="s">
        <v>95</v>
      </c>
      <c r="BN17" s="2">
        <f>SUM(BF17,BE17,AM17,)</f>
        <v>0</v>
      </c>
      <c r="BO17" s="1">
        <f>SUM(BD17,BB17,AI17,AH17,BG17,BH17)</f>
        <v>10</v>
      </c>
      <c r="BP17" s="2">
        <f>SUM(AC17,D17,C17)</f>
        <v>0</v>
      </c>
      <c r="BQ17" s="1">
        <f>SUM(AJ17,P17,H17,G17,F17,AO17,BK17)</f>
        <v>0</v>
      </c>
      <c r="BR17" s="1">
        <f>SUM(AT17,AR17,AL17,G17,C17,O17)</f>
        <v>0</v>
      </c>
      <c r="BS17" s="1">
        <f>(Z17)</f>
        <v>0</v>
      </c>
      <c r="BT17" s="1">
        <f>BN17+BO17</f>
        <v>10</v>
      </c>
      <c r="BU17" s="2">
        <f>SUM(U17,T17,S17+F17)</f>
        <v>1</v>
      </c>
      <c r="BV17" s="2">
        <f>SUM(AY17,AW17,AV17,AU17,AH17,AE17,)</f>
        <v>52</v>
      </c>
      <c r="BW17" s="1">
        <f>SUM(BC17,BB17,AZ17,AY17,AX17,H17,)</f>
        <v>4</v>
      </c>
      <c r="BX17" s="1">
        <f>SUM(AQ17,AN17,AM17,AL17,AK17,AJ17,S17,N17,)</f>
        <v>0</v>
      </c>
      <c r="BY17" s="1">
        <f>SUM(AW17,AU17,K17,E17,)</f>
        <v>14</v>
      </c>
      <c r="BZ17" s="1">
        <f>SUM(AD17,M17,BI17)</f>
        <v>9</v>
      </c>
      <c r="CA17" s="1">
        <f>SUM(X17,AG17,BA17)</f>
        <v>2</v>
      </c>
      <c r="CB17" s="1">
        <f>SUM(AX17,AW17,AT17,AG17,AF17,AE17)</f>
        <v>4</v>
      </c>
      <c r="CC17" s="1">
        <f>SUM(BF17,AZ17,AS17,AP17,AK17,Y17,L17,B17)</f>
        <v>0</v>
      </c>
      <c r="CD17" s="1">
        <f>SUM(W17,R17,O17,N17,M17,L17+K17,J17,I17)</f>
        <v>0</v>
      </c>
      <c r="CE17" s="2">
        <f>SUM(BN17:BS17)</f>
        <v>10</v>
      </c>
      <c r="CF17" s="2">
        <f>(BN17/BL17)*100</f>
        <v>0</v>
      </c>
      <c r="CG17" s="2">
        <f>(BO17/BL17)*100</f>
        <v>5.5555555555555554</v>
      </c>
      <c r="CH17" s="2">
        <f>(BP17/BL17)*100</f>
        <v>0</v>
      </c>
      <c r="CI17" s="2">
        <f>(BQ17/BL17)*100</f>
        <v>0</v>
      </c>
      <c r="CJ17" s="2">
        <f>(BR17/BL17)*100</f>
        <v>0</v>
      </c>
      <c r="CK17" s="2">
        <f>(BS17/BL17)*100</f>
        <v>0</v>
      </c>
      <c r="CL17" s="2">
        <f>(BT17/BL17)*100</f>
        <v>5.5555555555555554</v>
      </c>
      <c r="CM17" s="2">
        <f>(CE17/BL17)*100</f>
        <v>5.5555555555555554</v>
      </c>
      <c r="CN17" s="2">
        <f>(BU17/BL17)*100</f>
        <v>0.55555555555555558</v>
      </c>
      <c r="CO17" s="1">
        <f>(BV17/BL17)*100</f>
        <v>28.888888888888886</v>
      </c>
      <c r="CP17" s="1">
        <f>(BW17/BL17)*100</f>
        <v>2.2222222222222223</v>
      </c>
      <c r="CQ17" s="1">
        <f>(BX17/BL17)*100</f>
        <v>0</v>
      </c>
      <c r="CR17" s="1">
        <f>(BY17/BL17)*100</f>
        <v>7.7777777777777777</v>
      </c>
      <c r="CS17" s="1">
        <f>(BZ17/BL17)*100</f>
        <v>5</v>
      </c>
      <c r="CT17" s="1">
        <f>(CA17/BL17)*100</f>
        <v>1.1111111111111112</v>
      </c>
      <c r="CU17" s="1">
        <f>(CB17/BL17)*100</f>
        <v>2.2222222222222223</v>
      </c>
      <c r="CV17" s="1">
        <f>(CC17/BL17)*100</f>
        <v>0</v>
      </c>
      <c r="CW17" s="1">
        <f>(CD17/BL17)*100</f>
        <v>0</v>
      </c>
      <c r="CX17" s="2">
        <f>AVERAGE(CF17:CF19)</f>
        <v>1.1006617903169627</v>
      </c>
      <c r="CY17" s="2">
        <f>AVERAGE(CG17:CG19)</f>
        <v>3.9417160106815281</v>
      </c>
      <c r="CZ17" s="2">
        <f>AVERAGE(CH17:CH19)</f>
        <v>0</v>
      </c>
      <c r="DA17" s="2">
        <f>AVERAGE(CI17:CI19)</f>
        <v>0</v>
      </c>
      <c r="DB17" s="2">
        <f>AVERAGE(CJ17:CJ19)</f>
        <v>0</v>
      </c>
      <c r="DC17" s="2">
        <f>AVERAGE(CK17:CK19)</f>
        <v>0</v>
      </c>
      <c r="DD17" s="2">
        <f>AVERAGE(CL17:CL19)</f>
        <v>5.0423778009984908</v>
      </c>
      <c r="DE17" s="2">
        <f>AVERAGE(CM17:CM19)</f>
        <v>5.0423778009984908</v>
      </c>
      <c r="DF17" s="2">
        <f>AVERAGE(CN17:CN19)</f>
        <v>0.37675606641123882</v>
      </c>
      <c r="DG17" s="1">
        <f>AVERAGE(CO17:CO19)</f>
        <v>40.601416463485428</v>
      </c>
      <c r="DH17" s="1">
        <f>AVERAGE(CP17:CP19)</f>
        <v>2.5275745965401137</v>
      </c>
      <c r="DI17" s="1">
        <f>AVERAGE(CQ17:CQ19)</f>
        <v>0</v>
      </c>
      <c r="DJ17" s="1">
        <f>AVERAGE(CR17:CR19)</f>
        <v>11.450133519099035</v>
      </c>
      <c r="DK17" s="1">
        <f>AVERAGE(CS17:CS19)</f>
        <v>2.6245210727969348</v>
      </c>
      <c r="DL17" s="1">
        <f>AVERAGE(CT17:CT19)</f>
        <v>1.9029374201787992</v>
      </c>
      <c r="DM17" s="1">
        <f>AVERAGE(CU17:CU19)</f>
        <v>2.3046557529316147</v>
      </c>
      <c r="DN17" s="1">
        <f>AVERAGE(CV17:CV19)</f>
        <v>0.30303030303030304</v>
      </c>
      <c r="DO17" s="1">
        <f>AVERAGE(CW17:CW19)</f>
        <v>0.79763148728665956</v>
      </c>
      <c r="DP17" s="2">
        <f>(STDEV(CM17:CM19))/SQRT(3)</f>
        <v>1.4585810350694037</v>
      </c>
      <c r="DQ17" s="6"/>
      <c r="DR17" s="2"/>
    </row>
    <row r="18" spans="1:122">
      <c r="A18" s="1" t="s">
        <v>95</v>
      </c>
      <c r="B18" s="1"/>
      <c r="C18" s="1"/>
      <c r="D18" s="1"/>
      <c r="E18" s="1"/>
      <c r="F18" s="1"/>
      <c r="G18" s="1"/>
      <c r="H18" s="1"/>
      <c r="I18" s="1"/>
      <c r="J18" s="1"/>
      <c r="K18" s="1">
        <v>1</v>
      </c>
      <c r="L18" s="1"/>
      <c r="M18" s="1"/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>
        <v>8</v>
      </c>
      <c r="Y18" s="1"/>
      <c r="Z18" s="1"/>
      <c r="AA18" s="2">
        <v>73</v>
      </c>
      <c r="AB18" s="1"/>
      <c r="AC18" s="1"/>
      <c r="AD18" s="1"/>
      <c r="AE18" s="1"/>
      <c r="AF18" s="1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27</v>
      </c>
      <c r="AV18" s="1">
        <v>50</v>
      </c>
      <c r="AW18" s="1">
        <v>4</v>
      </c>
      <c r="AX18" s="1"/>
      <c r="AY18" s="1"/>
      <c r="AZ18" s="1"/>
      <c r="BA18" s="1"/>
      <c r="BB18" s="1">
        <v>3</v>
      </c>
      <c r="BC18" s="1"/>
      <c r="BD18" s="1"/>
      <c r="BE18" s="1">
        <v>1</v>
      </c>
      <c r="BF18" s="1"/>
      <c r="BG18" s="1"/>
      <c r="BH18" s="1"/>
      <c r="BI18" s="1">
        <v>5</v>
      </c>
      <c r="BJ18" s="1"/>
      <c r="BK18" s="1"/>
      <c r="BL18" s="1">
        <f>SUM(B18:BK18)</f>
        <v>174</v>
      </c>
      <c r="BM18" s="2" t="s">
        <v>95</v>
      </c>
      <c r="BN18" s="2">
        <f>SUM(BF18,BE18,AM18,)</f>
        <v>1</v>
      </c>
      <c r="BO18" s="1">
        <f>SUM(BD18,BB18,AI18,AH18,BG18,BH18)</f>
        <v>3</v>
      </c>
      <c r="BP18" s="2">
        <f>SUM(AC18,D18,C18)</f>
        <v>0</v>
      </c>
      <c r="BQ18" s="1">
        <f>SUM(AJ18,P18,H18,G18,F18,AO18,BK18)</f>
        <v>0</v>
      </c>
      <c r="BR18" s="1">
        <f>SUM(AT18,AR18,AL18,G18,C18,O18)</f>
        <v>0</v>
      </c>
      <c r="BS18" s="1">
        <f>(Z18)</f>
        <v>0</v>
      </c>
      <c r="BT18" s="1">
        <f>BN18+BO18</f>
        <v>4</v>
      </c>
      <c r="BU18" s="2">
        <f>SUM(U18,T18,S18+F18)</f>
        <v>1</v>
      </c>
      <c r="BV18" s="2">
        <f>SUM(AY18,AW18,AV18,AU18,AH18,AE18,)</f>
        <v>81</v>
      </c>
      <c r="BW18" s="1">
        <f>SUM(BC18,BB18,AZ18,AY18,AX18,H18,)</f>
        <v>3</v>
      </c>
      <c r="BX18" s="1">
        <f>SUM(AQ18,AN18,AM18,AL18,AK18,AJ18,S18,N18,)</f>
        <v>0</v>
      </c>
      <c r="BY18" s="1">
        <f>SUM(AW18,AU18,K18,E18,)</f>
        <v>32</v>
      </c>
      <c r="BZ18" s="1">
        <f>SUM(AD18,M18,BI18)</f>
        <v>5</v>
      </c>
      <c r="CA18" s="1">
        <f>SUM(X18,AG18,BA18)</f>
        <v>8</v>
      </c>
      <c r="CB18" s="1">
        <f>SUM(AX18,AW18,AT18,AG18,AF18,AE18)</f>
        <v>5</v>
      </c>
      <c r="CC18" s="1">
        <f>SUM(BF18,AZ18,AS18,AP18,AK18,Y18,L18,B18)</f>
        <v>0</v>
      </c>
      <c r="CD18" s="1">
        <f>SUM(W18,R18,O18,N18,M18,L18+K18,J18,I18)</f>
        <v>1</v>
      </c>
      <c r="CE18" s="2">
        <f>SUM(BN18:BS18)</f>
        <v>4</v>
      </c>
      <c r="CF18" s="2">
        <f>(BN18/BL18)*100</f>
        <v>0.57471264367816088</v>
      </c>
      <c r="CG18" s="2">
        <f>(BO18/BL18)*100</f>
        <v>1.7241379310344827</v>
      </c>
      <c r="CH18" s="2">
        <f>(BP18/BL18)*100</f>
        <v>0</v>
      </c>
      <c r="CI18" s="2">
        <f>(BQ18/BL18)*100</f>
        <v>0</v>
      </c>
      <c r="CJ18" s="2">
        <f>(BR18/BL18)*100</f>
        <v>0</v>
      </c>
      <c r="CK18" s="2">
        <f>(BS18/BL18)*100</f>
        <v>0</v>
      </c>
      <c r="CL18" s="2">
        <f>(BT18/BL18)*100</f>
        <v>2.2988505747126435</v>
      </c>
      <c r="CM18" s="2">
        <f>(CE18/BL18)*100</f>
        <v>2.2988505747126435</v>
      </c>
      <c r="CN18" s="2">
        <f>(BU18/BL18)*100</f>
        <v>0.57471264367816088</v>
      </c>
      <c r="CO18" s="1">
        <f>(BV18/BL18)*100</f>
        <v>46.551724137931032</v>
      </c>
      <c r="CP18" s="1">
        <f>(BW18/BL18)*100</f>
        <v>1.7241379310344827</v>
      </c>
      <c r="CQ18" s="1">
        <f>(BX18/BL18)*100</f>
        <v>0</v>
      </c>
      <c r="CR18" s="1">
        <f>(BY18/BL18)*100</f>
        <v>18.390804597701148</v>
      </c>
      <c r="CS18" s="1">
        <f>(BZ18/BL18)*100</f>
        <v>2.8735632183908044</v>
      </c>
      <c r="CT18" s="1">
        <f>(CA18/BL18)*100</f>
        <v>4.5977011494252871</v>
      </c>
      <c r="CU18" s="1">
        <f>(CB18/BL18)*100</f>
        <v>2.8735632183908044</v>
      </c>
      <c r="CV18" s="1">
        <f>(CC18/BL18)*100</f>
        <v>0</v>
      </c>
      <c r="CW18" s="1">
        <f>(CD18/BL18)*100</f>
        <v>0.57471264367816088</v>
      </c>
      <c r="CX18" s="2"/>
      <c r="CY18" s="2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2"/>
      <c r="DQ18" s="2"/>
      <c r="DR18" s="2"/>
    </row>
    <row r="19" spans="1:122">
      <c r="A19" s="1" t="s">
        <v>95</v>
      </c>
      <c r="B19" s="1"/>
      <c r="C19" s="1"/>
      <c r="D19" s="1"/>
      <c r="E19" s="1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</v>
      </c>
      <c r="S19" s="1"/>
      <c r="T19" s="1"/>
      <c r="U19" s="1"/>
      <c r="V19" s="1"/>
      <c r="W19" s="1"/>
      <c r="X19" s="1"/>
      <c r="Y19" s="1"/>
      <c r="Z19" s="1"/>
      <c r="AA19" s="2">
        <v>51</v>
      </c>
      <c r="AB19" s="1"/>
      <c r="AC19" s="1"/>
      <c r="AD19" s="1"/>
      <c r="AE19" s="1"/>
      <c r="AF19" s="1"/>
      <c r="AG19" s="1"/>
      <c r="AH19" s="1">
        <v>5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v>4</v>
      </c>
      <c r="AV19" s="1">
        <v>36</v>
      </c>
      <c r="AW19" s="1">
        <v>2</v>
      </c>
      <c r="AX19" s="1"/>
      <c r="AY19" s="1">
        <v>4</v>
      </c>
      <c r="AZ19" s="1"/>
      <c r="BA19" s="1"/>
      <c r="BB19" s="1"/>
      <c r="BC19" s="1"/>
      <c r="BD19" s="1"/>
      <c r="BE19" s="1">
        <v>2</v>
      </c>
      <c r="BF19" s="1">
        <v>1</v>
      </c>
      <c r="BG19" s="1"/>
      <c r="BH19" s="1"/>
      <c r="BI19" s="1"/>
      <c r="BJ19" s="1"/>
      <c r="BK19" s="1"/>
      <c r="BL19" s="1">
        <f>SUM(B19:BK19)</f>
        <v>110</v>
      </c>
      <c r="BM19" s="2" t="s">
        <v>95</v>
      </c>
      <c r="BN19" s="2">
        <f>SUM(BF19,BE19,AM19,)</f>
        <v>3</v>
      </c>
      <c r="BO19" s="1">
        <f>SUM(BD19,BB19,AI19,AH19,BG19,BH19)</f>
        <v>5</v>
      </c>
      <c r="BP19" s="2">
        <f>SUM(AC19,D19,C19)</f>
        <v>0</v>
      </c>
      <c r="BQ19" s="1">
        <f>SUM(AJ19,P19,H19,G19,F19,AO19,BK19)</f>
        <v>0</v>
      </c>
      <c r="BR19" s="1">
        <f>SUM(AT19,AR19,AL19,G19,C19,O19)</f>
        <v>0</v>
      </c>
      <c r="BS19" s="1">
        <f>(Z19)</f>
        <v>0</v>
      </c>
      <c r="BT19" s="1">
        <f>BN19+BO19</f>
        <v>8</v>
      </c>
      <c r="BU19" s="2">
        <f>SUM(U19,T19,S19+F19)</f>
        <v>0</v>
      </c>
      <c r="BV19" s="2">
        <f>SUM(AY19,AW19,AV19,AU19,AH19,AE19,)</f>
        <v>51</v>
      </c>
      <c r="BW19" s="1">
        <f>SUM(BC19,BB19,AZ19,AY19,AX19,H19,)</f>
        <v>4</v>
      </c>
      <c r="BX19" s="1">
        <f>SUM(AQ19,AN19,AM19,AL19,AK19,AJ19,S19,N19,)</f>
        <v>0</v>
      </c>
      <c r="BY19" s="1">
        <f>SUM(AW19,AU19,K19,E19,)</f>
        <v>9</v>
      </c>
      <c r="BZ19" s="1">
        <f>SUM(AD19,M19,BI19)</f>
        <v>0</v>
      </c>
      <c r="CA19" s="1">
        <f>SUM(X19,AG19,BA19)</f>
        <v>0</v>
      </c>
      <c r="CB19" s="1">
        <f>SUM(AX19,AW19,AT19,AG19,AF19,AE19)</f>
        <v>2</v>
      </c>
      <c r="CC19" s="1">
        <f>SUM(BF19,AZ19,AS19,AP19,AK19,Y19,L19,B19)</f>
        <v>1</v>
      </c>
      <c r="CD19" s="1">
        <f>SUM(W19,R19,O19,N19,M19,L19+K19,J19,I19)</f>
        <v>2</v>
      </c>
      <c r="CE19" s="2">
        <f>SUM(BN19:BS19)</f>
        <v>8</v>
      </c>
      <c r="CF19" s="2">
        <f>(BN19/BL19)*100</f>
        <v>2.7272727272727271</v>
      </c>
      <c r="CG19" s="2">
        <f>(BO19/BL19)*100</f>
        <v>4.5454545454545459</v>
      </c>
      <c r="CH19" s="2">
        <f>(BP19/BL19)*100</f>
        <v>0</v>
      </c>
      <c r="CI19" s="2">
        <f>(BQ19/BL19)*100</f>
        <v>0</v>
      </c>
      <c r="CJ19" s="2">
        <f>(BR19/BL19)*100</f>
        <v>0</v>
      </c>
      <c r="CK19" s="2">
        <f>(BS19/BL19)*100</f>
        <v>0</v>
      </c>
      <c r="CL19" s="2">
        <f>(BT19/BL19)*100</f>
        <v>7.2727272727272725</v>
      </c>
      <c r="CM19" s="2">
        <f>(CE19/BL19)*100</f>
        <v>7.2727272727272725</v>
      </c>
      <c r="CN19" s="2">
        <f>(BU19/BL19)*100</f>
        <v>0</v>
      </c>
      <c r="CO19" s="1">
        <f>(BV19/BL19)*100</f>
        <v>46.36363636363636</v>
      </c>
      <c r="CP19" s="1">
        <f>(BW19/BL19)*100</f>
        <v>3.6363636363636362</v>
      </c>
      <c r="CQ19" s="1">
        <f>(BX19/BL19)*100</f>
        <v>0</v>
      </c>
      <c r="CR19" s="1">
        <f>(BY19/BL19)*100</f>
        <v>8.1818181818181817</v>
      </c>
      <c r="CS19" s="1">
        <f>(BZ19/BL19)*100</f>
        <v>0</v>
      </c>
      <c r="CT19" s="1">
        <f>(CA19/BL19)*100</f>
        <v>0</v>
      </c>
      <c r="CU19" s="1">
        <f>(CB19/BL19)*100</f>
        <v>1.8181818181818181</v>
      </c>
      <c r="CV19" s="1">
        <f>(CC19/BL19)*100</f>
        <v>0.90909090909090906</v>
      </c>
      <c r="CW19" s="1">
        <f>(CD19/BL19)*100</f>
        <v>1.8181818181818181</v>
      </c>
      <c r="CX19" s="2"/>
      <c r="CY19" s="2"/>
      <c r="CZ19" s="2"/>
      <c r="DA19" s="2"/>
      <c r="DB19" s="2"/>
      <c r="DC19" s="2"/>
      <c r="DD19" s="2"/>
      <c r="DE19" s="2"/>
      <c r="DF19" s="2"/>
      <c r="DG19" s="1"/>
      <c r="DH19" s="1"/>
      <c r="DI19" s="1"/>
      <c r="DJ19" s="1"/>
      <c r="DK19" s="1"/>
      <c r="DL19" s="1"/>
      <c r="DM19" s="1"/>
      <c r="DN19" s="1"/>
      <c r="DO19" s="1"/>
      <c r="DP19" s="2"/>
      <c r="DQ19" s="2"/>
      <c r="DR19" s="2"/>
    </row>
    <row r="20" spans="1:122">
      <c r="A20" s="1" t="s">
        <v>96</v>
      </c>
      <c r="B20" s="1">
        <v>48</v>
      </c>
      <c r="C20" s="1"/>
      <c r="D20" s="1"/>
      <c r="E20" s="1"/>
      <c r="F20" s="1">
        <v>2</v>
      </c>
      <c r="G20" s="1"/>
      <c r="H20" s="1"/>
      <c r="I20" s="1">
        <v>1</v>
      </c>
      <c r="J20" s="1"/>
      <c r="K20" s="1"/>
      <c r="L20" s="1"/>
      <c r="M20" s="1"/>
      <c r="N20" s="1"/>
      <c r="O20" s="1"/>
      <c r="P20" s="1">
        <v>14</v>
      </c>
      <c r="Q20" s="1"/>
      <c r="R20" s="1">
        <v>3</v>
      </c>
      <c r="S20" s="1"/>
      <c r="T20" s="1">
        <v>104</v>
      </c>
      <c r="U20" s="1"/>
      <c r="V20" s="1"/>
      <c r="W20" s="1"/>
      <c r="X20" s="1"/>
      <c r="Y20" s="1">
        <v>5</v>
      </c>
      <c r="Z20" s="1"/>
      <c r="AA20" s="1">
        <v>652</v>
      </c>
      <c r="AB20" s="1"/>
      <c r="AC20" s="1"/>
      <c r="AD20" s="1"/>
      <c r="AE20" s="1"/>
      <c r="AF20" s="1">
        <v>22</v>
      </c>
      <c r="AG20" s="1"/>
      <c r="AH20" s="1"/>
      <c r="AI20" s="1"/>
      <c r="AJ20" s="1"/>
      <c r="AK20" s="1"/>
      <c r="AL20" s="1"/>
      <c r="AM20" s="1"/>
      <c r="AN20" s="1">
        <v>11</v>
      </c>
      <c r="AO20" s="1"/>
      <c r="AP20" s="1"/>
      <c r="AQ20" s="1"/>
      <c r="AR20" s="1">
        <v>4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3</v>
      </c>
      <c r="BF20" s="1"/>
      <c r="BG20" s="1"/>
      <c r="BH20" s="1"/>
      <c r="BI20" s="1">
        <v>4</v>
      </c>
      <c r="BJ20" s="1"/>
      <c r="BK20" s="1"/>
      <c r="BL20" s="1">
        <f>SUM(B20:BK20)</f>
        <v>873</v>
      </c>
      <c r="BM20" s="2" t="s">
        <v>96</v>
      </c>
      <c r="BN20" s="2">
        <f>SUM(BF20,BE20,AM20,)</f>
        <v>3</v>
      </c>
      <c r="BO20" s="1">
        <f>SUM(BD20,BB20,AI20,AH20,BG20,BH20)</f>
        <v>0</v>
      </c>
      <c r="BP20" s="2">
        <f>SUM(AC20,D20,C20)</f>
        <v>0</v>
      </c>
      <c r="BQ20" s="1">
        <f>SUM(AJ20,P20,H20,G20,F20,AO20,BK20)</f>
        <v>16</v>
      </c>
      <c r="BR20" s="1">
        <f>SUM(AT20,AR20,AL20,G20,C20,O20)</f>
        <v>4</v>
      </c>
      <c r="BS20" s="1">
        <f>(Z20)</f>
        <v>0</v>
      </c>
      <c r="BT20" s="1">
        <f>BN20+BO20</f>
        <v>3</v>
      </c>
      <c r="BU20" s="2">
        <f>SUM(U20,T20,S20+F20)</f>
        <v>106</v>
      </c>
      <c r="BV20" s="2">
        <f>SUM(AY20,AW20,AV20,AU20,AH20,AE20,)</f>
        <v>0</v>
      </c>
      <c r="BW20" s="1">
        <f>SUM(BC20,BB20,AZ20,AY20,AX20,H20,)</f>
        <v>0</v>
      </c>
      <c r="BX20" s="1">
        <f>SUM(AQ20,AN20,AM20,AL20,AK20,AJ20,S20,N20,)</f>
        <v>11</v>
      </c>
      <c r="BY20" s="1">
        <f>SUM(AW20,AU20,K20,E20,)</f>
        <v>0</v>
      </c>
      <c r="BZ20" s="1">
        <f>SUM(AD20,M20,BI20)</f>
        <v>4</v>
      </c>
      <c r="CA20" s="1">
        <f>SUM(X20,AG20,BA20)</f>
        <v>0</v>
      </c>
      <c r="CB20" s="1">
        <f>SUM(AX20,AW20,AT20,AG20,AF20,AE20)</f>
        <v>22</v>
      </c>
      <c r="CC20" s="1">
        <f>SUM(BF20,AZ20,AS20,AP20,AK20,Y20,L20,B20)</f>
        <v>53</v>
      </c>
      <c r="CD20" s="1">
        <f>SUM(W20,R20,O20,N20,M20,L20+K20,J20,I20)</f>
        <v>4</v>
      </c>
      <c r="CE20" s="2">
        <f>SUM(BN20:BS20)</f>
        <v>23</v>
      </c>
      <c r="CF20" s="2">
        <f>(BN20/BL20)*100</f>
        <v>0.3436426116838488</v>
      </c>
      <c r="CG20" s="2">
        <f>(BO20/BL20)*100</f>
        <v>0</v>
      </c>
      <c r="CH20" s="2">
        <f>(BP20/BL20)*100</f>
        <v>0</v>
      </c>
      <c r="CI20" s="2">
        <f>(BQ20/BL20)*100</f>
        <v>1.8327605956471937</v>
      </c>
      <c r="CJ20" s="2">
        <f>(BR20/BL20)*100</f>
        <v>0.45819014891179843</v>
      </c>
      <c r="CK20" s="2">
        <f>(BS20/BL20)*100</f>
        <v>0</v>
      </c>
      <c r="CL20" s="2">
        <f>(BT20/BL20)*100</f>
        <v>0.3436426116838488</v>
      </c>
      <c r="CM20" s="2">
        <f>(CE20/BL20)*100</f>
        <v>2.6345933562428407</v>
      </c>
      <c r="CN20" s="2">
        <f>(BU20/BL20)*100</f>
        <v>12.142038946162657</v>
      </c>
      <c r="CO20" s="1">
        <f>(BV20/BL20)*100</f>
        <v>0</v>
      </c>
      <c r="CP20" s="1">
        <f>(BW20/BL20)*100</f>
        <v>0</v>
      </c>
      <c r="CQ20" s="1">
        <f>(BX20/BL20)*100</f>
        <v>1.2600229095074456</v>
      </c>
      <c r="CR20" s="1">
        <f>(BY20/BL20)*100</f>
        <v>0</v>
      </c>
      <c r="CS20" s="1">
        <f>(BZ20/BL20)*100</f>
        <v>0.45819014891179843</v>
      </c>
      <c r="CT20" s="1">
        <f>(CA20/BL20)*100</f>
        <v>0</v>
      </c>
      <c r="CU20" s="1">
        <f>(CB20/BL20)*100</f>
        <v>2.5200458190148911</v>
      </c>
      <c r="CV20" s="1">
        <f>(CC20/BL20)*100</f>
        <v>6.0710194730813285</v>
      </c>
      <c r="CW20" s="1">
        <f>(CD20/BL20)*100</f>
        <v>0.45819014891179843</v>
      </c>
      <c r="CX20" s="2">
        <f>AVERAGE(CF20:CF22)</f>
        <v>0.11454753722794959</v>
      </c>
      <c r="CY20" s="2">
        <f>AVERAGE(CG20:CG22)</f>
        <v>0.15923566878980891</v>
      </c>
      <c r="CZ20" s="2">
        <f>AVERAGE(CH20:CH22)</f>
        <v>9.9651220727453915E-2</v>
      </c>
      <c r="DA20" s="2">
        <f>AVERAGE(CI20:CI22)</f>
        <v>1.978982299666491</v>
      </c>
      <c r="DB20" s="2">
        <f>AVERAGE(CJ20:CJ22)</f>
        <v>0.15273004963726614</v>
      </c>
      <c r="DC20" s="2">
        <f>AVERAGE(CK20:CK22)</f>
        <v>9.9651220727453915E-2</v>
      </c>
      <c r="DD20" s="2">
        <f>AVERAGE(CL20:CL22)</f>
        <v>0.27378320601775852</v>
      </c>
      <c r="DE20" s="2">
        <f>AVERAGE(CM20:CM22)</f>
        <v>2.6047979967764237</v>
      </c>
      <c r="DF20" s="2">
        <f>AVERAGE(CN20:CN22)</f>
        <v>10.314741641935717</v>
      </c>
      <c r="DG20" s="1">
        <f>AVERAGE(CO20:CO22)</f>
        <v>0</v>
      </c>
      <c r="DH20" s="1">
        <f>AVERAGE(CP20:CP22)</f>
        <v>0.21231422505307859</v>
      </c>
      <c r="DI20" s="1">
        <f>AVERAGE(CQ20:CQ22)</f>
        <v>0.8944616969723661</v>
      </c>
      <c r="DJ20" s="1">
        <f>AVERAGE(CR20:CR22)</f>
        <v>0</v>
      </c>
      <c r="DK20" s="1">
        <f>AVERAGE(CS20:CS22)</f>
        <v>0.4018581014559009</v>
      </c>
      <c r="DL20" s="1">
        <f>AVERAGE(CT20:CT22)</f>
        <v>0</v>
      </c>
      <c r="DM20" s="1">
        <f>AVERAGE(CU20:CU22)</f>
        <v>3.1114442524685608</v>
      </c>
      <c r="DN20" s="1">
        <f>AVERAGE(CV20:CV22)</f>
        <v>3.9430699187117422</v>
      </c>
      <c r="DO20" s="1">
        <f>AVERAGE(CW20:CW22)</f>
        <v>0.98572222035186696</v>
      </c>
      <c r="DP20" s="2">
        <f>(STDEV(CM20:CM22))/SQRT(3)</f>
        <v>0.57612473031231892</v>
      </c>
      <c r="DQ20" s="2"/>
      <c r="DR20" s="2"/>
    </row>
    <row r="21" spans="1:122">
      <c r="A21" s="1" t="s">
        <v>96</v>
      </c>
      <c r="B21" s="1">
        <v>30</v>
      </c>
      <c r="C21" s="1"/>
      <c r="D21" s="1">
        <v>2</v>
      </c>
      <c r="E21" s="1"/>
      <c r="F21" s="1">
        <v>2</v>
      </c>
      <c r="G21" s="1"/>
      <c r="H21" s="1"/>
      <c r="I21" s="1"/>
      <c r="J21" s="1">
        <v>5</v>
      </c>
      <c r="K21" s="1"/>
      <c r="L21" s="1"/>
      <c r="M21" s="1"/>
      <c r="N21" s="1"/>
      <c r="O21" s="1"/>
      <c r="P21" s="1">
        <v>18</v>
      </c>
      <c r="Q21" s="1"/>
      <c r="R21" s="1"/>
      <c r="S21" s="1"/>
      <c r="T21" s="1">
        <v>62</v>
      </c>
      <c r="U21" s="1"/>
      <c r="V21" s="1"/>
      <c r="W21" s="1"/>
      <c r="X21" s="1"/>
      <c r="Y21" s="1"/>
      <c r="Z21" s="1">
        <v>2</v>
      </c>
      <c r="AA21" s="1">
        <v>506</v>
      </c>
      <c r="AB21" s="1"/>
      <c r="AC21" s="1"/>
      <c r="AD21" s="1">
        <v>3</v>
      </c>
      <c r="AE21" s="1"/>
      <c r="AF21" s="1">
        <v>36</v>
      </c>
      <c r="AG21" s="1"/>
      <c r="AH21" s="1"/>
      <c r="AI21" s="1"/>
      <c r="AJ21" s="1"/>
      <c r="AK21" s="1"/>
      <c r="AL21" s="1"/>
      <c r="AM21" s="1"/>
      <c r="AN21" s="1">
        <v>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>
        <v>2</v>
      </c>
      <c r="BJ21" s="1"/>
      <c r="BK21" s="1"/>
      <c r="BL21" s="1">
        <f>SUM(B21:BK21)</f>
        <v>669</v>
      </c>
      <c r="BM21" s="2" t="s">
        <v>96</v>
      </c>
      <c r="BN21" s="2">
        <f>SUM(BF21,BE21,AM21,)</f>
        <v>0</v>
      </c>
      <c r="BO21" s="1">
        <f>SUM(BD21,BB21,AI21,AH21,BG21,BH21)</f>
        <v>0</v>
      </c>
      <c r="BP21" s="2">
        <f>SUM(AC21,D21,C21)</f>
        <v>2</v>
      </c>
      <c r="BQ21" s="1">
        <f>SUM(AJ21,P21,H21,G21,F21,AO21,BK21)</f>
        <v>20</v>
      </c>
      <c r="BR21" s="1">
        <f>SUM(AT21,AR21,AL21,G21,C21,O21)</f>
        <v>0</v>
      </c>
      <c r="BS21" s="1">
        <f>(Z21)</f>
        <v>2</v>
      </c>
      <c r="BT21" s="1">
        <f>BN21+BO21</f>
        <v>0</v>
      </c>
      <c r="BU21" s="2">
        <f>SUM(U21,T21,S21+F21)</f>
        <v>64</v>
      </c>
      <c r="BV21" s="2">
        <f>SUM(AY21,AW21,AV21,AU21,AH21,AE21,)</f>
        <v>0</v>
      </c>
      <c r="BW21" s="1">
        <f>SUM(BC21,BB21,AZ21,AY21,AX21,H21,)</f>
        <v>0</v>
      </c>
      <c r="BX21" s="1">
        <f>SUM(AQ21,AN21,AM21,AL21,AK21,AJ21,S21,N21,)</f>
        <v>1</v>
      </c>
      <c r="BY21" s="1">
        <f>SUM(AW21,AU21,K21,E21,)</f>
        <v>0</v>
      </c>
      <c r="BZ21" s="1">
        <f>SUM(AD21,M21,BI21)</f>
        <v>5</v>
      </c>
      <c r="CA21" s="1">
        <f>SUM(X21,AG21,BA21)</f>
        <v>0</v>
      </c>
      <c r="CB21" s="1">
        <f>SUM(AX21,AW21,AT21,AG21,AF21,AE21)</f>
        <v>36</v>
      </c>
      <c r="CC21" s="1">
        <f>SUM(BF21,AZ21,AS21,AP21,AK21,Y21,L21,B21)</f>
        <v>30</v>
      </c>
      <c r="CD21" s="1">
        <f>SUM(W21,R21,O21,N21,M21,L21+K21,J21,I21)</f>
        <v>5</v>
      </c>
      <c r="CE21" s="2">
        <f>SUM(BN21:BS21)</f>
        <v>24</v>
      </c>
      <c r="CF21" s="2">
        <f>(BN21/BL21)*100</f>
        <v>0</v>
      </c>
      <c r="CG21" s="2">
        <f>(BO21/BL21)*100</f>
        <v>0</v>
      </c>
      <c r="CH21" s="2">
        <f>(BP21/BL21)*100</f>
        <v>0.29895366218236175</v>
      </c>
      <c r="CI21" s="2">
        <f>(BQ21/BL21)*100</f>
        <v>2.9895366218236172</v>
      </c>
      <c r="CJ21" s="2">
        <f>(BR21/BL21)*100</f>
        <v>0</v>
      </c>
      <c r="CK21" s="2">
        <f>(BS21/BL21)*100</f>
        <v>0.29895366218236175</v>
      </c>
      <c r="CL21" s="2">
        <f>(BT21/BL21)*100</f>
        <v>0</v>
      </c>
      <c r="CM21" s="2">
        <f>(CE21/BL21)*100</f>
        <v>3.5874439461883409</v>
      </c>
      <c r="CN21" s="2">
        <f>(BU21/BL21)*100</f>
        <v>9.5665171898355759</v>
      </c>
      <c r="CO21" s="1">
        <f>(BV21/BL21)*100</f>
        <v>0</v>
      </c>
      <c r="CP21" s="1">
        <f>(BW21/BL21)*100</f>
        <v>0</v>
      </c>
      <c r="CQ21" s="1">
        <f>(BX21/BL21)*100</f>
        <v>0.14947683109118087</v>
      </c>
      <c r="CR21" s="1">
        <f>(BY21/BL21)*100</f>
        <v>0</v>
      </c>
      <c r="CS21" s="1">
        <f>(BZ21/BL21)*100</f>
        <v>0.74738415545590431</v>
      </c>
      <c r="CT21" s="1">
        <f>(CA21/BL21)*100</f>
        <v>0</v>
      </c>
      <c r="CU21" s="1">
        <f>(CB21/BL21)*100</f>
        <v>5.3811659192825116</v>
      </c>
      <c r="CV21" s="1">
        <f>(CC21/BL21)*100</f>
        <v>4.4843049327354256</v>
      </c>
      <c r="CW21" s="1">
        <f>(CD21/BL21)*100</f>
        <v>0.74738415545590431</v>
      </c>
      <c r="CX21" s="2"/>
      <c r="CY21" s="2"/>
      <c r="CZ21" s="2"/>
      <c r="DA21" s="2"/>
      <c r="DB21" s="2"/>
      <c r="DC21" s="2"/>
      <c r="DD21" s="2"/>
      <c r="DE21" s="2"/>
      <c r="DF21" s="2"/>
      <c r="DG21" s="1"/>
      <c r="DH21" s="1"/>
      <c r="DI21" s="1"/>
      <c r="DJ21" s="1"/>
      <c r="DK21" s="1"/>
      <c r="DL21" s="1"/>
      <c r="DM21" s="1"/>
      <c r="DN21" s="1"/>
      <c r="DO21" s="1"/>
      <c r="DP21" s="2"/>
      <c r="DQ21" s="2"/>
      <c r="DR21" s="2"/>
    </row>
    <row r="22" spans="1:122">
      <c r="A22" s="1" t="s">
        <v>96</v>
      </c>
      <c r="B22" s="1">
        <v>6</v>
      </c>
      <c r="C22" s="1"/>
      <c r="D22" s="1"/>
      <c r="E22" s="1"/>
      <c r="F22" s="1">
        <v>2</v>
      </c>
      <c r="G22" s="1"/>
      <c r="H22" s="1"/>
      <c r="I22" s="1">
        <v>1</v>
      </c>
      <c r="J22" s="1">
        <v>3</v>
      </c>
      <c r="K22" s="1"/>
      <c r="L22" s="1"/>
      <c r="M22" s="1"/>
      <c r="N22" s="1"/>
      <c r="O22" s="1"/>
      <c r="P22" s="1">
        <v>5</v>
      </c>
      <c r="Q22" s="1"/>
      <c r="R22" s="1">
        <v>7</v>
      </c>
      <c r="S22" s="1"/>
      <c r="T22" s="1">
        <v>56</v>
      </c>
      <c r="U22" s="1"/>
      <c r="V22" s="1"/>
      <c r="W22" s="1"/>
      <c r="X22" s="1"/>
      <c r="Y22" s="1">
        <v>2</v>
      </c>
      <c r="Z22" s="1"/>
      <c r="AA22" s="1">
        <v>525</v>
      </c>
      <c r="AB22" s="1"/>
      <c r="AC22" s="1"/>
      <c r="AD22" s="1"/>
      <c r="AE22" s="1"/>
      <c r="AF22" s="1">
        <v>9</v>
      </c>
      <c r="AG22" s="1"/>
      <c r="AH22" s="1"/>
      <c r="AI22" s="1"/>
      <c r="AJ22" s="1"/>
      <c r="AK22" s="1"/>
      <c r="AL22" s="1"/>
      <c r="AM22" s="1"/>
      <c r="AN22" s="1">
        <v>8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>
        <v>3</v>
      </c>
      <c r="BC22" s="1">
        <v>1</v>
      </c>
      <c r="BD22" s="1"/>
      <c r="BE22" s="1"/>
      <c r="BF22" s="1"/>
      <c r="BG22" s="1"/>
      <c r="BH22" s="1"/>
      <c r="BI22" s="1"/>
      <c r="BJ22" s="1"/>
      <c r="BK22" s="1"/>
      <c r="BL22" s="1">
        <f>SUM(B22:BK22)</f>
        <v>628</v>
      </c>
      <c r="BM22" s="2" t="s">
        <v>96</v>
      </c>
      <c r="BN22" s="2">
        <f>SUM(BF22,BE22,AM22,)</f>
        <v>0</v>
      </c>
      <c r="BO22" s="1">
        <f>SUM(BD22,BB22,AI22,AH22,BG22,BH22)</f>
        <v>3</v>
      </c>
      <c r="BP22" s="2">
        <f>SUM(AC22,D22,C22)</f>
        <v>0</v>
      </c>
      <c r="BQ22" s="1">
        <f>SUM(AJ22,P22,H22,G22,F22,AO22,BK22)</f>
        <v>7</v>
      </c>
      <c r="BR22" s="1">
        <f>SUM(AT22,AR22,AL22,G22,C22,O22)</f>
        <v>0</v>
      </c>
      <c r="BS22" s="1">
        <f>(Z22)</f>
        <v>0</v>
      </c>
      <c r="BT22" s="1">
        <f>BN22+BO22</f>
        <v>3</v>
      </c>
      <c r="BU22" s="2">
        <f>SUM(U22,T22,S22+F22)</f>
        <v>58</v>
      </c>
      <c r="BV22" s="2">
        <f>SUM(AY22,AW22,AV22,AU22,AH22,AE22,)</f>
        <v>0</v>
      </c>
      <c r="BW22" s="1">
        <f>SUM(BC22,BB22,AZ22,AY22,AX22,H22,)</f>
        <v>4</v>
      </c>
      <c r="BX22" s="1">
        <f>SUM(AQ22,AN22,AM22,AL22,AK22,AJ22,S22,N22,)</f>
        <v>8</v>
      </c>
      <c r="BY22" s="1">
        <f>SUM(AW22,AU22,K22,E22,)</f>
        <v>0</v>
      </c>
      <c r="BZ22" s="1">
        <f>SUM(AD22,M22,BI22)</f>
        <v>0</v>
      </c>
      <c r="CA22" s="1">
        <f>SUM(X22,AG22,BA22)</f>
        <v>0</v>
      </c>
      <c r="CB22" s="1">
        <f>SUM(AX22,AW22,AT22,AG22,AF22,AE22)</f>
        <v>9</v>
      </c>
      <c r="CC22" s="1">
        <f>SUM(BF22,AZ22,AS22,AP22,AK22,Y22,L22,B22)</f>
        <v>8</v>
      </c>
      <c r="CD22" s="1">
        <f>SUM(W22,R22,O22,N22,M22,L22+K22,J22,I22)</f>
        <v>11</v>
      </c>
      <c r="CE22" s="2">
        <f>SUM(BN22:BS22)</f>
        <v>10</v>
      </c>
      <c r="CF22" s="2">
        <f>(BN22/BL22)*100</f>
        <v>0</v>
      </c>
      <c r="CG22" s="2">
        <f>(BO22/BL22)*100</f>
        <v>0.47770700636942676</v>
      </c>
      <c r="CH22" s="2">
        <f>(BP22/BL22)*100</f>
        <v>0</v>
      </c>
      <c r="CI22" s="2">
        <f>(BQ22/BL22)*100</f>
        <v>1.1146496815286624</v>
      </c>
      <c r="CJ22" s="2">
        <f>(BR22/BL22)*100</f>
        <v>0</v>
      </c>
      <c r="CK22" s="2">
        <f>(BS22/BL22)*100</f>
        <v>0</v>
      </c>
      <c r="CL22" s="2">
        <f>(BT22/BL22)*100</f>
        <v>0.47770700636942676</v>
      </c>
      <c r="CM22" s="2">
        <f>(CE22/BL22)*100</f>
        <v>1.5923566878980893</v>
      </c>
      <c r="CN22" s="2">
        <f>(BU22/BL22)*100</f>
        <v>9.2356687898089174</v>
      </c>
      <c r="CO22" s="1">
        <f>(BV22/BL22)*100</f>
        <v>0</v>
      </c>
      <c r="CP22" s="1">
        <f>(BW22/BL22)*100</f>
        <v>0.63694267515923575</v>
      </c>
      <c r="CQ22" s="1">
        <f>(BX22/BL22)*100</f>
        <v>1.2738853503184715</v>
      </c>
      <c r="CR22" s="1">
        <f>(BY22/BL22)*100</f>
        <v>0</v>
      </c>
      <c r="CS22" s="1">
        <f>(BZ22/BL22)*100</f>
        <v>0</v>
      </c>
      <c r="CT22" s="1">
        <f>(CA22/BL22)*100</f>
        <v>0</v>
      </c>
      <c r="CU22" s="1">
        <f>(CB22/BL22)*100</f>
        <v>1.4331210191082804</v>
      </c>
      <c r="CV22" s="1">
        <f>(CC22/BL22)*100</f>
        <v>1.2738853503184715</v>
      </c>
      <c r="CW22" s="1">
        <f>(CD22/BL22)*100</f>
        <v>1.7515923566878981</v>
      </c>
      <c r="CX22" s="2"/>
      <c r="CY22" s="2"/>
      <c r="CZ22" s="2"/>
      <c r="DA22" s="2"/>
      <c r="DB22" s="2"/>
      <c r="DC22" s="2"/>
      <c r="DD22" s="2"/>
      <c r="DE22" s="2"/>
      <c r="DF22" s="2"/>
      <c r="DG22" s="1"/>
      <c r="DH22" s="1"/>
      <c r="DI22" s="1"/>
      <c r="DJ22" s="1"/>
      <c r="DK22" s="1"/>
      <c r="DL22" s="1"/>
      <c r="DM22" s="1"/>
      <c r="DN22" s="1"/>
      <c r="DO22" s="1"/>
      <c r="DP22" s="2"/>
      <c r="DQ22" s="2"/>
      <c r="DR22" s="2"/>
    </row>
    <row r="23" spans="1:122">
      <c r="A23" s="1" t="s">
        <v>97</v>
      </c>
      <c r="B23" s="1">
        <v>7</v>
      </c>
      <c r="C23" s="1"/>
      <c r="D23" s="1"/>
      <c r="E23" s="1">
        <v>1</v>
      </c>
      <c r="F23" s="1"/>
      <c r="G23" s="1"/>
      <c r="H23" s="1"/>
      <c r="I23" s="1">
        <v>1</v>
      </c>
      <c r="J23" s="1">
        <v>1</v>
      </c>
      <c r="K23" s="1"/>
      <c r="L23" s="1"/>
      <c r="M23" s="1">
        <v>2</v>
      </c>
      <c r="N23" s="1"/>
      <c r="O23" s="1"/>
      <c r="P23" s="1"/>
      <c r="Q23" s="1"/>
      <c r="R23" s="1">
        <v>2</v>
      </c>
      <c r="S23" s="1"/>
      <c r="T23" s="1">
        <v>2</v>
      </c>
      <c r="U23" s="1"/>
      <c r="V23" s="1"/>
      <c r="W23" s="1"/>
      <c r="X23" s="1"/>
      <c r="Y23" s="1"/>
      <c r="Z23" s="1"/>
      <c r="AA23" s="1">
        <v>283</v>
      </c>
      <c r="AB23" s="1"/>
      <c r="AC23" s="1"/>
      <c r="AD23" s="1">
        <v>1</v>
      </c>
      <c r="AE23" s="1"/>
      <c r="AF23" s="1">
        <v>1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>
        <v>6</v>
      </c>
      <c r="AW23" s="1"/>
      <c r="AX23" s="1"/>
      <c r="AY23" s="1"/>
      <c r="AZ23" s="1"/>
      <c r="BA23" s="1"/>
      <c r="BB23" s="1">
        <v>5</v>
      </c>
      <c r="BC23" s="1"/>
      <c r="BD23" s="1"/>
      <c r="BE23" s="1">
        <v>1</v>
      </c>
      <c r="BF23" s="1"/>
      <c r="BG23" s="1">
        <v>9</v>
      </c>
      <c r="BH23" s="1"/>
      <c r="BI23" s="1">
        <v>2</v>
      </c>
      <c r="BJ23" s="1"/>
      <c r="BK23" s="1"/>
      <c r="BL23" s="1">
        <f>SUM(B23:BK23)</f>
        <v>324</v>
      </c>
      <c r="BM23" s="1" t="s">
        <v>97</v>
      </c>
      <c r="BN23" s="1">
        <f>SUM(BF23,BE23,AM23,)</f>
        <v>1</v>
      </c>
      <c r="BO23" s="1">
        <f>SUM(BD23,BB23,AI23,AH23,BG23,BH23)</f>
        <v>14</v>
      </c>
      <c r="BP23" s="1">
        <f>SUM(AC23,D23,C23)</f>
        <v>0</v>
      </c>
      <c r="BQ23" s="1">
        <f>SUM(AJ23,P23,H23,G23,F23,AO23,BK23)</f>
        <v>0</v>
      </c>
      <c r="BR23" s="1">
        <f>SUM(AT23,AR23,AL23,G23,C23,O23)</f>
        <v>0</v>
      </c>
      <c r="BS23" s="1">
        <f>(Z23)</f>
        <v>0</v>
      </c>
      <c r="BT23" s="1">
        <f>BN23+BO23</f>
        <v>15</v>
      </c>
      <c r="BU23" s="1">
        <f>SUM(U23,T23,S23+F23)</f>
        <v>2</v>
      </c>
      <c r="BV23" s="1">
        <f>SUM(AY23,AW23,AV23,AU23,AH23,AE23,)</f>
        <v>6</v>
      </c>
      <c r="BW23" s="1">
        <f>SUM(BC23,BB23,AZ23,AY23,AX23,H23,)</f>
        <v>5</v>
      </c>
      <c r="BX23" s="1">
        <f>SUM(AQ23,AN23,AM23,AL23,AK23,AJ23,S23,N23,)</f>
        <v>0</v>
      </c>
      <c r="BY23" s="1">
        <f>SUM(AW23,AU23,K23,E23,)</f>
        <v>1</v>
      </c>
      <c r="BZ23" s="1">
        <f>SUM(AD23,M23,BI23)</f>
        <v>5</v>
      </c>
      <c r="CA23" s="1">
        <f>SUM(X23,AG23,BA23)</f>
        <v>0</v>
      </c>
      <c r="CB23" s="1">
        <f>SUM(AX23,AW23,AT23,AG23,AF23,AE23)</f>
        <v>1</v>
      </c>
      <c r="CC23" s="1">
        <f>SUM(BF23,AZ23,AS23,AP23,AK23,Y23,L23,B23)</f>
        <v>7</v>
      </c>
      <c r="CD23" s="1">
        <f>SUM(W23,R23,O23,N23,M23,L23+K23,J23,I23)</f>
        <v>6</v>
      </c>
      <c r="CE23" s="1">
        <f>SUM(BN23:BS23)</f>
        <v>15</v>
      </c>
      <c r="CF23" s="1">
        <f>(BN23/BL23)*100</f>
        <v>0.30864197530864196</v>
      </c>
      <c r="CG23" s="1">
        <f>(BO23/BL23)*100</f>
        <v>4.3209876543209873</v>
      </c>
      <c r="CH23" s="1">
        <f>(BP23/BL23)*100</f>
        <v>0</v>
      </c>
      <c r="CI23" s="1">
        <f>(BQ23/BL23)*100</f>
        <v>0</v>
      </c>
      <c r="CJ23" s="1">
        <f>(BR23/BL23)*100</f>
        <v>0</v>
      </c>
      <c r="CK23" s="1">
        <f>(BS23/BL23)*100</f>
        <v>0</v>
      </c>
      <c r="CL23" s="1">
        <f>(BT23/BL23)*100</f>
        <v>4.6296296296296298</v>
      </c>
      <c r="CM23" s="1">
        <f>(CE23/BL23)*100</f>
        <v>4.6296296296296298</v>
      </c>
      <c r="CN23" s="1">
        <f>(BU23/BL23)*100</f>
        <v>0.61728395061728392</v>
      </c>
      <c r="CO23" s="1">
        <f>(BV23/BL23)*100</f>
        <v>1.8518518518518516</v>
      </c>
      <c r="CP23" s="1">
        <f>(BW23/BL23)*100</f>
        <v>1.5432098765432098</v>
      </c>
      <c r="CQ23" s="1">
        <f>(BX23/BL23)*100</f>
        <v>0</v>
      </c>
      <c r="CR23" s="1">
        <f>(BY23/BL23)*100</f>
        <v>0.30864197530864196</v>
      </c>
      <c r="CS23" s="1">
        <f>(BZ23/BL23)*100</f>
        <v>1.5432098765432098</v>
      </c>
      <c r="CT23" s="1">
        <f>(CA23/BL23)*100</f>
        <v>0</v>
      </c>
      <c r="CU23" s="1">
        <f>(CB23/BL23)*100</f>
        <v>0.30864197530864196</v>
      </c>
      <c r="CV23" s="1">
        <f>(CC23/BL23)*100</f>
        <v>2.1604938271604937</v>
      </c>
      <c r="CW23" s="1">
        <f>(CD23/BL23)*100</f>
        <v>1.8518518518518516</v>
      </c>
      <c r="CX23" s="1">
        <f>AVERAGE(CF23:CF25)</f>
        <v>0.22192827748383304</v>
      </c>
      <c r="CY23" s="1">
        <f>AVERAGE(CG23:CG25)</f>
        <v>5.0620768862464169</v>
      </c>
      <c r="CZ23" s="1">
        <f>AVERAGE(CH23:CH25)</f>
        <v>0</v>
      </c>
      <c r="DA23" s="1">
        <f>AVERAGE(CI23:CI25)</f>
        <v>0</v>
      </c>
      <c r="DB23" s="1">
        <f>AVERAGE(CJ23:CJ25)</f>
        <v>0.58173784977908694</v>
      </c>
      <c r="DC23" s="1">
        <f>AVERAGE(CK23:CK25)</f>
        <v>0</v>
      </c>
      <c r="DD23" s="1">
        <f>AVERAGE(CL23:CL25)</f>
        <v>5.2840051637302503</v>
      </c>
      <c r="DE23" s="1">
        <f>AVERAGE(CM23:CM25)</f>
        <v>5.8657430135093369</v>
      </c>
      <c r="DF23" s="1">
        <f>AVERAGE(CN23:CN25)</f>
        <v>1.5152851263962372</v>
      </c>
      <c r="DG23" s="1">
        <f>AVERAGE(CO23:CO25)</f>
        <v>0.78910525645920826</v>
      </c>
      <c r="DH23" s="1">
        <f>AVERAGE(CP23:CP25)</f>
        <v>2.4179379019012468</v>
      </c>
      <c r="DI23" s="1">
        <f>AVERAGE(CQ23:CQ25)</f>
        <v>0.35714285714285715</v>
      </c>
      <c r="DJ23" s="1">
        <f>AVERAGE(CR23:CR25)</f>
        <v>0.27470196427813837</v>
      </c>
      <c r="DK23" s="1">
        <f>AVERAGE(CS23:CS25)</f>
        <v>0.85804590386491864</v>
      </c>
      <c r="DL23" s="1">
        <f>AVERAGE(CT23:CT25)</f>
        <v>0</v>
      </c>
      <c r="DM23" s="1">
        <f>AVERAGE(CU23:CU25)</f>
        <v>0.79016588180391156</v>
      </c>
      <c r="DN23" s="1">
        <f>AVERAGE(CV23:CV25)</f>
        <v>1.1963550852439742</v>
      </c>
      <c r="DO23" s="1">
        <f>AVERAGE(CW23:CW25)</f>
        <v>1.1990218003963709</v>
      </c>
      <c r="DP23" s="1">
        <f>(STDEV(CM23:CM25))/SQRT(3)</f>
        <v>2.5813281177898926</v>
      </c>
      <c r="DQ23" s="1"/>
      <c r="DR23" s="1"/>
    </row>
    <row r="24" spans="1:122">
      <c r="A24" s="1" t="s">
        <v>97</v>
      </c>
      <c r="B24" s="1">
        <v>2</v>
      </c>
      <c r="C24" s="1"/>
      <c r="D24" s="1"/>
      <c r="E24" s="1"/>
      <c r="F24" s="1"/>
      <c r="G24" s="1"/>
      <c r="H24" s="1"/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10</v>
      </c>
      <c r="U24" s="1">
        <v>1</v>
      </c>
      <c r="V24" s="1"/>
      <c r="W24" s="1"/>
      <c r="X24" s="1"/>
      <c r="Y24" s="1">
        <v>2</v>
      </c>
      <c r="Z24" s="1"/>
      <c r="AA24" s="1">
        <v>256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2</v>
      </c>
      <c r="AM24" s="1"/>
      <c r="AN24" s="1">
        <v>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>
        <v>3</v>
      </c>
      <c r="BC24" s="1"/>
      <c r="BD24" s="1"/>
      <c r="BE24" s="1">
        <v>1</v>
      </c>
      <c r="BF24" s="1"/>
      <c r="BG24" s="1"/>
      <c r="BH24" s="1"/>
      <c r="BI24" s="1"/>
      <c r="BJ24" s="1"/>
      <c r="BK24" s="1"/>
      <c r="BL24" s="1">
        <f>SUM(B24:BK24)</f>
        <v>280</v>
      </c>
      <c r="BM24" s="1" t="s">
        <v>97</v>
      </c>
      <c r="BN24" s="1">
        <f>SUM(BF24,BE24,AM24,)</f>
        <v>1</v>
      </c>
      <c r="BO24" s="1">
        <f>SUM(BD24,BB24,AI24,AH24,BG24,BH24)</f>
        <v>3</v>
      </c>
      <c r="BP24" s="1">
        <f>SUM(AC24,D24,C24)</f>
        <v>0</v>
      </c>
      <c r="BQ24" s="1">
        <f>SUM(AJ24,P24,H24,G24,F24,AO24,BK24)</f>
        <v>0</v>
      </c>
      <c r="BR24" s="1">
        <f>SUM(AT24,AR24,AL24,G24,C24,O24)</f>
        <v>2</v>
      </c>
      <c r="BS24" s="1">
        <f>(Z24)</f>
        <v>0</v>
      </c>
      <c r="BT24" s="1">
        <f>BN24+BO24</f>
        <v>4</v>
      </c>
      <c r="BU24" s="1">
        <f>SUM(U24,T24,S24+F24)</f>
        <v>11</v>
      </c>
      <c r="BV24" s="1">
        <f>SUM(AY24,AW24,AV24,AU24,AH24,AE24,)</f>
        <v>0</v>
      </c>
      <c r="BW24" s="1">
        <f>SUM(BC24,BB24,AZ24,AY24,AX24,H24,)</f>
        <v>3</v>
      </c>
      <c r="BX24" s="1">
        <f>SUM(AQ24,AN24,AM24,AL24,AK24,AJ24,S24,N24,)</f>
        <v>3</v>
      </c>
      <c r="BY24" s="1">
        <f>SUM(AW24,AU24,K24,E24,)</f>
        <v>0</v>
      </c>
      <c r="BZ24" s="1">
        <f>SUM(AD24,M24,BI24)</f>
        <v>0</v>
      </c>
      <c r="CA24" s="1">
        <f>SUM(X24,AG24,BA24)</f>
        <v>0</v>
      </c>
      <c r="CB24" s="1">
        <f>SUM(AX24,AW24,AT24,AG24,AF24,AE24)</f>
        <v>0</v>
      </c>
      <c r="CC24" s="1">
        <f>SUM(BF24,AZ24,AS24,AP24,AK24,Y24,L24,B24)</f>
        <v>4</v>
      </c>
      <c r="CD24" s="1">
        <f>SUM(W24,R24,O24,N24,M24,L24+K24,J24,I24)</f>
        <v>2</v>
      </c>
      <c r="CE24" s="1">
        <f>SUM(BN24:BS24)</f>
        <v>6</v>
      </c>
      <c r="CF24" s="1">
        <f>(BN24/BL24)*100</f>
        <v>0.35714285714285715</v>
      </c>
      <c r="CG24" s="1">
        <f>(BO24/BL24)*100</f>
        <v>1.0714285714285714</v>
      </c>
      <c r="CH24" s="1">
        <f>(BP24/BL24)*100</f>
        <v>0</v>
      </c>
      <c r="CI24" s="1">
        <f>(BQ24/BL24)*100</f>
        <v>0</v>
      </c>
      <c r="CJ24" s="1">
        <f>(BR24/BL24)*100</f>
        <v>0.7142857142857143</v>
      </c>
      <c r="CK24" s="1">
        <f>(BS24/BL24)*100</f>
        <v>0</v>
      </c>
      <c r="CL24" s="1">
        <f>(BT24/BL24)*100</f>
        <v>1.4285714285714286</v>
      </c>
      <c r="CM24" s="1">
        <f>(CE24/BL24)*100</f>
        <v>2.1428571428571428</v>
      </c>
      <c r="CN24" s="1">
        <f>(BU24/BL24)*100</f>
        <v>3.9285714285714284</v>
      </c>
      <c r="CO24" s="1">
        <f>(BV24/BL24)*100</f>
        <v>0</v>
      </c>
      <c r="CP24" s="1">
        <f>(BW24/BL24)*100</f>
        <v>1.0714285714285714</v>
      </c>
      <c r="CQ24" s="1">
        <f>(BX24/BL24)*100</f>
        <v>1.0714285714285714</v>
      </c>
      <c r="CR24" s="1">
        <f>(BY24/BL24)*100</f>
        <v>0</v>
      </c>
      <c r="CS24" s="1">
        <f>(BZ24/BL24)*100</f>
        <v>0</v>
      </c>
      <c r="CT24" s="1">
        <f>(CA24/BL24)*100</f>
        <v>0</v>
      </c>
      <c r="CU24" s="1">
        <f>(CB24/BL24)*100</f>
        <v>0</v>
      </c>
      <c r="CV24" s="1">
        <f>(CC24/BL24)*100</f>
        <v>1.4285714285714286</v>
      </c>
      <c r="CW24" s="1">
        <f>(CD24/BL24)*100</f>
        <v>0.7142857142857143</v>
      </c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>
      <c r="A25" s="1" t="s">
        <v>97</v>
      </c>
      <c r="B25" s="1"/>
      <c r="C25" s="1"/>
      <c r="D25" s="1"/>
      <c r="E25" s="1">
        <v>1</v>
      </c>
      <c r="F25" s="1"/>
      <c r="G25" s="1"/>
      <c r="H25" s="1"/>
      <c r="I25" s="1">
        <v>1</v>
      </c>
      <c r="J25" s="1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163</v>
      </c>
      <c r="AB25" s="1"/>
      <c r="AC25" s="1"/>
      <c r="AD25" s="1">
        <v>2</v>
      </c>
      <c r="AE25" s="1"/>
      <c r="AF25" s="1">
        <v>4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>
        <v>2</v>
      </c>
      <c r="AS25" s="1"/>
      <c r="AT25" s="1"/>
      <c r="AU25" s="1"/>
      <c r="AV25" s="1">
        <v>1</v>
      </c>
      <c r="AW25" s="1"/>
      <c r="AX25" s="1"/>
      <c r="AY25" s="1"/>
      <c r="AZ25" s="1"/>
      <c r="BA25" s="1"/>
      <c r="BB25" s="1">
        <v>9</v>
      </c>
      <c r="BC25" s="1"/>
      <c r="BD25" s="1"/>
      <c r="BE25" s="1"/>
      <c r="BF25" s="1"/>
      <c r="BG25" s="1">
        <v>9</v>
      </c>
      <c r="BH25" s="1">
        <v>1</v>
      </c>
      <c r="BI25" s="1"/>
      <c r="BJ25" s="1"/>
      <c r="BK25" s="1"/>
      <c r="BL25" s="1">
        <f>SUM(B25:BK25)</f>
        <v>194</v>
      </c>
      <c r="BM25" s="1" t="s">
        <v>97</v>
      </c>
      <c r="BN25" s="1">
        <f>SUM(BF25,BE25,AM25,)</f>
        <v>0</v>
      </c>
      <c r="BO25" s="1">
        <f>SUM(BD25,BB25,AI25,AH25,BG25,BH25)</f>
        <v>19</v>
      </c>
      <c r="BP25" s="1">
        <f>SUM(AC25,D25,C25)</f>
        <v>0</v>
      </c>
      <c r="BQ25" s="1">
        <f>SUM(AJ25,P25,H25,G25,F25,AO25,BK25)</f>
        <v>0</v>
      </c>
      <c r="BR25" s="1">
        <f>SUM(AT25,AR25,AL25,G25,C25,O25)</f>
        <v>2</v>
      </c>
      <c r="BS25" s="1">
        <f>(Z25)</f>
        <v>0</v>
      </c>
      <c r="BT25" s="1">
        <f>BN25+BO25</f>
        <v>19</v>
      </c>
      <c r="BU25" s="1">
        <f>SUM(U25,T25,S25+F25)</f>
        <v>0</v>
      </c>
      <c r="BV25" s="1">
        <f>SUM(AY25,AW25,AV25,AU25,AH25,AE25,)</f>
        <v>1</v>
      </c>
      <c r="BW25" s="1">
        <f>SUM(BC25,BB25,AZ25,AY25,AX25,H25,)</f>
        <v>9</v>
      </c>
      <c r="BX25" s="1">
        <f>SUM(AQ25,AN25,AM25,AL25,AK25,AJ25,S25,N25,)</f>
        <v>0</v>
      </c>
      <c r="BY25" s="1">
        <f>SUM(AW25,AU25,K25,E25,)</f>
        <v>1</v>
      </c>
      <c r="BZ25" s="1">
        <f>SUM(AD25,M25,BI25)</f>
        <v>2</v>
      </c>
      <c r="CA25" s="1">
        <f>SUM(X25,AG25,BA25)</f>
        <v>0</v>
      </c>
      <c r="CB25" s="1">
        <f>SUM(AX25,AW25,AT25,AG25,AF25,AE25)</f>
        <v>4</v>
      </c>
      <c r="CC25" s="1">
        <f>SUM(BF25,AZ25,AS25,AP25,AK25,Y25,L25,B25)</f>
        <v>0</v>
      </c>
      <c r="CD25" s="1">
        <f>SUM(W25,R25,O25,N25,M25,L25+K25,J25,I25)</f>
        <v>2</v>
      </c>
      <c r="CE25" s="1">
        <f>SUM(BN25:BS25)</f>
        <v>21</v>
      </c>
      <c r="CF25" s="1">
        <f>(BN25/BL25)*100</f>
        <v>0</v>
      </c>
      <c r="CG25" s="1">
        <f>(BO25/BL25)*100</f>
        <v>9.7938144329896915</v>
      </c>
      <c r="CH25" s="1">
        <f>(BP25/BL25)*100</f>
        <v>0</v>
      </c>
      <c r="CI25" s="1">
        <f>(BQ25/BL25)*100</f>
        <v>0</v>
      </c>
      <c r="CJ25" s="1">
        <f>(BR25/BL25)*100</f>
        <v>1.0309278350515463</v>
      </c>
      <c r="CK25" s="1">
        <f>(BS25/BL25)*100</f>
        <v>0</v>
      </c>
      <c r="CL25" s="1">
        <f>(BT25/BL25)*100</f>
        <v>9.7938144329896915</v>
      </c>
      <c r="CM25" s="1">
        <f>(CE25/BL25)*100</f>
        <v>10.824742268041238</v>
      </c>
      <c r="CN25" s="1">
        <f>(BU25/BL25)*100</f>
        <v>0</v>
      </c>
      <c r="CO25" s="1">
        <f>(BV25/BL25)*100</f>
        <v>0.51546391752577314</v>
      </c>
      <c r="CP25" s="1">
        <f>(BW25/BL25)*100</f>
        <v>4.6391752577319592</v>
      </c>
      <c r="CQ25" s="1">
        <f>(BX25/BL25)*100</f>
        <v>0</v>
      </c>
      <c r="CR25" s="1">
        <f>(BY25/BL25)*100</f>
        <v>0.51546391752577314</v>
      </c>
      <c r="CS25" s="1">
        <f>(BZ25/BL25)*100</f>
        <v>1.0309278350515463</v>
      </c>
      <c r="CT25" s="1">
        <f>(CA25/BL25)*100</f>
        <v>0</v>
      </c>
      <c r="CU25" s="1">
        <f>(CB25/BL25)*100</f>
        <v>2.0618556701030926</v>
      </c>
      <c r="CV25" s="1">
        <f>(CC25/BL25)*100</f>
        <v>0</v>
      </c>
      <c r="CW25" s="1">
        <f>(CD25/BL25)*100</f>
        <v>1.0309278350515463</v>
      </c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>
      <c r="A26" s="1" t="s">
        <v>98</v>
      </c>
      <c r="B26" s="1"/>
      <c r="C26" s="1"/>
      <c r="D26" s="1"/>
      <c r="E26" s="1"/>
      <c r="F26" s="1"/>
      <c r="G26" s="1"/>
      <c r="H26" s="1"/>
      <c r="I26" s="1">
        <v>1</v>
      </c>
      <c r="J26" s="1">
        <v>12</v>
      </c>
      <c r="K26" s="1">
        <v>1</v>
      </c>
      <c r="L26" s="1"/>
      <c r="M26" s="1">
        <v>2</v>
      </c>
      <c r="N26" s="1">
        <v>1</v>
      </c>
      <c r="O26" s="1">
        <v>1</v>
      </c>
      <c r="P26" s="1"/>
      <c r="Q26" s="1"/>
      <c r="R26" s="1"/>
      <c r="S26" s="1"/>
      <c r="T26" s="1">
        <v>7</v>
      </c>
      <c r="U26" s="1"/>
      <c r="V26" s="1"/>
      <c r="W26" s="1">
        <v>2</v>
      </c>
      <c r="X26" s="1"/>
      <c r="Y26" s="1">
        <v>3</v>
      </c>
      <c r="Z26" s="1"/>
      <c r="AA26" s="1">
        <v>193</v>
      </c>
      <c r="AB26" s="1"/>
      <c r="AC26" s="1"/>
      <c r="AD26" s="1"/>
      <c r="AE26" s="1"/>
      <c r="AF26" s="1">
        <v>3</v>
      </c>
      <c r="AG26" s="1"/>
      <c r="AH26" s="1"/>
      <c r="AI26" s="1">
        <v>1</v>
      </c>
      <c r="AJ26" s="1"/>
      <c r="AK26" s="1"/>
      <c r="AL26" s="1"/>
      <c r="AM26" s="1"/>
      <c r="AN26" s="1"/>
      <c r="AO26" s="1"/>
      <c r="AP26" s="1"/>
      <c r="AQ26" s="1"/>
      <c r="AR26" s="1">
        <v>2</v>
      </c>
      <c r="AS26" s="1">
        <v>2</v>
      </c>
      <c r="AT26" s="1"/>
      <c r="AU26" s="1"/>
      <c r="AV26" s="1">
        <v>1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>
        <v>2</v>
      </c>
      <c r="BJ26" s="1"/>
      <c r="BK26" s="1"/>
      <c r="BL26" s="1">
        <f>SUM(B26:BK26)</f>
        <v>234</v>
      </c>
      <c r="BM26" s="1" t="s">
        <v>98</v>
      </c>
      <c r="BN26" s="1">
        <f>SUM(BF26,BE26,AM26,)</f>
        <v>0</v>
      </c>
      <c r="BO26" s="1">
        <f>SUM(BD26,BB26,AI26,AH26,BG26,BH26)</f>
        <v>1</v>
      </c>
      <c r="BP26" s="1">
        <f>SUM(AC26,D26,C26)</f>
        <v>0</v>
      </c>
      <c r="BQ26" s="1">
        <f>SUM(AJ26,P26,H26,G26,F26,AO26,BK26)</f>
        <v>0</v>
      </c>
      <c r="BR26" s="1">
        <f>SUM(AT26,AR26,AL26,G26,C26,O26)</f>
        <v>3</v>
      </c>
      <c r="BS26" s="1">
        <f>(Z26)</f>
        <v>0</v>
      </c>
      <c r="BT26" s="1">
        <f>BN26+BO26</f>
        <v>1</v>
      </c>
      <c r="BU26" s="1">
        <f>SUM(U26,T26,S26+F26)</f>
        <v>7</v>
      </c>
      <c r="BV26" s="1">
        <f>SUM(AY26,AW26,AV26,AU26,AH26,AE26,)</f>
        <v>1</v>
      </c>
      <c r="BW26" s="1">
        <f>SUM(BC26,BB26,AZ26,AY26,AX26,H26,)</f>
        <v>0</v>
      </c>
      <c r="BX26" s="1">
        <f>SUM(AQ26,AN26,AM26,AL26,AK26,AJ26,S26,N26,)</f>
        <v>1</v>
      </c>
      <c r="BY26" s="1">
        <f>SUM(AW26,AU26,K26,E26,)</f>
        <v>1</v>
      </c>
      <c r="BZ26" s="1">
        <f>SUM(AD26,M26,BI26)</f>
        <v>4</v>
      </c>
      <c r="CA26" s="1">
        <f>SUM(X26,AG26,BA26)</f>
        <v>0</v>
      </c>
      <c r="CB26" s="1">
        <f>SUM(AX26,AW26,AT26,AG26,AF26,AE26)</f>
        <v>3</v>
      </c>
      <c r="CC26" s="1">
        <f>SUM(BF26,AZ26,AS26,AP26,AK26,Y26,L26,B26)</f>
        <v>5</v>
      </c>
      <c r="CD26" s="1">
        <f>SUM(W26,R26,O26,N26,M26,L26+K26,J26,I26)</f>
        <v>20</v>
      </c>
      <c r="CE26" s="1">
        <f>SUM(BN26:BS26)</f>
        <v>4</v>
      </c>
      <c r="CF26" s="1">
        <f>(BN26/BL26)*100</f>
        <v>0</v>
      </c>
      <c r="CG26" s="1">
        <f>(BO26/BL26)*100</f>
        <v>0.42735042735042739</v>
      </c>
      <c r="CH26" s="1">
        <f>(BP26/BL26)*100</f>
        <v>0</v>
      </c>
      <c r="CI26" s="1">
        <f>(BQ26/BL26)*100</f>
        <v>0</v>
      </c>
      <c r="CJ26" s="1">
        <f>(BR26/BL26)*100</f>
        <v>1.2820512820512819</v>
      </c>
      <c r="CK26" s="1">
        <f>(BS26/BL26)*100</f>
        <v>0</v>
      </c>
      <c r="CL26" s="1">
        <f>(BT26/BL26)*100</f>
        <v>0.42735042735042739</v>
      </c>
      <c r="CM26" s="1">
        <f>(CE26/BL26)*100</f>
        <v>1.7094017094017095</v>
      </c>
      <c r="CN26" s="1">
        <f>(BU26/BL26)*100</f>
        <v>2.9914529914529915</v>
      </c>
      <c r="CO26" s="1">
        <f>(BV26/BL26)*100</f>
        <v>0.42735042735042739</v>
      </c>
      <c r="CP26" s="1">
        <f>(BW26/BL26)*100</f>
        <v>0</v>
      </c>
      <c r="CQ26" s="1">
        <f>(BX26/BL26)*100</f>
        <v>0.42735042735042739</v>
      </c>
      <c r="CR26" s="1">
        <f>(BY26/BL26)*100</f>
        <v>0.42735042735042739</v>
      </c>
      <c r="CS26" s="1">
        <f>(BZ26/BL26)*100</f>
        <v>1.7094017094017095</v>
      </c>
      <c r="CT26" s="1">
        <f>(CA26/BL26)*100</f>
        <v>0</v>
      </c>
      <c r="CU26" s="1">
        <f>(CB26/BL26)*100</f>
        <v>1.2820512820512819</v>
      </c>
      <c r="CV26" s="1">
        <f>(CC26/BL26)*100</f>
        <v>2.1367521367521367</v>
      </c>
      <c r="CW26" s="1">
        <f>(CD26/BL26)*100</f>
        <v>8.5470085470085468</v>
      </c>
      <c r="CX26" s="1">
        <f>AVERAGE(CF26:CF28)</f>
        <v>0.1044932079414838</v>
      </c>
      <c r="CY26" s="1">
        <f>AVERAGE(CG26:CG28)</f>
        <v>0.7764425867874144</v>
      </c>
      <c r="CZ26" s="1">
        <f>AVERAGE(CH26:CH28)</f>
        <v>0</v>
      </c>
      <c r="DA26" s="1">
        <f>AVERAGE(CI26:CI28)</f>
        <v>0.31816842161669745</v>
      </c>
      <c r="DB26" s="1">
        <f>AVERAGE(CJ26:CJ28)</f>
        <v>1.168180478525306</v>
      </c>
      <c r="DC26" s="1">
        <f>AVERAGE(CK26:CK28)</f>
        <v>0</v>
      </c>
      <c r="DD26" s="1">
        <f>AVERAGE(CL26:CL28)</f>
        <v>0.88093579472889816</v>
      </c>
      <c r="DE26" s="1">
        <f>AVERAGE(CM26:CM28)</f>
        <v>2.3672846948709019</v>
      </c>
      <c r="DF26" s="1">
        <f>AVERAGE(CN26:CN28)</f>
        <v>2.8063571167019443</v>
      </c>
      <c r="DG26" s="1">
        <f>AVERAGE(CO26:CO28)</f>
        <v>0.35612535612535612</v>
      </c>
      <c r="DH26" s="1">
        <f>AVERAGE(CP26:CP28)</f>
        <v>0.42031723066205823</v>
      </c>
      <c r="DI26" s="1">
        <f>AVERAGE(CQ26:CQ28)</f>
        <v>0.24694335039162627</v>
      </c>
      <c r="DJ26" s="1">
        <f>AVERAGE(CR26:CR28)</f>
        <v>0.56511177200832374</v>
      </c>
      <c r="DK26" s="1">
        <f>AVERAGE(CS26:CS28)</f>
        <v>0.78113138457966047</v>
      </c>
      <c r="DL26" s="1">
        <f>AVERAGE(CT26:CT28)</f>
        <v>0</v>
      </c>
      <c r="DM26" s="1">
        <f>AVERAGE(CU26:CU28)</f>
        <v>0.74786324786324787</v>
      </c>
      <c r="DN26" s="1">
        <f>AVERAGE(CV26:CV28)</f>
        <v>1.7689047861461653</v>
      </c>
      <c r="DO26" s="1">
        <f>AVERAGE(CW26:CW28)</f>
        <v>7.1777679536300214</v>
      </c>
      <c r="DP26" s="1">
        <f>(STDEV(CM26:CM28))/SQRT(3)</f>
        <v>0.34645731169338501</v>
      </c>
      <c r="DQ26" s="1"/>
      <c r="DR26" s="1"/>
    </row>
    <row r="27" spans="1:122">
      <c r="A27" s="1" t="s">
        <v>98</v>
      </c>
      <c r="B27" s="1"/>
      <c r="C27" s="1"/>
      <c r="D27" s="1"/>
      <c r="E27" s="1">
        <v>1</v>
      </c>
      <c r="F27" s="1"/>
      <c r="G27" s="1"/>
      <c r="H27" s="1"/>
      <c r="I27" s="1"/>
      <c r="J27" s="1">
        <v>14</v>
      </c>
      <c r="K27" s="1">
        <v>1</v>
      </c>
      <c r="L27" s="1">
        <v>1</v>
      </c>
      <c r="M27" s="1">
        <v>1</v>
      </c>
      <c r="N27" s="1">
        <v>1</v>
      </c>
      <c r="O27" s="1">
        <v>3</v>
      </c>
      <c r="P27" s="1">
        <v>1</v>
      </c>
      <c r="Q27" s="1"/>
      <c r="R27" s="1">
        <v>1</v>
      </c>
      <c r="S27" s="1"/>
      <c r="T27" s="1">
        <v>2</v>
      </c>
      <c r="U27" s="1">
        <v>1</v>
      </c>
      <c r="V27" s="1"/>
      <c r="W27" s="1"/>
      <c r="X27" s="1"/>
      <c r="Y27" s="1">
        <v>1</v>
      </c>
      <c r="Z27" s="1"/>
      <c r="AA27" s="1">
        <v>284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3</v>
      </c>
      <c r="AT27" s="1"/>
      <c r="AU27" s="1"/>
      <c r="AV27" s="1"/>
      <c r="AW27" s="1"/>
      <c r="AX27" s="1"/>
      <c r="AY27" s="1"/>
      <c r="AZ27" s="1"/>
      <c r="BA27" s="1"/>
      <c r="BB27" s="1">
        <v>3</v>
      </c>
      <c r="BC27" s="1"/>
      <c r="BD27" s="1"/>
      <c r="BE27" s="1">
        <v>1</v>
      </c>
      <c r="BF27" s="1"/>
      <c r="BG27" s="1"/>
      <c r="BH27" s="1"/>
      <c r="BI27" s="1"/>
      <c r="BJ27" s="1"/>
      <c r="BK27" s="1"/>
      <c r="BL27" s="1">
        <f>SUM(B27:BK27)</f>
        <v>319</v>
      </c>
      <c r="BM27" s="1" t="s">
        <v>98</v>
      </c>
      <c r="BN27" s="1">
        <f>SUM(BF27,BE27,AM27,)</f>
        <v>1</v>
      </c>
      <c r="BO27" s="1">
        <f>SUM(BD27,BB27,AI27,AH27,BG27,BH27)</f>
        <v>3</v>
      </c>
      <c r="BP27" s="1">
        <f>SUM(AC27,D27,C27)</f>
        <v>0</v>
      </c>
      <c r="BQ27" s="1">
        <f>SUM(AJ27,P27,H27,G27,F27,AO27,BK27)</f>
        <v>1</v>
      </c>
      <c r="BR27" s="1">
        <f>SUM(AT27,AR27,AL27,G27,C27,O27)</f>
        <v>3</v>
      </c>
      <c r="BS27" s="1">
        <f>(Z27)</f>
        <v>0</v>
      </c>
      <c r="BT27" s="1">
        <f>BN27+BO27</f>
        <v>4</v>
      </c>
      <c r="BU27" s="1">
        <f>SUM(U27,T27,S27+F27)</f>
        <v>3</v>
      </c>
      <c r="BV27" s="1">
        <f>SUM(AY27,AW27,AV27,AU27,AH27,AE27,)</f>
        <v>0</v>
      </c>
      <c r="BW27" s="1">
        <f>SUM(BC27,BB27,AZ27,AY27,AX27,H27,)</f>
        <v>3</v>
      </c>
      <c r="BX27" s="1">
        <f>SUM(AQ27,AN27,AM27,AL27,AK27,AJ27,S27,N27,)</f>
        <v>1</v>
      </c>
      <c r="BY27" s="1">
        <f>SUM(AW27,AU27,K27,E27,)</f>
        <v>2</v>
      </c>
      <c r="BZ27" s="1">
        <f>SUM(AD27,M27,BI27)</f>
        <v>1</v>
      </c>
      <c r="CA27" s="1">
        <f>SUM(X27,AG27,BA27)</f>
        <v>0</v>
      </c>
      <c r="CB27" s="1">
        <f>SUM(AX27,AW27,AT27,AG27,AF27,AE27)</f>
        <v>0</v>
      </c>
      <c r="CC27" s="1">
        <f>SUM(BF27,AZ27,AS27,AP27,AK27,Y27,L27,B27)</f>
        <v>5</v>
      </c>
      <c r="CD27" s="1">
        <f>SUM(W27,R27,O27,N27,M27,L27+K27,J27,I27)</f>
        <v>22</v>
      </c>
      <c r="CE27" s="1">
        <f>SUM(BN27:BS27)</f>
        <v>8</v>
      </c>
      <c r="CF27" s="1">
        <f>(BN27/BL27)*100</f>
        <v>0.31347962382445138</v>
      </c>
      <c r="CG27" s="1">
        <f>(BO27/BL27)*100</f>
        <v>0.94043887147335425</v>
      </c>
      <c r="CH27" s="1">
        <f>(BP27/BL27)*100</f>
        <v>0</v>
      </c>
      <c r="CI27" s="1">
        <f>(BQ27/BL27)*100</f>
        <v>0.31347962382445138</v>
      </c>
      <c r="CJ27" s="1">
        <f>(BR27/BL27)*100</f>
        <v>0.94043887147335425</v>
      </c>
      <c r="CK27" s="1">
        <f>(BS27/BL27)*100</f>
        <v>0</v>
      </c>
      <c r="CL27" s="1">
        <f>(BT27/BL27)*100</f>
        <v>1.2539184952978055</v>
      </c>
      <c r="CM27" s="1">
        <f>(CE27/BL27)*100</f>
        <v>2.507836990595611</v>
      </c>
      <c r="CN27" s="1">
        <f>(BU27/BL27)*100</f>
        <v>0.94043887147335425</v>
      </c>
      <c r="CO27" s="1">
        <f>(BV27/BL27)*100</f>
        <v>0</v>
      </c>
      <c r="CP27" s="1">
        <f>(BW27/BL27)*100</f>
        <v>0.94043887147335425</v>
      </c>
      <c r="CQ27" s="1">
        <f>(BX27/BL27)*100</f>
        <v>0.31347962382445138</v>
      </c>
      <c r="CR27" s="1">
        <f>(BY27/BL27)*100</f>
        <v>0.62695924764890276</v>
      </c>
      <c r="CS27" s="1">
        <f>(BZ27/BL27)*100</f>
        <v>0.31347962382445138</v>
      </c>
      <c r="CT27" s="1">
        <f>(CA27/BL27)*100</f>
        <v>0</v>
      </c>
      <c r="CU27" s="1">
        <f>(CB27/BL27)*100</f>
        <v>0</v>
      </c>
      <c r="CV27" s="1">
        <f>(CC27/BL27)*100</f>
        <v>1.5673981191222568</v>
      </c>
      <c r="CW27" s="1">
        <f>(CD27/BL27)*100</f>
        <v>6.8965517241379306</v>
      </c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>
      <c r="A28" s="1" t="s">
        <v>98</v>
      </c>
      <c r="B28" s="1"/>
      <c r="C28" s="1"/>
      <c r="D28" s="1"/>
      <c r="E28" s="1">
        <v>2</v>
      </c>
      <c r="F28" s="1"/>
      <c r="G28" s="1"/>
      <c r="H28" s="1"/>
      <c r="I28" s="1"/>
      <c r="J28" s="1">
        <v>14</v>
      </c>
      <c r="K28" s="1"/>
      <c r="L28" s="1">
        <v>1</v>
      </c>
      <c r="M28" s="1"/>
      <c r="N28" s="1"/>
      <c r="O28" s="1">
        <v>3</v>
      </c>
      <c r="P28" s="1"/>
      <c r="Q28" s="1"/>
      <c r="R28" s="1">
        <v>1</v>
      </c>
      <c r="S28" s="1"/>
      <c r="T28" s="1">
        <v>10</v>
      </c>
      <c r="U28" s="1">
        <v>4</v>
      </c>
      <c r="V28" s="1"/>
      <c r="W28" s="1"/>
      <c r="X28" s="1"/>
      <c r="Y28" s="1">
        <v>4</v>
      </c>
      <c r="Z28" s="1"/>
      <c r="AA28" s="1">
        <v>261</v>
      </c>
      <c r="AB28" s="1"/>
      <c r="AC28" s="1"/>
      <c r="AD28" s="1">
        <v>1</v>
      </c>
      <c r="AE28" s="1"/>
      <c r="AF28" s="1">
        <v>3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>
        <v>1</v>
      </c>
      <c r="AS28" s="1"/>
      <c r="AT28" s="1"/>
      <c r="AU28" s="1"/>
      <c r="AV28" s="1">
        <v>2</v>
      </c>
      <c r="AW28" s="1"/>
      <c r="AX28" s="1"/>
      <c r="AY28" s="1"/>
      <c r="AZ28" s="1"/>
      <c r="BA28" s="1"/>
      <c r="BB28" s="1">
        <v>1</v>
      </c>
      <c r="BC28" s="1"/>
      <c r="BD28" s="1">
        <v>1</v>
      </c>
      <c r="BE28" s="1"/>
      <c r="BF28" s="1"/>
      <c r="BG28" s="1">
        <v>1</v>
      </c>
      <c r="BH28" s="1"/>
      <c r="BI28" s="1"/>
      <c r="BJ28" s="1"/>
      <c r="BK28" s="1">
        <v>2</v>
      </c>
      <c r="BL28" s="1">
        <f>SUM(B28:BK28)</f>
        <v>312</v>
      </c>
      <c r="BM28" s="1" t="s">
        <v>98</v>
      </c>
      <c r="BN28" s="1">
        <f>SUM(BF28,BE28,AM28,)</f>
        <v>0</v>
      </c>
      <c r="BO28" s="1">
        <f>SUM(BD28,BB28,AI28,AH28,BG28,BH28)</f>
        <v>3</v>
      </c>
      <c r="BP28" s="1">
        <f>SUM(AC28,D28,C28)</f>
        <v>0</v>
      </c>
      <c r="BQ28" s="1">
        <f>SUM(AJ28,P28,H28,G28,F28,AO28,BK28)</f>
        <v>2</v>
      </c>
      <c r="BR28" s="1">
        <f>SUM(AT28,AR28,AL28,G28,C28,O28)</f>
        <v>4</v>
      </c>
      <c r="BS28" s="1">
        <f>(Z28)</f>
        <v>0</v>
      </c>
      <c r="BT28" s="1">
        <f>BN28+BO28</f>
        <v>3</v>
      </c>
      <c r="BU28" s="1">
        <f>SUM(U28,T28,S28+F28)</f>
        <v>14</v>
      </c>
      <c r="BV28" s="1">
        <f>SUM(AY28,AW28,AV28,AU28,AH28,AE28,)</f>
        <v>2</v>
      </c>
      <c r="BW28" s="1">
        <f>SUM(BC28,BB28,AZ28,AY28,AX28,H28,)</f>
        <v>1</v>
      </c>
      <c r="BX28" s="1">
        <f>SUM(AQ28,AN28,AM28,AL28,AK28,AJ28,S28,N28,)</f>
        <v>0</v>
      </c>
      <c r="BY28" s="1">
        <f>SUM(AW28,AU28,K28,E28,)</f>
        <v>2</v>
      </c>
      <c r="BZ28" s="1">
        <f>SUM(AD28,M28,BI28)</f>
        <v>1</v>
      </c>
      <c r="CA28" s="1">
        <f>SUM(X28,AG28,BA28)</f>
        <v>0</v>
      </c>
      <c r="CB28" s="1">
        <f>SUM(AX28,AW28,AT28,AG28,AF28,AE28)</f>
        <v>3</v>
      </c>
      <c r="CC28" s="1">
        <f>SUM(BF28,AZ28,AS28,AP28,AK28,Y28,L28,B28)</f>
        <v>5</v>
      </c>
      <c r="CD28" s="1">
        <f>SUM(W28,R28,O28,N28,M28,L28+K28,J28,I28)</f>
        <v>19</v>
      </c>
      <c r="CE28" s="1">
        <f>SUM(BN28:BS28)</f>
        <v>9</v>
      </c>
      <c r="CF28" s="1">
        <f>(BN28/BL28)*100</f>
        <v>0</v>
      </c>
      <c r="CG28" s="1">
        <f>(BO28/BL28)*100</f>
        <v>0.96153846153846156</v>
      </c>
      <c r="CH28" s="1">
        <f>(BP28/BL28)*100</f>
        <v>0</v>
      </c>
      <c r="CI28" s="1">
        <f>(BQ28/BL28)*100</f>
        <v>0.64102564102564097</v>
      </c>
      <c r="CJ28" s="1">
        <f>(BR28/BL28)*100</f>
        <v>1.2820512820512819</v>
      </c>
      <c r="CK28" s="1">
        <f>(BS28/BL28)*100</f>
        <v>0</v>
      </c>
      <c r="CL28" s="1">
        <f>(BT28/BL28)*100</f>
        <v>0.96153846153846156</v>
      </c>
      <c r="CM28" s="1">
        <f>(CE28/BL28)*100</f>
        <v>2.8846153846153846</v>
      </c>
      <c r="CN28" s="1">
        <f>(BU28/BL28)*100</f>
        <v>4.4871794871794872</v>
      </c>
      <c r="CO28" s="1">
        <f>(BV28/BL28)*100</f>
        <v>0.64102564102564097</v>
      </c>
      <c r="CP28" s="1">
        <f>(BW28/BL28)*100</f>
        <v>0.32051282051282048</v>
      </c>
      <c r="CQ28" s="1">
        <f>(BX28/BL28)*100</f>
        <v>0</v>
      </c>
      <c r="CR28" s="1">
        <f>(BY28/BL28)*100</f>
        <v>0.64102564102564097</v>
      </c>
      <c r="CS28" s="1">
        <f>(BZ28/BL28)*100</f>
        <v>0.32051282051282048</v>
      </c>
      <c r="CT28" s="1">
        <f>(CA28/BL28)*100</f>
        <v>0</v>
      </c>
      <c r="CU28" s="1">
        <f>(CB28/BL28)*100</f>
        <v>0.96153846153846156</v>
      </c>
      <c r="CV28" s="1">
        <f>(CC28/BL28)*100</f>
        <v>1.6025641025641024</v>
      </c>
      <c r="CW28" s="1">
        <f>(CD28/BL28)*100</f>
        <v>6.0897435897435894</v>
      </c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>
      <c r="A29" s="1" t="s">
        <v>99</v>
      </c>
      <c r="B29" s="1"/>
      <c r="C29" s="1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1</v>
      </c>
      <c r="S29" s="1"/>
      <c r="T29" s="1">
        <v>2</v>
      </c>
      <c r="U29" s="1"/>
      <c r="V29" s="1"/>
      <c r="W29" s="1"/>
      <c r="X29" s="1"/>
      <c r="Y29" s="1">
        <v>1</v>
      </c>
      <c r="Z29" s="1"/>
      <c r="AA29" s="1">
        <v>202</v>
      </c>
      <c r="AB29" s="1"/>
      <c r="AC29" s="1"/>
      <c r="AD29" s="1">
        <v>3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>
        <v>6</v>
      </c>
      <c r="AW29" s="1"/>
      <c r="AX29" s="1"/>
      <c r="AY29" s="1"/>
      <c r="AZ29" s="1"/>
      <c r="BA29" s="1"/>
      <c r="BB29" s="1">
        <v>1</v>
      </c>
      <c r="BC29" s="1"/>
      <c r="BD29" s="1">
        <v>3</v>
      </c>
      <c r="BE29" s="1"/>
      <c r="BF29" s="1"/>
      <c r="BG29" s="1">
        <v>1</v>
      </c>
      <c r="BH29" s="1"/>
      <c r="BI29" s="1">
        <v>8</v>
      </c>
      <c r="BJ29" s="1"/>
      <c r="BK29" s="1"/>
      <c r="BL29" s="1">
        <f>SUM(B29:BK29)</f>
        <v>229</v>
      </c>
      <c r="BM29" s="1" t="s">
        <v>99</v>
      </c>
      <c r="BN29" s="1">
        <f>SUM(BF29,BE29,AM29,)</f>
        <v>0</v>
      </c>
      <c r="BO29" s="1">
        <f>SUM(BD29,BB29,AI29,AH29,BG29,BH29)</f>
        <v>5</v>
      </c>
      <c r="BP29" s="1">
        <f>SUM(AC29,D29,C29)</f>
        <v>0</v>
      </c>
      <c r="BQ29" s="1">
        <f>SUM(AJ29,P29,H29,G29,F29,AO29,BK29)</f>
        <v>0</v>
      </c>
      <c r="BR29" s="1">
        <f>SUM(AT29,AR29,AL29,G29,C29,O29)</f>
        <v>0</v>
      </c>
      <c r="BS29" s="1">
        <f>(Z29)</f>
        <v>0</v>
      </c>
      <c r="BT29" s="1">
        <f>BN29+BO29</f>
        <v>5</v>
      </c>
      <c r="BU29" s="1">
        <f>SUM(U29,T29,S29+F29)</f>
        <v>2</v>
      </c>
      <c r="BV29" s="1">
        <f>SUM(AY29,AW29,AV29,AU29,AH29,AE29,)</f>
        <v>6</v>
      </c>
      <c r="BW29" s="1">
        <f>SUM(BC29,BB29,AZ29,AY29,AX29,H29,)</f>
        <v>1</v>
      </c>
      <c r="BX29" s="1">
        <f>SUM(AQ29,AN29,AM29,AL29,AK29,AJ29,S29,N29,)</f>
        <v>0</v>
      </c>
      <c r="BY29" s="1">
        <f>SUM(AW29,AU29,K29,E29,)</f>
        <v>1</v>
      </c>
      <c r="BZ29" s="1">
        <f>SUM(AD29,M29,BI29)</f>
        <v>11</v>
      </c>
      <c r="CA29" s="1">
        <f>SUM(X29,AG29,BA29)</f>
        <v>0</v>
      </c>
      <c r="CB29" s="1">
        <f>SUM(AX29,AW29,AT29,AG29,AF29,AE29)</f>
        <v>0</v>
      </c>
      <c r="CC29" s="1">
        <f>SUM(BF29,AZ29,AS29,AP29,AK29,Y29,L29,B29)</f>
        <v>1</v>
      </c>
      <c r="CD29" s="1">
        <f>SUM(W29,R29,O29,N29,M29,L29+K29,J29,I29)</f>
        <v>1</v>
      </c>
      <c r="CE29" s="1">
        <f>SUM(BN29:BS29)</f>
        <v>5</v>
      </c>
      <c r="CF29" s="1">
        <f>(BN29/BL29)*100</f>
        <v>0</v>
      </c>
      <c r="CG29" s="1">
        <f>(BO29/BL29)*100</f>
        <v>2.1834061135371177</v>
      </c>
      <c r="CH29" s="1">
        <f>(BP29/BL29)*100</f>
        <v>0</v>
      </c>
      <c r="CI29" s="1">
        <f>(BQ29/BL29)*100</f>
        <v>0</v>
      </c>
      <c r="CJ29" s="1">
        <f>(BR29/BL29)*100</f>
        <v>0</v>
      </c>
      <c r="CK29" s="1">
        <f>(BS29/BL29)*100</f>
        <v>0</v>
      </c>
      <c r="CL29" s="1">
        <f>(BT29/BL29)*100</f>
        <v>2.1834061135371177</v>
      </c>
      <c r="CM29" s="1">
        <f>(CE29/BL29)*100</f>
        <v>2.1834061135371177</v>
      </c>
      <c r="CN29" s="1">
        <f>(BU29/BL29)*100</f>
        <v>0.87336244541484709</v>
      </c>
      <c r="CO29" s="1">
        <f>(BV29/BL29)*100</f>
        <v>2.6200873362445414</v>
      </c>
      <c r="CP29" s="1">
        <f>(BW29/BL29)*100</f>
        <v>0.43668122270742354</v>
      </c>
      <c r="CQ29" s="1">
        <f>(BX29/BL29)*100</f>
        <v>0</v>
      </c>
      <c r="CR29" s="1">
        <f>(BY29/BL29)*100</f>
        <v>0.43668122270742354</v>
      </c>
      <c r="CS29" s="1">
        <f>(BZ29/BL29)*100</f>
        <v>4.8034934497816595</v>
      </c>
      <c r="CT29" s="1">
        <f>(CA29/BL29)*100</f>
        <v>0</v>
      </c>
      <c r="CU29" s="1">
        <f>(CB29/BL29)*100</f>
        <v>0</v>
      </c>
      <c r="CV29" s="1">
        <f>(CC29/BL29)*100</f>
        <v>0.43668122270742354</v>
      </c>
      <c r="CW29" s="1">
        <f>(CD29/BL29)*100</f>
        <v>0.43668122270742354</v>
      </c>
      <c r="CX29" s="1">
        <f>AVERAGE(CF29:CF31)</f>
        <v>7.7339520494972933E-2</v>
      </c>
      <c r="CY29" s="1">
        <f>AVERAGE(CG29:CG31)</f>
        <v>2.1798515351388228</v>
      </c>
      <c r="CZ29" s="1">
        <f>AVERAGE(CH29:CH31)</f>
        <v>0</v>
      </c>
      <c r="DA29" s="1">
        <f>AVERAGE(CI29:CI31)</f>
        <v>7.7339520494972933E-2</v>
      </c>
      <c r="DB29" s="1">
        <f>AVERAGE(CJ29:CJ31)</f>
        <v>0.23809523809523811</v>
      </c>
      <c r="DC29" s="1">
        <f>AVERAGE(CK29:CK31)</f>
        <v>0</v>
      </c>
      <c r="DD29" s="1">
        <f>AVERAGE(CL29:CL31)</f>
        <v>2.2571910556337955</v>
      </c>
      <c r="DE29" s="1">
        <f>AVERAGE(CM29:CM31)</f>
        <v>2.5726258142240064</v>
      </c>
      <c r="DF29" s="1">
        <f>AVERAGE(CN29:CN31)</f>
        <v>4.1893088606581141</v>
      </c>
      <c r="DG29" s="1">
        <f>AVERAGE(CO29:CO31)</f>
        <v>1.069749584957439</v>
      </c>
      <c r="DH29" s="1">
        <f>AVERAGE(CP29:CP31)</f>
        <v>0.73472182619691706</v>
      </c>
      <c r="DI29" s="1">
        <f>AVERAGE(CQ29:CQ31)</f>
        <v>0.31543475859021103</v>
      </c>
      <c r="DJ29" s="1">
        <f>AVERAGE(CR29:CR31)</f>
        <v>0.38365564566437932</v>
      </c>
      <c r="DK29" s="1">
        <f>AVERAGE(CS29:CS31)</f>
        <v>2.7855639971264239</v>
      </c>
      <c r="DL29" s="1">
        <f>AVERAGE(CT29:CT31)</f>
        <v>0</v>
      </c>
      <c r="DM29" s="1">
        <f>AVERAGE(CU29:CU31)</f>
        <v>0</v>
      </c>
      <c r="DN29" s="1">
        <f>AVERAGE(CV29:CV31)</f>
        <v>1.2526204009400395</v>
      </c>
      <c r="DO29" s="1">
        <f>AVERAGE(CW29:CW31)</f>
        <v>2.8411189093921436</v>
      </c>
      <c r="DP29" s="1">
        <f>(STDEV(CM29:CM31))/SQRT(3)</f>
        <v>0.32325053673850507</v>
      </c>
      <c r="DQ29" s="1"/>
      <c r="DR29" s="1"/>
    </row>
    <row r="30" spans="1:122">
      <c r="A30" s="1" t="s">
        <v>99</v>
      </c>
      <c r="B30" s="1">
        <v>4</v>
      </c>
      <c r="C30" s="1"/>
      <c r="D30" s="1"/>
      <c r="E30" s="1">
        <v>2</v>
      </c>
      <c r="F30" s="1"/>
      <c r="G30" s="1"/>
      <c r="H30" s="1"/>
      <c r="I30" s="1">
        <v>4</v>
      </c>
      <c r="J30" s="1">
        <v>4</v>
      </c>
      <c r="K30" s="1"/>
      <c r="L30" s="1"/>
      <c r="M30" s="1"/>
      <c r="N30" s="1"/>
      <c r="O30" s="1"/>
      <c r="P30" s="1"/>
      <c r="Q30" s="1"/>
      <c r="R30" s="1"/>
      <c r="S30" s="1"/>
      <c r="T30" s="1">
        <v>11</v>
      </c>
      <c r="U30" s="1">
        <v>12</v>
      </c>
      <c r="V30" s="1"/>
      <c r="W30" s="1">
        <v>1</v>
      </c>
      <c r="X30" s="1"/>
      <c r="Y30" s="1">
        <v>1</v>
      </c>
      <c r="Z30" s="1"/>
      <c r="AA30" s="1">
        <v>219</v>
      </c>
      <c r="AB30" s="1"/>
      <c r="AC30" s="1"/>
      <c r="AD30" s="1">
        <v>3</v>
      </c>
      <c r="AE30" s="1"/>
      <c r="AF30" s="1"/>
      <c r="AG30" s="1"/>
      <c r="AH30" s="1"/>
      <c r="AI30" s="1"/>
      <c r="AJ30" s="1"/>
      <c r="AK30" s="1"/>
      <c r="AL30" s="1">
        <v>1</v>
      </c>
      <c r="AM30" s="1"/>
      <c r="AN30" s="1">
        <v>1</v>
      </c>
      <c r="AO30" s="1"/>
      <c r="AP30" s="1"/>
      <c r="AQ30" s="1"/>
      <c r="AR30" s="1">
        <v>1</v>
      </c>
      <c r="AS30" s="1"/>
      <c r="AT30" s="1"/>
      <c r="AU30" s="1"/>
      <c r="AV30" s="1">
        <v>1</v>
      </c>
      <c r="AW30" s="1"/>
      <c r="AX30" s="1"/>
      <c r="AY30" s="1"/>
      <c r="AZ30" s="1">
        <v>3</v>
      </c>
      <c r="BA30" s="1"/>
      <c r="BB30" s="1"/>
      <c r="BC30" s="1"/>
      <c r="BD30" s="1">
        <v>6</v>
      </c>
      <c r="BE30" s="1"/>
      <c r="BF30" s="1"/>
      <c r="BG30" s="1"/>
      <c r="BH30" s="1">
        <v>1</v>
      </c>
      <c r="BI30" s="1">
        <v>5</v>
      </c>
      <c r="BJ30" s="1"/>
      <c r="BK30" s="1"/>
      <c r="BL30" s="1">
        <f>SUM(B30:BK30)</f>
        <v>280</v>
      </c>
      <c r="BM30" s="1" t="s">
        <v>99</v>
      </c>
      <c r="BN30" s="1">
        <f>SUM(BF30,BE30,AM30,)</f>
        <v>0</v>
      </c>
      <c r="BO30" s="1">
        <f>SUM(BD30,BB30,AI30,AH30,BG30,BH30)</f>
        <v>7</v>
      </c>
      <c r="BP30" s="1">
        <f>SUM(AC30,D30,C30)</f>
        <v>0</v>
      </c>
      <c r="BQ30" s="1">
        <f>SUM(AJ30,P30,H30,G30,F30,AO30,BK30)</f>
        <v>0</v>
      </c>
      <c r="BR30" s="1">
        <f>SUM(AT30,AR30,AL30,G30,C30,O30)</f>
        <v>2</v>
      </c>
      <c r="BS30" s="1">
        <f>(Z30)</f>
        <v>0</v>
      </c>
      <c r="BT30" s="1">
        <f>BN30+BO30</f>
        <v>7</v>
      </c>
      <c r="BU30" s="1">
        <f>SUM(U30,T30,S30+F30)</f>
        <v>23</v>
      </c>
      <c r="BV30" s="1">
        <f>SUM(AY30,AW30,AV30,AU30,AH30,AE30,)</f>
        <v>1</v>
      </c>
      <c r="BW30" s="1">
        <f>SUM(BC30,BB30,AZ30,AY30,AX30,H30,)</f>
        <v>3</v>
      </c>
      <c r="BX30" s="1">
        <f>SUM(AQ30,AN30,AM30,AL30,AK30,AJ30,S30,N30,)</f>
        <v>2</v>
      </c>
      <c r="BY30" s="1">
        <f>SUM(AW30,AU30,K30,E30,)</f>
        <v>2</v>
      </c>
      <c r="BZ30" s="1">
        <f>SUM(AD30,M30,BI30)</f>
        <v>8</v>
      </c>
      <c r="CA30" s="1">
        <f>SUM(X30,AG30,BA30)</f>
        <v>0</v>
      </c>
      <c r="CB30" s="1">
        <f>SUM(AX30,AW30,AT30,AG30,AF30,AE30)</f>
        <v>0</v>
      </c>
      <c r="CC30" s="1">
        <f>SUM(BF30,AZ30,AS30,AP30,AK30,Y30,L30,B30)</f>
        <v>8</v>
      </c>
      <c r="CD30" s="1">
        <f>SUM(W30,R30,O30,N30,M30,L30+K30,J30,I30)</f>
        <v>9</v>
      </c>
      <c r="CE30" s="1">
        <f>SUM(BN30:BS30)</f>
        <v>9</v>
      </c>
      <c r="CF30" s="1">
        <f>(BN30/BL30)*100</f>
        <v>0</v>
      </c>
      <c r="CG30" s="1">
        <f>(BO30/BL30)*100</f>
        <v>2.5</v>
      </c>
      <c r="CH30" s="1">
        <f>(BP30/BL30)*100</f>
        <v>0</v>
      </c>
      <c r="CI30" s="1">
        <f>(BQ30/BL30)*100</f>
        <v>0</v>
      </c>
      <c r="CJ30" s="1">
        <f>(BR30/BL30)*100</f>
        <v>0.7142857142857143</v>
      </c>
      <c r="CK30" s="1">
        <f>(BS30/BL30)*100</f>
        <v>0</v>
      </c>
      <c r="CL30" s="1">
        <f>(BT30/BL30)*100</f>
        <v>2.5</v>
      </c>
      <c r="CM30" s="1">
        <f>(CE30/BL30)*100</f>
        <v>3.214285714285714</v>
      </c>
      <c r="CN30" s="1">
        <f>(BU30/BL30)*100</f>
        <v>8.2142857142857135</v>
      </c>
      <c r="CO30" s="1">
        <f>(BV30/BL30)*100</f>
        <v>0.35714285714285715</v>
      </c>
      <c r="CP30" s="1">
        <f>(BW30/BL30)*100</f>
        <v>1.0714285714285714</v>
      </c>
      <c r="CQ30" s="1">
        <f>(BX30/BL30)*100</f>
        <v>0.7142857142857143</v>
      </c>
      <c r="CR30" s="1">
        <f>(BY30/BL30)*100</f>
        <v>0.7142857142857143</v>
      </c>
      <c r="CS30" s="1">
        <f>(BZ30/BL30)*100</f>
        <v>2.8571428571428572</v>
      </c>
      <c r="CT30" s="1">
        <f>(CA30/BL30)*100</f>
        <v>0</v>
      </c>
      <c r="CU30" s="1">
        <f>(CB30/BL30)*100</f>
        <v>0</v>
      </c>
      <c r="CV30" s="1">
        <f>(CC30/BL30)*100</f>
        <v>2.8571428571428572</v>
      </c>
      <c r="CW30" s="1">
        <f>(CD30/BL30)*100</f>
        <v>3.214285714285714</v>
      </c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</row>
    <row r="31" spans="1:122">
      <c r="A31" s="1" t="s">
        <v>99</v>
      </c>
      <c r="B31" s="1"/>
      <c r="C31" s="1"/>
      <c r="D31" s="1"/>
      <c r="E31" s="1"/>
      <c r="F31" s="1"/>
      <c r="G31" s="1"/>
      <c r="H31" s="1"/>
      <c r="I31" s="1">
        <v>11</v>
      </c>
      <c r="J31" s="1">
        <v>3</v>
      </c>
      <c r="K31" s="1"/>
      <c r="L31" s="1">
        <v>2</v>
      </c>
      <c r="M31" s="1"/>
      <c r="N31" s="1"/>
      <c r="O31" s="1"/>
      <c r="P31" s="1">
        <v>1</v>
      </c>
      <c r="Q31" s="1"/>
      <c r="R31" s="1">
        <v>3</v>
      </c>
      <c r="S31" s="1"/>
      <c r="T31" s="1">
        <v>14</v>
      </c>
      <c r="U31" s="1">
        <v>1</v>
      </c>
      <c r="V31" s="1"/>
      <c r="W31" s="1">
        <v>2</v>
      </c>
      <c r="X31" s="1"/>
      <c r="Y31" s="1"/>
      <c r="Z31" s="1"/>
      <c r="AA31" s="1">
        <v>379</v>
      </c>
      <c r="AB31" s="1"/>
      <c r="AC31" s="1"/>
      <c r="AD31" s="1">
        <v>1</v>
      </c>
      <c r="AE31" s="1"/>
      <c r="AF31" s="1"/>
      <c r="AG31" s="1"/>
      <c r="AH31" s="1"/>
      <c r="AI31" s="1"/>
      <c r="AJ31" s="1"/>
      <c r="AK31" s="1"/>
      <c r="AL31" s="1"/>
      <c r="AM31" s="1"/>
      <c r="AN31" s="1">
        <v>1</v>
      </c>
      <c r="AO31" s="1"/>
      <c r="AP31" s="1"/>
      <c r="AQ31" s="1"/>
      <c r="AR31" s="1"/>
      <c r="AS31" s="1"/>
      <c r="AT31" s="1"/>
      <c r="AU31" s="1"/>
      <c r="AV31" s="1">
        <v>1</v>
      </c>
      <c r="AW31" s="1"/>
      <c r="AX31" s="1"/>
      <c r="AY31" s="1"/>
      <c r="AZ31" s="1"/>
      <c r="BA31" s="1"/>
      <c r="BB31" s="1">
        <v>2</v>
      </c>
      <c r="BC31" s="1">
        <v>1</v>
      </c>
      <c r="BD31" s="1">
        <v>1</v>
      </c>
      <c r="BE31" s="1">
        <v>1</v>
      </c>
      <c r="BF31" s="1"/>
      <c r="BG31" s="1">
        <v>1</v>
      </c>
      <c r="BH31" s="1">
        <v>4</v>
      </c>
      <c r="BI31" s="1">
        <v>2</v>
      </c>
      <c r="BJ31" s="1"/>
      <c r="BK31" s="1"/>
      <c r="BL31" s="1">
        <f>SUM(B31:BK31)</f>
        <v>431</v>
      </c>
      <c r="BM31" s="1" t="s">
        <v>99</v>
      </c>
      <c r="BN31" s="1">
        <f>SUM(BF31,BE31,AM31,)</f>
        <v>1</v>
      </c>
      <c r="BO31" s="1">
        <f>SUM(BD31,BB31,AI31,AH31,BG31,BH31)</f>
        <v>8</v>
      </c>
      <c r="BP31" s="1">
        <f>SUM(AC31,D31,C31)</f>
        <v>0</v>
      </c>
      <c r="BQ31" s="1">
        <f>SUM(AJ31,P31,H31,G31,F31,AO31,BK31)</f>
        <v>1</v>
      </c>
      <c r="BR31" s="1">
        <f>SUM(AT31,AR31,AL31,G31,C31,O31)</f>
        <v>0</v>
      </c>
      <c r="BS31" s="1">
        <f>(Z31)</f>
        <v>0</v>
      </c>
      <c r="BT31" s="1">
        <f>BN31+BO31</f>
        <v>9</v>
      </c>
      <c r="BU31" s="1">
        <f>SUM(U31,T31,S31+F31)</f>
        <v>15</v>
      </c>
      <c r="BV31" s="1">
        <f>SUM(AY31,AW31,AV31,AU31,AH31,AE31,)</f>
        <v>1</v>
      </c>
      <c r="BW31" s="1">
        <f>SUM(BC31,BB31,AZ31,AY31,AX31,H31,)</f>
        <v>3</v>
      </c>
      <c r="BX31" s="1">
        <f>SUM(AQ31,AN31,AM31,AL31,AK31,AJ31,S31,N31,)</f>
        <v>1</v>
      </c>
      <c r="BY31" s="1">
        <f>SUM(AW31,AU31,K31,E31,)</f>
        <v>0</v>
      </c>
      <c r="BZ31" s="1">
        <f>SUM(AD31,M31,BI31)</f>
        <v>3</v>
      </c>
      <c r="CA31" s="1">
        <f>SUM(X31,AG31,BA31)</f>
        <v>0</v>
      </c>
      <c r="CB31" s="1">
        <f>SUM(AX31,AW31,AT31,AG31,AF31,AE31)</f>
        <v>0</v>
      </c>
      <c r="CC31" s="1">
        <f>SUM(BF31,AZ31,AS31,AP31,AK31,Y31,L31,B31)</f>
        <v>2</v>
      </c>
      <c r="CD31" s="1">
        <f>SUM(W31,R31,O31,N31,M31,L31+K31,J31,I31)</f>
        <v>21</v>
      </c>
      <c r="CE31" s="1">
        <f>SUM(BN31:BS31)</f>
        <v>10</v>
      </c>
      <c r="CF31" s="1">
        <f>(BN31/BL31)*100</f>
        <v>0.23201856148491878</v>
      </c>
      <c r="CG31" s="1">
        <f>(BO31/BL31)*100</f>
        <v>1.8561484918793503</v>
      </c>
      <c r="CH31" s="1">
        <f>(BP31/BL31)*100</f>
        <v>0</v>
      </c>
      <c r="CI31" s="1">
        <f>(BQ31/BL31)*100</f>
        <v>0.23201856148491878</v>
      </c>
      <c r="CJ31" s="1">
        <f>(BR31/BL31)*100</f>
        <v>0</v>
      </c>
      <c r="CK31" s="1">
        <f>(BS31/BL31)*100</f>
        <v>0</v>
      </c>
      <c r="CL31" s="1">
        <f>(BT31/BL31)*100</f>
        <v>2.0881670533642689</v>
      </c>
      <c r="CM31" s="1">
        <f>(CE31/BL31)*100</f>
        <v>2.3201856148491879</v>
      </c>
      <c r="CN31" s="1">
        <f>(BU31/BL31)*100</f>
        <v>3.4802784222737819</v>
      </c>
      <c r="CO31" s="1">
        <f>(BV31/BL31)*100</f>
        <v>0.23201856148491878</v>
      </c>
      <c r="CP31" s="1">
        <f>(BW31/BL31)*100</f>
        <v>0.6960556844547563</v>
      </c>
      <c r="CQ31" s="1">
        <f>(BX31/BL31)*100</f>
        <v>0.23201856148491878</v>
      </c>
      <c r="CR31" s="1">
        <f>(BY31/BL31)*100</f>
        <v>0</v>
      </c>
      <c r="CS31" s="1">
        <f>(BZ31/BL31)*100</f>
        <v>0.6960556844547563</v>
      </c>
      <c r="CT31" s="1">
        <f>(CA31/BL31)*100</f>
        <v>0</v>
      </c>
      <c r="CU31" s="1">
        <f>(CB31/BL31)*100</f>
        <v>0</v>
      </c>
      <c r="CV31" s="1">
        <f>(CC31/BL31)*100</f>
        <v>0.46403712296983757</v>
      </c>
      <c r="CW31" s="1">
        <f>(CD31/BL31)*100</f>
        <v>4.8723897911832941</v>
      </c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</row>
    <row r="32" spans="1:122">
      <c r="A32" s="1" t="s">
        <v>100</v>
      </c>
      <c r="B32" s="1"/>
      <c r="C32" s="1"/>
      <c r="D32" s="1"/>
      <c r="E32" s="1">
        <v>1</v>
      </c>
      <c r="F32" s="1"/>
      <c r="G32" s="1"/>
      <c r="H32" s="1"/>
      <c r="I32" s="1">
        <v>4</v>
      </c>
      <c r="J32" s="1">
        <v>3</v>
      </c>
      <c r="K32" s="1"/>
      <c r="L32" s="1"/>
      <c r="M32" s="1"/>
      <c r="N32" s="1"/>
      <c r="O32" s="1"/>
      <c r="P32" s="1"/>
      <c r="Q32" s="1"/>
      <c r="R32" s="1"/>
      <c r="S32" s="1"/>
      <c r="T32" s="1">
        <v>4</v>
      </c>
      <c r="U32" s="1"/>
      <c r="V32" s="1"/>
      <c r="W32" s="1">
        <v>2</v>
      </c>
      <c r="X32" s="1"/>
      <c r="Y32" s="1">
        <v>3</v>
      </c>
      <c r="Z32" s="1"/>
      <c r="AA32" s="2">
        <v>175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v>2</v>
      </c>
      <c r="AO32" s="1"/>
      <c r="AP32" s="1"/>
      <c r="AQ32" s="1"/>
      <c r="AR32" s="1">
        <v>1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v>1</v>
      </c>
      <c r="BD32" s="1">
        <v>6</v>
      </c>
      <c r="BE32" s="1"/>
      <c r="BF32" s="1"/>
      <c r="BG32" s="1">
        <v>1</v>
      </c>
      <c r="BH32" s="1"/>
      <c r="BI32" s="1"/>
      <c r="BJ32" s="1"/>
      <c r="BK32" s="1"/>
      <c r="BL32" s="1">
        <f>SUM(B32:BK32)</f>
        <v>203</v>
      </c>
      <c r="BM32" s="1" t="s">
        <v>100</v>
      </c>
      <c r="BN32" s="1">
        <f>SUM(BF32,BE32,AM32,)</f>
        <v>0</v>
      </c>
      <c r="BO32" s="1">
        <f>SUM(BD32,BB32,AI32,AH32,BG32,BH32)</f>
        <v>7</v>
      </c>
      <c r="BP32" s="1">
        <f>SUM(AC32,D32,C32)</f>
        <v>0</v>
      </c>
      <c r="BQ32" s="1">
        <f>SUM(AJ32,P32,H32,G32,F32,AO32,BK32)</f>
        <v>0</v>
      </c>
      <c r="BR32" s="1">
        <f>SUM(AT32,AR32,AL32,G32,C32,O32)</f>
        <v>1</v>
      </c>
      <c r="BS32" s="1">
        <f>(Z32)</f>
        <v>0</v>
      </c>
      <c r="BT32" s="1">
        <f>BN32+BO32</f>
        <v>7</v>
      </c>
      <c r="BU32" s="1">
        <f>SUM(U32,T32,S32+F32)</f>
        <v>4</v>
      </c>
      <c r="BV32" s="1">
        <f>SUM(AY32,AW32,AV32,AU32,AH32,AE32,)</f>
        <v>0</v>
      </c>
      <c r="BW32" s="1">
        <f>SUM(BC32,BB32,AZ32,AY32,AX32,H32,)</f>
        <v>1</v>
      </c>
      <c r="BX32" s="1">
        <f>SUM(AQ32,AN32,AM32,AL32,AK32,AJ32,S32,N32,)</f>
        <v>2</v>
      </c>
      <c r="BY32" s="1">
        <f>SUM(AW32,AU32,K32,E32,)</f>
        <v>1</v>
      </c>
      <c r="BZ32" s="1">
        <f>SUM(AD32,M32,BI32)</f>
        <v>0</v>
      </c>
      <c r="CA32" s="1">
        <f>SUM(X32,AG32,BA32)</f>
        <v>0</v>
      </c>
      <c r="CB32" s="1">
        <f>SUM(AX32,AW32,AT32,AG32,AF32,AE32)</f>
        <v>0</v>
      </c>
      <c r="CC32" s="1">
        <f>SUM(BF32,AZ32,AS32,AP32,AK32,Y32,L32,B32)</f>
        <v>3</v>
      </c>
      <c r="CD32" s="1">
        <f>SUM(W32,R32,O32,N32,M32,L32+K32,J32,I32)</f>
        <v>9</v>
      </c>
      <c r="CE32" s="1">
        <f>SUM(BN32:BS32)</f>
        <v>8</v>
      </c>
      <c r="CF32" s="1">
        <f>(BN32/BL32)*100</f>
        <v>0</v>
      </c>
      <c r="CG32" s="1">
        <f>(BO32/BL32)*100</f>
        <v>3.4482758620689653</v>
      </c>
      <c r="CH32" s="1">
        <f>(BP32/BL32)*100</f>
        <v>0</v>
      </c>
      <c r="CI32" s="1">
        <f>(BQ32/BL32)*100</f>
        <v>0</v>
      </c>
      <c r="CJ32" s="1">
        <f>(BR32/BL32)*100</f>
        <v>0.49261083743842365</v>
      </c>
      <c r="CK32" s="1">
        <f>(BS32/BL32)*100</f>
        <v>0</v>
      </c>
      <c r="CL32" s="1">
        <f>(BT32/BL32)*100</f>
        <v>3.4482758620689653</v>
      </c>
      <c r="CM32" s="1">
        <f>(CE32/BL32)*100</f>
        <v>3.9408866995073892</v>
      </c>
      <c r="CN32" s="1">
        <f>(BU32/BL32)*100</f>
        <v>1.9704433497536946</v>
      </c>
      <c r="CO32" s="1">
        <f>(BV32/BL32)*100</f>
        <v>0</v>
      </c>
      <c r="CP32" s="1">
        <f>(BW32/BL32)*100</f>
        <v>0.49261083743842365</v>
      </c>
      <c r="CQ32" s="1">
        <f>(BX32/BL32)*100</f>
        <v>0.98522167487684731</v>
      </c>
      <c r="CR32" s="1">
        <f>(BY32/BL32)*100</f>
        <v>0.49261083743842365</v>
      </c>
      <c r="CS32" s="1">
        <f>(BZ32/BL32)*100</f>
        <v>0</v>
      </c>
      <c r="CT32" s="1">
        <f>(CA32/BL32)*100</f>
        <v>0</v>
      </c>
      <c r="CU32" s="1">
        <f>(CB32/BL32)*100</f>
        <v>0</v>
      </c>
      <c r="CV32" s="1">
        <f>(CC32/BL32)*100</f>
        <v>1.4778325123152709</v>
      </c>
      <c r="CW32" s="1">
        <f>(CD32/BL32)*100</f>
        <v>4.4334975369458132</v>
      </c>
      <c r="CX32" s="1">
        <f>AVERAGE(CF32:CF34)</f>
        <v>0</v>
      </c>
      <c r="CY32" s="1">
        <f>AVERAGE(CG32:CG34)</f>
        <v>2.577244737283944</v>
      </c>
      <c r="CZ32" s="1">
        <f>AVERAGE(CH32:CH34)</f>
        <v>0</v>
      </c>
      <c r="DA32" s="1">
        <f>AVERAGE(CI32:CI34)</f>
        <v>0</v>
      </c>
      <c r="DB32" s="1">
        <f>AVERAGE(CJ32:CJ34)</f>
        <v>0.38499289761933214</v>
      </c>
      <c r="DC32" s="1">
        <f>AVERAGE(CK32:CK34)</f>
        <v>0</v>
      </c>
      <c r="DD32" s="1">
        <f>AVERAGE(CL32:CL34)</f>
        <v>2.577244737283944</v>
      </c>
      <c r="DE32" s="1">
        <f>AVERAGE(CM32:CM34)</f>
        <v>2.9622376349032762</v>
      </c>
      <c r="DF32" s="1">
        <f>AVERAGE(CN32:CN34)</f>
        <v>5.269994546714261</v>
      </c>
      <c r="DG32" s="1">
        <f>AVERAGE(CO32:CO34)</f>
        <v>0</v>
      </c>
      <c r="DH32" s="1">
        <f>AVERAGE(CP32:CP34)</f>
        <v>0.83242019068420914</v>
      </c>
      <c r="DI32" s="1">
        <f>AVERAGE(CQ32:CQ34)</f>
        <v>2.6540056224089059</v>
      </c>
      <c r="DJ32" s="1">
        <f>AVERAGE(CR32:CR34)</f>
        <v>0.27313607435311288</v>
      </c>
      <c r="DK32" s="1">
        <f>AVERAGE(CS32:CS34)</f>
        <v>0.11185682326621925</v>
      </c>
      <c r="DL32" s="1">
        <f>AVERAGE(CT32:CT34)</f>
        <v>0</v>
      </c>
      <c r="DM32" s="1">
        <f>AVERAGE(CU32:CU34)</f>
        <v>0.2237136465324385</v>
      </c>
      <c r="DN32" s="1">
        <f>AVERAGE(CV32:CV34)</f>
        <v>8.9498639847823735</v>
      </c>
      <c r="DO32" s="1">
        <f>AVERAGE(CW32:CW34)</f>
        <v>4.0008253037644383</v>
      </c>
      <c r="DP32" s="1">
        <f>(STDEV(CM32:CM34))/SQRT(3)</f>
        <v>0.67092898175228932</v>
      </c>
      <c r="DQ32" s="1"/>
      <c r="DR32" s="1"/>
    </row>
    <row r="33" spans="1:122">
      <c r="A33" s="1" t="s">
        <v>100</v>
      </c>
      <c r="B33" s="1">
        <v>14</v>
      </c>
      <c r="C33" s="1"/>
      <c r="D33" s="1"/>
      <c r="E33" s="1"/>
      <c r="F33" s="1"/>
      <c r="G33" s="1"/>
      <c r="H33" s="1"/>
      <c r="I33" s="1">
        <v>1</v>
      </c>
      <c r="J33" s="1">
        <v>2</v>
      </c>
      <c r="K33" s="1"/>
      <c r="L33" s="1"/>
      <c r="M33" s="1"/>
      <c r="N33" s="1"/>
      <c r="O33" s="1"/>
      <c r="P33" s="1"/>
      <c r="Q33" s="1"/>
      <c r="R33" s="1">
        <v>3</v>
      </c>
      <c r="S33" s="1"/>
      <c r="T33" s="1">
        <v>10</v>
      </c>
      <c r="U33" s="1">
        <v>3</v>
      </c>
      <c r="V33" s="1"/>
      <c r="W33" s="1"/>
      <c r="X33" s="1"/>
      <c r="Y33" s="1">
        <v>31</v>
      </c>
      <c r="Z33" s="1"/>
      <c r="AA33" s="2">
        <v>208</v>
      </c>
      <c r="AB33" s="1"/>
      <c r="AC33" s="1"/>
      <c r="AD33" s="1">
        <v>1</v>
      </c>
      <c r="AE33" s="1"/>
      <c r="AF33" s="1">
        <v>2</v>
      </c>
      <c r="AG33" s="1"/>
      <c r="AH33" s="1"/>
      <c r="AI33" s="1"/>
      <c r="AJ33" s="1"/>
      <c r="AK33" s="1">
        <v>13</v>
      </c>
      <c r="AL33" s="1"/>
      <c r="AM33" s="1"/>
      <c r="AN33" s="1"/>
      <c r="AO33" s="1"/>
      <c r="AP33" s="1"/>
      <c r="AQ33" s="1"/>
      <c r="AR33" s="1">
        <v>1</v>
      </c>
      <c r="AS33" s="1"/>
      <c r="AT33" s="1"/>
      <c r="AU33" s="1"/>
      <c r="AV33" s="1"/>
      <c r="AW33" s="1"/>
      <c r="AX33" s="1"/>
      <c r="AY33" s="1"/>
      <c r="AZ33" s="1">
        <v>3</v>
      </c>
      <c r="BA33" s="1"/>
      <c r="BB33" s="1"/>
      <c r="BC33" s="1">
        <v>2</v>
      </c>
      <c r="BD33" s="1"/>
      <c r="BE33" s="1"/>
      <c r="BF33" s="1"/>
      <c r="BG33" s="1">
        <v>4</v>
      </c>
      <c r="BH33" s="1"/>
      <c r="BI33" s="1"/>
      <c r="BJ33" s="1"/>
      <c r="BK33" s="1"/>
      <c r="BL33" s="1">
        <f>SUM(B33:BK33)</f>
        <v>298</v>
      </c>
      <c r="BM33" s="1" t="s">
        <v>100</v>
      </c>
      <c r="BN33" s="1">
        <f>SUM(BF33,BE33,AM33,)</f>
        <v>0</v>
      </c>
      <c r="BO33" s="1">
        <f>SUM(BD33,BB33,AI33,AH33,BG33,BH33)</f>
        <v>4</v>
      </c>
      <c r="BP33" s="1">
        <f>SUM(AC33,D33,C33)</f>
        <v>0</v>
      </c>
      <c r="BQ33" s="1">
        <f>SUM(AJ33,P33,H33,G33,F33,AO33,BK33)</f>
        <v>0</v>
      </c>
      <c r="BR33" s="1">
        <f>SUM(AT33,AR33,AL33,G33,C33,O33)</f>
        <v>1</v>
      </c>
      <c r="BS33" s="1">
        <f>(Z33)</f>
        <v>0</v>
      </c>
      <c r="BT33" s="1">
        <f>BN33+BO33</f>
        <v>4</v>
      </c>
      <c r="BU33" s="1">
        <f>SUM(U33,T33,S33+F33)</f>
        <v>13</v>
      </c>
      <c r="BV33" s="1">
        <f>SUM(AY33,AW33,AV33,AU33,AH33,AE33,)</f>
        <v>0</v>
      </c>
      <c r="BW33" s="1">
        <f>SUM(BC33,BB33,AZ33,AY33,AX33,H33,)</f>
        <v>5</v>
      </c>
      <c r="BX33" s="1">
        <f>SUM(AQ33,AN33,AM33,AL33,AK33,AJ33,S33,N33,)</f>
        <v>13</v>
      </c>
      <c r="BY33" s="1">
        <f>SUM(AW33,AU33,K33,E33,)</f>
        <v>0</v>
      </c>
      <c r="BZ33" s="1">
        <f>SUM(AD33,M33,BI33)</f>
        <v>1</v>
      </c>
      <c r="CA33" s="1">
        <f>SUM(X33,AG33,BA33)</f>
        <v>0</v>
      </c>
      <c r="CB33" s="1">
        <f>SUM(AX33,AW33,AT33,AG33,AF33,AE33)</f>
        <v>2</v>
      </c>
      <c r="CC33" s="1">
        <f>SUM(BF33,AZ33,AS33,AP33,AK33,Y33,L33,B33)</f>
        <v>61</v>
      </c>
      <c r="CD33" s="1">
        <f>SUM(W33,R33,O33,N33,M33,L33+K33,J33,I33)</f>
        <v>6</v>
      </c>
      <c r="CE33" s="1">
        <f>SUM(BN33:BS33)</f>
        <v>5</v>
      </c>
      <c r="CF33" s="1">
        <f>(BN33/BL33)*100</f>
        <v>0</v>
      </c>
      <c r="CG33" s="1">
        <f>(BO33/BL33)*100</f>
        <v>1.3422818791946309</v>
      </c>
      <c r="CH33" s="1">
        <f>(BP33/BL33)*100</f>
        <v>0</v>
      </c>
      <c r="CI33" s="1">
        <f>(BQ33/BL33)*100</f>
        <v>0</v>
      </c>
      <c r="CJ33" s="1">
        <f>(BR33/BL33)*100</f>
        <v>0.33557046979865773</v>
      </c>
      <c r="CK33" s="1">
        <f>(BS33/BL33)*100</f>
        <v>0</v>
      </c>
      <c r="CL33" s="1">
        <f>(BT33/BL33)*100</f>
        <v>1.3422818791946309</v>
      </c>
      <c r="CM33" s="1">
        <f>(CE33/BL33)*100</f>
        <v>1.6778523489932886</v>
      </c>
      <c r="CN33" s="1">
        <f>(BU33/BL33)*100</f>
        <v>4.3624161073825505</v>
      </c>
      <c r="CO33" s="1">
        <f>(BV33/BL33)*100</f>
        <v>0</v>
      </c>
      <c r="CP33" s="1">
        <f>(BW33/BL33)*100</f>
        <v>1.6778523489932886</v>
      </c>
      <c r="CQ33" s="1">
        <f>(BX33/BL33)*100</f>
        <v>4.3624161073825505</v>
      </c>
      <c r="CR33" s="1">
        <f>(BY33/BL33)*100</f>
        <v>0</v>
      </c>
      <c r="CS33" s="1">
        <f>(BZ33/BL33)*100</f>
        <v>0.33557046979865773</v>
      </c>
      <c r="CT33" s="1">
        <f>(CA33/BL33)*100</f>
        <v>0</v>
      </c>
      <c r="CU33" s="1">
        <f>(CB33/BL33)*100</f>
        <v>0.67114093959731547</v>
      </c>
      <c r="CV33" s="1">
        <f>(CC33/BL33)*100</f>
        <v>20.469798657718123</v>
      </c>
      <c r="CW33" s="1">
        <f>(CD33/BL33)*100</f>
        <v>2.0134228187919461</v>
      </c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</row>
    <row r="34" spans="1:122">
      <c r="A34" s="1" t="s">
        <v>100</v>
      </c>
      <c r="B34" s="1">
        <v>7</v>
      </c>
      <c r="C34" s="1"/>
      <c r="D34" s="1"/>
      <c r="E34" s="1">
        <v>1</v>
      </c>
      <c r="F34" s="1"/>
      <c r="G34" s="1"/>
      <c r="H34" s="1"/>
      <c r="I34" s="1">
        <v>17</v>
      </c>
      <c r="J34" s="1"/>
      <c r="K34" s="1"/>
      <c r="L34" s="1"/>
      <c r="M34" s="1"/>
      <c r="N34" s="1"/>
      <c r="O34" s="1"/>
      <c r="P34" s="1"/>
      <c r="Q34" s="1"/>
      <c r="R34" s="1"/>
      <c r="S34" s="1">
        <v>5</v>
      </c>
      <c r="T34" s="1">
        <v>23</v>
      </c>
      <c r="U34" s="1">
        <v>1</v>
      </c>
      <c r="V34" s="1"/>
      <c r="W34" s="1"/>
      <c r="X34" s="1"/>
      <c r="Y34" s="1">
        <v>5</v>
      </c>
      <c r="Z34" s="1"/>
      <c r="AA34" s="2">
        <v>233</v>
      </c>
      <c r="AB34" s="1"/>
      <c r="AC34" s="1"/>
      <c r="AD34" s="1"/>
      <c r="AE34" s="1"/>
      <c r="AF34" s="1"/>
      <c r="AG34" s="1"/>
      <c r="AH34" s="1"/>
      <c r="AI34" s="1"/>
      <c r="AJ34" s="1"/>
      <c r="AK34" s="1">
        <v>3</v>
      </c>
      <c r="AL34" s="1"/>
      <c r="AM34" s="1"/>
      <c r="AN34" s="1"/>
      <c r="AO34" s="1"/>
      <c r="AP34" s="1"/>
      <c r="AQ34" s="1"/>
      <c r="AR34" s="1">
        <v>1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>
        <v>1</v>
      </c>
      <c r="BD34" s="1"/>
      <c r="BE34" s="1"/>
      <c r="BF34" s="1"/>
      <c r="BG34" s="1">
        <v>9</v>
      </c>
      <c r="BH34" s="1"/>
      <c r="BI34" s="1"/>
      <c r="BJ34" s="1"/>
      <c r="BK34" s="1"/>
      <c r="BL34" s="1">
        <f>SUM(B34:BK34)</f>
        <v>306</v>
      </c>
      <c r="BM34" s="1" t="s">
        <v>100</v>
      </c>
      <c r="BN34" s="1">
        <f>SUM(BF34,BE34,AM34,)</f>
        <v>0</v>
      </c>
      <c r="BO34" s="1">
        <f>SUM(BD34,BB34,AI34,AH34,BG34,BH34)</f>
        <v>9</v>
      </c>
      <c r="BP34" s="1">
        <f>SUM(AC34,D34,C34)</f>
        <v>0</v>
      </c>
      <c r="BQ34" s="1">
        <f>SUM(AJ34,P34,H34,G34,F34,AO34,BK34)</f>
        <v>0</v>
      </c>
      <c r="BR34" s="1">
        <f>SUM(AT34,AR34,AL34,G34,C34,O34)</f>
        <v>1</v>
      </c>
      <c r="BS34" s="1">
        <f>(Z34)</f>
        <v>0</v>
      </c>
      <c r="BT34" s="1">
        <f>BN34+BO34</f>
        <v>9</v>
      </c>
      <c r="BU34" s="1">
        <f>SUM(U34,T34,S34+F34)</f>
        <v>29</v>
      </c>
      <c r="BV34" s="1">
        <f>SUM(AY34,AW34,AV34,AU34,AH34,AE34,)</f>
        <v>0</v>
      </c>
      <c r="BW34" s="1">
        <f>SUM(BC34,BB34,AZ34,AY34,AX34,H34,)</f>
        <v>1</v>
      </c>
      <c r="BX34" s="1">
        <f>SUM(AQ34,AN34,AM34,AL34,AK34,AJ34,S34,N34,)</f>
        <v>8</v>
      </c>
      <c r="BY34" s="1">
        <f>SUM(AW34,AU34,K34,E34,)</f>
        <v>1</v>
      </c>
      <c r="BZ34" s="1">
        <f>SUM(AD34,M34,BI34)</f>
        <v>0</v>
      </c>
      <c r="CA34" s="1">
        <f>SUM(X34,AG34,BA34)</f>
        <v>0</v>
      </c>
      <c r="CB34" s="1">
        <f>SUM(AX34,AW34,AT34,AG34,AF34,AE34)</f>
        <v>0</v>
      </c>
      <c r="CC34" s="1">
        <f>SUM(BF34,AZ34,AS34,AP34,AK34,Y34,L34,B34)</f>
        <v>15</v>
      </c>
      <c r="CD34" s="1">
        <f>SUM(W34,R34,O34,N34,M34,L34+K34,J34,I34)</f>
        <v>17</v>
      </c>
      <c r="CE34" s="1">
        <f>SUM(BN34:BS34)</f>
        <v>10</v>
      </c>
      <c r="CF34" s="1">
        <f>(BN34/BL34)*100</f>
        <v>0</v>
      </c>
      <c r="CG34" s="1">
        <f>(BO34/BL34)*100</f>
        <v>2.9411764705882351</v>
      </c>
      <c r="CH34" s="1">
        <f>(BP34/BL34)*100</f>
        <v>0</v>
      </c>
      <c r="CI34" s="1">
        <f>(BQ34/BL34)*100</f>
        <v>0</v>
      </c>
      <c r="CJ34" s="1">
        <f>(BR34/BL34)*100</f>
        <v>0.32679738562091504</v>
      </c>
      <c r="CK34" s="1">
        <f>(BS34/BL34)*100</f>
        <v>0</v>
      </c>
      <c r="CL34" s="1">
        <f>(BT34/BL34)*100</f>
        <v>2.9411764705882351</v>
      </c>
      <c r="CM34" s="1">
        <f>(CE34/BL34)*100</f>
        <v>3.2679738562091507</v>
      </c>
      <c r="CN34" s="1">
        <f>(BU34/BL34)*100</f>
        <v>9.477124183006536</v>
      </c>
      <c r="CO34" s="1">
        <f>(BV34/BL34)*100</f>
        <v>0</v>
      </c>
      <c r="CP34" s="1">
        <f>(BW34/BL34)*100</f>
        <v>0.32679738562091504</v>
      </c>
      <c r="CQ34" s="1">
        <f>(BX34/BL34)*100</f>
        <v>2.6143790849673203</v>
      </c>
      <c r="CR34" s="1">
        <f>(BY34/BL34)*100</f>
        <v>0.32679738562091504</v>
      </c>
      <c r="CS34" s="1">
        <f>(BZ34/BL34)*100</f>
        <v>0</v>
      </c>
      <c r="CT34" s="1">
        <f>(CA34/BL34)*100</f>
        <v>0</v>
      </c>
      <c r="CU34" s="1">
        <f>(CB34/BL34)*100</f>
        <v>0</v>
      </c>
      <c r="CV34" s="1">
        <f>(CC34/BL34)*100</f>
        <v>4.9019607843137258</v>
      </c>
      <c r="CW34" s="1">
        <f>(CD34/BL34)*100</f>
        <v>5.5555555555555554</v>
      </c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4">
        <f>SUM(BL2:BL34)</f>
        <v>10656</v>
      </c>
      <c r="BM35" s="4" t="s">
        <v>101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workbookViewId="0">
      <selection activeCell="E19" sqref="E19"/>
    </sheetView>
  </sheetViews>
  <sheetFormatPr baseColWidth="10" defaultRowHeight="15" x14ac:dyDescent="0"/>
  <sheetData>
    <row r="1" spans="1:51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117</v>
      </c>
      <c r="R1" s="2" t="s">
        <v>118</v>
      </c>
      <c r="S1" s="2" t="s">
        <v>119</v>
      </c>
      <c r="T1" s="2" t="s">
        <v>120</v>
      </c>
      <c r="U1" s="2" t="s">
        <v>121</v>
      </c>
      <c r="V1" s="2" t="s">
        <v>122</v>
      </c>
      <c r="W1" s="2" t="s">
        <v>123</v>
      </c>
      <c r="X1" s="2"/>
      <c r="Y1" s="2" t="s">
        <v>104</v>
      </c>
      <c r="Z1" s="2" t="s">
        <v>105</v>
      </c>
      <c r="AA1" s="2" t="s">
        <v>106</v>
      </c>
      <c r="AB1" s="2" t="s">
        <v>107</v>
      </c>
      <c r="AC1" s="2" t="s">
        <v>108</v>
      </c>
      <c r="AD1" s="2" t="s">
        <v>109</v>
      </c>
      <c r="AE1" s="2" t="s">
        <v>110</v>
      </c>
      <c r="AF1" s="2" t="s">
        <v>111</v>
      </c>
      <c r="AG1" s="2" t="s">
        <v>112</v>
      </c>
      <c r="AH1" s="2" t="s">
        <v>113</v>
      </c>
      <c r="AI1" s="2" t="s">
        <v>114</v>
      </c>
      <c r="AJ1" s="2" t="s">
        <v>115</v>
      </c>
      <c r="AK1" s="2" t="s">
        <v>116</v>
      </c>
      <c r="AL1" s="2"/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</row>
    <row r="2" spans="1:51">
      <c r="A2" s="2" t="s">
        <v>97</v>
      </c>
      <c r="B2" s="2">
        <v>1500</v>
      </c>
      <c r="C2" s="2">
        <v>1</v>
      </c>
      <c r="D2" s="2">
        <v>195</v>
      </c>
      <c r="E2" s="2">
        <v>0</v>
      </c>
      <c r="F2" s="2">
        <v>104</v>
      </c>
      <c r="G2" s="2">
        <v>0</v>
      </c>
      <c r="H2" s="2">
        <v>30</v>
      </c>
      <c r="I2" s="2">
        <v>53</v>
      </c>
      <c r="J2" s="2">
        <v>49</v>
      </c>
      <c r="K2" s="2">
        <v>0</v>
      </c>
      <c r="L2" s="2">
        <v>0</v>
      </c>
      <c r="M2" s="2">
        <v>11</v>
      </c>
      <c r="N2" s="2">
        <v>817</v>
      </c>
      <c r="O2" s="2">
        <v>0</v>
      </c>
      <c r="P2" s="2">
        <v>8</v>
      </c>
      <c r="Q2" s="2">
        <v>0</v>
      </c>
      <c r="R2" s="2">
        <v>0</v>
      </c>
      <c r="S2" s="2">
        <v>0</v>
      </c>
      <c r="T2" s="2">
        <v>71</v>
      </c>
      <c r="U2" s="2">
        <f t="shared" ref="U2:U4" si="0">(SUM(D2:O2)/B2)*100</f>
        <v>83.933333333333337</v>
      </c>
      <c r="V2" s="2">
        <f>AVERAGE(U2:U4)</f>
        <v>51.488888888888887</v>
      </c>
      <c r="W2" s="2">
        <f>(STDEV(U2:U4)/(SQRT(3)))</f>
        <v>17.449284537315485</v>
      </c>
      <c r="X2" s="2"/>
      <c r="Y2" s="2">
        <f t="shared" ref="Y2:Y4" si="1">(D2/B2)*100</f>
        <v>13</v>
      </c>
      <c r="Z2" s="2">
        <f t="shared" ref="Z2:Z4" si="2">(E2/B2)*100</f>
        <v>0</v>
      </c>
      <c r="AA2" s="2">
        <f t="shared" ref="AA2:AA4" si="3">(F2/B2)*100</f>
        <v>6.9333333333333327</v>
      </c>
      <c r="AB2" s="2">
        <f t="shared" ref="AB2:AB4" si="4">(G2/B2)*100</f>
        <v>0</v>
      </c>
      <c r="AC2" s="2">
        <f t="shared" ref="AC2:AC4" si="5">(H2/B2)*100</f>
        <v>2</v>
      </c>
      <c r="AD2" s="2">
        <f t="shared" ref="AD2:AD4" si="6">(I2/B2)*100</f>
        <v>3.5333333333333337</v>
      </c>
      <c r="AE2" s="2">
        <f t="shared" ref="AE2:AE4" si="7">(J2/B2)*100</f>
        <v>3.2666666666666662</v>
      </c>
      <c r="AF2" s="2">
        <f t="shared" ref="AF2:AF4" si="8">(K2/B2)*100</f>
        <v>0</v>
      </c>
      <c r="AG2" s="2">
        <f t="shared" ref="AG2:AG4" si="9">(L2/B2)*100</f>
        <v>0</v>
      </c>
      <c r="AH2" s="2">
        <f t="shared" ref="AH2:AH4" si="10">(M2/B2)*100</f>
        <v>0.73333333333333328</v>
      </c>
      <c r="AI2" s="2">
        <f t="shared" ref="AI2:AI4" si="11">(N2/B2)*100</f>
        <v>54.466666666666661</v>
      </c>
      <c r="AJ2" s="2">
        <f t="shared" ref="AJ2:AJ4" si="12">(O2/B2)*100</f>
        <v>0</v>
      </c>
      <c r="AK2" s="2">
        <f t="shared" ref="AK2:AK4" si="13">(P2/B2)*100</f>
        <v>0.53333333333333333</v>
      </c>
      <c r="AL2" s="2" t="s">
        <v>97</v>
      </c>
      <c r="AM2" s="2">
        <f t="shared" ref="AM2:AY2" si="14">AVERAGE(Y2:Y4)</f>
        <v>9.3333333333333339</v>
      </c>
      <c r="AN2" s="2">
        <f t="shared" si="14"/>
        <v>0</v>
      </c>
      <c r="AO2" s="2">
        <f t="shared" si="14"/>
        <v>8</v>
      </c>
      <c r="AP2" s="2">
        <f t="shared" si="14"/>
        <v>0</v>
      </c>
      <c r="AQ2" s="2">
        <f t="shared" si="14"/>
        <v>3.5333333333333337</v>
      </c>
      <c r="AR2" s="2">
        <f t="shared" si="14"/>
        <v>1.377777777777778</v>
      </c>
      <c r="AS2" s="2">
        <f t="shared" si="14"/>
        <v>2.1555555555555554</v>
      </c>
      <c r="AT2" s="2">
        <f t="shared" si="14"/>
        <v>0</v>
      </c>
      <c r="AU2" s="2">
        <f t="shared" si="14"/>
        <v>1.2666666666666666</v>
      </c>
      <c r="AV2" s="2">
        <f t="shared" si="14"/>
        <v>2.2222222222222219</v>
      </c>
      <c r="AW2" s="2">
        <f t="shared" si="14"/>
        <v>23.599999999999998</v>
      </c>
      <c r="AX2" s="2">
        <f t="shared" si="14"/>
        <v>0</v>
      </c>
      <c r="AY2" s="2">
        <f t="shared" si="14"/>
        <v>0.17777777777777778</v>
      </c>
    </row>
    <row r="3" spans="1:51">
      <c r="A3" s="2" t="s">
        <v>97</v>
      </c>
      <c r="B3" s="2">
        <v>1500</v>
      </c>
      <c r="C3" s="2">
        <v>2</v>
      </c>
      <c r="D3" s="2">
        <v>141</v>
      </c>
      <c r="E3" s="2">
        <v>0</v>
      </c>
      <c r="F3" s="2">
        <v>203</v>
      </c>
      <c r="G3" s="2">
        <v>0</v>
      </c>
      <c r="H3" s="2">
        <v>10</v>
      </c>
      <c r="I3" s="2">
        <v>2</v>
      </c>
      <c r="J3" s="2">
        <v>44</v>
      </c>
      <c r="K3" s="2">
        <v>0</v>
      </c>
      <c r="L3" s="2">
        <v>57</v>
      </c>
      <c r="M3" s="2">
        <v>44</v>
      </c>
      <c r="N3" s="2">
        <v>195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f t="shared" si="0"/>
        <v>46.400000000000006</v>
      </c>
      <c r="V3" s="2"/>
      <c r="W3" s="2"/>
      <c r="X3" s="2"/>
      <c r="Y3" s="2">
        <f t="shared" si="1"/>
        <v>9.4</v>
      </c>
      <c r="Z3" s="2">
        <f t="shared" si="2"/>
        <v>0</v>
      </c>
      <c r="AA3" s="2">
        <f t="shared" si="3"/>
        <v>13.533333333333333</v>
      </c>
      <c r="AB3" s="2">
        <f t="shared" si="4"/>
        <v>0</v>
      </c>
      <c r="AC3" s="2">
        <f t="shared" si="5"/>
        <v>0.66666666666666674</v>
      </c>
      <c r="AD3" s="2">
        <f t="shared" si="6"/>
        <v>0.13333333333333333</v>
      </c>
      <c r="AE3" s="2">
        <f t="shared" si="7"/>
        <v>2.9333333333333331</v>
      </c>
      <c r="AF3" s="2">
        <f t="shared" si="8"/>
        <v>0</v>
      </c>
      <c r="AG3" s="2">
        <f t="shared" si="9"/>
        <v>3.8</v>
      </c>
      <c r="AH3" s="2">
        <f t="shared" si="10"/>
        <v>2.9333333333333331</v>
      </c>
      <c r="AI3" s="2">
        <f t="shared" si="11"/>
        <v>13</v>
      </c>
      <c r="AJ3" s="2">
        <f t="shared" si="12"/>
        <v>0</v>
      </c>
      <c r="AK3" s="2">
        <f t="shared" si="13"/>
        <v>0</v>
      </c>
      <c r="AL3" s="2" t="s">
        <v>97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>
      <c r="A4" s="2" t="s">
        <v>97</v>
      </c>
      <c r="B4" s="2">
        <v>1500</v>
      </c>
      <c r="C4" s="2">
        <v>3</v>
      </c>
      <c r="D4" s="2">
        <v>84</v>
      </c>
      <c r="E4" s="2">
        <v>0</v>
      </c>
      <c r="F4" s="2">
        <v>53</v>
      </c>
      <c r="G4" s="2">
        <v>0</v>
      </c>
      <c r="H4" s="2">
        <v>119</v>
      </c>
      <c r="I4" s="2">
        <v>7</v>
      </c>
      <c r="J4" s="2">
        <v>4</v>
      </c>
      <c r="K4" s="2">
        <v>0</v>
      </c>
      <c r="L4" s="2">
        <v>0</v>
      </c>
      <c r="M4" s="2">
        <v>45</v>
      </c>
      <c r="N4" s="2">
        <v>50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f t="shared" si="0"/>
        <v>24.133333333333333</v>
      </c>
      <c r="V4" s="2"/>
      <c r="W4" s="2"/>
      <c r="X4" s="2"/>
      <c r="Y4" s="2">
        <f t="shared" si="1"/>
        <v>5.6000000000000005</v>
      </c>
      <c r="Z4" s="2">
        <f t="shared" si="2"/>
        <v>0</v>
      </c>
      <c r="AA4" s="2">
        <f t="shared" si="3"/>
        <v>3.5333333333333337</v>
      </c>
      <c r="AB4" s="2">
        <f t="shared" si="4"/>
        <v>0</v>
      </c>
      <c r="AC4" s="2">
        <f t="shared" si="5"/>
        <v>7.9333333333333336</v>
      </c>
      <c r="AD4" s="2">
        <f t="shared" si="6"/>
        <v>0.46666666666666673</v>
      </c>
      <c r="AE4" s="2">
        <f t="shared" si="7"/>
        <v>0.26666666666666666</v>
      </c>
      <c r="AF4" s="2">
        <f t="shared" si="8"/>
        <v>0</v>
      </c>
      <c r="AG4" s="2">
        <f t="shared" si="9"/>
        <v>0</v>
      </c>
      <c r="AH4" s="2">
        <f t="shared" si="10"/>
        <v>3</v>
      </c>
      <c r="AI4" s="2">
        <f t="shared" si="11"/>
        <v>3.3333333333333335</v>
      </c>
      <c r="AJ4" s="2">
        <f t="shared" si="12"/>
        <v>0</v>
      </c>
      <c r="AK4" s="2">
        <f t="shared" si="13"/>
        <v>0</v>
      </c>
      <c r="AL4" s="2" t="s">
        <v>97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>
      <c r="A5" s="2" t="s">
        <v>96</v>
      </c>
      <c r="B5" s="2">
        <v>1000</v>
      </c>
      <c r="C5" s="2">
        <v>1</v>
      </c>
      <c r="D5" s="2">
        <v>880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f>(SUM(D5:O5)/B5)*100</f>
        <v>88</v>
      </c>
      <c r="V5" s="2">
        <f>AVERAGE(U5:U7)</f>
        <v>73.099999999999994</v>
      </c>
      <c r="W5" s="2">
        <f>(STDEV(U5:U7)/(SQRT(3)))</f>
        <v>8.6025190109254464</v>
      </c>
      <c r="X5" s="2"/>
      <c r="Y5" s="2">
        <f>(D5/B5)*100</f>
        <v>88</v>
      </c>
      <c r="Z5" s="2">
        <f>(E5/B5)*100</f>
        <v>0</v>
      </c>
      <c r="AA5" s="2">
        <f>(F5/B5)*100</f>
        <v>0</v>
      </c>
      <c r="AB5" s="2">
        <f>(G5/B5)*100</f>
        <v>0</v>
      </c>
      <c r="AC5" s="2">
        <f>(H5/B5)*100</f>
        <v>0</v>
      </c>
      <c r="AD5" s="2">
        <f>(I5/B5)*100</f>
        <v>0</v>
      </c>
      <c r="AE5" s="2">
        <f>(J5/B5)*100</f>
        <v>0</v>
      </c>
      <c r="AF5" s="2">
        <f>(K5/B5)*100</f>
        <v>0</v>
      </c>
      <c r="AG5" s="2">
        <f>(L5/B5)*100</f>
        <v>0</v>
      </c>
      <c r="AH5" s="2">
        <f>(M5/B5)*100</f>
        <v>0</v>
      </c>
      <c r="AI5" s="2">
        <f>(N5/B5)*100</f>
        <v>0</v>
      </c>
      <c r="AJ5" s="2">
        <f>(O5/B5)*100</f>
        <v>0</v>
      </c>
      <c r="AK5" s="2">
        <f>(P5/B5)*100</f>
        <v>0</v>
      </c>
      <c r="AL5" s="2" t="s">
        <v>96</v>
      </c>
      <c r="AM5" s="2">
        <f t="shared" ref="AM5:AY5" si="15">AVERAGE(Y5:Y7)</f>
        <v>72.833333333333329</v>
      </c>
      <c r="AN5" s="2">
        <f t="shared" si="15"/>
        <v>0</v>
      </c>
      <c r="AO5" s="2">
        <f t="shared" si="15"/>
        <v>0</v>
      </c>
      <c r="AP5" s="2">
        <f t="shared" si="15"/>
        <v>0.26666666666666666</v>
      </c>
      <c r="AQ5" s="2">
        <f t="shared" si="15"/>
        <v>0</v>
      </c>
      <c r="AR5" s="2">
        <f t="shared" si="15"/>
        <v>0</v>
      </c>
      <c r="AS5" s="2">
        <f t="shared" si="15"/>
        <v>0</v>
      </c>
      <c r="AT5" s="2">
        <f t="shared" si="15"/>
        <v>0</v>
      </c>
      <c r="AU5" s="2">
        <f t="shared" si="15"/>
        <v>0</v>
      </c>
      <c r="AV5" s="2">
        <f t="shared" si="15"/>
        <v>0</v>
      </c>
      <c r="AW5" s="2">
        <f t="shared" si="15"/>
        <v>0</v>
      </c>
      <c r="AX5" s="2">
        <f t="shared" si="15"/>
        <v>0</v>
      </c>
      <c r="AY5" s="2">
        <f t="shared" si="15"/>
        <v>0</v>
      </c>
    </row>
    <row r="6" spans="1:51">
      <c r="A6" s="2" t="s">
        <v>96</v>
      </c>
      <c r="B6" s="2">
        <v>1000</v>
      </c>
      <c r="C6" s="2">
        <v>2</v>
      </c>
      <c r="D6" s="2">
        <v>582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f>(SUM(D6:O6)/B6)*100</f>
        <v>58.199999999999996</v>
      </c>
      <c r="V6" s="2"/>
      <c r="W6" s="2"/>
      <c r="X6" s="2"/>
      <c r="Y6" s="2">
        <f>(D6/B6)*100</f>
        <v>58.199999999999996</v>
      </c>
      <c r="Z6" s="2">
        <f>(E6/B6)*100</f>
        <v>0</v>
      </c>
      <c r="AA6" s="2">
        <f>(F6/B6)*100</f>
        <v>0</v>
      </c>
      <c r="AB6" s="2">
        <f>(G6/B6)*100</f>
        <v>0</v>
      </c>
      <c r="AC6" s="2">
        <f>(H6/B6)*100</f>
        <v>0</v>
      </c>
      <c r="AD6" s="2">
        <f>(I6/B6)*100</f>
        <v>0</v>
      </c>
      <c r="AE6" s="2">
        <f>(J6/B6)*100</f>
        <v>0</v>
      </c>
      <c r="AF6" s="2">
        <f>(K6/B6)*100</f>
        <v>0</v>
      </c>
      <c r="AG6" s="2">
        <f>(L6/B6)*100</f>
        <v>0</v>
      </c>
      <c r="AH6" s="2">
        <f>(M6/B6)*100</f>
        <v>0</v>
      </c>
      <c r="AI6" s="2">
        <f>(N6/B6)*100</f>
        <v>0</v>
      </c>
      <c r="AJ6" s="2">
        <f>(O6/B6)*100</f>
        <v>0</v>
      </c>
      <c r="AK6" s="2">
        <f>(P6/B6)*100</f>
        <v>0</v>
      </c>
      <c r="AL6" s="2" t="s">
        <v>96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>
      <c r="A7" s="2" t="s">
        <v>96</v>
      </c>
      <c r="B7" s="2">
        <v>1000</v>
      </c>
      <c r="C7" s="2">
        <v>3</v>
      </c>
      <c r="D7" s="2">
        <v>723</v>
      </c>
      <c r="E7" s="2">
        <v>0</v>
      </c>
      <c r="F7" s="2">
        <v>0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f>(SUM(D7:O7)/B7)*100</f>
        <v>73.099999999999994</v>
      </c>
      <c r="V7" s="2"/>
      <c r="W7" s="2"/>
      <c r="X7" s="2"/>
      <c r="Y7" s="2">
        <f>(D7/B7)*100</f>
        <v>72.3</v>
      </c>
      <c r="Z7" s="2">
        <f>(E7/B7)*100</f>
        <v>0</v>
      </c>
      <c r="AA7" s="2">
        <f>(F7/B7)*100</f>
        <v>0</v>
      </c>
      <c r="AB7" s="2">
        <f>(G7/B7)*100</f>
        <v>0.8</v>
      </c>
      <c r="AC7" s="2">
        <f>(H7/B7)*100</f>
        <v>0</v>
      </c>
      <c r="AD7" s="2">
        <f>(I7/B7)*100</f>
        <v>0</v>
      </c>
      <c r="AE7" s="2">
        <f>(J7/B7)*100</f>
        <v>0</v>
      </c>
      <c r="AF7" s="2">
        <f>(K7/B7)*100</f>
        <v>0</v>
      </c>
      <c r="AG7" s="2">
        <f>(L7/B7)*100</f>
        <v>0</v>
      </c>
      <c r="AH7" s="2">
        <f>(M7/B7)*100</f>
        <v>0</v>
      </c>
      <c r="AI7" s="2">
        <f>(N7/B7)*100</f>
        <v>0</v>
      </c>
      <c r="AJ7" s="2">
        <f>(O7/B7)*100</f>
        <v>0</v>
      </c>
      <c r="AK7" s="2">
        <f>(P7/B7)*100</f>
        <v>0</v>
      </c>
      <c r="AL7" s="2" t="s">
        <v>96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>
      <c r="A8" s="2" t="s">
        <v>98</v>
      </c>
      <c r="B8" s="2">
        <v>1500</v>
      </c>
      <c r="C8" s="2">
        <v>1</v>
      </c>
      <c r="D8" s="2">
        <v>598</v>
      </c>
      <c r="E8" s="2">
        <v>0</v>
      </c>
      <c r="F8" s="2">
        <v>0</v>
      </c>
      <c r="G8" s="2">
        <v>0</v>
      </c>
      <c r="H8" s="2">
        <v>0</v>
      </c>
      <c r="I8" s="2">
        <v>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20</v>
      </c>
      <c r="Q8" s="2">
        <v>125</v>
      </c>
      <c r="R8" s="2">
        <v>0</v>
      </c>
      <c r="S8" s="2">
        <v>0</v>
      </c>
      <c r="T8" s="2">
        <v>0</v>
      </c>
      <c r="U8" s="2">
        <f>(SUM(D8:O8)/B8)*100</f>
        <v>40.266666666666666</v>
      </c>
      <c r="V8" s="2">
        <f>AVERAGE(U8:U10)</f>
        <v>41.62222222222222</v>
      </c>
      <c r="W8" s="2">
        <f>(STDEV(U8:U10)/(SQRT(3)))</f>
        <v>1.9860003854139099</v>
      </c>
      <c r="X8" s="2"/>
      <c r="Y8" s="2">
        <f>(D8/B8)*100</f>
        <v>39.866666666666667</v>
      </c>
      <c r="Z8" s="2">
        <f>(E8/B8)*100</f>
        <v>0</v>
      </c>
      <c r="AA8" s="2">
        <f>(F8/B8)*100</f>
        <v>0</v>
      </c>
      <c r="AB8" s="2">
        <f>(G8/B8)*100</f>
        <v>0</v>
      </c>
      <c r="AC8" s="2">
        <f>(H8/B8)*100</f>
        <v>0</v>
      </c>
      <c r="AD8" s="2">
        <f>(I8/B8)*100</f>
        <v>0.4</v>
      </c>
      <c r="AE8" s="2">
        <f>(J8/B8)*100</f>
        <v>0</v>
      </c>
      <c r="AF8" s="2">
        <f>(K8/B8)*100</f>
        <v>0</v>
      </c>
      <c r="AG8" s="2">
        <f>(L8/B8)*100</f>
        <v>0</v>
      </c>
      <c r="AH8" s="2">
        <f>(M8/B8)*100</f>
        <v>0</v>
      </c>
      <c r="AI8" s="2">
        <f>(N8/B8)*100</f>
        <v>0</v>
      </c>
      <c r="AJ8" s="2">
        <f>(O8/B8)*100</f>
        <v>0</v>
      </c>
      <c r="AK8" s="2">
        <f>(P8/B8)*100</f>
        <v>1.3333333333333335</v>
      </c>
      <c r="AL8" s="2" t="s">
        <v>98</v>
      </c>
      <c r="AM8" s="2">
        <f t="shared" ref="AM8:AY8" si="16">AVERAGE(Y8:Y10)</f>
        <v>39.088888888888896</v>
      </c>
      <c r="AN8" s="2">
        <f t="shared" si="16"/>
        <v>6.6666666666666666E-2</v>
      </c>
      <c r="AO8" s="2">
        <f t="shared" si="16"/>
        <v>0.26666666666666666</v>
      </c>
      <c r="AP8" s="2">
        <f t="shared" si="16"/>
        <v>0</v>
      </c>
      <c r="AQ8" s="2">
        <f t="shared" si="16"/>
        <v>0</v>
      </c>
      <c r="AR8" s="2">
        <f t="shared" si="16"/>
        <v>0.13333333333333333</v>
      </c>
      <c r="AS8" s="2">
        <f t="shared" si="16"/>
        <v>0</v>
      </c>
      <c r="AT8" s="2">
        <f t="shared" si="16"/>
        <v>0</v>
      </c>
      <c r="AU8" s="2">
        <f t="shared" si="16"/>
        <v>0</v>
      </c>
      <c r="AV8" s="2">
        <f t="shared" si="16"/>
        <v>0.44444444444444448</v>
      </c>
      <c r="AW8" s="2">
        <f t="shared" si="16"/>
        <v>1.622222222222222</v>
      </c>
      <c r="AX8" s="2">
        <f t="shared" si="16"/>
        <v>0</v>
      </c>
      <c r="AY8" s="2">
        <f t="shared" si="16"/>
        <v>1.1333333333333333</v>
      </c>
    </row>
    <row r="9" spans="1:51">
      <c r="A9" s="2" t="s">
        <v>98</v>
      </c>
      <c r="B9" s="2">
        <v>1500</v>
      </c>
      <c r="C9" s="2">
        <v>2</v>
      </c>
      <c r="D9" s="2">
        <v>616</v>
      </c>
      <c r="E9" s="2">
        <v>3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64</v>
      </c>
      <c r="O9" s="2">
        <v>0</v>
      </c>
      <c r="P9" s="2">
        <v>31</v>
      </c>
      <c r="Q9" s="2">
        <v>93</v>
      </c>
      <c r="R9" s="2">
        <v>0</v>
      </c>
      <c r="S9" s="2">
        <v>0</v>
      </c>
      <c r="T9" s="2">
        <v>0</v>
      </c>
      <c r="U9" s="2">
        <f>(SUM(D9:O9)/B9)*100</f>
        <v>45.533333333333331</v>
      </c>
      <c r="V9" s="2"/>
      <c r="W9" s="2"/>
      <c r="X9" s="2"/>
      <c r="Y9" s="2">
        <f>(D9/B9)*100</f>
        <v>41.06666666666667</v>
      </c>
      <c r="Z9" s="2">
        <f>(E9/B9)*100</f>
        <v>0.2</v>
      </c>
      <c r="AA9" s="2">
        <f>(F9/B9)*100</f>
        <v>0</v>
      </c>
      <c r="AB9" s="2">
        <f>(G9/B9)*100</f>
        <v>0</v>
      </c>
      <c r="AC9" s="2">
        <f>(H9/B9)*100</f>
        <v>0</v>
      </c>
      <c r="AD9" s="2">
        <f>(I9/B9)*100</f>
        <v>0</v>
      </c>
      <c r="AE9" s="2">
        <f>(J9/B9)*100</f>
        <v>0</v>
      </c>
      <c r="AF9" s="2">
        <f>(K9/B9)*100</f>
        <v>0</v>
      </c>
      <c r="AG9" s="2">
        <f>(L9/B9)*100</f>
        <v>0</v>
      </c>
      <c r="AH9" s="2">
        <f>(M9/B9)*100</f>
        <v>0</v>
      </c>
      <c r="AI9" s="2">
        <f>(N9/B9)*100</f>
        <v>4.2666666666666666</v>
      </c>
      <c r="AJ9" s="2">
        <f>(O9/B9)*100</f>
        <v>0</v>
      </c>
      <c r="AK9" s="2">
        <f>(P9/B9)*100</f>
        <v>2.0666666666666664</v>
      </c>
      <c r="AL9" s="2" t="s">
        <v>98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>
      <c r="A10" s="2" t="s">
        <v>98</v>
      </c>
      <c r="B10" s="2">
        <v>1500</v>
      </c>
      <c r="C10" s="2">
        <v>3</v>
      </c>
      <c r="D10" s="2">
        <v>545</v>
      </c>
      <c r="E10" s="2">
        <v>0</v>
      </c>
      <c r="F10" s="2">
        <v>12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20</v>
      </c>
      <c r="N10" s="2">
        <v>9</v>
      </c>
      <c r="O10" s="2">
        <v>0</v>
      </c>
      <c r="P10" s="2">
        <v>0</v>
      </c>
      <c r="Q10" s="2">
        <v>247</v>
      </c>
      <c r="R10" s="2">
        <v>0</v>
      </c>
      <c r="S10" s="2">
        <v>0</v>
      </c>
      <c r="T10" s="2">
        <v>0</v>
      </c>
      <c r="U10" s="2">
        <f>(SUM(D10:O10)/B10)*100</f>
        <v>39.066666666666663</v>
      </c>
      <c r="V10" s="2"/>
      <c r="W10" s="2"/>
      <c r="X10" s="2"/>
      <c r="Y10" s="2">
        <f>(D10/B10)*100</f>
        <v>36.333333333333336</v>
      </c>
      <c r="Z10" s="2">
        <f>(E10/B10)*100</f>
        <v>0</v>
      </c>
      <c r="AA10" s="2">
        <f>(F10/B10)*100</f>
        <v>0.8</v>
      </c>
      <c r="AB10" s="2">
        <f>(G10/B10)*100</f>
        <v>0</v>
      </c>
      <c r="AC10" s="2">
        <f>(H10/B10)*100</f>
        <v>0</v>
      </c>
      <c r="AD10" s="2">
        <f>(I10/B10)*100</f>
        <v>0</v>
      </c>
      <c r="AE10" s="2">
        <f>(J10/B10)*100</f>
        <v>0</v>
      </c>
      <c r="AF10" s="2">
        <f>(K10/B10)*100</f>
        <v>0</v>
      </c>
      <c r="AG10" s="2">
        <f>(L10/B10)*100</f>
        <v>0</v>
      </c>
      <c r="AH10" s="2">
        <f>(M10/B10)*100</f>
        <v>1.3333333333333335</v>
      </c>
      <c r="AI10" s="2">
        <f>(N10/B10)*100</f>
        <v>0.6</v>
      </c>
      <c r="AJ10" s="2">
        <f>(O10/B10)*100</f>
        <v>0</v>
      </c>
      <c r="AK10" s="2">
        <f>(P10/B10)*100</f>
        <v>0</v>
      </c>
      <c r="AL10" s="2" t="s">
        <v>98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>
      <c r="A11" s="2" t="s">
        <v>92</v>
      </c>
      <c r="B11" s="2">
        <v>2000</v>
      </c>
      <c r="C11" s="2">
        <v>1</v>
      </c>
      <c r="D11" s="2">
        <v>115</v>
      </c>
      <c r="E11" s="2">
        <v>0</v>
      </c>
      <c r="F11" s="2">
        <v>193</v>
      </c>
      <c r="G11" s="2">
        <v>12</v>
      </c>
      <c r="H11" s="2">
        <v>120</v>
      </c>
      <c r="I11" s="2">
        <v>13</v>
      </c>
      <c r="J11" s="2">
        <v>110</v>
      </c>
      <c r="K11" s="2">
        <v>0</v>
      </c>
      <c r="L11" s="2">
        <v>30</v>
      </c>
      <c r="M11" s="2">
        <v>20</v>
      </c>
      <c r="N11" s="2">
        <v>740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f>(SUM(D11:O11)/B11)*100</f>
        <v>67.650000000000006</v>
      </c>
      <c r="V11" s="2">
        <f>AVERAGE(U11:U13)</f>
        <v>56.238888888888887</v>
      </c>
      <c r="W11" s="2">
        <f>(STDEV(U11:U13)/(SQRT(3)))</f>
        <v>5.9739584039684983</v>
      </c>
      <c r="X11" s="2"/>
      <c r="Y11" s="2">
        <f>(D11/B11)*100</f>
        <v>5.75</v>
      </c>
      <c r="Z11" s="2">
        <f>(E11/B11)*100</f>
        <v>0</v>
      </c>
      <c r="AA11" s="2">
        <f>(F11/B11)*100</f>
        <v>9.65</v>
      </c>
      <c r="AB11" s="2">
        <f>(G11/B11)*100</f>
        <v>0.6</v>
      </c>
      <c r="AC11" s="2">
        <f>(H11/B11)*100</f>
        <v>6</v>
      </c>
      <c r="AD11" s="2">
        <f>(I11/B11)*100</f>
        <v>0.65</v>
      </c>
      <c r="AE11" s="2">
        <f>(J11/B11)*100</f>
        <v>5.5</v>
      </c>
      <c r="AF11" s="2">
        <f>(K11/B11)*100</f>
        <v>0</v>
      </c>
      <c r="AG11" s="2">
        <f>(L11/B11)*100</f>
        <v>1.5</v>
      </c>
      <c r="AH11" s="2">
        <f>(M11/B11)*100</f>
        <v>1</v>
      </c>
      <c r="AI11" s="2">
        <f>(N11/B11)*100</f>
        <v>37</v>
      </c>
      <c r="AJ11" s="2">
        <f>(O11/B11)*100</f>
        <v>0</v>
      </c>
      <c r="AK11" s="2">
        <f>(P11/B11)*100</f>
        <v>0</v>
      </c>
      <c r="AL11" s="2" t="s">
        <v>92</v>
      </c>
      <c r="AM11" s="2">
        <f t="shared" ref="AM11:AY11" si="17">AVERAGE(Y11:Y13)</f>
        <v>7.0277777777777786</v>
      </c>
      <c r="AN11" s="2">
        <f t="shared" si="17"/>
        <v>0</v>
      </c>
      <c r="AO11" s="2">
        <f t="shared" si="17"/>
        <v>13.149999999999999</v>
      </c>
      <c r="AP11" s="2">
        <f t="shared" si="17"/>
        <v>0.28888888888888892</v>
      </c>
      <c r="AQ11" s="2">
        <f t="shared" si="17"/>
        <v>5.0666666666666664</v>
      </c>
      <c r="AR11" s="2">
        <f t="shared" si="17"/>
        <v>3.0833333333333335</v>
      </c>
      <c r="AS11" s="2">
        <f t="shared" si="17"/>
        <v>5.2777777777777777</v>
      </c>
      <c r="AT11" s="2">
        <f t="shared" si="17"/>
        <v>0.6</v>
      </c>
      <c r="AU11" s="2">
        <f t="shared" si="17"/>
        <v>3.4777777777777779</v>
      </c>
      <c r="AV11" s="2">
        <f t="shared" si="17"/>
        <v>0.93333333333333324</v>
      </c>
      <c r="AW11" s="2">
        <f t="shared" si="17"/>
        <v>17.333333333333332</v>
      </c>
      <c r="AX11" s="2">
        <f t="shared" si="17"/>
        <v>0</v>
      </c>
      <c r="AY11" s="2">
        <f t="shared" si="17"/>
        <v>0</v>
      </c>
    </row>
    <row r="12" spans="1:51">
      <c r="A12" s="2" t="s">
        <v>92</v>
      </c>
      <c r="B12" s="2">
        <v>1500</v>
      </c>
      <c r="C12" s="2">
        <v>2</v>
      </c>
      <c r="D12" s="2">
        <v>71</v>
      </c>
      <c r="E12" s="2">
        <v>0</v>
      </c>
      <c r="F12" s="2">
        <v>330</v>
      </c>
      <c r="G12" s="2">
        <v>0</v>
      </c>
      <c r="H12" s="2">
        <v>62</v>
      </c>
      <c r="I12" s="2">
        <v>66</v>
      </c>
      <c r="J12" s="2">
        <v>58</v>
      </c>
      <c r="K12" s="2">
        <v>0</v>
      </c>
      <c r="L12" s="2">
        <v>17</v>
      </c>
      <c r="M12" s="2">
        <v>27</v>
      </c>
      <c r="N12" s="2">
        <v>81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f>(SUM(D12:O12)/B12)*100</f>
        <v>47.466666666666669</v>
      </c>
      <c r="V12" s="2"/>
      <c r="W12" s="2"/>
      <c r="X12" s="2"/>
      <c r="Y12" s="2">
        <f>(D12/B12)*100</f>
        <v>4.7333333333333334</v>
      </c>
      <c r="Z12" s="2">
        <f>(E12/B12)*100</f>
        <v>0</v>
      </c>
      <c r="AA12" s="2">
        <f>(F12/B12)*100</f>
        <v>22</v>
      </c>
      <c r="AB12" s="2">
        <f>(G12/B12)*100</f>
        <v>0</v>
      </c>
      <c r="AC12" s="2">
        <f>(H12/B12)*100</f>
        <v>4.1333333333333329</v>
      </c>
      <c r="AD12" s="2">
        <f>(I12/B12)*100</f>
        <v>4.3999999999999995</v>
      </c>
      <c r="AE12" s="2">
        <f>(J12/B12)*100</f>
        <v>3.8666666666666667</v>
      </c>
      <c r="AF12" s="2">
        <f>(K12/B12)*100</f>
        <v>0</v>
      </c>
      <c r="AG12" s="2">
        <f>(L12/B12)*100</f>
        <v>1.1333333333333333</v>
      </c>
      <c r="AH12" s="2">
        <f>(M12/B12)*100</f>
        <v>1.7999999999999998</v>
      </c>
      <c r="AI12" s="2">
        <f>(N12/B12)*100</f>
        <v>5.4</v>
      </c>
      <c r="AJ12" s="2">
        <f>(O12/B12)*100</f>
        <v>0</v>
      </c>
      <c r="AK12" s="2">
        <f>(P12/B12)*100</f>
        <v>0</v>
      </c>
      <c r="AL12" s="2" t="s">
        <v>92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2" t="s">
        <v>92</v>
      </c>
      <c r="B13" s="2">
        <v>1500</v>
      </c>
      <c r="C13" s="2">
        <v>3</v>
      </c>
      <c r="D13" s="2">
        <v>159</v>
      </c>
      <c r="E13" s="2">
        <v>0</v>
      </c>
      <c r="F13" s="2">
        <v>117</v>
      </c>
      <c r="G13" s="2">
        <v>4</v>
      </c>
      <c r="H13" s="2">
        <v>76</v>
      </c>
      <c r="I13" s="2">
        <v>63</v>
      </c>
      <c r="J13" s="2">
        <v>97</v>
      </c>
      <c r="K13" s="2">
        <v>27</v>
      </c>
      <c r="L13" s="2">
        <v>117</v>
      </c>
      <c r="M13" s="2">
        <v>0</v>
      </c>
      <c r="N13" s="2">
        <v>144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>(SUM(D13:O13)/B13)*100</f>
        <v>53.6</v>
      </c>
      <c r="V13" s="2"/>
      <c r="W13" s="2"/>
      <c r="X13" s="2"/>
      <c r="Y13" s="2">
        <f>(D13/B13)*100</f>
        <v>10.6</v>
      </c>
      <c r="Z13" s="2">
        <f>(E13/B13)*100</f>
        <v>0</v>
      </c>
      <c r="AA13" s="2">
        <f>(F13/B13)*100</f>
        <v>7.8</v>
      </c>
      <c r="AB13" s="2">
        <f>(G13/B13)*100</f>
        <v>0.26666666666666666</v>
      </c>
      <c r="AC13" s="2">
        <f>(H13/B13)*100</f>
        <v>5.0666666666666664</v>
      </c>
      <c r="AD13" s="2">
        <f>(I13/B13)*100</f>
        <v>4.2</v>
      </c>
      <c r="AE13" s="2">
        <f>(J13/B13)*100</f>
        <v>6.4666666666666668</v>
      </c>
      <c r="AF13" s="2">
        <f>(K13/B13)*100</f>
        <v>1.7999999999999998</v>
      </c>
      <c r="AG13" s="2">
        <f>(L13/B13)*100</f>
        <v>7.8</v>
      </c>
      <c r="AH13" s="2">
        <f>(M13/B13)*100</f>
        <v>0</v>
      </c>
      <c r="AI13" s="2">
        <f>(N13/B13)*100</f>
        <v>9.6</v>
      </c>
      <c r="AJ13" s="2">
        <f>(O13/B13)*100</f>
        <v>0</v>
      </c>
      <c r="AK13" s="2">
        <f>(P13/B13)*100</f>
        <v>0</v>
      </c>
      <c r="AL13" s="2" t="s">
        <v>92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>
      <c r="A14" s="2" t="s">
        <v>91</v>
      </c>
      <c r="B14" s="2">
        <v>1500</v>
      </c>
      <c r="C14" s="2">
        <v>1</v>
      </c>
      <c r="D14" s="2">
        <v>0</v>
      </c>
      <c r="E14" s="2">
        <v>0</v>
      </c>
      <c r="F14" s="2">
        <v>5</v>
      </c>
      <c r="G14" s="2">
        <v>0</v>
      </c>
      <c r="H14" s="2">
        <v>0</v>
      </c>
      <c r="I14" s="2">
        <v>0</v>
      </c>
      <c r="J14" s="2">
        <v>0</v>
      </c>
      <c r="K14" s="2">
        <v>5</v>
      </c>
      <c r="L14" s="2">
        <v>0</v>
      </c>
      <c r="M14" s="2">
        <v>0</v>
      </c>
      <c r="N14" s="2">
        <v>247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>(SUM(D14:O14)/B14)*100</f>
        <v>17.133333333333333</v>
      </c>
      <c r="V14" s="2">
        <f>AVERAGE(U14:U16)</f>
        <v>23.533333333333331</v>
      </c>
      <c r="W14" s="2">
        <f>(STDEV(U14:U16)/(SQRT(3)))</f>
        <v>3.2083225108042632</v>
      </c>
      <c r="X14" s="2"/>
      <c r="Y14" s="2">
        <f>(D14/B14)*100</f>
        <v>0</v>
      </c>
      <c r="Z14" s="2">
        <f>(E14/B14)*100</f>
        <v>0</v>
      </c>
      <c r="AA14" s="2">
        <f>(F14/B14)*100</f>
        <v>0.33333333333333337</v>
      </c>
      <c r="AB14" s="2">
        <f>(G14/B14)*100</f>
        <v>0</v>
      </c>
      <c r="AC14" s="2">
        <f>(H14/B14)*100</f>
        <v>0</v>
      </c>
      <c r="AD14" s="2">
        <f>(I14/B14)*100</f>
        <v>0</v>
      </c>
      <c r="AE14" s="2">
        <f>(J14/B14)*100</f>
        <v>0</v>
      </c>
      <c r="AF14" s="2">
        <f>(K14/B14)*100</f>
        <v>0.33333333333333337</v>
      </c>
      <c r="AG14" s="2">
        <f>(L14/B14)*100</f>
        <v>0</v>
      </c>
      <c r="AH14" s="2">
        <f>(M14/B14)*100</f>
        <v>0</v>
      </c>
      <c r="AI14" s="2">
        <f>(N14/B14)*100</f>
        <v>16.466666666666665</v>
      </c>
      <c r="AJ14" s="2">
        <f>(O14/B14)*100</f>
        <v>0</v>
      </c>
      <c r="AK14" s="2">
        <f>(P14/B14)*100</f>
        <v>0</v>
      </c>
      <c r="AL14" s="2" t="s">
        <v>91</v>
      </c>
      <c r="AM14" s="2">
        <f t="shared" ref="AM14:AY14" si="18">AVERAGE(Y14:Y16)</f>
        <v>0</v>
      </c>
      <c r="AN14" s="2">
        <f t="shared" si="18"/>
        <v>0</v>
      </c>
      <c r="AO14" s="2">
        <f t="shared" si="18"/>
        <v>0.64444444444444449</v>
      </c>
      <c r="AP14" s="2">
        <f t="shared" si="18"/>
        <v>0</v>
      </c>
      <c r="AQ14" s="2">
        <f t="shared" si="18"/>
        <v>0.37777777777777777</v>
      </c>
      <c r="AR14" s="2">
        <f t="shared" si="18"/>
        <v>0</v>
      </c>
      <c r="AS14" s="2">
        <f t="shared" si="18"/>
        <v>0</v>
      </c>
      <c r="AT14" s="2">
        <f t="shared" si="18"/>
        <v>0.11111111111111112</v>
      </c>
      <c r="AU14" s="2">
        <f t="shared" si="18"/>
        <v>0</v>
      </c>
      <c r="AV14" s="2">
        <f t="shared" si="18"/>
        <v>0</v>
      </c>
      <c r="AW14" s="2">
        <f t="shared" si="18"/>
        <v>16.2</v>
      </c>
      <c r="AX14" s="2">
        <f t="shared" si="18"/>
        <v>6.2</v>
      </c>
      <c r="AY14" s="2">
        <f t="shared" si="18"/>
        <v>0</v>
      </c>
    </row>
    <row r="15" spans="1:51">
      <c r="A15" s="2" t="s">
        <v>91</v>
      </c>
      <c r="B15" s="2">
        <v>1500</v>
      </c>
      <c r="C15" s="2">
        <v>2</v>
      </c>
      <c r="D15" s="2">
        <v>0</v>
      </c>
      <c r="E15" s="2">
        <v>0</v>
      </c>
      <c r="F15" s="2">
        <v>15</v>
      </c>
      <c r="G15" s="2">
        <v>0</v>
      </c>
      <c r="H15" s="2">
        <v>17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124</v>
      </c>
      <c r="O15" s="2">
        <v>239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>(SUM(D15:O15)/B15)*100</f>
        <v>26.333333333333332</v>
      </c>
      <c r="V15" s="2"/>
      <c r="W15" s="2"/>
      <c r="X15" s="2"/>
      <c r="Y15" s="2">
        <f>(D15/B15)*100</f>
        <v>0</v>
      </c>
      <c r="Z15" s="2">
        <f>(E15/B15)*100</f>
        <v>0</v>
      </c>
      <c r="AA15" s="2">
        <f>(F15/B15)*100</f>
        <v>1</v>
      </c>
      <c r="AB15" s="2">
        <f>(G15/B15)*100</f>
        <v>0</v>
      </c>
      <c r="AC15" s="2">
        <f>(H15/B15)*100</f>
        <v>1.1333333333333333</v>
      </c>
      <c r="AD15" s="2">
        <f>(I15/B15)*100</f>
        <v>0</v>
      </c>
      <c r="AE15" s="2">
        <f>(J15/B15)*100</f>
        <v>0</v>
      </c>
      <c r="AF15" s="2">
        <f>(K15/B15)*100</f>
        <v>0</v>
      </c>
      <c r="AG15" s="2">
        <f>(L15/B15)*100</f>
        <v>0</v>
      </c>
      <c r="AH15" s="2">
        <f>(M15/B15)*100</f>
        <v>0</v>
      </c>
      <c r="AI15" s="2">
        <f>(N15/B15)*100</f>
        <v>8.2666666666666657</v>
      </c>
      <c r="AJ15" s="2">
        <f>(O15/B15)*100</f>
        <v>15.933333333333334</v>
      </c>
      <c r="AK15" s="2">
        <f>(P15/B15)*100</f>
        <v>0</v>
      </c>
      <c r="AL15" s="2" t="s">
        <v>91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" t="s">
        <v>91</v>
      </c>
      <c r="B16" s="2">
        <v>1500</v>
      </c>
      <c r="C16" s="2">
        <v>3</v>
      </c>
      <c r="D16" s="2">
        <v>0</v>
      </c>
      <c r="E16" s="2">
        <v>0</v>
      </c>
      <c r="F16" s="2">
        <v>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358</v>
      </c>
      <c r="O16" s="2">
        <v>40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f>(SUM(D16:O16)/B16)*100</f>
        <v>27.133333333333333</v>
      </c>
      <c r="V16" s="2"/>
      <c r="W16" s="2"/>
      <c r="X16" s="2"/>
      <c r="Y16" s="2">
        <f>(D16/B16)*100</f>
        <v>0</v>
      </c>
      <c r="Z16" s="2">
        <f>(E16/B16)*100</f>
        <v>0</v>
      </c>
      <c r="AA16" s="2">
        <f>(F16/B16)*100</f>
        <v>0.6</v>
      </c>
      <c r="AB16" s="2">
        <f>(G16/B16)*100</f>
        <v>0</v>
      </c>
      <c r="AC16" s="2">
        <f>(H16/B16)*100</f>
        <v>0</v>
      </c>
      <c r="AD16" s="2">
        <f>(I16/B16)*100</f>
        <v>0</v>
      </c>
      <c r="AE16" s="2">
        <f>(J16/B16)*100</f>
        <v>0</v>
      </c>
      <c r="AF16" s="2">
        <f>(K16/B16)*100</f>
        <v>0</v>
      </c>
      <c r="AG16" s="2">
        <f>(L16/B16)*100</f>
        <v>0</v>
      </c>
      <c r="AH16" s="2">
        <f>(M16/B16)*100</f>
        <v>0</v>
      </c>
      <c r="AI16" s="2">
        <f>(N16/B16)*100</f>
        <v>23.866666666666667</v>
      </c>
      <c r="AJ16" s="2">
        <f>(O16/B16)*100</f>
        <v>2.666666666666667</v>
      </c>
      <c r="AK16" s="2">
        <f>(P16/B16)*100</f>
        <v>0</v>
      </c>
      <c r="AL16" s="2" t="s">
        <v>91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2" t="s">
        <v>90</v>
      </c>
      <c r="B17" s="2">
        <v>1500</v>
      </c>
      <c r="C17" s="2">
        <v>1</v>
      </c>
      <c r="D17" s="2">
        <v>0</v>
      </c>
      <c r="E17" s="2">
        <v>0</v>
      </c>
      <c r="F17" s="2">
        <v>560</v>
      </c>
      <c r="G17" s="2">
        <v>0</v>
      </c>
      <c r="H17" s="2">
        <v>205</v>
      </c>
      <c r="I17" s="2">
        <v>0</v>
      </c>
      <c r="J17" s="2">
        <v>0</v>
      </c>
      <c r="K17" s="2">
        <v>18</v>
      </c>
      <c r="L17" s="2">
        <v>40</v>
      </c>
      <c r="M17" s="2">
        <v>35</v>
      </c>
      <c r="N17" s="2">
        <v>70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f>(SUM(D17:O17)/B17)*100</f>
        <v>61.866666666666667</v>
      </c>
      <c r="V17" s="2">
        <f>AVERAGE(U17:U19)</f>
        <v>53.511111111111113</v>
      </c>
      <c r="W17" s="2">
        <f>(STDEV(U17:U19)/(SQRT(3)))</f>
        <v>5.4271380266669054</v>
      </c>
      <c r="X17" s="2"/>
      <c r="Y17" s="2">
        <f>(D17/B17)*100</f>
        <v>0</v>
      </c>
      <c r="Z17" s="2">
        <f>(E17/B17)*100</f>
        <v>0</v>
      </c>
      <c r="AA17" s="2">
        <f>(F17/B17)*100</f>
        <v>37.333333333333336</v>
      </c>
      <c r="AB17" s="2">
        <f>(G17/B17)*100</f>
        <v>0</v>
      </c>
      <c r="AC17" s="2">
        <f>(H17/B17)*100</f>
        <v>13.666666666666666</v>
      </c>
      <c r="AD17" s="2">
        <f>(I17/B17)*100</f>
        <v>0</v>
      </c>
      <c r="AE17" s="2">
        <f>(J17/B17)*100</f>
        <v>0</v>
      </c>
      <c r="AF17" s="2">
        <f>(K17/B17)*100</f>
        <v>1.2</v>
      </c>
      <c r="AG17" s="2">
        <f>(L17/B17)*100</f>
        <v>2.666666666666667</v>
      </c>
      <c r="AH17" s="2">
        <f>(M17/B17)*100</f>
        <v>2.3333333333333335</v>
      </c>
      <c r="AI17" s="2">
        <f>(N17/B17)*100</f>
        <v>4.666666666666667</v>
      </c>
      <c r="AJ17" s="2">
        <f>(O17/B17)*100</f>
        <v>0</v>
      </c>
      <c r="AK17" s="2">
        <f>(P17/B17)*100</f>
        <v>0</v>
      </c>
      <c r="AL17" s="2" t="s">
        <v>90</v>
      </c>
      <c r="AM17" s="2">
        <f t="shared" ref="AM17:AY17" si="19">AVERAGE(Y17:Y19)</f>
        <v>0</v>
      </c>
      <c r="AN17" s="2">
        <f t="shared" si="19"/>
        <v>1.7777777777777779</v>
      </c>
      <c r="AO17" s="2">
        <f t="shared" si="19"/>
        <v>24.222222222222225</v>
      </c>
      <c r="AP17" s="2">
        <f t="shared" si="19"/>
        <v>0.44444444444444448</v>
      </c>
      <c r="AQ17" s="2">
        <f t="shared" si="19"/>
        <v>21.666666666666668</v>
      </c>
      <c r="AR17" s="2">
        <f t="shared" si="19"/>
        <v>0</v>
      </c>
      <c r="AS17" s="2">
        <f t="shared" si="19"/>
        <v>0</v>
      </c>
      <c r="AT17" s="2">
        <f t="shared" si="19"/>
        <v>0.39999999999999997</v>
      </c>
      <c r="AU17" s="2">
        <f t="shared" si="19"/>
        <v>2.6666666666666665</v>
      </c>
      <c r="AV17" s="2">
        <f t="shared" si="19"/>
        <v>0.77777777777777779</v>
      </c>
      <c r="AW17" s="2">
        <f t="shared" si="19"/>
        <v>1.5555555555555556</v>
      </c>
      <c r="AX17" s="2">
        <f t="shared" si="19"/>
        <v>0</v>
      </c>
      <c r="AY17" s="2">
        <f t="shared" si="19"/>
        <v>0</v>
      </c>
    </row>
    <row r="18" spans="1:51">
      <c r="A18" s="2" t="s">
        <v>90</v>
      </c>
      <c r="B18" s="2">
        <v>1500</v>
      </c>
      <c r="C18" s="2">
        <v>2</v>
      </c>
      <c r="D18" s="2">
        <v>0</v>
      </c>
      <c r="E18" s="2">
        <v>50</v>
      </c>
      <c r="F18" s="2">
        <v>220</v>
      </c>
      <c r="G18" s="2">
        <v>0</v>
      </c>
      <c r="H18" s="2">
        <v>330</v>
      </c>
      <c r="I18" s="2">
        <v>0</v>
      </c>
      <c r="J18" s="2">
        <v>0</v>
      </c>
      <c r="K18" s="2">
        <v>0</v>
      </c>
      <c r="L18" s="2">
        <v>50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80</v>
      </c>
      <c r="S18" s="2">
        <v>0</v>
      </c>
      <c r="T18" s="2">
        <v>0</v>
      </c>
      <c r="U18" s="2">
        <f>(SUM(D18:O18)/B18)*100</f>
        <v>43.333333333333336</v>
      </c>
      <c r="V18" s="2"/>
      <c r="W18" s="2"/>
      <c r="X18" s="2"/>
      <c r="Y18" s="2">
        <f>(D18/B18)*100</f>
        <v>0</v>
      </c>
      <c r="Z18" s="2">
        <f>(E18/B18)*100</f>
        <v>3.3333333333333335</v>
      </c>
      <c r="AA18" s="2">
        <f>(F18/B18)*100</f>
        <v>14.666666666666666</v>
      </c>
      <c r="AB18" s="2">
        <f>(G18/B18)*100</f>
        <v>0</v>
      </c>
      <c r="AC18" s="2">
        <f>(H18/B18)*100</f>
        <v>22</v>
      </c>
      <c r="AD18" s="2">
        <f>(I18/B18)*100</f>
        <v>0</v>
      </c>
      <c r="AE18" s="2">
        <f>(J18/B18)*100</f>
        <v>0</v>
      </c>
      <c r="AF18" s="2">
        <f>(K18/B18)*100</f>
        <v>0</v>
      </c>
      <c r="AG18" s="2">
        <f>(L18/B18)*100</f>
        <v>3.3333333333333335</v>
      </c>
      <c r="AH18" s="2">
        <f>(M18/B18)*100</f>
        <v>0</v>
      </c>
      <c r="AI18" s="2">
        <f>(N18/B18)*100</f>
        <v>0</v>
      </c>
      <c r="AJ18" s="2">
        <f>(O18/B18)*100</f>
        <v>0</v>
      </c>
      <c r="AK18" s="2">
        <f>(P18/B18)*100</f>
        <v>0</v>
      </c>
      <c r="AL18" s="2" t="s">
        <v>90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>
      <c r="A19" s="2" t="s">
        <v>90</v>
      </c>
      <c r="B19" s="2">
        <v>1500</v>
      </c>
      <c r="C19" s="2">
        <v>3</v>
      </c>
      <c r="D19" s="2">
        <v>0</v>
      </c>
      <c r="E19" s="2">
        <v>30</v>
      </c>
      <c r="F19" s="2">
        <v>310</v>
      </c>
      <c r="G19" s="2">
        <v>20</v>
      </c>
      <c r="H19" s="2">
        <v>440</v>
      </c>
      <c r="I19" s="2">
        <v>0</v>
      </c>
      <c r="J19" s="2">
        <v>0</v>
      </c>
      <c r="K19" s="2">
        <v>0</v>
      </c>
      <c r="L19" s="2">
        <v>30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>(SUM(D19:O19)/B19)*100</f>
        <v>55.333333333333336</v>
      </c>
      <c r="V19" s="2"/>
      <c r="W19" s="2"/>
      <c r="X19" s="2"/>
      <c r="Y19" s="2">
        <f>(D19/B19)*100</f>
        <v>0</v>
      </c>
      <c r="Z19" s="2">
        <f>(E19/B19)*100</f>
        <v>2</v>
      </c>
      <c r="AA19" s="2">
        <f>(F19/B19)*100</f>
        <v>20.666666666666668</v>
      </c>
      <c r="AB19" s="2">
        <f>(G19/B19)*100</f>
        <v>1.3333333333333335</v>
      </c>
      <c r="AC19" s="2">
        <f>(H19/B19)*100</f>
        <v>29.333333333333332</v>
      </c>
      <c r="AD19" s="2">
        <f>(I19/B19)*100</f>
        <v>0</v>
      </c>
      <c r="AE19" s="2">
        <f>(J19/B19)*100</f>
        <v>0</v>
      </c>
      <c r="AF19" s="2">
        <f>(K19/B19)*100</f>
        <v>0</v>
      </c>
      <c r="AG19" s="2">
        <f>(L19/B19)*100</f>
        <v>2</v>
      </c>
      <c r="AH19" s="2">
        <f>(M19/B19)*100</f>
        <v>0</v>
      </c>
      <c r="AI19" s="2">
        <f>(N19/B19)*100</f>
        <v>0</v>
      </c>
      <c r="AJ19" s="2">
        <f>(O19/B19)*100</f>
        <v>0</v>
      </c>
      <c r="AK19" s="2">
        <f>(P19/B19)*100</f>
        <v>0</v>
      </c>
      <c r="AL19" s="2" t="s">
        <v>90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>
      <c r="A20" s="2" t="s">
        <v>93</v>
      </c>
      <c r="B20" s="2">
        <v>1500</v>
      </c>
      <c r="C20" s="2">
        <v>1</v>
      </c>
      <c r="D20" s="2">
        <v>514</v>
      </c>
      <c r="E20" s="2">
        <v>13</v>
      </c>
      <c r="F20" s="2">
        <v>46</v>
      </c>
      <c r="G20" s="2">
        <v>26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20</v>
      </c>
      <c r="T20" s="2">
        <v>0</v>
      </c>
      <c r="U20" s="2">
        <f>(SUM(D20:O20)/B20)*100</f>
        <v>39.93333333333333</v>
      </c>
      <c r="V20" s="2">
        <f>AVERAGE(U20:U22)</f>
        <v>31.155555555555555</v>
      </c>
      <c r="W20" s="2">
        <f>(STDEV(U20:U22)/(SQRT(3)))</f>
        <v>4.4111530924394469</v>
      </c>
      <c r="X20" s="2"/>
      <c r="Y20" s="2">
        <f>(D20/B20)*100</f>
        <v>34.266666666666666</v>
      </c>
      <c r="Z20" s="2">
        <f>(E20/B20)*100</f>
        <v>0.86666666666666659</v>
      </c>
      <c r="AA20" s="2">
        <f>(F20/B20)*100</f>
        <v>3.0666666666666664</v>
      </c>
      <c r="AB20" s="2">
        <f>(G20/B20)*100</f>
        <v>1.7333333333333332</v>
      </c>
      <c r="AC20" s="2">
        <f>(H20/B20)*100</f>
        <v>0</v>
      </c>
      <c r="AD20" s="2">
        <f>(I20/B20)*100</f>
        <v>0</v>
      </c>
      <c r="AE20" s="2">
        <f>(J20/B20)*100</f>
        <v>0</v>
      </c>
      <c r="AF20" s="2">
        <f>(K20/B20)*100</f>
        <v>0</v>
      </c>
      <c r="AG20" s="2">
        <f>(L20/B20)*100</f>
        <v>0</v>
      </c>
      <c r="AH20" s="2">
        <f>(M20/B20)*100</f>
        <v>0</v>
      </c>
      <c r="AI20" s="2">
        <f>(N20/B20)*100</f>
        <v>0</v>
      </c>
      <c r="AJ20" s="2">
        <f>(O20/B20)*100</f>
        <v>0</v>
      </c>
      <c r="AK20" s="2">
        <f>(P20/B20)*100</f>
        <v>0</v>
      </c>
      <c r="AL20" s="2" t="s">
        <v>93</v>
      </c>
      <c r="AM20" s="2">
        <f t="shared" ref="AM20:AY20" si="20">AVERAGE(Y20:Y22)</f>
        <v>26.222222222222218</v>
      </c>
      <c r="AN20" s="2">
        <f t="shared" si="20"/>
        <v>0.28888888888888886</v>
      </c>
      <c r="AO20" s="2">
        <f t="shared" si="20"/>
        <v>2.5111111111111106</v>
      </c>
      <c r="AP20" s="2">
        <f t="shared" si="20"/>
        <v>1.6444444444444446</v>
      </c>
      <c r="AQ20" s="2">
        <f t="shared" si="20"/>
        <v>0</v>
      </c>
      <c r="AR20" s="2">
        <f t="shared" si="20"/>
        <v>0</v>
      </c>
      <c r="AS20" s="2">
        <f t="shared" si="20"/>
        <v>0</v>
      </c>
      <c r="AT20" s="2">
        <f t="shared" si="20"/>
        <v>8.8888888888888892E-2</v>
      </c>
      <c r="AU20" s="2">
        <f t="shared" si="20"/>
        <v>0.39999999999999997</v>
      </c>
      <c r="AV20" s="2">
        <f t="shared" si="20"/>
        <v>0</v>
      </c>
      <c r="AW20" s="2">
        <f t="shared" si="20"/>
        <v>0</v>
      </c>
      <c r="AX20" s="2">
        <f t="shared" si="20"/>
        <v>0</v>
      </c>
      <c r="AY20" s="2">
        <f t="shared" si="20"/>
        <v>0</v>
      </c>
    </row>
    <row r="21" spans="1:51">
      <c r="A21" s="2" t="s">
        <v>93</v>
      </c>
      <c r="B21" s="2">
        <v>1500</v>
      </c>
      <c r="C21" s="2">
        <v>2</v>
      </c>
      <c r="D21" s="2">
        <v>319</v>
      </c>
      <c r="E21" s="2">
        <v>0</v>
      </c>
      <c r="F21" s="2">
        <v>62</v>
      </c>
      <c r="G21" s="2">
        <v>10</v>
      </c>
      <c r="H21" s="2">
        <v>0</v>
      </c>
      <c r="I21" s="2">
        <v>0</v>
      </c>
      <c r="J21" s="2">
        <v>0</v>
      </c>
      <c r="K21" s="2">
        <v>4</v>
      </c>
      <c r="L21" s="2">
        <v>18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60</v>
      </c>
      <c r="S21" s="2">
        <v>0</v>
      </c>
      <c r="T21" s="2">
        <v>0</v>
      </c>
      <c r="U21" s="2">
        <f>(SUM(D21:O21)/B21)*100</f>
        <v>27.533333333333331</v>
      </c>
      <c r="V21" s="2"/>
      <c r="W21" s="2"/>
      <c r="X21" s="2"/>
      <c r="Y21" s="2">
        <f>(D21/B21)*100</f>
        <v>21.266666666666666</v>
      </c>
      <c r="Z21" s="2">
        <f>(E21/B21)*100</f>
        <v>0</v>
      </c>
      <c r="AA21" s="2">
        <f>(F21/B21)*100</f>
        <v>4.1333333333333329</v>
      </c>
      <c r="AB21" s="2">
        <f>(G21/B21)*100</f>
        <v>0.66666666666666674</v>
      </c>
      <c r="AC21" s="2">
        <f>(H21/B21)*100</f>
        <v>0</v>
      </c>
      <c r="AD21" s="2">
        <f>(I21/B21)*100</f>
        <v>0</v>
      </c>
      <c r="AE21" s="2">
        <f>(J21/B21)*100</f>
        <v>0</v>
      </c>
      <c r="AF21" s="2">
        <f>(K21/B21)*100</f>
        <v>0.26666666666666666</v>
      </c>
      <c r="AG21" s="2">
        <f>(L21/B21)*100</f>
        <v>1.2</v>
      </c>
      <c r="AH21" s="2">
        <f>(M21/B21)*100</f>
        <v>0</v>
      </c>
      <c r="AI21" s="2">
        <f>(N21/B21)*100</f>
        <v>0</v>
      </c>
      <c r="AJ21" s="2">
        <f>(O21/B21)*100</f>
        <v>0</v>
      </c>
      <c r="AK21" s="2">
        <f>(P21/B21)*100</f>
        <v>0</v>
      </c>
      <c r="AL21" s="2" t="s">
        <v>93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" t="s">
        <v>93</v>
      </c>
      <c r="B22" s="2">
        <v>1500</v>
      </c>
      <c r="C22" s="2">
        <v>3</v>
      </c>
      <c r="D22" s="2">
        <v>347</v>
      </c>
      <c r="E22" s="2">
        <v>0</v>
      </c>
      <c r="F22" s="2">
        <v>5</v>
      </c>
      <c r="G22" s="2">
        <v>38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36</v>
      </c>
      <c r="T22" s="2">
        <v>0</v>
      </c>
      <c r="U22" s="2">
        <f>(SUM(D22:O22)/B22)*100</f>
        <v>26</v>
      </c>
      <c r="V22" s="2"/>
      <c r="W22" s="2"/>
      <c r="X22" s="2"/>
      <c r="Y22" s="2">
        <f>(D22/B22)*100</f>
        <v>23.133333333333333</v>
      </c>
      <c r="Z22" s="2">
        <f>(E22/B22)*100</f>
        <v>0</v>
      </c>
      <c r="AA22" s="2">
        <f>(F22/B22)*100</f>
        <v>0.33333333333333337</v>
      </c>
      <c r="AB22" s="2">
        <f>(G22/B22)*100</f>
        <v>2.5333333333333332</v>
      </c>
      <c r="AC22" s="2">
        <f>(H22/B22)*100</f>
        <v>0</v>
      </c>
      <c r="AD22" s="2">
        <f>(I22/B22)*100</f>
        <v>0</v>
      </c>
      <c r="AE22" s="2">
        <f>(J22/B22)*100</f>
        <v>0</v>
      </c>
      <c r="AF22" s="2">
        <f>(K22/B22)*100</f>
        <v>0</v>
      </c>
      <c r="AG22" s="2">
        <f>(L22/B22)*100</f>
        <v>0</v>
      </c>
      <c r="AH22" s="2">
        <f>(M22/B22)*100</f>
        <v>0</v>
      </c>
      <c r="AI22" s="2">
        <f>(N22/B22)*100</f>
        <v>0</v>
      </c>
      <c r="AJ22" s="2">
        <f>(O22/B22)*100</f>
        <v>0</v>
      </c>
      <c r="AK22" s="2">
        <f>(P22/B22)*100</f>
        <v>0</v>
      </c>
      <c r="AL22" s="2" t="s">
        <v>93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2" t="s">
        <v>94</v>
      </c>
      <c r="B23" s="2">
        <v>1500</v>
      </c>
      <c r="C23" s="2">
        <v>1</v>
      </c>
      <c r="D23" s="2">
        <v>30</v>
      </c>
      <c r="E23" s="2">
        <v>0</v>
      </c>
      <c r="F23" s="2">
        <v>125</v>
      </c>
      <c r="G23" s="2">
        <v>0</v>
      </c>
      <c r="H23" s="2">
        <v>0</v>
      </c>
      <c r="I23" s="2">
        <v>36</v>
      </c>
      <c r="J23" s="2">
        <v>0</v>
      </c>
      <c r="K23" s="2">
        <v>0</v>
      </c>
      <c r="L23" s="2">
        <v>2</v>
      </c>
      <c r="M23" s="2">
        <v>59</v>
      </c>
      <c r="N23" s="2">
        <v>435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f>(SUM(D23:O23)/B23)*100</f>
        <v>45.800000000000004</v>
      </c>
      <c r="V23" s="2">
        <f>AVERAGE(U23:U25)</f>
        <v>40.355555555555554</v>
      </c>
      <c r="W23" s="2">
        <f>(STDEV(U23:U25)/(SQRT(3)))</f>
        <v>2.8237965862458712</v>
      </c>
      <c r="X23" s="2"/>
      <c r="Y23" s="2">
        <f>(D23/B23)*100</f>
        <v>2</v>
      </c>
      <c r="Z23" s="2">
        <f>(E23/B23)*100</f>
        <v>0</v>
      </c>
      <c r="AA23" s="2">
        <f>(F23/B23)*100</f>
        <v>8.3333333333333321</v>
      </c>
      <c r="AB23" s="2">
        <f>(G23/B23)*100</f>
        <v>0</v>
      </c>
      <c r="AC23" s="2">
        <f>(H23/B23)*100</f>
        <v>0</v>
      </c>
      <c r="AD23" s="2">
        <f>(I23/B23)*100</f>
        <v>2.4</v>
      </c>
      <c r="AE23" s="2">
        <f>(J23/B23)*100</f>
        <v>0</v>
      </c>
      <c r="AF23" s="2">
        <f>(K23/B23)*100</f>
        <v>0</v>
      </c>
      <c r="AG23" s="2">
        <f>(L23/B23)*100</f>
        <v>0.13333333333333333</v>
      </c>
      <c r="AH23" s="2">
        <f>(M23/B23)*100</f>
        <v>3.9333333333333331</v>
      </c>
      <c r="AI23" s="2">
        <f>(N23/B23)*100</f>
        <v>28.999999999999996</v>
      </c>
      <c r="AJ23" s="2">
        <f>(O23/B23)*100</f>
        <v>0</v>
      </c>
      <c r="AK23" s="2">
        <f>(P23/B23)*100</f>
        <v>0</v>
      </c>
      <c r="AL23" s="2" t="s">
        <v>94</v>
      </c>
      <c r="AM23" s="2">
        <f t="shared" ref="AM23:AY23" si="21">AVERAGE(Y23:Y25)</f>
        <v>2.4</v>
      </c>
      <c r="AN23" s="2">
        <f t="shared" si="21"/>
        <v>0</v>
      </c>
      <c r="AO23" s="2">
        <f t="shared" si="21"/>
        <v>4.8</v>
      </c>
      <c r="AP23" s="2">
        <f t="shared" si="21"/>
        <v>8.8888888888888892E-2</v>
      </c>
      <c r="AQ23" s="2">
        <f t="shared" si="21"/>
        <v>0.91111111111111109</v>
      </c>
      <c r="AR23" s="2">
        <f t="shared" si="21"/>
        <v>0.91111111111111109</v>
      </c>
      <c r="AS23" s="2">
        <f t="shared" si="21"/>
        <v>0.48888888888888887</v>
      </c>
      <c r="AT23" s="2">
        <f t="shared" si="21"/>
        <v>0</v>
      </c>
      <c r="AU23" s="2">
        <f t="shared" si="21"/>
        <v>1.3555555555555554</v>
      </c>
      <c r="AV23" s="2">
        <f t="shared" si="21"/>
        <v>1.8666666666666665</v>
      </c>
      <c r="AW23" s="2">
        <f t="shared" si="21"/>
        <v>27.533333333333331</v>
      </c>
      <c r="AX23" s="2">
        <f t="shared" si="21"/>
        <v>0</v>
      </c>
      <c r="AY23" s="2">
        <f t="shared" si="21"/>
        <v>0</v>
      </c>
    </row>
    <row r="24" spans="1:51">
      <c r="A24" s="2" t="s">
        <v>94</v>
      </c>
      <c r="B24" s="2">
        <v>1500</v>
      </c>
      <c r="C24" s="2">
        <v>2</v>
      </c>
      <c r="D24" s="2">
        <v>68</v>
      </c>
      <c r="E24" s="2">
        <v>0</v>
      </c>
      <c r="F24" s="2">
        <v>44</v>
      </c>
      <c r="G24" s="2">
        <v>0</v>
      </c>
      <c r="H24" s="2">
        <v>41</v>
      </c>
      <c r="I24" s="2">
        <v>0</v>
      </c>
      <c r="J24" s="2">
        <v>3</v>
      </c>
      <c r="K24" s="2">
        <v>0</v>
      </c>
      <c r="L24" s="2">
        <v>59</v>
      </c>
      <c r="M24" s="2">
        <v>0</v>
      </c>
      <c r="N24" s="2">
        <v>369</v>
      </c>
      <c r="O24" s="2">
        <v>0</v>
      </c>
      <c r="P24" s="2">
        <v>0</v>
      </c>
      <c r="Q24" s="2">
        <v>0</v>
      </c>
      <c r="R24" s="2">
        <v>230</v>
      </c>
      <c r="S24" s="2">
        <v>0</v>
      </c>
      <c r="T24" s="2">
        <v>0</v>
      </c>
      <c r="U24" s="2">
        <f>(SUM(D24:O24)/B24)*100</f>
        <v>38.93333333333333</v>
      </c>
      <c r="V24" s="2"/>
      <c r="W24" s="2"/>
      <c r="X24" s="2"/>
      <c r="Y24" s="2">
        <f>(D24/B24)*100</f>
        <v>4.5333333333333332</v>
      </c>
      <c r="Z24" s="2">
        <f>(E24/B24)*100</f>
        <v>0</v>
      </c>
      <c r="AA24" s="2">
        <f>(F24/B24)*100</f>
        <v>2.9333333333333331</v>
      </c>
      <c r="AB24" s="2">
        <f>(G24/B24)*100</f>
        <v>0</v>
      </c>
      <c r="AC24" s="2">
        <f>(H24/B24)*100</f>
        <v>2.7333333333333334</v>
      </c>
      <c r="AD24" s="2">
        <f>(I24/B24)*100</f>
        <v>0</v>
      </c>
      <c r="AE24" s="2">
        <f>(J24/B24)*100</f>
        <v>0.2</v>
      </c>
      <c r="AF24" s="2">
        <f>(K24/B24)*100</f>
        <v>0</v>
      </c>
      <c r="AG24" s="2">
        <f>(L24/B24)*100</f>
        <v>3.9333333333333331</v>
      </c>
      <c r="AH24" s="2">
        <f>(M24/B24)*100</f>
        <v>0</v>
      </c>
      <c r="AI24" s="2">
        <f>(N24/B24)*100</f>
        <v>24.6</v>
      </c>
      <c r="AJ24" s="2">
        <f>(O24/B24)*100</f>
        <v>0</v>
      </c>
      <c r="AK24" s="2">
        <f>(P24/B24)*100</f>
        <v>0</v>
      </c>
      <c r="AL24" s="2" t="s">
        <v>94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>
      <c r="A25" s="2" t="s">
        <v>94</v>
      </c>
      <c r="B25" s="2">
        <v>1500</v>
      </c>
      <c r="C25" s="2">
        <v>3</v>
      </c>
      <c r="D25" s="2">
        <v>10</v>
      </c>
      <c r="E25" s="2">
        <v>0</v>
      </c>
      <c r="F25" s="2">
        <v>47</v>
      </c>
      <c r="G25" s="2">
        <v>4</v>
      </c>
      <c r="H25" s="2">
        <v>0</v>
      </c>
      <c r="I25" s="2">
        <v>5</v>
      </c>
      <c r="J25" s="2">
        <v>19</v>
      </c>
      <c r="K25" s="2">
        <v>0</v>
      </c>
      <c r="L25" s="2">
        <v>0</v>
      </c>
      <c r="M25" s="2">
        <v>25</v>
      </c>
      <c r="N25" s="2">
        <v>435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f>(SUM(D25:O25)/B25)*100</f>
        <v>36.333333333333336</v>
      </c>
      <c r="V25" s="2"/>
      <c r="W25" s="2"/>
      <c r="X25" s="2"/>
      <c r="Y25" s="2">
        <f>(D25/B25)*100</f>
        <v>0.66666666666666674</v>
      </c>
      <c r="Z25" s="2">
        <f>(E25/B25)*100</f>
        <v>0</v>
      </c>
      <c r="AA25" s="2">
        <f>(F25/B25)*100</f>
        <v>3.1333333333333333</v>
      </c>
      <c r="AB25" s="2">
        <f>(G25/B25)*100</f>
        <v>0.26666666666666666</v>
      </c>
      <c r="AC25" s="2">
        <f>(H25/B25)*100</f>
        <v>0</v>
      </c>
      <c r="AD25" s="2">
        <f>(I25/B25)*100</f>
        <v>0.33333333333333337</v>
      </c>
      <c r="AE25" s="2">
        <f>(J25/B25)*100</f>
        <v>1.2666666666666666</v>
      </c>
      <c r="AF25" s="2">
        <f>(K25/B25)*100</f>
        <v>0</v>
      </c>
      <c r="AG25" s="2">
        <f>(L25/B25)*100</f>
        <v>0</v>
      </c>
      <c r="AH25" s="2">
        <f>(M25/B25)*100</f>
        <v>1.6666666666666667</v>
      </c>
      <c r="AI25" s="2">
        <f>(N25/B25)*100</f>
        <v>28.999999999999996</v>
      </c>
      <c r="AJ25" s="2">
        <f>(O25/B25)*100</f>
        <v>0</v>
      </c>
      <c r="AK25" s="2">
        <f>(P25/B25)*100</f>
        <v>0</v>
      </c>
      <c r="AL25" s="2" t="s">
        <v>94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" t="s">
        <v>95</v>
      </c>
      <c r="B26" s="2">
        <v>1500</v>
      </c>
      <c r="C26" s="2">
        <v>1</v>
      </c>
      <c r="D26" s="2">
        <v>4</v>
      </c>
      <c r="E26" s="2">
        <v>0</v>
      </c>
      <c r="F26" s="2">
        <v>12</v>
      </c>
      <c r="G26" s="2">
        <v>0</v>
      </c>
      <c r="H26" s="2">
        <v>0</v>
      </c>
      <c r="I26" s="2">
        <v>0</v>
      </c>
      <c r="J26" s="2">
        <v>0</v>
      </c>
      <c r="K26" s="2">
        <v>15</v>
      </c>
      <c r="L26" s="2">
        <v>0</v>
      </c>
      <c r="M26" s="2">
        <v>0</v>
      </c>
      <c r="N26" s="2">
        <v>173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f>(SUM(D26:O26)/B26)*100</f>
        <v>13.600000000000001</v>
      </c>
      <c r="V26" s="2">
        <f>AVERAGE(U26:U28)</f>
        <v>11.533333333333333</v>
      </c>
      <c r="W26" s="2">
        <f>(STDEV(U26:U28)/(SQRT(3)))</f>
        <v>1.4792390436126825</v>
      </c>
      <c r="X26" s="2"/>
      <c r="Y26" s="2">
        <f>(D26/B26)*100</f>
        <v>0.26666666666666666</v>
      </c>
      <c r="Z26" s="2">
        <f>(E26/B26)*100</f>
        <v>0</v>
      </c>
      <c r="AA26" s="2">
        <f>(F26/B26)*100</f>
        <v>0.8</v>
      </c>
      <c r="AB26" s="2">
        <f>(G26/B26)*100</f>
        <v>0</v>
      </c>
      <c r="AC26" s="2">
        <f>(H26/B26)*100</f>
        <v>0</v>
      </c>
      <c r="AD26" s="2">
        <f>(I26/B26)*100</f>
        <v>0</v>
      </c>
      <c r="AE26" s="2">
        <f>(J26/B26)*100</f>
        <v>0</v>
      </c>
      <c r="AF26" s="2">
        <f>(K26/B26)*100</f>
        <v>1</v>
      </c>
      <c r="AG26" s="2">
        <f>(L26/B26)*100</f>
        <v>0</v>
      </c>
      <c r="AH26" s="2">
        <f>(M26/B26)*100</f>
        <v>0</v>
      </c>
      <c r="AI26" s="2">
        <f>(N26/B26)*100</f>
        <v>11.533333333333333</v>
      </c>
      <c r="AJ26" s="2">
        <f>(O26/B26)*100</f>
        <v>0</v>
      </c>
      <c r="AK26" s="2">
        <f>(P26/B26)*100</f>
        <v>0</v>
      </c>
      <c r="AL26" s="2" t="s">
        <v>95</v>
      </c>
      <c r="AM26" s="2">
        <f t="shared" ref="AM26:AY26" si="22">AVERAGE(Y26:Y28)</f>
        <v>0.20000000000000004</v>
      </c>
      <c r="AN26" s="2">
        <f t="shared" si="22"/>
        <v>0</v>
      </c>
      <c r="AO26" s="2">
        <f t="shared" si="22"/>
        <v>0.66666666666666663</v>
      </c>
      <c r="AP26" s="2">
        <f t="shared" si="22"/>
        <v>0.13333333333333333</v>
      </c>
      <c r="AQ26" s="2">
        <f t="shared" si="22"/>
        <v>0</v>
      </c>
      <c r="AR26" s="2">
        <f t="shared" si="22"/>
        <v>0</v>
      </c>
      <c r="AS26" s="2">
        <f t="shared" si="22"/>
        <v>0</v>
      </c>
      <c r="AT26" s="2">
        <f t="shared" si="22"/>
        <v>1.2444444444444445</v>
      </c>
      <c r="AU26" s="2">
        <f t="shared" si="22"/>
        <v>0.26666666666666666</v>
      </c>
      <c r="AV26" s="2">
        <f t="shared" si="22"/>
        <v>0</v>
      </c>
      <c r="AW26" s="2">
        <f t="shared" si="22"/>
        <v>9.0222222222222221</v>
      </c>
      <c r="AX26" s="2">
        <f t="shared" si="22"/>
        <v>0</v>
      </c>
      <c r="AY26" s="2">
        <f t="shared" si="22"/>
        <v>0</v>
      </c>
    </row>
    <row r="27" spans="1:51">
      <c r="A27" s="2" t="s">
        <v>95</v>
      </c>
      <c r="B27" s="2">
        <v>1500</v>
      </c>
      <c r="C27" s="2">
        <v>2</v>
      </c>
      <c r="D27" s="2">
        <v>5</v>
      </c>
      <c r="E27" s="2">
        <v>0</v>
      </c>
      <c r="F27" s="2">
        <v>5</v>
      </c>
      <c r="G27" s="2">
        <v>6</v>
      </c>
      <c r="H27" s="2">
        <v>0</v>
      </c>
      <c r="I27" s="2">
        <v>0</v>
      </c>
      <c r="J27" s="2">
        <v>0</v>
      </c>
      <c r="K27" s="2">
        <v>30</v>
      </c>
      <c r="L27" s="2">
        <v>3</v>
      </c>
      <c r="M27" s="2">
        <v>0</v>
      </c>
      <c r="N27" s="2">
        <v>81</v>
      </c>
      <c r="O27" s="2">
        <v>0</v>
      </c>
      <c r="P27" s="2">
        <v>0</v>
      </c>
      <c r="Q27" s="2">
        <v>0</v>
      </c>
      <c r="R27" s="2">
        <v>0</v>
      </c>
      <c r="S27" s="2">
        <v>52</v>
      </c>
      <c r="T27" s="2">
        <v>0</v>
      </c>
      <c r="U27" s="2">
        <f>(SUM(D27:O27)/B27)*100</f>
        <v>8.6666666666666679</v>
      </c>
      <c r="V27" s="2"/>
      <c r="W27" s="2"/>
      <c r="X27" s="2"/>
      <c r="Y27" s="2">
        <f>(D27/B27)*100</f>
        <v>0.33333333333333337</v>
      </c>
      <c r="Z27" s="2">
        <f>(E27/B27)*100</f>
        <v>0</v>
      </c>
      <c r="AA27" s="2">
        <f>(F27/B27)*100</f>
        <v>0.33333333333333337</v>
      </c>
      <c r="AB27" s="2">
        <f>(G27/B27)*100</f>
        <v>0.4</v>
      </c>
      <c r="AC27" s="2">
        <f>(H27/B27)*100</f>
        <v>0</v>
      </c>
      <c r="AD27" s="2">
        <f>(I27/B27)*100</f>
        <v>0</v>
      </c>
      <c r="AE27" s="2">
        <f>(J27/B27)*100</f>
        <v>0</v>
      </c>
      <c r="AF27" s="2">
        <f>(K27/B27)*100</f>
        <v>2</v>
      </c>
      <c r="AG27" s="2">
        <f>(L27/B27)*100</f>
        <v>0.2</v>
      </c>
      <c r="AH27" s="2">
        <f>(M27/B27)*100</f>
        <v>0</v>
      </c>
      <c r="AI27" s="2">
        <f>(N27/B27)*100</f>
        <v>5.4</v>
      </c>
      <c r="AJ27" s="2">
        <f>(O27/B27)*100</f>
        <v>0</v>
      </c>
      <c r="AK27" s="2">
        <f>(P27/B27)*100</f>
        <v>0</v>
      </c>
      <c r="AL27" s="2" t="s">
        <v>95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 t="s">
        <v>95</v>
      </c>
      <c r="B28" s="2">
        <v>1500</v>
      </c>
      <c r="C28" s="2">
        <v>3</v>
      </c>
      <c r="D28" s="2">
        <v>0</v>
      </c>
      <c r="E28" s="2">
        <v>0</v>
      </c>
      <c r="F28" s="2">
        <v>13</v>
      </c>
      <c r="G28" s="2">
        <v>0</v>
      </c>
      <c r="H28" s="2">
        <v>0</v>
      </c>
      <c r="I28" s="2">
        <v>0</v>
      </c>
      <c r="J28" s="2">
        <v>0</v>
      </c>
      <c r="K28" s="2">
        <v>11</v>
      </c>
      <c r="L28" s="2">
        <v>9</v>
      </c>
      <c r="M28" s="2">
        <v>0</v>
      </c>
      <c r="N28" s="2">
        <v>152</v>
      </c>
      <c r="O28" s="2">
        <v>0</v>
      </c>
      <c r="P28" s="2">
        <v>0</v>
      </c>
      <c r="Q28" s="2">
        <v>0</v>
      </c>
      <c r="R28" s="2">
        <v>0</v>
      </c>
      <c r="S28" s="2">
        <v>139</v>
      </c>
      <c r="T28" s="2">
        <v>0</v>
      </c>
      <c r="U28" s="2">
        <f>(SUM(D28:O28)/B28)*100</f>
        <v>12.333333333333334</v>
      </c>
      <c r="V28" s="2"/>
      <c r="W28" s="2"/>
      <c r="X28" s="2"/>
      <c r="Y28" s="2">
        <f>(D28/B28)*100</f>
        <v>0</v>
      </c>
      <c r="Z28" s="2">
        <f>(E28/B28)*100</f>
        <v>0</v>
      </c>
      <c r="AA28" s="2">
        <f>(F28/B28)*100</f>
        <v>0.86666666666666659</v>
      </c>
      <c r="AB28" s="2">
        <f>(G28/B28)*100</f>
        <v>0</v>
      </c>
      <c r="AC28" s="2">
        <f>(H28/B28)*100</f>
        <v>0</v>
      </c>
      <c r="AD28" s="2">
        <f>(I28/B28)*100</f>
        <v>0</v>
      </c>
      <c r="AE28" s="2">
        <f>(J28/B28)*100</f>
        <v>0</v>
      </c>
      <c r="AF28" s="2">
        <f>(K28/B28)*100</f>
        <v>0.73333333333333328</v>
      </c>
      <c r="AG28" s="2">
        <f>(L28/B28)*100</f>
        <v>0.6</v>
      </c>
      <c r="AH28" s="2">
        <f>(M28/B28)*100</f>
        <v>0</v>
      </c>
      <c r="AI28" s="2">
        <f>(N28/B28)*100</f>
        <v>10.133333333333333</v>
      </c>
      <c r="AJ28" s="2">
        <f>(O28/B28)*100</f>
        <v>0</v>
      </c>
      <c r="AK28" s="2">
        <f>(P28/B28)*100</f>
        <v>0</v>
      </c>
      <c r="AL28" s="2" t="s">
        <v>95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>
      <c r="A29" s="2" t="s">
        <v>100</v>
      </c>
      <c r="B29" s="2">
        <v>1500</v>
      </c>
      <c r="C29" s="2">
        <v>1</v>
      </c>
      <c r="D29" s="2">
        <v>43</v>
      </c>
      <c r="E29" s="2">
        <v>0</v>
      </c>
      <c r="F29" s="2">
        <v>58</v>
      </c>
      <c r="G29" s="2">
        <v>0</v>
      </c>
      <c r="H29" s="2">
        <v>82</v>
      </c>
      <c r="I29" s="2">
        <v>0</v>
      </c>
      <c r="J29" s="2">
        <v>0</v>
      </c>
      <c r="K29" s="2">
        <v>0</v>
      </c>
      <c r="L29" s="2">
        <v>0</v>
      </c>
      <c r="M29" s="2">
        <v>12</v>
      </c>
      <c r="N29" s="2">
        <v>0</v>
      </c>
      <c r="O29" s="2">
        <v>0</v>
      </c>
      <c r="P29" s="2">
        <v>379</v>
      </c>
      <c r="Q29" s="2">
        <v>0</v>
      </c>
      <c r="R29" s="2">
        <v>0</v>
      </c>
      <c r="S29" s="2">
        <v>0</v>
      </c>
      <c r="T29" s="2">
        <v>0</v>
      </c>
      <c r="U29" s="2">
        <f>(SUM(D29:O29)/B29)*100</f>
        <v>13</v>
      </c>
      <c r="V29" s="2">
        <f>AVERAGE(U29:U31)</f>
        <v>18.311111111111114</v>
      </c>
      <c r="W29" s="2">
        <f>(STDEV(U29:U31)/(SQRT(3)))</f>
        <v>4.81976383827985</v>
      </c>
      <c r="X29" s="2"/>
      <c r="Y29" s="2">
        <f>(D29/B29)*100</f>
        <v>2.8666666666666667</v>
      </c>
      <c r="Z29" s="2">
        <f>(E29/B29)*100</f>
        <v>0</v>
      </c>
      <c r="AA29" s="2">
        <f>(F29/B29)*100</f>
        <v>3.8666666666666667</v>
      </c>
      <c r="AB29" s="2">
        <f>(G29/B29)*100</f>
        <v>0</v>
      </c>
      <c r="AC29" s="2">
        <f>(H29/B29)*100</f>
        <v>5.4666666666666668</v>
      </c>
      <c r="AD29" s="2">
        <f>(I29/B29)*100</f>
        <v>0</v>
      </c>
      <c r="AE29" s="2">
        <f>(J29/B29)*100</f>
        <v>0</v>
      </c>
      <c r="AF29" s="2">
        <f>(K29/B29)*100</f>
        <v>0</v>
      </c>
      <c r="AG29" s="2">
        <f>(L29/B29)*100</f>
        <v>0</v>
      </c>
      <c r="AH29" s="2">
        <f>(M29/B29)*100</f>
        <v>0.8</v>
      </c>
      <c r="AI29" s="2">
        <f>(N29/B29)*100</f>
        <v>0</v>
      </c>
      <c r="AJ29" s="2">
        <f>(O29/B29)*100</f>
        <v>0</v>
      </c>
      <c r="AK29" s="2">
        <f>(P29/B29)*100</f>
        <v>25.266666666666666</v>
      </c>
      <c r="AL29" s="2" t="s">
        <v>100</v>
      </c>
      <c r="AM29" s="2">
        <f t="shared" ref="AM29:AY29" si="23">AVERAGE(Y29:Y31)</f>
        <v>4.3111111111111109</v>
      </c>
      <c r="AN29" s="2">
        <f t="shared" si="23"/>
        <v>0</v>
      </c>
      <c r="AO29" s="2">
        <f t="shared" si="23"/>
        <v>8.3333333333333339</v>
      </c>
      <c r="AP29" s="2">
        <f t="shared" si="23"/>
        <v>0</v>
      </c>
      <c r="AQ29" s="2">
        <f t="shared" si="23"/>
        <v>2.5555555555555554</v>
      </c>
      <c r="AR29" s="2">
        <f t="shared" si="23"/>
        <v>2.2444444444444445</v>
      </c>
      <c r="AS29" s="2">
        <f t="shared" si="23"/>
        <v>0</v>
      </c>
      <c r="AT29" s="2">
        <f t="shared" si="23"/>
        <v>0</v>
      </c>
      <c r="AU29" s="2">
        <f t="shared" si="23"/>
        <v>0</v>
      </c>
      <c r="AV29" s="2">
        <f t="shared" si="23"/>
        <v>0.66666666666666663</v>
      </c>
      <c r="AW29" s="2">
        <f t="shared" si="23"/>
        <v>0.20000000000000004</v>
      </c>
      <c r="AX29" s="2">
        <f t="shared" si="23"/>
        <v>0</v>
      </c>
      <c r="AY29" s="2">
        <f t="shared" si="23"/>
        <v>19.2</v>
      </c>
    </row>
    <row r="30" spans="1:51">
      <c r="A30" s="2" t="s">
        <v>100</v>
      </c>
      <c r="B30" s="2">
        <v>1500</v>
      </c>
      <c r="C30" s="2">
        <v>2</v>
      </c>
      <c r="D30" s="2">
        <v>3</v>
      </c>
      <c r="E30" s="2">
        <v>0</v>
      </c>
      <c r="F30" s="2">
        <v>283</v>
      </c>
      <c r="G30" s="2">
        <v>0</v>
      </c>
      <c r="H30" s="2">
        <v>33</v>
      </c>
      <c r="I30" s="2">
        <v>76</v>
      </c>
      <c r="J30" s="2">
        <v>0</v>
      </c>
      <c r="K30" s="2">
        <v>0</v>
      </c>
      <c r="L30" s="2">
        <v>0</v>
      </c>
      <c r="M30" s="2">
        <v>18</v>
      </c>
      <c r="N30" s="2">
        <v>6</v>
      </c>
      <c r="O30" s="2">
        <v>0</v>
      </c>
      <c r="P30" s="2">
        <v>230</v>
      </c>
      <c r="Q30" s="2">
        <v>0</v>
      </c>
      <c r="R30" s="2">
        <v>0</v>
      </c>
      <c r="S30" s="2">
        <v>0</v>
      </c>
      <c r="T30" s="2">
        <v>0</v>
      </c>
      <c r="U30" s="2">
        <f>(SUM(D30:O30)/B30)*100</f>
        <v>27.933333333333334</v>
      </c>
      <c r="V30" s="2"/>
      <c r="W30" s="2"/>
      <c r="X30" s="2"/>
      <c r="Y30" s="2">
        <f>(D30/B30)*100</f>
        <v>0.2</v>
      </c>
      <c r="Z30" s="2">
        <f>(E30/B30)*100</f>
        <v>0</v>
      </c>
      <c r="AA30" s="2">
        <f>(F30/B30)*100</f>
        <v>18.866666666666667</v>
      </c>
      <c r="AB30" s="2">
        <f>(G30/B30)*100</f>
        <v>0</v>
      </c>
      <c r="AC30" s="2">
        <f>(H30/B30)*100</f>
        <v>2.1999999999999997</v>
      </c>
      <c r="AD30" s="2">
        <f>(I30/B30)*100</f>
        <v>5.0666666666666664</v>
      </c>
      <c r="AE30" s="2">
        <f>(J30/B30)*100</f>
        <v>0</v>
      </c>
      <c r="AF30" s="2">
        <f>(K30/B30)*100</f>
        <v>0</v>
      </c>
      <c r="AG30" s="2">
        <f>(L30/B30)*100</f>
        <v>0</v>
      </c>
      <c r="AH30" s="2">
        <f>(M30/B30)*100</f>
        <v>1.2</v>
      </c>
      <c r="AI30" s="2">
        <f>(N30/B30)*100</f>
        <v>0.4</v>
      </c>
      <c r="AJ30" s="2">
        <f>(O30/B30)*100</f>
        <v>0</v>
      </c>
      <c r="AK30" s="2">
        <f>(P30/B30)*100</f>
        <v>15.333333333333332</v>
      </c>
      <c r="AL30" s="2" t="s">
        <v>100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" t="s">
        <v>100</v>
      </c>
      <c r="B31" s="2">
        <v>1500</v>
      </c>
      <c r="C31" s="2">
        <v>3</v>
      </c>
      <c r="D31" s="2">
        <v>148</v>
      </c>
      <c r="E31" s="2">
        <v>0</v>
      </c>
      <c r="F31" s="2">
        <v>34</v>
      </c>
      <c r="G31" s="2">
        <v>0</v>
      </c>
      <c r="H31" s="2">
        <v>0</v>
      </c>
      <c r="I31" s="2">
        <v>25</v>
      </c>
      <c r="J31" s="2">
        <v>0</v>
      </c>
      <c r="K31" s="2">
        <v>0</v>
      </c>
      <c r="L31" s="2">
        <v>0</v>
      </c>
      <c r="M31" s="2">
        <v>0</v>
      </c>
      <c r="N31" s="2">
        <v>3</v>
      </c>
      <c r="O31" s="2">
        <v>0</v>
      </c>
      <c r="P31" s="2">
        <v>255</v>
      </c>
      <c r="Q31" s="2">
        <v>45</v>
      </c>
      <c r="R31" s="2">
        <v>0</v>
      </c>
      <c r="S31" s="2">
        <v>0</v>
      </c>
      <c r="T31" s="2">
        <v>0</v>
      </c>
      <c r="U31" s="2">
        <f>(SUM(D31:O31)/B31)*100</f>
        <v>14.000000000000002</v>
      </c>
      <c r="V31" s="2"/>
      <c r="W31" s="2"/>
      <c r="X31" s="2"/>
      <c r="Y31" s="2">
        <f>(D31/B31)*100</f>
        <v>9.8666666666666671</v>
      </c>
      <c r="Z31" s="2">
        <f>(E31/B31)*100</f>
        <v>0</v>
      </c>
      <c r="AA31" s="2">
        <f>(F31/B31)*100</f>
        <v>2.2666666666666666</v>
      </c>
      <c r="AB31" s="2">
        <f>(G31/B31)*100</f>
        <v>0</v>
      </c>
      <c r="AC31" s="2">
        <f>(H31/B31)*100</f>
        <v>0</v>
      </c>
      <c r="AD31" s="2">
        <f>(I31/B31)*100</f>
        <v>1.6666666666666667</v>
      </c>
      <c r="AE31" s="2">
        <f>(J31/B31)*100</f>
        <v>0</v>
      </c>
      <c r="AF31" s="2">
        <f>(K31/B31)*100</f>
        <v>0</v>
      </c>
      <c r="AG31" s="2">
        <f>(L31/B31)*100</f>
        <v>0</v>
      </c>
      <c r="AH31" s="2">
        <f>(M31/B31)*100</f>
        <v>0</v>
      </c>
      <c r="AI31" s="2">
        <f>(N31/B31)*100</f>
        <v>0.2</v>
      </c>
      <c r="AJ31" s="2">
        <f>(O31/B31)*100</f>
        <v>0</v>
      </c>
      <c r="AK31" s="2">
        <f>(P31/B31)*100</f>
        <v>17</v>
      </c>
      <c r="AL31" s="2" t="s">
        <v>100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" t="s">
        <v>99</v>
      </c>
      <c r="B32" s="2">
        <v>1500</v>
      </c>
      <c r="C32" s="2">
        <v>1</v>
      </c>
      <c r="D32" s="2">
        <v>35</v>
      </c>
      <c r="E32" s="2">
        <v>0</v>
      </c>
      <c r="F32" s="2">
        <v>111</v>
      </c>
      <c r="G32" s="2">
        <v>0</v>
      </c>
      <c r="H32" s="2">
        <v>4</v>
      </c>
      <c r="I32" s="2">
        <v>4</v>
      </c>
      <c r="J32" s="2">
        <v>14</v>
      </c>
      <c r="K32" s="2">
        <v>0</v>
      </c>
      <c r="L32" s="2">
        <v>0</v>
      </c>
      <c r="M32" s="2">
        <v>20</v>
      </c>
      <c r="N32" s="2">
        <v>51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200</v>
      </c>
      <c r="U32" s="2">
        <f>(SUM(D32:O32)/B32)*100</f>
        <v>15.933333333333334</v>
      </c>
      <c r="V32" s="2">
        <f>AVERAGE(U32:U34)</f>
        <v>27.8</v>
      </c>
      <c r="W32" s="2">
        <f>(STDEV(U32:U34)/(SQRT(3)))</f>
        <v>6.0108543794015006</v>
      </c>
      <c r="X32" s="2"/>
      <c r="Y32" s="2">
        <f>(D32/B32)*100</f>
        <v>2.3333333333333335</v>
      </c>
      <c r="Z32" s="2">
        <f>(E32/B32)*100</f>
        <v>0</v>
      </c>
      <c r="AA32" s="2">
        <f>(F32/B32)*100</f>
        <v>7.3999999999999995</v>
      </c>
      <c r="AB32" s="2">
        <f>(G32/B32)*100</f>
        <v>0</v>
      </c>
      <c r="AC32" s="2">
        <f>(H32/B32)*100</f>
        <v>0.26666666666666666</v>
      </c>
      <c r="AD32" s="2">
        <f>(I32/B32)*100</f>
        <v>0.26666666666666666</v>
      </c>
      <c r="AE32" s="2">
        <f>(J32/B32)*100</f>
        <v>0.93333333333333346</v>
      </c>
      <c r="AF32" s="2">
        <f>(K32/B32)*100</f>
        <v>0</v>
      </c>
      <c r="AG32" s="2">
        <f>(L32/B32)*100</f>
        <v>0</v>
      </c>
      <c r="AH32" s="2">
        <f>(M32/B32)*100</f>
        <v>1.3333333333333335</v>
      </c>
      <c r="AI32" s="2">
        <f>(N32/B32)*100</f>
        <v>3.4000000000000004</v>
      </c>
      <c r="AJ32" s="2">
        <f>(O32/B32)*100</f>
        <v>0</v>
      </c>
      <c r="AK32" s="2">
        <f>(P32/B32)*100</f>
        <v>0</v>
      </c>
      <c r="AL32" s="2" t="s">
        <v>99</v>
      </c>
      <c r="AM32" s="2">
        <f t="shared" ref="AM32:AY32" si="24">AVERAGE(Y32:Y34)</f>
        <v>3.9555555555555557</v>
      </c>
      <c r="AN32" s="2">
        <f t="shared" si="24"/>
        <v>0</v>
      </c>
      <c r="AO32" s="2">
        <f t="shared" si="24"/>
        <v>9.4222222222222225</v>
      </c>
      <c r="AP32" s="2">
        <f t="shared" si="24"/>
        <v>0</v>
      </c>
      <c r="AQ32" s="2">
        <f t="shared" si="24"/>
        <v>6.9111111111111114</v>
      </c>
      <c r="AR32" s="2">
        <f t="shared" si="24"/>
        <v>8.8888888888888892E-2</v>
      </c>
      <c r="AS32" s="2">
        <f t="shared" si="24"/>
        <v>1.5999999999999999</v>
      </c>
      <c r="AT32" s="2">
        <f t="shared" si="24"/>
        <v>0</v>
      </c>
      <c r="AU32" s="2">
        <f t="shared" si="24"/>
        <v>0</v>
      </c>
      <c r="AV32" s="2">
        <f t="shared" si="24"/>
        <v>0.64444444444444449</v>
      </c>
      <c r="AW32" s="2">
        <f t="shared" si="24"/>
        <v>5.177777777777778</v>
      </c>
      <c r="AX32" s="2">
        <f t="shared" si="24"/>
        <v>0</v>
      </c>
      <c r="AY32" s="2">
        <f t="shared" si="24"/>
        <v>0</v>
      </c>
    </row>
    <row r="33" spans="1:51">
      <c r="A33" s="2" t="s">
        <v>99</v>
      </c>
      <c r="B33" s="2">
        <v>1500</v>
      </c>
      <c r="C33" s="2">
        <v>2</v>
      </c>
      <c r="D33" s="2">
        <v>45</v>
      </c>
      <c r="E33" s="2">
        <v>0</v>
      </c>
      <c r="F33" s="2">
        <v>45</v>
      </c>
      <c r="G33" s="2">
        <v>0</v>
      </c>
      <c r="H33" s="2">
        <v>265</v>
      </c>
      <c r="I33" s="2">
        <v>0</v>
      </c>
      <c r="J33" s="2">
        <v>0</v>
      </c>
      <c r="K33" s="2">
        <v>0</v>
      </c>
      <c r="L33" s="2">
        <v>0</v>
      </c>
      <c r="M33" s="2">
        <v>9</v>
      </c>
      <c r="N33" s="2">
        <v>117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>(SUM(D33:O33)/B33)*100</f>
        <v>32.066666666666663</v>
      </c>
      <c r="V33" s="2"/>
      <c r="W33" s="2"/>
      <c r="X33" s="2"/>
      <c r="Y33" s="2">
        <f>(D33/B33)*100</f>
        <v>3</v>
      </c>
      <c r="Z33" s="2">
        <f>(E33/B33)*100</f>
        <v>0</v>
      </c>
      <c r="AA33" s="2">
        <f>(F33/B33)*100</f>
        <v>3</v>
      </c>
      <c r="AB33" s="2">
        <f>(G33/B33)*100</f>
        <v>0</v>
      </c>
      <c r="AC33" s="2">
        <f>(H33/B33)*100</f>
        <v>17.666666666666668</v>
      </c>
      <c r="AD33" s="2">
        <f>(I33/B33)*100</f>
        <v>0</v>
      </c>
      <c r="AE33" s="2">
        <f>(J33/B33)*100</f>
        <v>0</v>
      </c>
      <c r="AF33" s="2">
        <f>(K33/B33)*100</f>
        <v>0</v>
      </c>
      <c r="AG33" s="2">
        <f>(L33/B33)*100</f>
        <v>0</v>
      </c>
      <c r="AH33" s="2">
        <f>(M33/B33)*100</f>
        <v>0.6</v>
      </c>
      <c r="AI33" s="2">
        <f>(N33/B33)*100</f>
        <v>7.8</v>
      </c>
      <c r="AJ33" s="2">
        <f>(O33/B33)*100</f>
        <v>0</v>
      </c>
      <c r="AK33" s="2">
        <f>(P33/B33)*100</f>
        <v>0</v>
      </c>
      <c r="AL33" s="2" t="s">
        <v>99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>
      <c r="A34" s="2" t="s">
        <v>99</v>
      </c>
      <c r="B34" s="2">
        <v>1500</v>
      </c>
      <c r="C34" s="2">
        <v>3</v>
      </c>
      <c r="D34" s="2">
        <v>98</v>
      </c>
      <c r="E34" s="2">
        <v>0</v>
      </c>
      <c r="F34" s="2">
        <v>268</v>
      </c>
      <c r="G34" s="2">
        <v>0</v>
      </c>
      <c r="H34" s="2">
        <v>42</v>
      </c>
      <c r="I34" s="2">
        <v>0</v>
      </c>
      <c r="J34" s="2">
        <v>58</v>
      </c>
      <c r="K34" s="2">
        <v>0</v>
      </c>
      <c r="L34" s="2">
        <v>0</v>
      </c>
      <c r="M34" s="2">
        <v>0</v>
      </c>
      <c r="N34" s="2">
        <v>65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f>(SUM(D34:O34)/B34)*100</f>
        <v>35.4</v>
      </c>
      <c r="V34" s="2"/>
      <c r="W34" s="2"/>
      <c r="X34" s="2"/>
      <c r="Y34" s="2">
        <f>(D34/B34)*100</f>
        <v>6.5333333333333323</v>
      </c>
      <c r="Z34" s="2">
        <f>(E34/B34)*100</f>
        <v>0</v>
      </c>
      <c r="AA34" s="2">
        <f>(F34/B34)*100</f>
        <v>17.866666666666667</v>
      </c>
      <c r="AB34" s="2">
        <f>(G34/B34)*100</f>
        <v>0</v>
      </c>
      <c r="AC34" s="2">
        <f>(H34/B34)*100</f>
        <v>2.8000000000000003</v>
      </c>
      <c r="AD34" s="2">
        <f>(I34/B34)*100</f>
        <v>0</v>
      </c>
      <c r="AE34" s="2">
        <f>(J34/B34)*100</f>
        <v>3.8666666666666667</v>
      </c>
      <c r="AF34" s="2">
        <f>(K34/B34)*100</f>
        <v>0</v>
      </c>
      <c r="AG34" s="2">
        <f>(L34/B34)*100</f>
        <v>0</v>
      </c>
      <c r="AH34" s="2">
        <f>(M34/B34)*100</f>
        <v>0</v>
      </c>
      <c r="AI34" s="2">
        <f>(N34/B34)*100</f>
        <v>4.3333333333333339</v>
      </c>
      <c r="AJ34" s="2">
        <f>(O34/B34)*100</f>
        <v>0</v>
      </c>
      <c r="AK34" s="2">
        <f>(P34/B34)*100</f>
        <v>0</v>
      </c>
      <c r="AL34" s="2" t="s">
        <v>99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Disease and Compromised Prev</vt:lpstr>
      <vt:lpstr>Hard Coral Cover</vt:lpstr>
    </vt:vector>
  </TitlesOfParts>
  <Company>James Cook University/Australian Insutitute of Marine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Joseph Pollock</dc:creator>
  <cp:lastModifiedBy>F. Joseph Pollock</cp:lastModifiedBy>
  <dcterms:created xsi:type="dcterms:W3CDTF">2014-06-16T04:27:07Z</dcterms:created>
  <dcterms:modified xsi:type="dcterms:W3CDTF">2014-06-16T04:32:12Z</dcterms:modified>
</cp:coreProperties>
</file>