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wmailedu-my.sharepoint.com/personal/aja458_uowmail_edu_au/Documents/1 PhD/3 Reports/Paper 1/final calculations/"/>
    </mc:Choice>
  </mc:AlternateContent>
  <xr:revisionPtr revIDLastSave="41" documentId="8_{54F333AB-EADB-4187-8CED-79163BBA2143}" xr6:coauthVersionLast="43" xr6:coauthVersionMax="43" xr10:uidLastSave="{FDDD46B8-AC99-423C-8A79-4F074C501AD2}"/>
  <bookViews>
    <workbookView xWindow="-120" yWindow="-120" windowWidth="20730" windowHeight="11160" xr2:uid="{00000000-000D-0000-FFFF-FFFF00000000}"/>
  </bookViews>
  <sheets>
    <sheet name="Sheet1 " sheetId="2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2" l="1"/>
  <c r="J13" i="2"/>
  <c r="S7" i="2" l="1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T6" i="2"/>
  <c r="S6" i="2"/>
  <c r="P6" i="2"/>
  <c r="Q6" i="2" s="1"/>
  <c r="G24" i="2"/>
  <c r="H24" i="2" s="1"/>
  <c r="J24" i="2"/>
  <c r="K24" i="2"/>
  <c r="G25" i="2"/>
  <c r="H25" i="2" s="1"/>
  <c r="J25" i="2"/>
  <c r="K25" i="2"/>
  <c r="G26" i="2"/>
  <c r="H26" i="2" s="1"/>
  <c r="J26" i="2"/>
  <c r="K26" i="2"/>
  <c r="K23" i="2"/>
  <c r="J23" i="2"/>
  <c r="G23" i="2"/>
  <c r="H23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L13" i="2" s="1"/>
  <c r="G6" i="2"/>
  <c r="H6" i="2" s="1"/>
  <c r="J7" i="2"/>
  <c r="K7" i="2"/>
  <c r="J8" i="2"/>
  <c r="K8" i="2"/>
  <c r="J9" i="2"/>
  <c r="K9" i="2"/>
  <c r="J10" i="2"/>
  <c r="K10" i="2"/>
  <c r="J11" i="2"/>
  <c r="K11" i="2"/>
  <c r="J12" i="2"/>
  <c r="K12" i="2"/>
  <c r="K6" i="2"/>
  <c r="J6" i="2"/>
  <c r="U6" i="2" l="1"/>
  <c r="U10" i="2"/>
  <c r="L10" i="2"/>
  <c r="L26" i="2"/>
  <c r="U12" i="2"/>
  <c r="U13" i="2"/>
  <c r="U8" i="2"/>
  <c r="U11" i="2"/>
  <c r="U9" i="2"/>
  <c r="U7" i="2"/>
  <c r="L25" i="2"/>
  <c r="L24" i="2"/>
  <c r="L23" i="2"/>
  <c r="L7" i="2"/>
  <c r="L8" i="2"/>
  <c r="L12" i="2"/>
  <c r="L11" i="2"/>
  <c r="L9" i="2"/>
  <c r="L6" i="2"/>
</calcChain>
</file>

<file path=xl/sharedStrings.xml><?xml version="1.0" encoding="utf-8"?>
<sst xmlns="http://schemas.openxmlformats.org/spreadsheetml/2006/main" count="28" uniqueCount="12">
  <si>
    <t>(SQRT(1+zT))-1</t>
  </si>
  <si>
    <t>(SQRT(1+zT))+(Tc/Th)</t>
  </si>
  <si>
    <t>efficiency</t>
  </si>
  <si>
    <t>Th-Tc</t>
  </si>
  <si>
    <t>Th</t>
  </si>
  <si>
    <t>(Th-Tc)/Th</t>
  </si>
  <si>
    <t>;</t>
  </si>
  <si>
    <t xml:space="preserve"> Avg zT</t>
  </si>
  <si>
    <t>Tc</t>
  </si>
  <si>
    <t>SLTO 0F127</t>
  </si>
  <si>
    <t>SLTO 600F127</t>
  </si>
  <si>
    <t>Ref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</si>
</sst>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1" fontId="1" fillId="0" borderId="0" xfId="0" applyNumberFormat="1" applyFont="1" applyFill="1"/>
    <xf numFmtId="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'Sheet1 '!$N$4</c:f>
              <c:strCache>
                <c:ptCount val="1"/>
                <c:pt idx="0">
                  <c:v>SLTO 600F127</c:v>
                </c:pt>
              </c:strCache>
            </c:strRef>
          </c:tx>
          <c:xVal>
            <c:numRef>
              <c:f>'Sheet1 '!$F$6:$F$13</c:f>
              <c:numCache>
                <c:formatCode>0</c:formatCode>
                <c:ptCount val="8"/>
                <c:pt idx="0">
                  <c:v>968</c:v>
                </c:pt>
                <c:pt idx="1">
                  <c:v>865.66666999999995</c:v>
                </c:pt>
                <c:pt idx="2">
                  <c:v>765.33333000000005</c:v>
                </c:pt>
                <c:pt idx="3">
                  <c:v>664.5</c:v>
                </c:pt>
                <c:pt idx="4">
                  <c:v>564.5</c:v>
                </c:pt>
                <c:pt idx="5">
                  <c:v>463.33332999999999</c:v>
                </c:pt>
                <c:pt idx="6">
                  <c:v>363.66667000000001</c:v>
                </c:pt>
                <c:pt idx="7">
                  <c:v>313</c:v>
                </c:pt>
              </c:numCache>
            </c:numRef>
          </c:xVal>
          <c:yVal>
            <c:numRef>
              <c:f>'Sheet1 '!$L$6:$L$13</c:f>
              <c:numCache>
                <c:formatCode>0.00</c:formatCode>
                <c:ptCount val="8"/>
                <c:pt idx="0">
                  <c:v>4.2893380027566801</c:v>
                </c:pt>
                <c:pt idx="1">
                  <c:v>3.9925398374558463</c:v>
                </c:pt>
                <c:pt idx="2">
                  <c:v>3.6435964725681225</c:v>
                </c:pt>
                <c:pt idx="3">
                  <c:v>3.2159781078843208</c:v>
                </c:pt>
                <c:pt idx="4">
                  <c:v>2.6876381663730964</c:v>
                </c:pt>
                <c:pt idx="5">
                  <c:v>2.002912376451778</c:v>
                </c:pt>
                <c:pt idx="6">
                  <c:v>1.1084462849369743</c:v>
                </c:pt>
                <c:pt idx="7">
                  <c:v>0.53283965882542783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7-4101-B2E8-13CA53D123F9}"/>
            </c:ext>
          </c:extLst>
        </c:ser>
        <c:ser>
          <c:idx val="1"/>
          <c:order val="1"/>
          <c:tx>
            <c:strRef>
              <c:f>'Sheet1 '!$E$4</c:f>
              <c:strCache>
                <c:ptCount val="1"/>
                <c:pt idx="0">
                  <c:v>SLTO 0F127</c:v>
                </c:pt>
              </c:strCache>
            </c:strRef>
          </c:tx>
          <c:xVal>
            <c:numRef>
              <c:f>'Sheet1 '!$O$6:$O$13</c:f>
              <c:numCache>
                <c:formatCode>0</c:formatCode>
                <c:ptCount val="8"/>
                <c:pt idx="0">
                  <c:v>968</c:v>
                </c:pt>
                <c:pt idx="1">
                  <c:v>865.66666999999995</c:v>
                </c:pt>
                <c:pt idx="2">
                  <c:v>765.33333000000005</c:v>
                </c:pt>
                <c:pt idx="3">
                  <c:v>664.5</c:v>
                </c:pt>
                <c:pt idx="4">
                  <c:v>564.5</c:v>
                </c:pt>
                <c:pt idx="5">
                  <c:v>463.33332999999999</c:v>
                </c:pt>
                <c:pt idx="6">
                  <c:v>363.66667000000001</c:v>
                </c:pt>
                <c:pt idx="7">
                  <c:v>313</c:v>
                </c:pt>
              </c:numCache>
            </c:numRef>
          </c:xVal>
          <c:yVal>
            <c:numRef>
              <c:f>'Sheet1 '!$U$6:$U$13</c:f>
              <c:numCache>
                <c:formatCode>General</c:formatCode>
                <c:ptCount val="8"/>
                <c:pt idx="0">
                  <c:v>5.3924573205970283</c:v>
                </c:pt>
                <c:pt idx="1">
                  <c:v>5.0212878439649753</c:v>
                </c:pt>
                <c:pt idx="2">
                  <c:v>4.5845360842898328</c:v>
                </c:pt>
                <c:pt idx="3">
                  <c:v>4.0487645393953606</c:v>
                </c:pt>
                <c:pt idx="4">
                  <c:v>3.3859636161981101</c:v>
                </c:pt>
                <c:pt idx="5">
                  <c:v>2.5256037058084884</c:v>
                </c:pt>
                <c:pt idx="6">
                  <c:v>1.399362441605903</c:v>
                </c:pt>
                <c:pt idx="7">
                  <c:v>0.67319689050755915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7-4101-B2E8-13CA53D123F9}"/>
            </c:ext>
          </c:extLst>
        </c:ser>
        <c:ser>
          <c:idx val="2"/>
          <c:order val="2"/>
          <c:tx>
            <c:strRef>
              <c:f>'Sheet1 '!$E$20</c:f>
              <c:strCache>
                <c:ptCount val="1"/>
                <c:pt idx="0">
                  <c:v>Ref 23</c:v>
                </c:pt>
              </c:strCache>
            </c:strRef>
          </c:tx>
          <c:xVal>
            <c:numRef>
              <c:f>'Sheet1 '!$F$23:$F$26</c:f>
              <c:numCache>
                <c:formatCode>General</c:formatCode>
                <c:ptCount val="4"/>
                <c:pt idx="0">
                  <c:v>963.88108538441099</c:v>
                </c:pt>
                <c:pt idx="1">
                  <c:v>864.61606440541698</c:v>
                </c:pt>
                <c:pt idx="2">
                  <c:v>766.01955246081798</c:v>
                </c:pt>
                <c:pt idx="3">
                  <c:v>666.13858896979104</c:v>
                </c:pt>
              </c:numCache>
            </c:numRef>
          </c:xVal>
          <c:yVal>
            <c:numRef>
              <c:f>'Sheet1 '!$L$23:$L$26</c:f>
              <c:numCache>
                <c:formatCode>General</c:formatCode>
                <c:ptCount val="4"/>
                <c:pt idx="0">
                  <c:v>3.3886124770322033</c:v>
                </c:pt>
                <c:pt idx="1">
                  <c:v>3.1586281952587378</c:v>
                </c:pt>
                <c:pt idx="2">
                  <c:v>2.8859963979532566</c:v>
                </c:pt>
                <c:pt idx="3">
                  <c:v>2.5504106096342549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E7-4101-B2E8-13CA53D1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15840"/>
        <c:axId val="177133824"/>
      </c:scatterChart>
      <c:valAx>
        <c:axId val="1773158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77133824"/>
        <c:crosses val="autoZero"/>
        <c:crossBetween val="midCat"/>
      </c:valAx>
      <c:valAx>
        <c:axId val="17713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731584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15</xdr:row>
      <xdr:rowOff>85725</xdr:rowOff>
    </xdr:from>
    <xdr:to>
      <xdr:col>19</xdr:col>
      <xdr:colOff>714375</xdr:colOff>
      <xdr:row>29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AC38"/>
  <sheetViews>
    <sheetView tabSelected="1" topLeftCell="B1" workbookViewId="0">
      <selection activeCell="F32" sqref="F32"/>
    </sheetView>
  </sheetViews>
  <sheetFormatPr defaultRowHeight="15" x14ac:dyDescent="0.25"/>
  <cols>
    <col min="3" max="3" width="13.140625" bestFit="1" customWidth="1"/>
    <col min="5" max="5" width="8" bestFit="1" customWidth="1"/>
    <col min="6" max="6" width="8" customWidth="1"/>
    <col min="7" max="7" width="7" bestFit="1" customWidth="1"/>
    <col min="8" max="8" width="12" bestFit="1" customWidth="1"/>
    <col min="9" max="9" width="7.42578125" bestFit="1" customWidth="1"/>
    <col min="10" max="10" width="14.140625" bestFit="1" customWidth="1"/>
    <col min="11" max="11" width="19.85546875" bestFit="1" customWidth="1"/>
    <col min="12" max="12" width="12" bestFit="1" customWidth="1"/>
    <col min="20" max="20" width="14.140625" bestFit="1" customWidth="1"/>
    <col min="21" max="21" width="19.85546875" bestFit="1" customWidth="1"/>
    <col min="22" max="22" width="9.7109375" bestFit="1" customWidth="1"/>
  </cols>
  <sheetData>
    <row r="4" spans="3:21" x14ac:dyDescent="0.25">
      <c r="C4" s="6"/>
      <c r="E4" t="s">
        <v>9</v>
      </c>
      <c r="N4" t="s">
        <v>10</v>
      </c>
    </row>
    <row r="5" spans="3:21" x14ac:dyDescent="0.25">
      <c r="E5" t="s">
        <v>8</v>
      </c>
      <c r="F5" t="s">
        <v>4</v>
      </c>
      <c r="G5" t="s">
        <v>3</v>
      </c>
      <c r="H5" t="s">
        <v>5</v>
      </c>
      <c r="I5" t="s">
        <v>7</v>
      </c>
      <c r="J5" t="s">
        <v>0</v>
      </c>
      <c r="K5" t="s">
        <v>1</v>
      </c>
      <c r="L5" t="s">
        <v>2</v>
      </c>
      <c r="N5" t="s">
        <v>8</v>
      </c>
      <c r="O5" t="s">
        <v>4</v>
      </c>
      <c r="P5" t="s">
        <v>3</v>
      </c>
      <c r="Q5" t="s">
        <v>5</v>
      </c>
      <c r="R5" t="s">
        <v>7</v>
      </c>
      <c r="S5" t="s">
        <v>0</v>
      </c>
      <c r="T5" t="s">
        <v>1</v>
      </c>
      <c r="U5" t="s">
        <v>2</v>
      </c>
    </row>
    <row r="6" spans="3:21" x14ac:dyDescent="0.25">
      <c r="E6">
        <v>273</v>
      </c>
      <c r="F6" s="3">
        <v>968</v>
      </c>
      <c r="G6" s="1">
        <f>F6-E6</f>
        <v>695</v>
      </c>
      <c r="H6">
        <f>G6/F6</f>
        <v>0.71797520661157022</v>
      </c>
      <c r="I6" s="2">
        <v>0.16955000000000001</v>
      </c>
      <c r="J6" s="2">
        <f>(SQRT(1+I6))-1</f>
        <v>8.1457350060555989E-2</v>
      </c>
      <c r="K6" s="2">
        <f>(SQRT(1+I6))+(E6/F6)</f>
        <v>1.3634821434489857</v>
      </c>
      <c r="L6" s="2">
        <f>((J6/K6)*H6)*100</f>
        <v>4.2893380027566801</v>
      </c>
      <c r="M6" s="2"/>
      <c r="N6" s="2">
        <v>273</v>
      </c>
      <c r="O6" s="3">
        <v>968</v>
      </c>
      <c r="P6">
        <f>O6-N6</f>
        <v>695</v>
      </c>
      <c r="Q6">
        <f>P6/O6</f>
        <v>0.71797520661157022</v>
      </c>
      <c r="R6">
        <v>0.21905333333333332</v>
      </c>
      <c r="S6">
        <f>(SQRT(1+R6))-1</f>
        <v>0.10410748269058168</v>
      </c>
      <c r="T6">
        <f>(SQRT(1+R6))+(N6/O6)</f>
        <v>1.3861322760790113</v>
      </c>
      <c r="U6">
        <f>((S6/T6)*Q6)*100</f>
        <v>5.3924573205970283</v>
      </c>
    </row>
    <row r="7" spans="3:21" x14ac:dyDescent="0.25">
      <c r="E7">
        <v>273</v>
      </c>
      <c r="F7" s="3">
        <v>865.66666999999995</v>
      </c>
      <c r="G7" s="1">
        <f t="shared" ref="G7:G13" si="0">F7-E7</f>
        <v>592.66666999999995</v>
      </c>
      <c r="H7">
        <f t="shared" ref="H7:H12" si="1">G7/F7</f>
        <v>0.68463611981272188</v>
      </c>
      <c r="I7" s="2">
        <v>0.16955000000000001</v>
      </c>
      <c r="J7" s="2">
        <f t="shared" ref="J7:J12" si="2">(SQRT(1+I7))-1</f>
        <v>8.1457350060555989E-2</v>
      </c>
      <c r="K7" s="2">
        <f t="shared" ref="K7:K12" si="3">(SQRT(1+I7))+(E7/F7)</f>
        <v>1.3968212302478342</v>
      </c>
      <c r="L7" s="2">
        <f t="shared" ref="L7:L12" si="4">((J7/K7)*H7)*100</f>
        <v>3.9925398374558463</v>
      </c>
      <c r="N7" s="2">
        <v>273</v>
      </c>
      <c r="O7" s="3">
        <v>865.66666999999995</v>
      </c>
      <c r="P7">
        <f t="shared" ref="P7:P13" si="5">O7-N7</f>
        <v>592.66666999999995</v>
      </c>
      <c r="Q7">
        <f t="shared" ref="Q7:Q13" si="6">P7/O7</f>
        <v>0.68463611981272188</v>
      </c>
      <c r="R7">
        <v>0.21905333333333332</v>
      </c>
      <c r="S7">
        <f t="shared" ref="S7:S13" si="7">(SQRT(1+R7))-1</f>
        <v>0.10410748269058168</v>
      </c>
      <c r="T7">
        <f t="shared" ref="T7:T13" si="8">(SQRT(1+R7))+(N7/O7)</f>
        <v>1.4194713628778599</v>
      </c>
      <c r="U7">
        <f t="shared" ref="U7:U13" si="9">((S7/T7)*Q7)*100</f>
        <v>5.0212878439649753</v>
      </c>
    </row>
    <row r="8" spans="3:21" x14ac:dyDescent="0.25">
      <c r="E8">
        <v>273</v>
      </c>
      <c r="F8" s="3">
        <v>765.33333000000005</v>
      </c>
      <c r="G8" s="1">
        <f t="shared" si="0"/>
        <v>492.33333000000005</v>
      </c>
      <c r="H8">
        <f t="shared" si="1"/>
        <v>0.64329268137322604</v>
      </c>
      <c r="I8" s="2">
        <v>0.16955000000000001</v>
      </c>
      <c r="J8" s="2">
        <f t="shared" si="2"/>
        <v>8.1457350060555989E-2</v>
      </c>
      <c r="K8" s="2">
        <f t="shared" si="3"/>
        <v>1.43816466868733</v>
      </c>
      <c r="L8" s="2">
        <f t="shared" si="4"/>
        <v>3.6435964725681225</v>
      </c>
      <c r="N8" s="2">
        <v>273</v>
      </c>
      <c r="O8" s="3">
        <v>765.33333000000005</v>
      </c>
      <c r="P8">
        <f t="shared" si="5"/>
        <v>492.33333000000005</v>
      </c>
      <c r="Q8">
        <f t="shared" si="6"/>
        <v>0.64329268137322604</v>
      </c>
      <c r="R8">
        <v>0.21905333333333332</v>
      </c>
      <c r="S8">
        <f t="shared" si="7"/>
        <v>0.10410748269058168</v>
      </c>
      <c r="T8">
        <f t="shared" si="8"/>
        <v>1.4608148013173556</v>
      </c>
      <c r="U8">
        <f t="shared" si="9"/>
        <v>4.5845360842898328</v>
      </c>
    </row>
    <row r="9" spans="3:21" x14ac:dyDescent="0.25">
      <c r="E9">
        <v>273</v>
      </c>
      <c r="F9" s="3">
        <v>664.5</v>
      </c>
      <c r="G9" s="1">
        <f t="shared" si="0"/>
        <v>391.5</v>
      </c>
      <c r="H9">
        <f t="shared" si="1"/>
        <v>0.58916478555304741</v>
      </c>
      <c r="I9" s="2">
        <v>0.16955000000000001</v>
      </c>
      <c r="J9" s="2">
        <f t="shared" si="2"/>
        <v>8.1457350060555989E-2</v>
      </c>
      <c r="K9" s="2">
        <f t="shared" si="3"/>
        <v>1.4922925645075087</v>
      </c>
      <c r="L9" s="2">
        <f t="shared" si="4"/>
        <v>3.2159781078843208</v>
      </c>
      <c r="N9" s="2">
        <v>273</v>
      </c>
      <c r="O9" s="3">
        <v>664.5</v>
      </c>
      <c r="P9">
        <f t="shared" si="5"/>
        <v>391.5</v>
      </c>
      <c r="Q9">
        <f t="shared" si="6"/>
        <v>0.58916478555304741</v>
      </c>
      <c r="R9">
        <v>0.21905333333333332</v>
      </c>
      <c r="S9">
        <f t="shared" si="7"/>
        <v>0.10410748269058168</v>
      </c>
      <c r="T9">
        <f t="shared" si="8"/>
        <v>1.5149426971375344</v>
      </c>
      <c r="U9">
        <f t="shared" si="9"/>
        <v>4.0487645393953606</v>
      </c>
    </row>
    <row r="10" spans="3:21" x14ac:dyDescent="0.25">
      <c r="E10">
        <v>273</v>
      </c>
      <c r="F10" s="3">
        <v>564.5</v>
      </c>
      <c r="G10" s="1">
        <f t="shared" si="0"/>
        <v>291.5</v>
      </c>
      <c r="H10">
        <f t="shared" si="1"/>
        <v>0.51638618246235601</v>
      </c>
      <c r="I10" s="2">
        <v>0.16955000000000001</v>
      </c>
      <c r="J10" s="2">
        <f t="shared" si="2"/>
        <v>8.1457350060555989E-2</v>
      </c>
      <c r="K10" s="2">
        <f t="shared" si="3"/>
        <v>1.5650711675981999</v>
      </c>
      <c r="L10" s="2">
        <f t="shared" si="4"/>
        <v>2.6876381663730964</v>
      </c>
      <c r="N10" s="2">
        <v>273</v>
      </c>
      <c r="O10" s="3">
        <v>564.5</v>
      </c>
      <c r="P10">
        <f t="shared" si="5"/>
        <v>291.5</v>
      </c>
      <c r="Q10">
        <f t="shared" si="6"/>
        <v>0.51638618246235601</v>
      </c>
      <c r="R10">
        <v>0.21905333333333332</v>
      </c>
      <c r="S10">
        <f t="shared" si="7"/>
        <v>0.10410748269058168</v>
      </c>
      <c r="T10">
        <f t="shared" si="8"/>
        <v>1.5877213002282256</v>
      </c>
      <c r="U10">
        <f t="shared" si="9"/>
        <v>3.3859636161981101</v>
      </c>
    </row>
    <row r="11" spans="3:21" x14ac:dyDescent="0.25">
      <c r="D11" t="s">
        <v>6</v>
      </c>
      <c r="E11">
        <v>273</v>
      </c>
      <c r="F11" s="3">
        <v>463.33332999999999</v>
      </c>
      <c r="G11" s="1">
        <f t="shared" si="0"/>
        <v>190.33332999999999</v>
      </c>
      <c r="H11">
        <f t="shared" si="1"/>
        <v>0.41079136266756372</v>
      </c>
      <c r="I11" s="2">
        <v>0.16955000000000001</v>
      </c>
      <c r="J11" s="2">
        <f t="shared" si="2"/>
        <v>8.1457350060555989E-2</v>
      </c>
      <c r="K11" s="2">
        <f t="shared" si="3"/>
        <v>1.6706659873929923</v>
      </c>
      <c r="L11" s="2">
        <f t="shared" si="4"/>
        <v>2.002912376451778</v>
      </c>
      <c r="N11" s="2">
        <v>273</v>
      </c>
      <c r="O11" s="3">
        <v>463.33332999999999</v>
      </c>
      <c r="P11">
        <f t="shared" si="5"/>
        <v>190.33332999999999</v>
      </c>
      <c r="Q11">
        <f t="shared" si="6"/>
        <v>0.41079136266756372</v>
      </c>
      <c r="R11">
        <v>0.21905333333333332</v>
      </c>
      <c r="S11">
        <f t="shared" si="7"/>
        <v>0.10410748269058168</v>
      </c>
      <c r="T11">
        <f t="shared" si="8"/>
        <v>1.693316120023018</v>
      </c>
      <c r="U11">
        <f t="shared" si="9"/>
        <v>2.5256037058084884</v>
      </c>
    </row>
    <row r="12" spans="3:21" x14ac:dyDescent="0.25">
      <c r="E12">
        <v>273</v>
      </c>
      <c r="F12" s="3">
        <v>363.66667000000001</v>
      </c>
      <c r="G12" s="1">
        <f t="shared" si="0"/>
        <v>90.666670000000011</v>
      </c>
      <c r="H12">
        <f t="shared" si="1"/>
        <v>0.24931256416762088</v>
      </c>
      <c r="I12" s="2">
        <v>0.16955000000000001</v>
      </c>
      <c r="J12" s="2">
        <f t="shared" si="2"/>
        <v>8.1457350060555989E-2</v>
      </c>
      <c r="K12" s="2">
        <f t="shared" si="3"/>
        <v>1.8321447858929352</v>
      </c>
      <c r="L12" s="2">
        <f t="shared" si="4"/>
        <v>1.1084462849369743</v>
      </c>
      <c r="N12" s="2">
        <v>273</v>
      </c>
      <c r="O12" s="3">
        <v>363.66667000000001</v>
      </c>
      <c r="P12">
        <f t="shared" si="5"/>
        <v>90.666670000000011</v>
      </c>
      <c r="Q12">
        <f t="shared" si="6"/>
        <v>0.24931256416762088</v>
      </c>
      <c r="R12">
        <v>0.21905333333333332</v>
      </c>
      <c r="S12">
        <f t="shared" si="7"/>
        <v>0.10410748269058168</v>
      </c>
      <c r="T12">
        <f t="shared" si="8"/>
        <v>1.8547949185229609</v>
      </c>
      <c r="U12">
        <f t="shared" si="9"/>
        <v>1.399362441605903</v>
      </c>
    </row>
    <row r="13" spans="3:21" x14ac:dyDescent="0.25">
      <c r="E13">
        <v>273</v>
      </c>
      <c r="F13" s="3">
        <v>313</v>
      </c>
      <c r="G13" s="1">
        <f t="shared" si="0"/>
        <v>40</v>
      </c>
      <c r="H13">
        <f>G13/F13</f>
        <v>0.12779552715654952</v>
      </c>
      <c r="I13" s="2">
        <v>0.16955000000000001</v>
      </c>
      <c r="J13" s="2">
        <f>(SQRT(1+I13))-1</f>
        <v>8.1457350060555989E-2</v>
      </c>
      <c r="K13" s="2">
        <f>(SQRT(1+I13))+(E13/F13)</f>
        <v>1.9536618229040066</v>
      </c>
      <c r="L13" s="2">
        <f>((J13/K13)*H13)*100</f>
        <v>0.53283965882542783</v>
      </c>
      <c r="N13" s="2">
        <v>273</v>
      </c>
      <c r="O13" s="3">
        <v>313</v>
      </c>
      <c r="P13">
        <f t="shared" si="5"/>
        <v>40</v>
      </c>
      <c r="Q13">
        <f t="shared" si="6"/>
        <v>0.12779552715654952</v>
      </c>
      <c r="R13">
        <v>0.21905333333333332</v>
      </c>
      <c r="S13">
        <f t="shared" si="7"/>
        <v>0.10410748269058168</v>
      </c>
      <c r="T13">
        <f t="shared" si="8"/>
        <v>1.9763119555340323</v>
      </c>
      <c r="U13">
        <f t="shared" si="9"/>
        <v>0.67319689050755915</v>
      </c>
    </row>
    <row r="14" spans="3:21" x14ac:dyDescent="0.25">
      <c r="F14" s="3"/>
      <c r="G14" s="1"/>
      <c r="I14" s="2"/>
      <c r="J14" s="2"/>
      <c r="K14" s="2"/>
      <c r="L14" s="2"/>
      <c r="N14" s="2"/>
    </row>
    <row r="15" spans="3:21" x14ac:dyDescent="0.25">
      <c r="F15" s="3"/>
      <c r="G15" s="1"/>
      <c r="I15" s="2"/>
      <c r="J15" s="2"/>
      <c r="K15" s="2"/>
      <c r="L15" s="2"/>
      <c r="N15" s="2"/>
    </row>
    <row r="16" spans="3:21" x14ac:dyDescent="0.25">
      <c r="F16" s="3"/>
      <c r="G16" s="1"/>
      <c r="I16" s="2"/>
      <c r="J16" s="2"/>
      <c r="K16" s="2"/>
      <c r="L16" s="2"/>
      <c r="N16" s="2"/>
    </row>
    <row r="17" spans="5:29" x14ac:dyDescent="0.25">
      <c r="F17" s="3"/>
      <c r="G17" s="1"/>
      <c r="I17" s="2"/>
      <c r="J17" s="2"/>
      <c r="K17" s="2"/>
      <c r="L17" s="2"/>
      <c r="N17" s="2"/>
    </row>
    <row r="18" spans="5:29" x14ac:dyDescent="0.25">
      <c r="F18" s="4"/>
      <c r="G18" s="1"/>
      <c r="I18" s="2"/>
      <c r="J18" s="2"/>
      <c r="K18" s="2"/>
      <c r="L18" s="2"/>
      <c r="N18" s="5"/>
      <c r="O18" s="6"/>
      <c r="P18" s="6"/>
      <c r="Q18" s="6"/>
      <c r="R18" s="6"/>
      <c r="S18" s="6"/>
      <c r="T18" s="6"/>
      <c r="U18" s="6"/>
      <c r="AC18" s="2"/>
    </row>
    <row r="19" spans="5:29" x14ac:dyDescent="0.25">
      <c r="F19" s="3"/>
      <c r="G19" s="1"/>
      <c r="I19" s="2"/>
      <c r="J19" s="2"/>
      <c r="K19" s="2"/>
      <c r="L19" s="2"/>
      <c r="N19" s="2"/>
    </row>
    <row r="20" spans="5:29" x14ac:dyDescent="0.25">
      <c r="E20" t="s">
        <v>11</v>
      </c>
      <c r="F20" s="3"/>
      <c r="G20" s="1"/>
      <c r="I20" s="2"/>
      <c r="J20" s="2"/>
      <c r="K20" s="2"/>
      <c r="L20" s="2"/>
      <c r="N20" s="2"/>
    </row>
    <row r="21" spans="5:29" x14ac:dyDescent="0.25">
      <c r="E21" t="s">
        <v>8</v>
      </c>
      <c r="F21" t="s">
        <v>4</v>
      </c>
      <c r="G21" t="s">
        <v>3</v>
      </c>
      <c r="H21" t="s">
        <v>5</v>
      </c>
      <c r="I21" t="s">
        <v>7</v>
      </c>
      <c r="J21" t="s">
        <v>0</v>
      </c>
      <c r="K21" t="s">
        <v>1</v>
      </c>
      <c r="L21" t="s">
        <v>2</v>
      </c>
    </row>
    <row r="23" spans="5:29" x14ac:dyDescent="0.25">
      <c r="E23">
        <v>273</v>
      </c>
      <c r="F23">
        <v>963.88108538441099</v>
      </c>
      <c r="G23">
        <f>F23-E23</f>
        <v>690.88108538441099</v>
      </c>
      <c r="H23">
        <f>G23/F23</f>
        <v>0.7167700413053304</v>
      </c>
      <c r="I23" s="2">
        <v>0.13140779876417844</v>
      </c>
      <c r="J23">
        <f>(SQRT(1+I23))-1</f>
        <v>6.3676547999521604E-2</v>
      </c>
      <c r="K23">
        <f>(SQRT(1+I23))+(E23/F23)</f>
        <v>1.3469065066941912</v>
      </c>
      <c r="L23">
        <f>((J23/K23)*H23)*100</f>
        <v>3.3886124770322033</v>
      </c>
      <c r="P23" s="3"/>
      <c r="S23" s="2"/>
    </row>
    <row r="24" spans="5:29" x14ac:dyDescent="0.25">
      <c r="E24">
        <v>273</v>
      </c>
      <c r="F24">
        <v>864.61606440541698</v>
      </c>
      <c r="G24">
        <f t="shared" ref="G24:G26" si="10">F24-E24</f>
        <v>591.61606440541698</v>
      </c>
      <c r="H24">
        <f t="shared" ref="H24:H26" si="11">G24/F24</f>
        <v>0.68425291729024507</v>
      </c>
      <c r="I24" s="2">
        <v>0.13140779876417844</v>
      </c>
      <c r="J24">
        <f t="shared" ref="J24:J26" si="12">(SQRT(1+I24))-1</f>
        <v>6.3676547999521604E-2</v>
      </c>
      <c r="K24">
        <f t="shared" ref="K24:K26" si="13">(SQRT(1+I24))+(E24/F24)</f>
        <v>1.3794236307092764</v>
      </c>
      <c r="L24">
        <f t="shared" ref="L24:L26" si="14">((J24/K24)*H24)*100</f>
        <v>3.1586281952587378</v>
      </c>
      <c r="P24" s="3"/>
      <c r="S24" s="2"/>
    </row>
    <row r="25" spans="5:29" x14ac:dyDescent="0.25">
      <c r="E25">
        <v>273</v>
      </c>
      <c r="F25">
        <v>766.01955246081798</v>
      </c>
      <c r="G25">
        <f t="shared" si="10"/>
        <v>493.01955246081798</v>
      </c>
      <c r="H25">
        <f t="shared" si="11"/>
        <v>0.64361223010170621</v>
      </c>
      <c r="I25" s="2">
        <v>0.13140779876417844</v>
      </c>
      <c r="J25">
        <f t="shared" si="12"/>
        <v>6.3676547999521604E-2</v>
      </c>
      <c r="K25">
        <f t="shared" si="13"/>
        <v>1.4200643178978154</v>
      </c>
      <c r="L25">
        <f t="shared" si="14"/>
        <v>2.8859963979532566</v>
      </c>
      <c r="S25" s="2"/>
    </row>
    <row r="26" spans="5:29" x14ac:dyDescent="0.25">
      <c r="E26">
        <v>273</v>
      </c>
      <c r="F26">
        <v>666.13858896979104</v>
      </c>
      <c r="G26">
        <f t="shared" si="10"/>
        <v>393.13858896979104</v>
      </c>
      <c r="H26">
        <f t="shared" si="11"/>
        <v>0.59017537113079577</v>
      </c>
      <c r="I26" s="2">
        <v>0.13140779876417844</v>
      </c>
      <c r="J26">
        <f t="shared" si="12"/>
        <v>6.3676547999521604E-2</v>
      </c>
      <c r="K26">
        <f t="shared" si="13"/>
        <v>1.4735011768687258</v>
      </c>
      <c r="L26">
        <f t="shared" si="14"/>
        <v>2.5504106096342549</v>
      </c>
      <c r="S26" s="2"/>
    </row>
    <row r="27" spans="5:29" x14ac:dyDescent="0.25">
      <c r="E27" s="1"/>
      <c r="G27" s="1"/>
      <c r="H27" s="2"/>
      <c r="K27" s="2"/>
      <c r="S27" s="2"/>
    </row>
    <row r="28" spans="5:29" x14ac:dyDescent="0.25">
      <c r="E28" s="1"/>
      <c r="G28" s="1"/>
      <c r="H28" s="2"/>
      <c r="K28" s="2"/>
      <c r="S28" s="2"/>
    </row>
    <row r="29" spans="5:29" x14ac:dyDescent="0.25">
      <c r="E29" s="1"/>
      <c r="H29" s="2"/>
      <c r="K29" s="2"/>
      <c r="S29" s="2"/>
    </row>
    <row r="30" spans="5:29" x14ac:dyDescent="0.25">
      <c r="E30" s="1"/>
      <c r="H30" s="2"/>
      <c r="K30" s="2"/>
    </row>
    <row r="31" spans="5:29" x14ac:dyDescent="0.25">
      <c r="E31" s="1"/>
      <c r="H31" s="2"/>
      <c r="K31" s="2"/>
    </row>
    <row r="32" spans="5:29" x14ac:dyDescent="0.25">
      <c r="E32" s="1"/>
      <c r="H32" s="2"/>
      <c r="K32" s="2"/>
    </row>
    <row r="33" spans="3:11" x14ac:dyDescent="0.25">
      <c r="E33" s="1"/>
      <c r="H33" s="2"/>
      <c r="K33" s="2"/>
    </row>
    <row r="34" spans="3:11" x14ac:dyDescent="0.25">
      <c r="E34" s="1"/>
      <c r="H34" s="2"/>
      <c r="K34" s="2"/>
    </row>
    <row r="35" spans="3:11" x14ac:dyDescent="0.25">
      <c r="E35" s="1"/>
      <c r="H35" s="2"/>
      <c r="K35" s="2"/>
    </row>
    <row r="36" spans="3:11" x14ac:dyDescent="0.25">
      <c r="E36" s="1"/>
      <c r="H36" s="2"/>
      <c r="K36" s="2"/>
    </row>
    <row r="37" spans="3:11" x14ac:dyDescent="0.25">
      <c r="E37" s="1"/>
      <c r="H37" s="2"/>
      <c r="K37" s="2"/>
    </row>
    <row r="38" spans="3:11" x14ac:dyDescent="0.25">
      <c r="C38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1" sqref="B1:B8"/>
    </sheetView>
  </sheetViews>
  <sheetFormatPr defaultRowHeight="15" x14ac:dyDescent="0.25"/>
  <sheetData>
    <row r="1" spans="1:2" x14ac:dyDescent="0.25">
      <c r="A1">
        <v>6</v>
      </c>
      <c r="B1">
        <v>968</v>
      </c>
    </row>
    <row r="2" spans="1:2" x14ac:dyDescent="0.25">
      <c r="A2">
        <v>7</v>
      </c>
      <c r="B2">
        <v>865.66666999999995</v>
      </c>
    </row>
    <row r="3" spans="1:2" x14ac:dyDescent="0.25">
      <c r="A3">
        <v>8</v>
      </c>
      <c r="B3">
        <v>765.33333000000005</v>
      </c>
    </row>
    <row r="4" spans="1:2" x14ac:dyDescent="0.25">
      <c r="A4">
        <v>9</v>
      </c>
      <c r="B4">
        <v>664.5</v>
      </c>
    </row>
    <row r="5" spans="1:2" x14ac:dyDescent="0.25">
      <c r="A5">
        <v>10</v>
      </c>
      <c r="B5">
        <v>564.5</v>
      </c>
    </row>
    <row r="6" spans="1:2" x14ac:dyDescent="0.25">
      <c r="A6">
        <v>11</v>
      </c>
      <c r="B6">
        <v>463.33332999999999</v>
      </c>
    </row>
    <row r="7" spans="1:2" x14ac:dyDescent="0.25">
      <c r="A7">
        <v>12</v>
      </c>
      <c r="B7">
        <v>363.66667000000001</v>
      </c>
    </row>
    <row r="8" spans="1:2" x14ac:dyDescent="0.25">
      <c r="A8">
        <v>13</v>
      </c>
      <c r="B8">
        <v>313</v>
      </c>
    </row>
  </sheetData>
  <sortState xmlns:xlrd2="http://schemas.microsoft.com/office/spreadsheetml/2017/richdata2" ref="A1:B1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Nazrul</dc:creator>
  <cp:lastModifiedBy>Jumlat</cp:lastModifiedBy>
  <dcterms:created xsi:type="dcterms:W3CDTF">2017-12-16T00:57:58Z</dcterms:created>
  <dcterms:modified xsi:type="dcterms:W3CDTF">2019-05-30T01:26:19Z</dcterms:modified>
</cp:coreProperties>
</file>