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ntomology Dropbox\Manuscript#(R-nielseni_manipulation)\クモ糸\Dryad\Appendices\"/>
    </mc:Choice>
  </mc:AlternateContent>
  <xr:revisionPtr revIDLastSave="0" documentId="13_ncr:1_{E0EB2559-593A-4BBC-9A82-1B34D49C5253}" xr6:coauthVersionLast="47" xr6:coauthVersionMax="47" xr10:uidLastSave="{00000000-0000-0000-0000-000000000000}"/>
  <bookViews>
    <workbookView xWindow="30612" yWindow="48" windowWidth="30936" windowHeight="16896" xr2:uid="{E90AD79E-17A9-45FB-8D34-A9A45BA7C19A}"/>
  </bookViews>
  <sheets>
    <sheet name="Thread diameter (μm)" sheetId="1" r:id="rId1"/>
    <sheet name="Tensile properties" sheetId="2" r:id="rId2"/>
    <sheet name="Analysi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0" i="1" l="1"/>
  <c r="J42" i="3" l="1"/>
  <c r="J43" i="3"/>
  <c r="J44" i="3"/>
  <c r="J45" i="3"/>
  <c r="J46" i="3"/>
  <c r="J47" i="3"/>
  <c r="J48" i="3"/>
  <c r="J49" i="3"/>
  <c r="J50" i="3"/>
  <c r="J51" i="3"/>
  <c r="J52" i="3"/>
  <c r="J53" i="3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I123" i="2" l="1"/>
  <c r="G60" i="1"/>
  <c r="E60" i="1"/>
  <c r="C76" i="3" l="1"/>
  <c r="C77" i="3"/>
  <c r="C78" i="3"/>
  <c r="C79" i="3"/>
  <c r="C80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15" i="3"/>
  <c r="C16" i="3"/>
  <c r="C17" i="3"/>
  <c r="C18" i="3"/>
  <c r="C19" i="3"/>
  <c r="C20" i="3"/>
  <c r="C21" i="3"/>
  <c r="C22" i="3"/>
  <c r="C23" i="3"/>
  <c r="C24" i="3"/>
  <c r="C26" i="3"/>
  <c r="C14" i="3"/>
  <c r="C3" i="3"/>
  <c r="C4" i="3"/>
  <c r="C5" i="3"/>
  <c r="C6" i="3"/>
  <c r="C7" i="3"/>
  <c r="C8" i="3"/>
  <c r="C9" i="3"/>
  <c r="C10" i="3"/>
  <c r="C11" i="3"/>
  <c r="C12" i="3"/>
  <c r="C13" i="3"/>
  <c r="C2" i="3"/>
  <c r="G144" i="1" l="1"/>
  <c r="H144" i="1" s="1"/>
  <c r="H149" i="1"/>
  <c r="H148" i="1"/>
  <c r="H146" i="1"/>
  <c r="H142" i="1"/>
  <c r="H140" i="1"/>
  <c r="H138" i="1"/>
  <c r="H135" i="1"/>
  <c r="H130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G22" i="1"/>
  <c r="E22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79" i="1"/>
  <c r="H74" i="1"/>
  <c r="H70" i="1"/>
  <c r="H67" i="1"/>
  <c r="H66" i="1"/>
  <c r="H62" i="1"/>
  <c r="H60" i="1"/>
  <c r="H50" i="1"/>
  <c r="H40" i="1"/>
  <c r="H39" i="1"/>
  <c r="H38" i="1"/>
  <c r="H37" i="1"/>
  <c r="H36" i="1"/>
  <c r="H32" i="1"/>
  <c r="H28" i="1"/>
  <c r="H24" i="1"/>
  <c r="H22" i="1"/>
  <c r="H17" i="1"/>
  <c r="H13" i="1"/>
  <c r="H12" i="1"/>
  <c r="H11" i="1"/>
  <c r="H10" i="1"/>
  <c r="H9" i="1"/>
  <c r="H8" i="1"/>
  <c r="H7" i="1"/>
  <c r="H6" i="1"/>
  <c r="H5" i="1"/>
  <c r="H4" i="1"/>
  <c r="H3" i="1"/>
  <c r="H2" i="1"/>
  <c r="G37" i="1"/>
  <c r="G38" i="1"/>
  <c r="G39" i="1"/>
  <c r="G40" i="1"/>
  <c r="G50" i="1"/>
  <c r="G67" i="1"/>
  <c r="G36" i="1"/>
  <c r="G32" i="1"/>
  <c r="G28" i="1"/>
  <c r="G149" i="1"/>
  <c r="G148" i="1"/>
  <c r="G146" i="1"/>
  <c r="G142" i="1"/>
  <c r="G140" i="1"/>
  <c r="G135" i="1"/>
  <c r="G130" i="1"/>
  <c r="G110" i="1"/>
  <c r="G111" i="1"/>
  <c r="G112" i="1"/>
  <c r="G113" i="1"/>
  <c r="G114" i="1"/>
  <c r="G115" i="1"/>
  <c r="G116" i="1"/>
  <c r="G117" i="1"/>
  <c r="G118" i="1"/>
  <c r="G119" i="1"/>
  <c r="G120" i="1"/>
  <c r="G109" i="1"/>
  <c r="G108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83" i="1"/>
  <c r="G82" i="1"/>
  <c r="G81" i="1"/>
  <c r="G79" i="1"/>
  <c r="G74" i="1"/>
  <c r="G70" i="1"/>
  <c r="G66" i="1"/>
  <c r="G24" i="1"/>
  <c r="G17" i="1"/>
  <c r="G4" i="1"/>
  <c r="G5" i="1"/>
  <c r="G6" i="1"/>
  <c r="G7" i="1"/>
  <c r="G8" i="1"/>
  <c r="G9" i="1"/>
  <c r="G10" i="1"/>
  <c r="G11" i="1"/>
  <c r="G12" i="1"/>
  <c r="G13" i="1"/>
  <c r="G3" i="1"/>
  <c r="G2" i="1"/>
  <c r="E165" i="2" l="1"/>
  <c r="H54" i="3" s="1"/>
  <c r="E166" i="2"/>
  <c r="H55" i="3" s="1"/>
  <c r="E167" i="2"/>
  <c r="H56" i="3" s="1"/>
  <c r="E168" i="2"/>
  <c r="H57" i="3" s="1"/>
  <c r="E169" i="2"/>
  <c r="H58" i="3" s="1"/>
  <c r="E170" i="2"/>
  <c r="H59" i="3" s="1"/>
  <c r="G165" i="2"/>
  <c r="G166" i="2"/>
  <c r="G167" i="2"/>
  <c r="G168" i="2"/>
  <c r="G169" i="2"/>
  <c r="G170" i="2"/>
  <c r="E207" i="2"/>
  <c r="H74" i="3" s="1"/>
  <c r="E206" i="2"/>
  <c r="H73" i="3" s="1"/>
  <c r="E204" i="2"/>
  <c r="H72" i="3" s="1"/>
  <c r="E202" i="2"/>
  <c r="H71" i="3" s="1"/>
  <c r="E200" i="2"/>
  <c r="H70" i="3" s="1"/>
  <c r="E198" i="2"/>
  <c r="H69" i="3" s="1"/>
  <c r="E196" i="2"/>
  <c r="H68" i="3" s="1"/>
  <c r="E194" i="2"/>
  <c r="H67" i="3" s="1"/>
  <c r="E188" i="2"/>
  <c r="H66" i="3" s="1"/>
  <c r="E176" i="2"/>
  <c r="H65" i="3" s="1"/>
  <c r="E175" i="2"/>
  <c r="H64" i="3" s="1"/>
  <c r="E174" i="2"/>
  <c r="H63" i="3" s="1"/>
  <c r="E173" i="2"/>
  <c r="H62" i="3" s="1"/>
  <c r="E172" i="2"/>
  <c r="H61" i="3" s="1"/>
  <c r="E171" i="2"/>
  <c r="H60" i="3" s="1"/>
  <c r="E164" i="2"/>
  <c r="H53" i="3" s="1"/>
  <c r="E163" i="2"/>
  <c r="H52" i="3" s="1"/>
  <c r="E162" i="2"/>
  <c r="H51" i="3" s="1"/>
  <c r="E161" i="2"/>
  <c r="H50" i="3" s="1"/>
  <c r="E160" i="2"/>
  <c r="H49" i="3" s="1"/>
  <c r="E159" i="2"/>
  <c r="H48" i="3" s="1"/>
  <c r="E158" i="2"/>
  <c r="H47" i="3" s="1"/>
  <c r="E157" i="2"/>
  <c r="H46" i="3" s="1"/>
  <c r="E156" i="2"/>
  <c r="H45" i="3" s="1"/>
  <c r="E155" i="2"/>
  <c r="H44" i="3" s="1"/>
  <c r="E154" i="2"/>
  <c r="H43" i="3" s="1"/>
  <c r="E153" i="2"/>
  <c r="H42" i="3" s="1"/>
  <c r="E152" i="2"/>
  <c r="H41" i="3" s="1"/>
  <c r="E151" i="2"/>
  <c r="H40" i="3" s="1"/>
  <c r="E150" i="2"/>
  <c r="H39" i="3" s="1"/>
  <c r="E149" i="2"/>
  <c r="H38" i="3" s="1"/>
  <c r="E147" i="2"/>
  <c r="H37" i="3" s="1"/>
  <c r="E142" i="2"/>
  <c r="H36" i="3" s="1"/>
  <c r="E138" i="2"/>
  <c r="H35" i="3" s="1"/>
  <c r="E135" i="2"/>
  <c r="H34" i="3" s="1"/>
  <c r="E130" i="2"/>
  <c r="H33" i="3" s="1"/>
  <c r="E126" i="2"/>
  <c r="H32" i="3" s="1"/>
  <c r="E123" i="2"/>
  <c r="H31" i="3" s="1"/>
  <c r="E107" i="2"/>
  <c r="H30" i="3" s="1"/>
  <c r="E82" i="2"/>
  <c r="H29" i="3" s="1"/>
  <c r="E73" i="2"/>
  <c r="H27" i="3" s="1"/>
  <c r="E78" i="2"/>
  <c r="H28" i="3" s="1"/>
  <c r="E69" i="2"/>
  <c r="H26" i="3" s="1"/>
  <c r="E64" i="2"/>
  <c r="H25" i="3" s="1"/>
  <c r="E59" i="2"/>
  <c r="H24" i="3" s="1"/>
  <c r="E56" i="2"/>
  <c r="H23" i="3" s="1"/>
  <c r="E54" i="2"/>
  <c r="H22" i="3" s="1"/>
  <c r="E53" i="2"/>
  <c r="H21" i="3" s="1"/>
  <c r="E51" i="2"/>
  <c r="H20" i="3" s="1"/>
  <c r="E50" i="2"/>
  <c r="H19" i="3" s="1"/>
  <c r="E41" i="2"/>
  <c r="H18" i="3" s="1"/>
  <c r="E32" i="2"/>
  <c r="H15" i="3" s="1"/>
  <c r="E34" i="2"/>
  <c r="H17" i="3" s="1"/>
  <c r="E33" i="2"/>
  <c r="H16" i="3" s="1"/>
  <c r="E20" i="2"/>
  <c r="H14" i="3" s="1"/>
  <c r="E18" i="2"/>
  <c r="H13" i="3" s="1"/>
  <c r="E16" i="2"/>
  <c r="H12" i="3" s="1"/>
  <c r="E14" i="2"/>
  <c r="H11" i="3" s="1"/>
  <c r="E11" i="2"/>
  <c r="H9" i="3" s="1"/>
  <c r="E12" i="2"/>
  <c r="H10" i="3" s="1"/>
  <c r="E4" i="2"/>
  <c r="H4" i="3" s="1"/>
  <c r="E5" i="2"/>
  <c r="H5" i="3" s="1"/>
  <c r="E6" i="2"/>
  <c r="H6" i="3" s="1"/>
  <c r="E8" i="2"/>
  <c r="H7" i="3" s="1"/>
  <c r="E9" i="2"/>
  <c r="H8" i="3" s="1"/>
  <c r="E3" i="2"/>
  <c r="H3" i="3" s="1"/>
  <c r="E2" i="2"/>
  <c r="H2" i="3" s="1"/>
  <c r="K207" i="2"/>
  <c r="G207" i="2"/>
  <c r="K206" i="2"/>
  <c r="G206" i="2"/>
  <c r="K204" i="2"/>
  <c r="G204" i="2"/>
  <c r="K202" i="2"/>
  <c r="G202" i="2"/>
  <c r="K200" i="2"/>
  <c r="G200" i="2"/>
  <c r="K198" i="2"/>
  <c r="G198" i="2"/>
  <c r="K196" i="2"/>
  <c r="G196" i="2"/>
  <c r="K194" i="2"/>
  <c r="G194" i="2"/>
  <c r="K188" i="2"/>
  <c r="G188" i="2"/>
  <c r="K176" i="2"/>
  <c r="G176" i="2"/>
  <c r="K175" i="2"/>
  <c r="G175" i="2"/>
  <c r="K174" i="2"/>
  <c r="G174" i="2"/>
  <c r="K173" i="2"/>
  <c r="G173" i="2"/>
  <c r="K172" i="2"/>
  <c r="G172" i="2"/>
  <c r="K171" i="2"/>
  <c r="I171" i="2"/>
  <c r="G171" i="2"/>
  <c r="K170" i="2"/>
  <c r="K169" i="2"/>
  <c r="K168" i="2"/>
  <c r="K167" i="2"/>
  <c r="K166" i="2"/>
  <c r="K165" i="2"/>
  <c r="K164" i="2"/>
  <c r="G164" i="2"/>
  <c r="H164" i="2" s="1"/>
  <c r="I53" i="3" s="1"/>
  <c r="K163" i="2"/>
  <c r="G163" i="2"/>
  <c r="K162" i="2"/>
  <c r="G162" i="2"/>
  <c r="H162" i="2" s="1"/>
  <c r="I51" i="3" s="1"/>
  <c r="K161" i="2"/>
  <c r="G161" i="2"/>
  <c r="H161" i="2" s="1"/>
  <c r="I50" i="3" s="1"/>
  <c r="K160" i="2"/>
  <c r="G160" i="2"/>
  <c r="K159" i="2"/>
  <c r="G159" i="2"/>
  <c r="K158" i="2"/>
  <c r="G158" i="2"/>
  <c r="H158" i="2" s="1"/>
  <c r="I47" i="3" s="1"/>
  <c r="K157" i="2"/>
  <c r="G157" i="2"/>
  <c r="H157" i="2" s="1"/>
  <c r="I46" i="3" s="1"/>
  <c r="K156" i="2"/>
  <c r="G156" i="2"/>
  <c r="H156" i="2" s="1"/>
  <c r="I45" i="3" s="1"/>
  <c r="K155" i="2"/>
  <c r="G155" i="2"/>
  <c r="H155" i="2" s="1"/>
  <c r="I44" i="3" s="1"/>
  <c r="K154" i="2"/>
  <c r="G154" i="2"/>
  <c r="H154" i="2" s="1"/>
  <c r="I43" i="3" s="1"/>
  <c r="K153" i="2"/>
  <c r="G153" i="2"/>
  <c r="H153" i="2" s="1"/>
  <c r="I42" i="3" s="1"/>
  <c r="K152" i="2"/>
  <c r="G152" i="2"/>
  <c r="K151" i="2"/>
  <c r="G151" i="2"/>
  <c r="K150" i="2"/>
  <c r="G150" i="2"/>
  <c r="K149" i="2"/>
  <c r="G149" i="2"/>
  <c r="K147" i="2"/>
  <c r="G147" i="2"/>
  <c r="K142" i="2"/>
  <c r="G142" i="2"/>
  <c r="K138" i="2"/>
  <c r="G138" i="2"/>
  <c r="K135" i="2"/>
  <c r="G135" i="2"/>
  <c r="K130" i="2"/>
  <c r="G130" i="2"/>
  <c r="K126" i="2"/>
  <c r="G126" i="2"/>
  <c r="K123" i="2"/>
  <c r="G123" i="2"/>
  <c r="K107" i="2"/>
  <c r="G107" i="2"/>
  <c r="K82" i="2"/>
  <c r="G82" i="2"/>
  <c r="K78" i="2"/>
  <c r="G78" i="2"/>
  <c r="K73" i="2"/>
  <c r="G73" i="2"/>
  <c r="K69" i="2"/>
  <c r="G69" i="2"/>
  <c r="K64" i="2"/>
  <c r="G64" i="2"/>
  <c r="K59" i="2"/>
  <c r="G59" i="2"/>
  <c r="H59" i="2" s="1"/>
  <c r="I24" i="3" s="1"/>
  <c r="K56" i="2"/>
  <c r="G56" i="2"/>
  <c r="K54" i="2"/>
  <c r="G54" i="2"/>
  <c r="K53" i="2"/>
  <c r="G53" i="2"/>
  <c r="H53" i="2" s="1"/>
  <c r="I21" i="3" s="1"/>
  <c r="K51" i="2"/>
  <c r="N51" i="2" s="1"/>
  <c r="L20" i="3" s="1"/>
  <c r="G51" i="2"/>
  <c r="K50" i="2"/>
  <c r="G50" i="2"/>
  <c r="K41" i="2"/>
  <c r="G41" i="2"/>
  <c r="K34" i="2"/>
  <c r="G34" i="2"/>
  <c r="H34" i="2" s="1"/>
  <c r="I17" i="3" s="1"/>
  <c r="K33" i="2"/>
  <c r="G33" i="2"/>
  <c r="K32" i="2"/>
  <c r="G32" i="2"/>
  <c r="N171" i="2" l="1"/>
  <c r="L60" i="3" s="1"/>
  <c r="O126" i="2"/>
  <c r="M32" i="3" s="1"/>
  <c r="O196" i="2"/>
  <c r="M68" i="3" s="1"/>
  <c r="O123" i="2"/>
  <c r="M31" i="3" s="1"/>
  <c r="N123" i="2"/>
  <c r="L31" i="3" s="1"/>
  <c r="M126" i="2"/>
  <c r="K32" i="3" s="1"/>
  <c r="O171" i="2"/>
  <c r="M60" i="3" s="1"/>
  <c r="L123" i="2"/>
  <c r="J31" i="3" s="1"/>
  <c r="M123" i="2"/>
  <c r="K31" i="3" s="1"/>
  <c r="H142" i="2"/>
  <c r="I36" i="3" s="1"/>
  <c r="H166" i="2"/>
  <c r="I55" i="3" s="1"/>
  <c r="H174" i="2"/>
  <c r="I63" i="3" s="1"/>
  <c r="H202" i="2"/>
  <c r="I71" i="3" s="1"/>
  <c r="H165" i="2"/>
  <c r="I54" i="3" s="1"/>
  <c r="L51" i="2"/>
  <c r="J20" i="3" s="1"/>
  <c r="M51" i="2"/>
  <c r="K20" i="3" s="1"/>
  <c r="O51" i="2"/>
  <c r="M20" i="3" s="1"/>
  <c r="H82" i="2"/>
  <c r="I29" i="3" s="1"/>
  <c r="H147" i="2"/>
  <c r="I37" i="3" s="1"/>
  <c r="H171" i="2"/>
  <c r="I60" i="3" s="1"/>
  <c r="M171" i="2"/>
  <c r="K60" i="3" s="1"/>
  <c r="H196" i="2"/>
  <c r="I68" i="3" s="1"/>
  <c r="M196" i="2"/>
  <c r="K68" i="3" s="1"/>
  <c r="H170" i="2"/>
  <c r="I59" i="3" s="1"/>
  <c r="H172" i="2"/>
  <c r="I61" i="3" s="1"/>
  <c r="H176" i="2"/>
  <c r="I65" i="3" s="1"/>
  <c r="H198" i="2"/>
  <c r="I69" i="3" s="1"/>
  <c r="H169" i="2"/>
  <c r="I58" i="3" s="1"/>
  <c r="H33" i="2"/>
  <c r="I16" i="3" s="1"/>
  <c r="H50" i="2"/>
  <c r="I19" i="3" s="1"/>
  <c r="H73" i="2"/>
  <c r="I27" i="3" s="1"/>
  <c r="H138" i="2"/>
  <c r="I35" i="3" s="1"/>
  <c r="H150" i="2"/>
  <c r="I39" i="3" s="1"/>
  <c r="H168" i="2"/>
  <c r="I57" i="3" s="1"/>
  <c r="H78" i="2"/>
  <c r="I28" i="3" s="1"/>
  <c r="H32" i="2"/>
  <c r="I15" i="3" s="1"/>
  <c r="H173" i="2"/>
  <c r="I62" i="3" s="1"/>
  <c r="H200" i="2"/>
  <c r="I70" i="3" s="1"/>
  <c r="H167" i="2"/>
  <c r="I56" i="3" s="1"/>
  <c r="H54" i="2"/>
  <c r="I22" i="3" s="1"/>
  <c r="H206" i="2"/>
  <c r="I73" i="3" s="1"/>
  <c r="H163" i="2"/>
  <c r="I52" i="3" s="1"/>
  <c r="H126" i="2"/>
  <c r="I32" i="3" s="1"/>
  <c r="L171" i="2"/>
  <c r="J60" i="3" s="1"/>
  <c r="H107" i="2"/>
  <c r="I30" i="3" s="1"/>
  <c r="H69" i="2"/>
  <c r="I26" i="3" s="1"/>
  <c r="H135" i="2"/>
  <c r="I34" i="3" s="1"/>
  <c r="H152" i="2"/>
  <c r="I41" i="3" s="1"/>
  <c r="H160" i="2"/>
  <c r="I49" i="3" s="1"/>
  <c r="H194" i="2"/>
  <c r="I67" i="3" s="1"/>
  <c r="H51" i="2"/>
  <c r="I20" i="3" s="1"/>
  <c r="H64" i="2"/>
  <c r="I25" i="3" s="1"/>
  <c r="H130" i="2"/>
  <c r="I33" i="3" s="1"/>
  <c r="H151" i="2"/>
  <c r="I40" i="3" s="1"/>
  <c r="H159" i="2"/>
  <c r="I48" i="3" s="1"/>
  <c r="H188" i="2"/>
  <c r="I66" i="3" s="1"/>
  <c r="H207" i="2"/>
  <c r="I74" i="3" s="1"/>
  <c r="H41" i="2"/>
  <c r="I18" i="3" s="1"/>
  <c r="H56" i="2"/>
  <c r="I23" i="3" s="1"/>
  <c r="H123" i="2"/>
  <c r="I31" i="3" s="1"/>
  <c r="H149" i="2"/>
  <c r="I38" i="3" s="1"/>
  <c r="H175" i="2"/>
  <c r="I64" i="3" s="1"/>
  <c r="H204" i="2"/>
  <c r="I72" i="3" s="1"/>
  <c r="K14" i="2" l="1"/>
  <c r="K16" i="2"/>
  <c r="K20" i="2" l="1"/>
  <c r="K18" i="2"/>
  <c r="K12" i="2"/>
  <c r="K11" i="2"/>
  <c r="K9" i="2"/>
  <c r="K8" i="2"/>
  <c r="K4" i="2"/>
  <c r="K5" i="2"/>
  <c r="K6" i="2"/>
  <c r="K3" i="2"/>
  <c r="K2" i="2"/>
  <c r="E146" i="1" l="1"/>
  <c r="I204" i="2" s="1"/>
  <c r="N204" i="2" s="1"/>
  <c r="L72" i="3" s="1"/>
  <c r="N100" i="1"/>
  <c r="N11" i="1"/>
  <c r="O204" i="2" l="1"/>
  <c r="M72" i="3" s="1"/>
  <c r="M204" i="2"/>
  <c r="K72" i="3" s="1"/>
  <c r="I155" i="2"/>
  <c r="I154" i="2"/>
  <c r="I156" i="2"/>
  <c r="I153" i="2"/>
  <c r="I11" i="2"/>
  <c r="N11" i="2" s="1"/>
  <c r="L9" i="3" s="1"/>
  <c r="I20" i="2"/>
  <c r="N20" i="2" s="1"/>
  <c r="L14" i="3" s="1"/>
  <c r="I6" i="2"/>
  <c r="N6" i="2" s="1"/>
  <c r="L6" i="3" s="1"/>
  <c r="I18" i="2"/>
  <c r="N18" i="2" s="1"/>
  <c r="L13" i="3" s="1"/>
  <c r="I4" i="2"/>
  <c r="N4" i="2" s="1"/>
  <c r="L4" i="3" s="1"/>
  <c r="I12" i="2"/>
  <c r="N12" i="2" s="1"/>
  <c r="L10" i="3" s="1"/>
  <c r="I9" i="2"/>
  <c r="N9" i="2" s="1"/>
  <c r="L8" i="3" s="1"/>
  <c r="I16" i="2"/>
  <c r="N16" i="2" s="1"/>
  <c r="L12" i="3" s="1"/>
  <c r="I8" i="2"/>
  <c r="N8" i="2" s="1"/>
  <c r="L7" i="3" s="1"/>
  <c r="I5" i="2"/>
  <c r="N5" i="2" s="1"/>
  <c r="L5" i="3" s="1"/>
  <c r="I3" i="2"/>
  <c r="N3" i="2" s="1"/>
  <c r="L3" i="3" s="1"/>
  <c r="I2" i="2"/>
  <c r="N2" i="2" s="1"/>
  <c r="L2" i="3" s="1"/>
  <c r="I14" i="2"/>
  <c r="N14" i="2" s="1"/>
  <c r="L11" i="3" s="1"/>
  <c r="L204" i="2"/>
  <c r="J72" i="3" s="1"/>
  <c r="G20" i="2"/>
  <c r="G18" i="2"/>
  <c r="G16" i="2"/>
  <c r="G14" i="2"/>
  <c r="G3" i="2"/>
  <c r="M3" i="2" s="1"/>
  <c r="K3" i="3" s="1"/>
  <c r="G4" i="2"/>
  <c r="G5" i="2"/>
  <c r="G6" i="2"/>
  <c r="G8" i="2"/>
  <c r="G9" i="2"/>
  <c r="M9" i="2" s="1"/>
  <c r="K8" i="3" s="1"/>
  <c r="G11" i="2"/>
  <c r="M11" i="2" s="1"/>
  <c r="K9" i="3" s="1"/>
  <c r="G12" i="2"/>
  <c r="G2" i="2"/>
  <c r="F107" i="1"/>
  <c r="E118" i="1"/>
  <c r="F118" i="1" s="1"/>
  <c r="E119" i="1"/>
  <c r="F119" i="1"/>
  <c r="E120" i="1"/>
  <c r="F120" i="1" s="1"/>
  <c r="E149" i="1"/>
  <c r="E148" i="1"/>
  <c r="F146" i="1"/>
  <c r="E144" i="1"/>
  <c r="I202" i="2" s="1"/>
  <c r="N202" i="2" s="1"/>
  <c r="L71" i="3" s="1"/>
  <c r="E142" i="1"/>
  <c r="I200" i="2" s="1"/>
  <c r="N200" i="2" s="1"/>
  <c r="L70" i="3" s="1"/>
  <c r="E140" i="1"/>
  <c r="E138" i="1"/>
  <c r="E135" i="1"/>
  <c r="E130" i="1"/>
  <c r="I188" i="2" s="1"/>
  <c r="N188" i="2" s="1"/>
  <c r="L66" i="3" s="1"/>
  <c r="E108" i="1"/>
  <c r="M18" i="2" l="1"/>
  <c r="K13" i="3" s="1"/>
  <c r="O153" i="2"/>
  <c r="M42" i="3" s="1"/>
  <c r="N153" i="2"/>
  <c r="L42" i="3" s="1"/>
  <c r="M20" i="2"/>
  <c r="K14" i="3" s="1"/>
  <c r="O156" i="2"/>
  <c r="M45" i="3" s="1"/>
  <c r="N156" i="2"/>
  <c r="L45" i="3" s="1"/>
  <c r="O154" i="2"/>
  <c r="M43" i="3" s="1"/>
  <c r="N154" i="2"/>
  <c r="L43" i="3" s="1"/>
  <c r="O155" i="2"/>
  <c r="M44" i="3" s="1"/>
  <c r="N155" i="2"/>
  <c r="L44" i="3" s="1"/>
  <c r="M4" i="2"/>
  <c r="K4" i="3" s="1"/>
  <c r="M2" i="2"/>
  <c r="K2" i="3" s="1"/>
  <c r="M8" i="2"/>
  <c r="K7" i="3" s="1"/>
  <c r="M6" i="2"/>
  <c r="K6" i="3" s="1"/>
  <c r="M16" i="2"/>
  <c r="K12" i="3" s="1"/>
  <c r="O5" i="2"/>
  <c r="M5" i="3" s="1"/>
  <c r="O20" i="2"/>
  <c r="M14" i="3" s="1"/>
  <c r="O9" i="2"/>
  <c r="M8" i="3" s="1"/>
  <c r="O200" i="2"/>
  <c r="M70" i="3" s="1"/>
  <c r="M200" i="2"/>
  <c r="K70" i="3" s="1"/>
  <c r="O11" i="2"/>
  <c r="M9" i="3" s="1"/>
  <c r="O12" i="2"/>
  <c r="M10" i="3" s="1"/>
  <c r="O14" i="2"/>
  <c r="M11" i="3" s="1"/>
  <c r="O4" i="2"/>
  <c r="M4" i="3" s="1"/>
  <c r="O16" i="2"/>
  <c r="M12" i="3" s="1"/>
  <c r="M202" i="2"/>
  <c r="K71" i="3" s="1"/>
  <c r="O202" i="2"/>
  <c r="M71" i="3" s="1"/>
  <c r="O2" i="2"/>
  <c r="M2" i="3" s="1"/>
  <c r="O18" i="2"/>
  <c r="M13" i="3" s="1"/>
  <c r="O8" i="2"/>
  <c r="M7" i="3" s="1"/>
  <c r="M5" i="2"/>
  <c r="K5" i="3" s="1"/>
  <c r="M188" i="2"/>
  <c r="K66" i="3" s="1"/>
  <c r="O188" i="2"/>
  <c r="M66" i="3" s="1"/>
  <c r="M12" i="2"/>
  <c r="K10" i="3" s="1"/>
  <c r="M14" i="2"/>
  <c r="K11" i="3" s="1"/>
  <c r="O3" i="2"/>
  <c r="M3" i="3" s="1"/>
  <c r="O6" i="2"/>
  <c r="M6" i="3" s="1"/>
  <c r="F138" i="1"/>
  <c r="I196" i="2"/>
  <c r="L202" i="2"/>
  <c r="J71" i="3" s="1"/>
  <c r="M153" i="2"/>
  <c r="K42" i="3" s="1"/>
  <c r="M156" i="2"/>
  <c r="K45" i="3" s="1"/>
  <c r="L200" i="2"/>
  <c r="J70" i="3" s="1"/>
  <c r="F144" i="1"/>
  <c r="L188" i="2"/>
  <c r="J66" i="3" s="1"/>
  <c r="F148" i="1"/>
  <c r="I206" i="2"/>
  <c r="N206" i="2" s="1"/>
  <c r="L73" i="3" s="1"/>
  <c r="F142" i="1"/>
  <c r="M154" i="2"/>
  <c r="K43" i="3" s="1"/>
  <c r="F140" i="1"/>
  <c r="I198" i="2"/>
  <c r="N198" i="2" s="1"/>
  <c r="L69" i="3" s="1"/>
  <c r="F130" i="1"/>
  <c r="F135" i="1"/>
  <c r="I194" i="2"/>
  <c r="N194" i="2" s="1"/>
  <c r="L67" i="3" s="1"/>
  <c r="F149" i="1"/>
  <c r="I207" i="2"/>
  <c r="N207" i="2" s="1"/>
  <c r="L74" i="3" s="1"/>
  <c r="M155" i="2"/>
  <c r="K44" i="3" s="1"/>
  <c r="H18" i="2"/>
  <c r="I13" i="3" s="1"/>
  <c r="L18" i="2"/>
  <c r="J13" i="3" s="1"/>
  <c r="H8" i="2"/>
  <c r="I7" i="3" s="1"/>
  <c r="L8" i="2"/>
  <c r="J7" i="3" s="1"/>
  <c r="H20" i="2"/>
  <c r="I14" i="3" s="1"/>
  <c r="L20" i="2"/>
  <c r="J14" i="3" s="1"/>
  <c r="H6" i="2"/>
  <c r="I6" i="3" s="1"/>
  <c r="L6" i="2"/>
  <c r="J6" i="3" s="1"/>
  <c r="H5" i="2"/>
  <c r="I5" i="3" s="1"/>
  <c r="L5" i="2"/>
  <c r="J5" i="3" s="1"/>
  <c r="H4" i="2"/>
  <c r="I4" i="3" s="1"/>
  <c r="L4" i="2"/>
  <c r="J4" i="3" s="1"/>
  <c r="H9" i="2"/>
  <c r="I8" i="3" s="1"/>
  <c r="L9" i="2"/>
  <c r="J8" i="3" s="1"/>
  <c r="H2" i="2"/>
  <c r="I2" i="3" s="1"/>
  <c r="L2" i="2"/>
  <c r="J2" i="3" s="1"/>
  <c r="H3" i="2"/>
  <c r="I3" i="3" s="1"/>
  <c r="L3" i="2"/>
  <c r="J3" i="3" s="1"/>
  <c r="H12" i="2"/>
  <c r="I10" i="3" s="1"/>
  <c r="L12" i="2"/>
  <c r="J10" i="3" s="1"/>
  <c r="H14" i="2"/>
  <c r="I11" i="3" s="1"/>
  <c r="L14" i="2"/>
  <c r="J11" i="3" s="1"/>
  <c r="H11" i="2"/>
  <c r="I9" i="3" s="1"/>
  <c r="L11" i="2"/>
  <c r="J9" i="3" s="1"/>
  <c r="H16" i="2"/>
  <c r="I12" i="3" s="1"/>
  <c r="L16" i="2"/>
  <c r="J12" i="3" s="1"/>
  <c r="E36" i="1"/>
  <c r="F36" i="1" s="1"/>
  <c r="E39" i="1"/>
  <c r="F39" i="1" s="1"/>
  <c r="E66" i="1"/>
  <c r="N196" i="2" l="1"/>
  <c r="L68" i="3" s="1"/>
  <c r="L196" i="2"/>
  <c r="J68" i="3" s="1"/>
  <c r="M198" i="2"/>
  <c r="K69" i="3" s="1"/>
  <c r="O198" i="2"/>
  <c r="M69" i="3" s="1"/>
  <c r="M207" i="2"/>
  <c r="K74" i="3" s="1"/>
  <c r="O207" i="2"/>
  <c r="M74" i="3" s="1"/>
  <c r="M194" i="2"/>
  <c r="K67" i="3" s="1"/>
  <c r="O194" i="2"/>
  <c r="M67" i="3" s="1"/>
  <c r="M206" i="2"/>
  <c r="K73" i="3" s="1"/>
  <c r="O206" i="2"/>
  <c r="M73" i="3" s="1"/>
  <c r="L194" i="2"/>
  <c r="J67" i="3" s="1"/>
  <c r="L206" i="2"/>
  <c r="J73" i="3" s="1"/>
  <c r="L198" i="2"/>
  <c r="J69" i="3" s="1"/>
  <c r="F66" i="1"/>
  <c r="I130" i="2"/>
  <c r="N130" i="2" s="1"/>
  <c r="L33" i="3" s="1"/>
  <c r="L207" i="2"/>
  <c r="J74" i="3" s="1"/>
  <c r="G62" i="1"/>
  <c r="G138" i="1"/>
  <c r="F60" i="1"/>
  <c r="C25" i="3" s="1"/>
  <c r="M130" i="2" l="1"/>
  <c r="K33" i="3" s="1"/>
  <c r="O130" i="2"/>
  <c r="M33" i="3" s="1"/>
  <c r="L130" i="2"/>
  <c r="J33" i="3" s="1"/>
  <c r="E83" i="1"/>
  <c r="E84" i="1"/>
  <c r="E85" i="1"/>
  <c r="E86" i="1"/>
  <c r="E87" i="1"/>
  <c r="E88" i="1"/>
  <c r="E89" i="1"/>
  <c r="E90" i="1"/>
  <c r="E91" i="1"/>
  <c r="E92" i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E102" i="1"/>
  <c r="E103" i="1"/>
  <c r="E104" i="1"/>
  <c r="E105" i="1"/>
  <c r="E106" i="1"/>
  <c r="F108" i="1"/>
  <c r="E109" i="1"/>
  <c r="E110" i="1"/>
  <c r="E111" i="1"/>
  <c r="E112" i="1"/>
  <c r="E113" i="1"/>
  <c r="E114" i="1"/>
  <c r="F114" i="1" s="1"/>
  <c r="E115" i="1"/>
  <c r="F115" i="1" s="1"/>
  <c r="E116" i="1"/>
  <c r="F116" i="1" s="1"/>
  <c r="E117" i="1"/>
  <c r="F117" i="1" s="1"/>
  <c r="E82" i="1"/>
  <c r="F102" i="1" l="1"/>
  <c r="I166" i="2"/>
  <c r="N166" i="2" s="1"/>
  <c r="L55" i="3" s="1"/>
  <c r="F86" i="1"/>
  <c r="I158" i="2"/>
  <c r="F109" i="1"/>
  <c r="I172" i="2"/>
  <c r="N172" i="2" s="1"/>
  <c r="L61" i="3" s="1"/>
  <c r="F92" i="1"/>
  <c r="I164" i="2"/>
  <c r="F84" i="1"/>
  <c r="I152" i="2"/>
  <c r="N152" i="2" s="1"/>
  <c r="L41" i="3" s="1"/>
  <c r="F82" i="1"/>
  <c r="I150" i="2"/>
  <c r="N150" i="2" s="1"/>
  <c r="L39" i="3" s="1"/>
  <c r="F83" i="1"/>
  <c r="I151" i="2"/>
  <c r="N151" i="2" s="1"/>
  <c r="L40" i="3" s="1"/>
  <c r="F111" i="1"/>
  <c r="I174" i="2"/>
  <c r="N174" i="2" s="1"/>
  <c r="L63" i="3" s="1"/>
  <c r="F90" i="1"/>
  <c r="I162" i="2"/>
  <c r="F110" i="1"/>
  <c r="I173" i="2"/>
  <c r="N173" i="2" s="1"/>
  <c r="L62" i="3" s="1"/>
  <c r="F91" i="1"/>
  <c r="I163" i="2"/>
  <c r="F106" i="1"/>
  <c r="I170" i="2"/>
  <c r="N170" i="2" s="1"/>
  <c r="L59" i="3" s="1"/>
  <c r="F105" i="1"/>
  <c r="I169" i="2"/>
  <c r="N169" i="2" s="1"/>
  <c r="L58" i="3" s="1"/>
  <c r="F89" i="1"/>
  <c r="I161" i="2"/>
  <c r="F101" i="1"/>
  <c r="I165" i="2"/>
  <c r="N165" i="2" s="1"/>
  <c r="L54" i="3" s="1"/>
  <c r="F113" i="1"/>
  <c r="I176" i="2"/>
  <c r="N176" i="2" s="1"/>
  <c r="L65" i="3" s="1"/>
  <c r="F104" i="1"/>
  <c r="I168" i="2"/>
  <c r="N168" i="2" s="1"/>
  <c r="L57" i="3" s="1"/>
  <c r="F88" i="1"/>
  <c r="I160" i="2"/>
  <c r="F85" i="1"/>
  <c r="I157" i="2"/>
  <c r="F112" i="1"/>
  <c r="I175" i="2"/>
  <c r="N175" i="2" s="1"/>
  <c r="L64" i="3" s="1"/>
  <c r="F103" i="1"/>
  <c r="I167" i="2"/>
  <c r="N167" i="2" s="1"/>
  <c r="L56" i="3" s="1"/>
  <c r="F87" i="1"/>
  <c r="I159" i="2"/>
  <c r="E81" i="1"/>
  <c r="E79" i="1"/>
  <c r="E74" i="1"/>
  <c r="E70" i="1"/>
  <c r="E67" i="1"/>
  <c r="E62" i="1"/>
  <c r="E2" i="1"/>
  <c r="F2" i="1" s="1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E13" i="1"/>
  <c r="F13" i="1" s="1"/>
  <c r="E38" i="1"/>
  <c r="F38" i="1" s="1"/>
  <c r="E40" i="1"/>
  <c r="F40" i="1" s="1"/>
  <c r="E37" i="1"/>
  <c r="F37" i="1" s="1"/>
  <c r="E50" i="1"/>
  <c r="O164" i="2" l="1"/>
  <c r="M53" i="3" s="1"/>
  <c r="N164" i="2"/>
  <c r="L53" i="3" s="1"/>
  <c r="O163" i="2"/>
  <c r="M52" i="3" s="1"/>
  <c r="N163" i="2"/>
  <c r="L52" i="3" s="1"/>
  <c r="O158" i="2"/>
  <c r="M47" i="3" s="1"/>
  <c r="N158" i="2"/>
  <c r="L47" i="3" s="1"/>
  <c r="O157" i="2"/>
  <c r="M46" i="3" s="1"/>
  <c r="N157" i="2"/>
  <c r="L46" i="3" s="1"/>
  <c r="O159" i="2"/>
  <c r="M48" i="3" s="1"/>
  <c r="N159" i="2"/>
  <c r="L48" i="3" s="1"/>
  <c r="O160" i="2"/>
  <c r="M49" i="3" s="1"/>
  <c r="N160" i="2"/>
  <c r="L49" i="3" s="1"/>
  <c r="O161" i="2"/>
  <c r="M50" i="3" s="1"/>
  <c r="N161" i="2"/>
  <c r="L50" i="3" s="1"/>
  <c r="O162" i="2"/>
  <c r="M51" i="3" s="1"/>
  <c r="N162" i="2"/>
  <c r="L51" i="3" s="1"/>
  <c r="M175" i="2"/>
  <c r="K64" i="3" s="1"/>
  <c r="O175" i="2"/>
  <c r="M64" i="3" s="1"/>
  <c r="M151" i="2"/>
  <c r="K40" i="3" s="1"/>
  <c r="O151" i="2"/>
  <c r="M40" i="3" s="1"/>
  <c r="O172" i="2"/>
  <c r="M61" i="3" s="1"/>
  <c r="M172" i="2"/>
  <c r="K61" i="3" s="1"/>
  <c r="O174" i="2"/>
  <c r="M63" i="3" s="1"/>
  <c r="M174" i="2"/>
  <c r="K63" i="3" s="1"/>
  <c r="M170" i="2"/>
  <c r="K59" i="3" s="1"/>
  <c r="O170" i="2"/>
  <c r="M59" i="3" s="1"/>
  <c r="M165" i="2"/>
  <c r="K54" i="3" s="1"/>
  <c r="O165" i="2"/>
  <c r="M54" i="3" s="1"/>
  <c r="O150" i="2"/>
  <c r="M39" i="3" s="1"/>
  <c r="M150" i="2"/>
  <c r="K39" i="3" s="1"/>
  <c r="O176" i="2"/>
  <c r="M65" i="3" s="1"/>
  <c r="M176" i="2"/>
  <c r="K65" i="3" s="1"/>
  <c r="M173" i="2"/>
  <c r="K62" i="3" s="1"/>
  <c r="O173" i="2"/>
  <c r="M62" i="3" s="1"/>
  <c r="O167" i="2"/>
  <c r="M56" i="3" s="1"/>
  <c r="M167" i="2"/>
  <c r="K56" i="3" s="1"/>
  <c r="O168" i="2"/>
  <c r="M57" i="3" s="1"/>
  <c r="M168" i="2"/>
  <c r="K57" i="3" s="1"/>
  <c r="M169" i="2"/>
  <c r="K58" i="3" s="1"/>
  <c r="O169" i="2"/>
  <c r="M58" i="3" s="1"/>
  <c r="M152" i="2"/>
  <c r="K41" i="3" s="1"/>
  <c r="O152" i="2"/>
  <c r="M41" i="3" s="1"/>
  <c r="M166" i="2"/>
  <c r="K55" i="3" s="1"/>
  <c r="O166" i="2"/>
  <c r="M55" i="3" s="1"/>
  <c r="F70" i="1"/>
  <c r="I138" i="2"/>
  <c r="N138" i="2" s="1"/>
  <c r="L35" i="3" s="1"/>
  <c r="L175" i="2"/>
  <c r="J64" i="3" s="1"/>
  <c r="L176" i="2"/>
  <c r="J65" i="3" s="1"/>
  <c r="L170" i="2"/>
  <c r="J59" i="3" s="1"/>
  <c r="L174" i="2"/>
  <c r="J63" i="3" s="1"/>
  <c r="M164" i="2"/>
  <c r="K53" i="3" s="1"/>
  <c r="M163" i="2"/>
  <c r="K52" i="3" s="1"/>
  <c r="F81" i="1"/>
  <c r="I149" i="2"/>
  <c r="N149" i="2" s="1"/>
  <c r="L38" i="3" s="1"/>
  <c r="M157" i="2"/>
  <c r="K46" i="3" s="1"/>
  <c r="M159" i="2"/>
  <c r="K48" i="3" s="1"/>
  <c r="M161" i="2"/>
  <c r="K50" i="3" s="1"/>
  <c r="L173" i="2"/>
  <c r="J62" i="3" s="1"/>
  <c r="L150" i="2"/>
  <c r="J39" i="3" s="1"/>
  <c r="M158" i="2"/>
  <c r="K47" i="3" s="1"/>
  <c r="F74" i="1"/>
  <c r="I142" i="2"/>
  <c r="N142" i="2" s="1"/>
  <c r="L36" i="3" s="1"/>
  <c r="L172" i="2"/>
  <c r="J61" i="3" s="1"/>
  <c r="M160" i="2"/>
  <c r="K49" i="3" s="1"/>
  <c r="F79" i="1"/>
  <c r="I147" i="2"/>
  <c r="N147" i="2" s="1"/>
  <c r="L37" i="3" s="1"/>
  <c r="L151" i="2"/>
  <c r="J40" i="3" s="1"/>
  <c r="F12" i="1"/>
  <c r="I50" i="2"/>
  <c r="N50" i="2" s="1"/>
  <c r="L19" i="3" s="1"/>
  <c r="F62" i="1"/>
  <c r="I126" i="2"/>
  <c r="L167" i="2"/>
  <c r="J56" i="3" s="1"/>
  <c r="L168" i="2"/>
  <c r="J57" i="3" s="1"/>
  <c r="M162" i="2"/>
  <c r="K51" i="3" s="1"/>
  <c r="L152" i="2"/>
  <c r="J41" i="3" s="1"/>
  <c r="L166" i="2"/>
  <c r="J55" i="3" s="1"/>
  <c r="L165" i="2"/>
  <c r="J54" i="3" s="1"/>
  <c r="F50" i="1"/>
  <c r="I107" i="2"/>
  <c r="L169" i="2"/>
  <c r="J58" i="3" s="1"/>
  <c r="F67" i="1"/>
  <c r="I135" i="2"/>
  <c r="N135" i="2" s="1"/>
  <c r="L34" i="3" s="1"/>
  <c r="E32" i="1"/>
  <c r="E24" i="1"/>
  <c r="E28" i="1"/>
  <c r="E17" i="1"/>
  <c r="O107" i="2" l="1"/>
  <c r="M30" i="3" s="1"/>
  <c r="N107" i="2"/>
  <c r="L30" i="3" s="1"/>
  <c r="L126" i="2"/>
  <c r="J32" i="3" s="1"/>
  <c r="N126" i="2"/>
  <c r="L32" i="3" s="1"/>
  <c r="M135" i="2"/>
  <c r="K34" i="3" s="1"/>
  <c r="O135" i="2"/>
  <c r="M34" i="3" s="1"/>
  <c r="M147" i="2"/>
  <c r="K37" i="3" s="1"/>
  <c r="O147" i="2"/>
  <c r="M37" i="3" s="1"/>
  <c r="M142" i="2"/>
  <c r="K36" i="3" s="1"/>
  <c r="O142" i="2"/>
  <c r="M36" i="3" s="1"/>
  <c r="M138" i="2"/>
  <c r="K35" i="3" s="1"/>
  <c r="O138" i="2"/>
  <c r="M35" i="3" s="1"/>
  <c r="M107" i="2"/>
  <c r="K30" i="3" s="1"/>
  <c r="M50" i="2"/>
  <c r="K19" i="3" s="1"/>
  <c r="O50" i="2"/>
  <c r="M19" i="3" s="1"/>
  <c r="M149" i="2"/>
  <c r="K38" i="3" s="1"/>
  <c r="O149" i="2"/>
  <c r="M38" i="3" s="1"/>
  <c r="I34" i="2"/>
  <c r="N34" i="2" s="1"/>
  <c r="L17" i="3" s="1"/>
  <c r="I54" i="2"/>
  <c r="N54" i="2" s="1"/>
  <c r="L22" i="3" s="1"/>
  <c r="I33" i="2"/>
  <c r="I59" i="2"/>
  <c r="N59" i="2" s="1"/>
  <c r="L24" i="3" s="1"/>
  <c r="I53" i="2"/>
  <c r="N53" i="2" s="1"/>
  <c r="L21" i="3" s="1"/>
  <c r="I41" i="2"/>
  <c r="N41" i="2" s="1"/>
  <c r="L18" i="3" s="1"/>
  <c r="I32" i="2"/>
  <c r="N32" i="2" s="1"/>
  <c r="L15" i="3" s="1"/>
  <c r="I56" i="2"/>
  <c r="N56" i="2" s="1"/>
  <c r="L23" i="3" s="1"/>
  <c r="F28" i="1"/>
  <c r="I78" i="2"/>
  <c r="N78" i="2" s="1"/>
  <c r="L28" i="3" s="1"/>
  <c r="L50" i="2"/>
  <c r="J19" i="3" s="1"/>
  <c r="L149" i="2"/>
  <c r="J38" i="3" s="1"/>
  <c r="F32" i="1"/>
  <c r="I82" i="2"/>
  <c r="N82" i="2" s="1"/>
  <c r="L29" i="3" s="1"/>
  <c r="L142" i="2"/>
  <c r="J36" i="3" s="1"/>
  <c r="L107" i="2"/>
  <c r="J30" i="3" s="1"/>
  <c r="F22" i="1"/>
  <c r="I69" i="2"/>
  <c r="N69" i="2" s="1"/>
  <c r="L26" i="3" s="1"/>
  <c r="F24" i="1"/>
  <c r="I73" i="2"/>
  <c r="N73" i="2" s="1"/>
  <c r="L27" i="3" s="1"/>
  <c r="L135" i="2"/>
  <c r="J34" i="3" s="1"/>
  <c r="L147" i="2"/>
  <c r="J37" i="3" s="1"/>
  <c r="F17" i="1"/>
  <c r="I64" i="2"/>
  <c r="N64" i="2" s="1"/>
  <c r="L25" i="3" s="1"/>
  <c r="L138" i="2"/>
  <c r="J35" i="3" s="1"/>
  <c r="L33" i="2" l="1"/>
  <c r="J16" i="3" s="1"/>
  <c r="N33" i="2"/>
  <c r="L16" i="3" s="1"/>
  <c r="O78" i="2"/>
  <c r="M28" i="3" s="1"/>
  <c r="M78" i="2"/>
  <c r="K28" i="3" s="1"/>
  <c r="O73" i="2"/>
  <c r="M27" i="3" s="1"/>
  <c r="M73" i="2"/>
  <c r="K27" i="3" s="1"/>
  <c r="O64" i="2"/>
  <c r="M25" i="3" s="1"/>
  <c r="M64" i="2"/>
  <c r="K25" i="3" s="1"/>
  <c r="M82" i="2"/>
  <c r="K29" i="3" s="1"/>
  <c r="O82" i="2"/>
  <c r="M29" i="3" s="1"/>
  <c r="L32" i="2"/>
  <c r="J15" i="3" s="1"/>
  <c r="O69" i="2"/>
  <c r="M26" i="3" s="1"/>
  <c r="M69" i="2"/>
  <c r="K26" i="3" s="1"/>
  <c r="O32" i="2"/>
  <c r="M15" i="3" s="1"/>
  <c r="M32" i="2"/>
  <c r="K15" i="3" s="1"/>
  <c r="O59" i="2"/>
  <c r="M24" i="3" s="1"/>
  <c r="M59" i="2"/>
  <c r="K24" i="3" s="1"/>
  <c r="O56" i="2"/>
  <c r="M23" i="3" s="1"/>
  <c r="M56" i="2"/>
  <c r="K23" i="3" s="1"/>
  <c r="M41" i="2"/>
  <c r="K18" i="3" s="1"/>
  <c r="O41" i="2"/>
  <c r="M18" i="3" s="1"/>
  <c r="O53" i="2"/>
  <c r="M21" i="3" s="1"/>
  <c r="M53" i="2"/>
  <c r="K21" i="3" s="1"/>
  <c r="O33" i="2"/>
  <c r="M16" i="3" s="1"/>
  <c r="M33" i="2"/>
  <c r="K16" i="3" s="1"/>
  <c r="O54" i="2"/>
  <c r="M22" i="3" s="1"/>
  <c r="M54" i="2"/>
  <c r="K22" i="3" s="1"/>
  <c r="O34" i="2"/>
  <c r="M17" i="3" s="1"/>
  <c r="M34" i="2"/>
  <c r="K17" i="3" s="1"/>
  <c r="L69" i="2"/>
  <c r="J26" i="3" s="1"/>
  <c r="L41" i="2"/>
  <c r="J18" i="3" s="1"/>
  <c r="L73" i="2"/>
  <c r="J27" i="3" s="1"/>
  <c r="L82" i="2"/>
  <c r="J29" i="3" s="1"/>
  <c r="L56" i="2"/>
  <c r="J23" i="3" s="1"/>
  <c r="L53" i="2"/>
  <c r="J21" i="3" s="1"/>
  <c r="L64" i="2"/>
  <c r="J25" i="3" s="1"/>
  <c r="L59" i="2"/>
  <c r="J24" i="3" s="1"/>
  <c r="L54" i="2"/>
  <c r="J22" i="3" s="1"/>
  <c r="L78" i="2"/>
  <c r="J28" i="3" s="1"/>
  <c r="L34" i="2"/>
  <c r="J17" i="3" s="1"/>
</calcChain>
</file>

<file path=xl/sharedStrings.xml><?xml version="1.0" encoding="utf-8"?>
<sst xmlns="http://schemas.openxmlformats.org/spreadsheetml/2006/main" count="1542" uniqueCount="375">
  <si>
    <t>Sample ID</t>
  </si>
  <si>
    <t>Web type</t>
    <phoneticPr fontId="1"/>
  </si>
  <si>
    <t>Thread type</t>
    <phoneticPr fontId="1"/>
  </si>
  <si>
    <t>Average among sample</t>
    <phoneticPr fontId="1"/>
  </si>
  <si>
    <t>Normal orb</t>
    <phoneticPr fontId="1"/>
  </si>
  <si>
    <t>Radius</t>
    <phoneticPr fontId="1"/>
  </si>
  <si>
    <t>Resting web</t>
    <phoneticPr fontId="1"/>
  </si>
  <si>
    <t>Frame</t>
    <phoneticPr fontId="1"/>
  </si>
  <si>
    <t>Each value</t>
    <phoneticPr fontId="1"/>
  </si>
  <si>
    <t>CR-2p</t>
    <phoneticPr fontId="1"/>
  </si>
  <si>
    <t>Cocoon web</t>
    <phoneticPr fontId="1"/>
  </si>
  <si>
    <t>Frame</t>
    <phoneticPr fontId="1"/>
  </si>
  <si>
    <t>Correct value</t>
    <phoneticPr fontId="1"/>
  </si>
  <si>
    <t>CR-3c</t>
    <phoneticPr fontId="1"/>
  </si>
  <si>
    <t>Breaking stress (MPa)</t>
    <phoneticPr fontId="1"/>
  </si>
  <si>
    <t>Breaking strain</t>
    <phoneticPr fontId="1"/>
  </si>
  <si>
    <t>Young’s modulus (MPa)</t>
    <phoneticPr fontId="1"/>
  </si>
  <si>
    <t>This value is incorrect. Correctly, it is 1.416.</t>
    <phoneticPr fontId="1"/>
  </si>
  <si>
    <t>Correct breaking stress</t>
    <phoneticPr fontId="1"/>
  </si>
  <si>
    <t>Correct Young’s modulus</t>
    <phoneticPr fontId="1"/>
  </si>
  <si>
    <t>F value</t>
    <phoneticPr fontId="1"/>
  </si>
  <si>
    <t>Radii</t>
    <phoneticPr fontId="1"/>
  </si>
  <si>
    <t>Frames</t>
    <phoneticPr fontId="1"/>
  </si>
  <si>
    <t>Breaking stress with partly wrong dataset (published result)</t>
    <phoneticPr fontId="1"/>
  </si>
  <si>
    <t>Breaking stress with correct dataset</t>
    <phoneticPr fontId="1"/>
  </si>
  <si>
    <t>Breaking force (LN transform) (published result)</t>
    <phoneticPr fontId="1"/>
  </si>
  <si>
    <t>Breaking strain (published result)</t>
    <phoneticPr fontId="1"/>
  </si>
  <si>
    <t>Representative diameter</t>
    <phoneticPr fontId="1"/>
  </si>
  <si>
    <t>DF</t>
    <phoneticPr fontId="1"/>
  </si>
  <si>
    <t>2, 33</t>
    <phoneticPr fontId="1"/>
  </si>
  <si>
    <t>2, 34</t>
  </si>
  <si>
    <t>2, 34</t>
    <phoneticPr fontId="1"/>
  </si>
  <si>
    <t>CF&gt;(OF, RF)</t>
    <phoneticPr fontId="1"/>
  </si>
  <si>
    <t>&lt;0.0001</t>
  </si>
  <si>
    <t>&lt;0.0001</t>
    <phoneticPr fontId="1"/>
  </si>
  <si>
    <t>Tensile property</t>
    <phoneticPr fontId="1"/>
  </si>
  <si>
    <t>Thread type</t>
    <phoneticPr fontId="1"/>
  </si>
  <si>
    <t>CR&gt;(OR, RR)</t>
  </si>
  <si>
    <t>CR&gt;(OR, RR)</t>
    <phoneticPr fontId="1"/>
  </si>
  <si>
    <t xml:space="preserve">P value </t>
    <phoneticPr fontId="1"/>
  </si>
  <si>
    <t>Tukey-Kramer (P&lt;0.05)</t>
    <phoneticPr fontId="1"/>
  </si>
  <si>
    <t>n.s.</t>
    <phoneticPr fontId="1"/>
  </si>
  <si>
    <t>Cocoon web</t>
  </si>
  <si>
    <t>Young’s modulus with partly wrong dataset (published result)</t>
    <phoneticPr fontId="1"/>
  </si>
  <si>
    <t xml:space="preserve">Young’s modulus with correct dataset </t>
    <phoneticPr fontId="1"/>
  </si>
  <si>
    <t>OF&gt;CF, (OF, RF), (RF, CF)</t>
    <phoneticPr fontId="1"/>
  </si>
  <si>
    <t>2, 28</t>
    <phoneticPr fontId="1"/>
  </si>
  <si>
    <t>2, 45</t>
    <phoneticPr fontId="1"/>
  </si>
  <si>
    <t>Thread diameter with partly wrong dataset (LN transform) (published result)</t>
    <phoneticPr fontId="1"/>
  </si>
  <si>
    <t>Thread diameter with correct dataset (LN transform)</t>
    <phoneticPr fontId="1"/>
  </si>
  <si>
    <t>Log-transformed RF-7b was wrongly included in ANOVA of thread diameter.</t>
    <phoneticPr fontId="1"/>
  </si>
  <si>
    <t>2, 44</t>
    <phoneticPr fontId="1"/>
  </si>
  <si>
    <t>These have resulted from an unknown miscalculation.</t>
    <phoneticPr fontId="1"/>
  </si>
  <si>
    <t>Note</t>
    <phoneticPr fontId="1"/>
  </si>
  <si>
    <t>NA</t>
  </si>
  <si>
    <t>Breaking force (mN)</t>
    <phoneticPr fontId="1"/>
  </si>
  <si>
    <t>Raw Young's modulus (mN)</t>
    <phoneticPr fontId="1"/>
  </si>
  <si>
    <t>An average of all samples (1.9047) was used for the calculation of breaking stress and Young's modulus of OR-1-14 with no diameter data.</t>
    <phoneticPr fontId="1"/>
  </si>
  <si>
    <t>This value (2.763) is representative used for calculation of breaking stress and Young's modulus of RR-5.</t>
    <phoneticPr fontId="1"/>
  </si>
  <si>
    <t>NA</t>
    <phoneticPr fontId="1"/>
  </si>
  <si>
    <t>This average (7.2364) is representative used for the calculation of breaking stress and Young's modulus of CR-1.</t>
    <phoneticPr fontId="1"/>
  </si>
  <si>
    <t>This value (39.35) is representative used for the calculation of breaking stress and Young's modulus of CR-5.</t>
    <phoneticPr fontId="1"/>
  </si>
  <si>
    <t>Thread diameter with correct dataset (LN transform)</t>
    <phoneticPr fontId="1"/>
  </si>
  <si>
    <t>Thread diameter with partly wrong dataset (LN transform)</t>
    <phoneticPr fontId="1"/>
  </si>
  <si>
    <t>Thread type</t>
    <phoneticPr fontId="1"/>
  </si>
  <si>
    <t>Sample ID</t>
    <phoneticPr fontId="1"/>
  </si>
  <si>
    <t>RR 5</t>
  </si>
  <si>
    <t>RR 5</t>
    <phoneticPr fontId="1"/>
  </si>
  <si>
    <t>OR 16</t>
  </si>
  <si>
    <t>OR 17</t>
  </si>
  <si>
    <t>OR 18</t>
  </si>
  <si>
    <t>OR 19</t>
  </si>
  <si>
    <t>OR 20</t>
  </si>
  <si>
    <t>OR 21</t>
  </si>
  <si>
    <t>OR 22</t>
  </si>
  <si>
    <t>OR 23</t>
  </si>
  <si>
    <t>OR 24</t>
  </si>
  <si>
    <t>OR 25</t>
  </si>
  <si>
    <t>RR 5a</t>
  </si>
  <si>
    <t>RR 6</t>
  </si>
  <si>
    <t>RR 11a</t>
  </si>
  <si>
    <t>RR 11c</t>
  </si>
  <si>
    <t>RR 11d</t>
  </si>
  <si>
    <t>RR 11e</t>
  </si>
  <si>
    <t>RR 12a</t>
  </si>
  <si>
    <t>RR 12b</t>
  </si>
  <si>
    <t>RR 12c</t>
  </si>
  <si>
    <t>RR 12d</t>
  </si>
  <si>
    <t>RR 12e</t>
  </si>
  <si>
    <t>RR 13a</t>
  </si>
  <si>
    <t>RR 13b</t>
  </si>
  <si>
    <t>RR 14b</t>
  </si>
  <si>
    <t>RR 14c</t>
  </si>
  <si>
    <t>RR 14d</t>
  </si>
  <si>
    <t>RR 14e</t>
  </si>
  <si>
    <t>RR 15a</t>
  </si>
  <si>
    <t>RR 15b</t>
  </si>
  <si>
    <t>RR 15c</t>
  </si>
  <si>
    <t>RR 15d</t>
  </si>
  <si>
    <t>RR 16a</t>
  </si>
  <si>
    <t>RR 16b</t>
  </si>
  <si>
    <t>RR 16c</t>
  </si>
  <si>
    <t>RR 16d</t>
  </si>
  <si>
    <t>RR 17</t>
  </si>
  <si>
    <t>RR 18</t>
  </si>
  <si>
    <t>RR 19</t>
  </si>
  <si>
    <t>RR 20</t>
  </si>
  <si>
    <t>CR 1j</t>
  </si>
  <si>
    <t>CR 1l</t>
  </si>
  <si>
    <t>CR 1m</t>
  </si>
  <si>
    <t>CR 1p</t>
  </si>
  <si>
    <t>CR 1q</t>
  </si>
  <si>
    <t>CR 1r</t>
  </si>
  <si>
    <t>CR 1s</t>
  </si>
  <si>
    <t>CR 1t</t>
  </si>
  <si>
    <t>CR 1w</t>
  </si>
  <si>
    <t>CR 1x</t>
  </si>
  <si>
    <t>CR 2c</t>
  </si>
  <si>
    <t>CR 2d</t>
  </si>
  <si>
    <t>CR 2e</t>
  </si>
  <si>
    <t>CR 2h</t>
  </si>
  <si>
    <t>CR 2i</t>
  </si>
  <si>
    <t>CR 2j</t>
  </si>
  <si>
    <t>CR 2k</t>
  </si>
  <si>
    <t>CR 2l</t>
  </si>
  <si>
    <t>CR 2m</t>
  </si>
  <si>
    <t>CR 2o</t>
  </si>
  <si>
    <t>CR 3a</t>
  </si>
  <si>
    <t>CR 3b</t>
  </si>
  <si>
    <t>CR 4a</t>
  </si>
  <si>
    <t>CR 4b</t>
  </si>
  <si>
    <t>CR 4c</t>
  </si>
  <si>
    <t>CR 4d</t>
  </si>
  <si>
    <t>CR 5a</t>
  </si>
  <si>
    <t>CR 6a</t>
  </si>
  <si>
    <t>CR 6b</t>
  </si>
  <si>
    <t>CR 6c</t>
  </si>
  <si>
    <t>CR 7a</t>
  </si>
  <si>
    <t>CR 7b</t>
  </si>
  <si>
    <t>CR 7c</t>
  </si>
  <si>
    <t>CR 7d</t>
  </si>
  <si>
    <t>CR 8a</t>
  </si>
  <si>
    <t>CR 8b</t>
  </si>
  <si>
    <t>CR 8c</t>
  </si>
  <si>
    <t>CR 8d</t>
  </si>
  <si>
    <t>CR 8e</t>
  </si>
  <si>
    <t>CR 9a</t>
  </si>
  <si>
    <t>CR 9b</t>
  </si>
  <si>
    <t>OF 1</t>
  </si>
  <si>
    <t>OF 2</t>
  </si>
  <si>
    <t>OF 3</t>
  </si>
  <si>
    <t>OF 8</t>
  </si>
  <si>
    <t>OF 9</t>
  </si>
  <si>
    <t>OF 10</t>
  </si>
  <si>
    <t>OF 11</t>
  </si>
  <si>
    <t>OF 12</t>
  </si>
  <si>
    <t>OF 13</t>
  </si>
  <si>
    <t>OF 14</t>
  </si>
  <si>
    <t>OF 15</t>
  </si>
  <si>
    <t>OF 16</t>
  </si>
  <si>
    <t>OF 17</t>
  </si>
  <si>
    <t>OF 18</t>
  </si>
  <si>
    <t>OF 19</t>
  </si>
  <si>
    <t>OF 20</t>
  </si>
  <si>
    <t>OF 21</t>
  </si>
  <si>
    <t>OF 22</t>
  </si>
  <si>
    <t>OF 23</t>
  </si>
  <si>
    <t>RF 1</t>
  </si>
  <si>
    <t>RF 2</t>
  </si>
  <si>
    <t>RF 3</t>
  </si>
  <si>
    <t>RF 4</t>
  </si>
  <si>
    <t>RF 5</t>
  </si>
  <si>
    <t>RF 6</t>
  </si>
  <si>
    <t>RF 7a</t>
  </si>
  <si>
    <t>RF 7b</t>
  </si>
  <si>
    <t>RF 8</t>
  </si>
  <si>
    <t>RF 9</t>
  </si>
  <si>
    <t>RF 10</t>
  </si>
  <si>
    <t>RF 11</t>
  </si>
  <si>
    <t>RF 12</t>
  </si>
  <si>
    <t>RF 13</t>
  </si>
  <si>
    <t>RF 14</t>
  </si>
  <si>
    <t>RF 15</t>
  </si>
  <si>
    <t>RF 16</t>
  </si>
  <si>
    <t>RF 17</t>
  </si>
  <si>
    <t>RF 18</t>
  </si>
  <si>
    <t>RF 19</t>
  </si>
  <si>
    <t>CF 1a</t>
  </si>
  <si>
    <t>CF 1b</t>
  </si>
  <si>
    <t>CF 1c</t>
  </si>
  <si>
    <t>CF 1d</t>
  </si>
  <si>
    <t>CF 1e</t>
  </si>
  <si>
    <t>CF 1g</t>
  </si>
  <si>
    <t>CF 1h</t>
  </si>
  <si>
    <t>CF 1i</t>
  </si>
  <si>
    <t>CF 1j</t>
  </si>
  <si>
    <t>CF 1l</t>
  </si>
  <si>
    <t>CF 2a</t>
  </si>
  <si>
    <t>CF 2c</t>
  </si>
  <si>
    <t>CF 2d</t>
  </si>
  <si>
    <t>CF 2e</t>
  </si>
  <si>
    <t>CF 2f</t>
  </si>
  <si>
    <t>CF 3a</t>
  </si>
  <si>
    <t>CF 3b</t>
  </si>
  <si>
    <t>CR 3c</t>
  </si>
  <si>
    <t>CF 4a</t>
  </si>
  <si>
    <t>CF 4b</t>
  </si>
  <si>
    <t>CF 5a</t>
  </si>
  <si>
    <t>CF 5b</t>
  </si>
  <si>
    <t>CF 6a</t>
  </si>
  <si>
    <t>CF 6b</t>
  </si>
  <si>
    <t>CF 7a</t>
  </si>
  <si>
    <t>CF 7b</t>
  </si>
  <si>
    <t>CF 8a</t>
  </si>
  <si>
    <t>CF 8b</t>
  </si>
  <si>
    <t>CF 9</t>
  </si>
  <si>
    <t>OR 7</t>
  </si>
  <si>
    <t>OR 8</t>
  </si>
  <si>
    <t>OR 9a</t>
  </si>
  <si>
    <t>OR 9b</t>
  </si>
  <si>
    <t>OR 10</t>
  </si>
  <si>
    <t>OR 11a</t>
  </si>
  <si>
    <t>OR 11b</t>
  </si>
  <si>
    <t>OR 12a</t>
  </si>
  <si>
    <t>OR 12b</t>
  </si>
  <si>
    <t>OR 13a</t>
  </si>
  <si>
    <t>OR 13b</t>
  </si>
  <si>
    <t>OR 14a</t>
  </si>
  <si>
    <t>OR 14b</t>
  </si>
  <si>
    <t>OR 15a</t>
  </si>
  <si>
    <t>OR 15b</t>
  </si>
  <si>
    <t>RR 1a</t>
  </si>
  <si>
    <t>RR 1b</t>
  </si>
  <si>
    <t>RR 1c</t>
  </si>
  <si>
    <t>RR 1d</t>
  </si>
  <si>
    <t>RR 1e</t>
  </si>
  <si>
    <t>RR 1f</t>
  </si>
  <si>
    <t>RR 1g</t>
  </si>
  <si>
    <t>RR 1h</t>
  </si>
  <si>
    <t>RR 1i</t>
  </si>
  <si>
    <t>RR 1j</t>
  </si>
  <si>
    <t>RR 2</t>
  </si>
  <si>
    <t>RR 3</t>
  </si>
  <si>
    <t>RR 4a</t>
  </si>
  <si>
    <t>RR 4b</t>
  </si>
  <si>
    <t>RR 4c</t>
  </si>
  <si>
    <t>RR 4d</t>
  </si>
  <si>
    <t>RR 4e</t>
  </si>
  <si>
    <t>RR 4f</t>
  </si>
  <si>
    <t>RR 4g</t>
  </si>
  <si>
    <t>RR 5b</t>
  </si>
  <si>
    <t>RR 5c</t>
  </si>
  <si>
    <t>RR 5d</t>
  </si>
  <si>
    <t>RR 5e</t>
  </si>
  <si>
    <t>RR 5f</t>
  </si>
  <si>
    <t>RR 5g</t>
  </si>
  <si>
    <t>RR 5h</t>
  </si>
  <si>
    <t>RR 5i</t>
  </si>
  <si>
    <t>RR 7a</t>
  </si>
  <si>
    <t>RR 7b</t>
  </si>
  <si>
    <t>RR 8</t>
  </si>
  <si>
    <t>RR 9a</t>
  </si>
  <si>
    <t>RR 9b</t>
  </si>
  <si>
    <t>RR 10a</t>
  </si>
  <si>
    <t>RR 10b</t>
  </si>
  <si>
    <t>RR 10c</t>
  </si>
  <si>
    <t>RR 11b</t>
  </si>
  <si>
    <t>RR 13c</t>
  </si>
  <si>
    <t>RR 13d</t>
  </si>
  <si>
    <t>RR 14a</t>
  </si>
  <si>
    <t>CR 1a</t>
  </si>
  <si>
    <t>CR 1b</t>
  </si>
  <si>
    <t>CR 1c</t>
  </si>
  <si>
    <t>CR 1d</t>
  </si>
  <si>
    <t>CR 1e</t>
  </si>
  <si>
    <t>CR 1f</t>
  </si>
  <si>
    <t>CR 1g</t>
  </si>
  <si>
    <t>CR 1h</t>
  </si>
  <si>
    <t>CR 1i</t>
  </si>
  <si>
    <t>CR 1k</t>
  </si>
  <si>
    <t>CR 1n</t>
  </si>
  <si>
    <t>CR 1o</t>
  </si>
  <si>
    <t>CR 1u</t>
  </si>
  <si>
    <t>CR 1v</t>
  </si>
  <si>
    <t>CR 1y</t>
  </si>
  <si>
    <t>CR 2a</t>
  </si>
  <si>
    <t>CR 2b</t>
  </si>
  <si>
    <t>CR 2f</t>
  </si>
  <si>
    <t>CR 2g</t>
  </si>
  <si>
    <t>CR 2n</t>
  </si>
  <si>
    <t>CR 2p</t>
  </si>
  <si>
    <t>CR 5b</t>
  </si>
  <si>
    <t>CR 5c</t>
  </si>
  <si>
    <t>CR 5d</t>
  </si>
  <si>
    <t>CR 5e</t>
  </si>
  <si>
    <t>OF 4</t>
  </si>
  <si>
    <t>OF 5</t>
  </si>
  <si>
    <t>OF 6</t>
  </si>
  <si>
    <t>OF 7</t>
  </si>
  <si>
    <t>RF 7</t>
  </si>
  <si>
    <t>CF 1f</t>
  </si>
  <si>
    <t>CF 1k</t>
  </si>
  <si>
    <t>CF 2b</t>
  </si>
  <si>
    <t>OR 1</t>
  </si>
  <si>
    <t>OR 2</t>
  </si>
  <si>
    <t>OR 3</t>
  </si>
  <si>
    <t>OR 4</t>
  </si>
  <si>
    <t>OR 5</t>
  </si>
  <si>
    <t>OR 6</t>
  </si>
  <si>
    <t>RR 11</t>
  </si>
  <si>
    <t>RR 11</t>
    <phoneticPr fontId="1"/>
  </si>
  <si>
    <t>RR 12</t>
  </si>
  <si>
    <t>RR 13</t>
  </si>
  <si>
    <t>RR 14</t>
  </si>
  <si>
    <t>RR 15</t>
  </si>
  <si>
    <t>RR 16</t>
  </si>
  <si>
    <t>CF 1</t>
    <phoneticPr fontId="1"/>
  </si>
  <si>
    <t>CF 2</t>
  </si>
  <si>
    <t>CF 3</t>
  </si>
  <si>
    <t>CF 4</t>
  </si>
  <si>
    <t>CF 5</t>
  </si>
  <si>
    <t>CF 6</t>
  </si>
  <si>
    <t>CF 7</t>
  </si>
  <si>
    <t>CF 8</t>
  </si>
  <si>
    <t>OF 1</t>
    <phoneticPr fontId="1"/>
  </si>
  <si>
    <t>OF 8</t>
    <phoneticPr fontId="1"/>
  </si>
  <si>
    <t>RF 7</t>
    <phoneticPr fontId="1"/>
  </si>
  <si>
    <t>Breaking strain</t>
    <phoneticPr fontId="1"/>
  </si>
  <si>
    <t>OR 1</t>
    <phoneticPr fontId="1"/>
  </si>
  <si>
    <t>OR 9</t>
  </si>
  <si>
    <t>OR 6</t>
    <phoneticPr fontId="1"/>
  </si>
  <si>
    <t>OR 11</t>
  </si>
  <si>
    <t>OR 12</t>
  </si>
  <si>
    <t>OR 13</t>
  </si>
  <si>
    <t>OR 14</t>
  </si>
  <si>
    <t>RR 1</t>
    <phoneticPr fontId="1"/>
  </si>
  <si>
    <t>RR 4</t>
  </si>
  <si>
    <t>RR 7</t>
  </si>
  <si>
    <t>RR 9</t>
  </si>
  <si>
    <t>RR 10</t>
  </si>
  <si>
    <t>CR 1</t>
    <phoneticPr fontId="1"/>
  </si>
  <si>
    <t>CR 2</t>
  </si>
  <si>
    <t>CR 3</t>
  </si>
  <si>
    <t>CR 4</t>
  </si>
  <si>
    <t>CR 5</t>
  </si>
  <si>
    <t>CR 6</t>
  </si>
  <si>
    <t>CR 7</t>
  </si>
  <si>
    <t>CR 8</t>
  </si>
  <si>
    <t>CR 9</t>
  </si>
  <si>
    <t>RF 1</t>
    <phoneticPr fontId="1"/>
  </si>
  <si>
    <t>Breaking force (LN transform)</t>
  </si>
  <si>
    <t>Breaking stress with partly wrong dataset</t>
    <phoneticPr fontId="1"/>
  </si>
  <si>
    <t>Breaking stress with correct dataset</t>
    <phoneticPr fontId="1"/>
  </si>
  <si>
    <t xml:space="preserve">Young’s modulus with partly wrong dataset </t>
  </si>
  <si>
    <t xml:space="preserve">Young’s modulus with correct dataset </t>
    <phoneticPr fontId="1"/>
  </si>
  <si>
    <t>Orb radius</t>
    <phoneticPr fontId="1"/>
  </si>
  <si>
    <t>Resting radius</t>
    <phoneticPr fontId="1"/>
  </si>
  <si>
    <t>Cocoon radius</t>
    <phoneticPr fontId="1"/>
  </si>
  <si>
    <t>Orb frame</t>
    <phoneticPr fontId="1"/>
  </si>
  <si>
    <t>Resting frame</t>
    <phoneticPr fontId="1"/>
  </si>
  <si>
    <t>Cocoon frame</t>
    <phoneticPr fontId="1"/>
  </si>
  <si>
    <t>Correctly, it is 11.99.</t>
    <phoneticPr fontId="1"/>
  </si>
  <si>
    <t>Correctly, it is 21.9525.</t>
    <phoneticPr fontId="1"/>
  </si>
  <si>
    <t>The diameter data of CR-3c was wrongly included in frames (CF) at the time of publication.</t>
    <phoneticPr fontId="1"/>
  </si>
  <si>
    <t>The F value was incorrect at the time of publication for an unknown miscalculation. Correctly, it is 20.953 and all other results are the same.</t>
    <phoneticPr fontId="1"/>
  </si>
  <si>
    <t>Omitted sample ID</t>
    <phoneticPr fontId="1"/>
  </si>
  <si>
    <t>Web type of the omitted sample</t>
    <phoneticPr fontId="1"/>
  </si>
  <si>
    <t>Thread type of the omitted sample</t>
    <phoneticPr fontId="1"/>
  </si>
  <si>
    <t>Omitted value</t>
    <phoneticPr fontId="1"/>
  </si>
  <si>
    <t>Log-transformed column E</t>
    <phoneticPr fontId="1"/>
  </si>
  <si>
    <t>Log-transformed column G</t>
    <phoneticPr fontId="1"/>
  </si>
  <si>
    <t>Average of all samples (8.471737) was used for the calculation of breaking stress and Young's modulus of OF-4-7 with no diameter data.</t>
    <phoneticPr fontId="1"/>
  </si>
  <si>
    <t>An average of eleven averages of all available samples (3.109354) was used for the calculation of breaking stress and Young's modulus of RR-1-4, 7-10 with no diameter data. Five of eleven samples (RR16-20) are additional ones with no tensile test conducted.</t>
    <phoneticPr fontId="1"/>
  </si>
  <si>
    <t>Calculation basis</t>
    <phoneticPr fontId="1"/>
  </si>
  <si>
    <t>The diameter data of CR-2p was omitted in ANOVA of thread diameter at the time of publication. Furthermore, the average diameter used for ANOVA wrongly included all pseudo-replicates of CR 3-9. The calculation of breaking stress and Young's modulus at the time of publication used the correct value of thread diameter averaging over 11 pseudo-replicates of CR 2 (i.e. cell 60H).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</si>
</sst>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3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Fill="1" applyBorder="1">
      <alignment vertical="center"/>
    </xf>
    <xf numFmtId="0" fontId="0" fillId="3" borderId="3" xfId="0" applyFill="1" applyBorder="1">
      <alignment vertical="center"/>
    </xf>
    <xf numFmtId="0" fontId="0" fillId="2" borderId="3" xfId="0" applyFill="1" applyBorder="1">
      <alignment vertical="center"/>
    </xf>
    <xf numFmtId="0" fontId="0" fillId="5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Fill="1" applyBorder="1">
      <alignment vertical="center"/>
    </xf>
    <xf numFmtId="0" fontId="0" fillId="7" borderId="6" xfId="0" applyFill="1" applyBorder="1">
      <alignment vertical="center"/>
    </xf>
    <xf numFmtId="0" fontId="0" fillId="7" borderId="0" xfId="0" applyFill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0" fillId="8" borderId="3" xfId="0" applyFill="1" applyBorder="1">
      <alignment vertical="center"/>
    </xf>
    <xf numFmtId="0" fontId="0" fillId="8" borderId="0" xfId="0" applyFill="1">
      <alignment vertical="center"/>
    </xf>
    <xf numFmtId="0" fontId="0" fillId="9" borderId="4" xfId="0" applyFill="1" applyBorder="1">
      <alignment vertical="center"/>
    </xf>
    <xf numFmtId="0" fontId="0" fillId="9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0" fillId="6" borderId="3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10" borderId="0" xfId="0" applyFill="1">
      <alignment vertical="center"/>
    </xf>
    <xf numFmtId="0" fontId="0" fillId="0" borderId="7" xfId="0" applyBorder="1" applyAlignment="1">
      <alignment horizontal="right" vertical="center"/>
    </xf>
    <xf numFmtId="0" fontId="0" fillId="0" borderId="5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0" fillId="4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CCCCFF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6C59-8861-4AC2-83BB-872C0973D949}">
  <dimension ref="A1:N149"/>
  <sheetViews>
    <sheetView tabSelected="1" zoomScale="70" zoomScaleNormal="70" workbookViewId="0">
      <pane ySplit="1" topLeftCell="A2" activePane="bottomLeft" state="frozen"/>
      <selection pane="bottomLeft" activeCell="M67" sqref="M67"/>
    </sheetView>
  </sheetViews>
  <sheetFormatPr defaultRowHeight="18" x14ac:dyDescent="0.45"/>
  <cols>
    <col min="1" max="1" width="10.8984375" customWidth="1"/>
    <col min="2" max="3" width="14.69921875" customWidth="1"/>
    <col min="4" max="4" width="10.19921875" customWidth="1"/>
    <col min="5" max="5" width="21.296875" customWidth="1"/>
    <col min="6" max="6" width="27" customWidth="1"/>
    <col min="7" max="7" width="19.5" style="1" customWidth="1"/>
    <col min="8" max="8" width="27.3984375" style="1" customWidth="1"/>
    <col min="9" max="9" width="19" customWidth="1"/>
    <col min="10" max="10" width="12.796875" customWidth="1"/>
    <col min="13" max="13" width="70" style="62" customWidth="1"/>
    <col min="14" max="14" width="16.3984375" customWidth="1"/>
  </cols>
  <sheetData>
    <row r="1" spans="1:14" ht="18.600000000000001" thickBot="1" x14ac:dyDescent="0.5">
      <c r="A1" s="17" t="s">
        <v>0</v>
      </c>
      <c r="B1" s="17" t="s">
        <v>1</v>
      </c>
      <c r="C1" s="17" t="s">
        <v>2</v>
      </c>
      <c r="D1" s="17" t="s">
        <v>8</v>
      </c>
      <c r="E1" s="17" t="s">
        <v>3</v>
      </c>
      <c r="F1" s="33" t="s">
        <v>369</v>
      </c>
      <c r="G1" s="18" t="s">
        <v>12</v>
      </c>
      <c r="H1" s="33" t="s">
        <v>370</v>
      </c>
      <c r="I1" s="60" t="s">
        <v>365</v>
      </c>
      <c r="J1" s="60" t="s">
        <v>366</v>
      </c>
      <c r="K1" s="60" t="s">
        <v>367</v>
      </c>
      <c r="L1" s="60" t="s">
        <v>368</v>
      </c>
      <c r="M1" s="61" t="s">
        <v>53</v>
      </c>
      <c r="N1" s="56" t="s">
        <v>373</v>
      </c>
    </row>
    <row r="2" spans="1:14" x14ac:dyDescent="0.45">
      <c r="A2" s="8" t="s">
        <v>68</v>
      </c>
      <c r="B2" s="8" t="s">
        <v>4</v>
      </c>
      <c r="C2" s="8" t="s">
        <v>5</v>
      </c>
      <c r="D2" s="8">
        <v>1.538</v>
      </c>
      <c r="E2" s="8">
        <f t="shared" ref="E2:E12" si="0">AVERAGE(D2)</f>
        <v>1.538</v>
      </c>
      <c r="F2" s="8">
        <f>LN(E2)</f>
        <v>0.43048287108345223</v>
      </c>
      <c r="G2" s="9">
        <f>AVERAGE(D2)</f>
        <v>1.538</v>
      </c>
      <c r="H2" s="29">
        <f>LN(G2)</f>
        <v>0.43048287108345223</v>
      </c>
      <c r="I2" s="8"/>
      <c r="J2" s="8"/>
      <c r="K2" s="8"/>
      <c r="L2" s="8"/>
    </row>
    <row r="3" spans="1:14" x14ac:dyDescent="0.45">
      <c r="A3" s="11" t="s">
        <v>69</v>
      </c>
      <c r="B3" s="11" t="s">
        <v>4</v>
      </c>
      <c r="C3" s="11" t="s">
        <v>5</v>
      </c>
      <c r="D3" s="11">
        <v>1.7430000000000001</v>
      </c>
      <c r="E3" s="11">
        <f t="shared" si="0"/>
        <v>1.7430000000000001</v>
      </c>
      <c r="F3" s="11">
        <f>LN(E3)</f>
        <v>0.55560776653788391</v>
      </c>
      <c r="G3" s="12">
        <f>AVERAGE(D3)</f>
        <v>1.7430000000000001</v>
      </c>
      <c r="H3" s="30">
        <f>LN(G3)</f>
        <v>0.55560776653788391</v>
      </c>
      <c r="I3" s="11"/>
      <c r="J3" s="11"/>
      <c r="K3" s="11"/>
      <c r="L3" s="11"/>
    </row>
    <row r="4" spans="1:14" x14ac:dyDescent="0.45">
      <c r="A4" s="6" t="s">
        <v>70</v>
      </c>
      <c r="B4" s="6" t="s">
        <v>4</v>
      </c>
      <c r="C4" s="6" t="s">
        <v>5</v>
      </c>
      <c r="D4" s="6">
        <v>2.0550000000000002</v>
      </c>
      <c r="E4" s="6">
        <f t="shared" si="0"/>
        <v>2.0550000000000002</v>
      </c>
      <c r="F4" s="11">
        <f t="shared" ref="F4:H13" si="1">LN(E4)</f>
        <v>0.72027584794819799</v>
      </c>
      <c r="G4" s="12">
        <f t="shared" ref="G4:G13" si="2">AVERAGE(D4)</f>
        <v>2.0550000000000002</v>
      </c>
      <c r="H4" s="30">
        <f t="shared" si="1"/>
        <v>0.72027584794819799</v>
      </c>
      <c r="I4" s="6"/>
      <c r="J4" s="6"/>
      <c r="K4" s="6"/>
      <c r="L4" s="6"/>
    </row>
    <row r="5" spans="1:14" x14ac:dyDescent="0.45">
      <c r="A5" s="6" t="s">
        <v>71</v>
      </c>
      <c r="B5" s="6" t="s">
        <v>4</v>
      </c>
      <c r="C5" s="6" t="s">
        <v>5</v>
      </c>
      <c r="D5" s="6">
        <v>2.1070000000000002</v>
      </c>
      <c r="E5" s="6">
        <f t="shared" si="0"/>
        <v>2.1070000000000002</v>
      </c>
      <c r="F5" s="11">
        <f t="shared" si="1"/>
        <v>0.74526513482205203</v>
      </c>
      <c r="G5" s="12">
        <f t="shared" si="2"/>
        <v>2.1070000000000002</v>
      </c>
      <c r="H5" s="30">
        <f t="shared" si="1"/>
        <v>0.74526513482205203</v>
      </c>
      <c r="I5" s="6"/>
      <c r="J5" s="6"/>
      <c r="K5" s="6"/>
      <c r="L5" s="6"/>
    </row>
    <row r="6" spans="1:14" x14ac:dyDescent="0.45">
      <c r="A6" s="6" t="s">
        <v>72</v>
      </c>
      <c r="B6" s="6" t="s">
        <v>4</v>
      </c>
      <c r="C6" s="6" t="s">
        <v>5</v>
      </c>
      <c r="D6" s="6">
        <v>1.9239999999999999</v>
      </c>
      <c r="E6" s="6">
        <f t="shared" si="0"/>
        <v>1.9239999999999999</v>
      </c>
      <c r="F6" s="11">
        <f t="shared" si="1"/>
        <v>0.65440635224351473</v>
      </c>
      <c r="G6" s="12">
        <f t="shared" si="2"/>
        <v>1.9239999999999999</v>
      </c>
      <c r="H6" s="30">
        <f t="shared" si="1"/>
        <v>0.65440635224351473</v>
      </c>
      <c r="I6" s="6"/>
      <c r="J6" s="6"/>
      <c r="K6" s="6"/>
      <c r="L6" s="6"/>
    </row>
    <row r="7" spans="1:14" x14ac:dyDescent="0.45">
      <c r="A7" s="6" t="s">
        <v>73</v>
      </c>
      <c r="B7" s="6" t="s">
        <v>4</v>
      </c>
      <c r="C7" s="6" t="s">
        <v>5</v>
      </c>
      <c r="D7" s="6">
        <v>1.8320000000000001</v>
      </c>
      <c r="E7" s="6">
        <f t="shared" si="0"/>
        <v>1.8320000000000001</v>
      </c>
      <c r="F7" s="11">
        <f t="shared" si="1"/>
        <v>0.60540826625193855</v>
      </c>
      <c r="G7" s="12">
        <f t="shared" si="2"/>
        <v>1.8320000000000001</v>
      </c>
      <c r="H7" s="30">
        <f t="shared" si="1"/>
        <v>0.60540826625193855</v>
      </c>
      <c r="I7" s="6"/>
      <c r="J7" s="6"/>
      <c r="K7" s="6"/>
      <c r="L7" s="6"/>
    </row>
    <row r="8" spans="1:14" x14ac:dyDescent="0.45">
      <c r="A8" s="6" t="s">
        <v>74</v>
      </c>
      <c r="B8" s="6" t="s">
        <v>4</v>
      </c>
      <c r="C8" s="6" t="s">
        <v>5</v>
      </c>
      <c r="D8" s="6">
        <v>1.6579999999999999</v>
      </c>
      <c r="E8" s="6">
        <f t="shared" si="0"/>
        <v>1.6579999999999999</v>
      </c>
      <c r="F8" s="11">
        <f t="shared" si="1"/>
        <v>0.50561205671310316</v>
      </c>
      <c r="G8" s="12">
        <f t="shared" si="2"/>
        <v>1.6579999999999999</v>
      </c>
      <c r="H8" s="30">
        <f t="shared" si="1"/>
        <v>0.50561205671310316</v>
      </c>
      <c r="I8" s="6"/>
      <c r="J8" s="6"/>
      <c r="K8" s="6"/>
      <c r="L8" s="6"/>
    </row>
    <row r="9" spans="1:14" x14ac:dyDescent="0.45">
      <c r="A9" s="6" t="s">
        <v>75</v>
      </c>
      <c r="B9" s="6" t="s">
        <v>4</v>
      </c>
      <c r="C9" s="6" t="s">
        <v>5</v>
      </c>
      <c r="D9" s="6">
        <v>1.8260000000000001</v>
      </c>
      <c r="E9" s="6">
        <f t="shared" si="0"/>
        <v>1.8260000000000001</v>
      </c>
      <c r="F9" s="11">
        <f t="shared" si="1"/>
        <v>0.60212778217277674</v>
      </c>
      <c r="G9" s="12">
        <f t="shared" si="2"/>
        <v>1.8260000000000001</v>
      </c>
      <c r="H9" s="30">
        <f t="shared" si="1"/>
        <v>0.60212778217277674</v>
      </c>
      <c r="I9" s="6"/>
      <c r="J9" s="6"/>
      <c r="K9" s="6"/>
      <c r="L9" s="6"/>
    </row>
    <row r="10" spans="1:14" x14ac:dyDescent="0.45">
      <c r="A10" s="6" t="s">
        <v>76</v>
      </c>
      <c r="B10" s="6" t="s">
        <v>4</v>
      </c>
      <c r="C10" s="6" t="s">
        <v>5</v>
      </c>
      <c r="D10" s="6">
        <v>1.946</v>
      </c>
      <c r="E10" s="6">
        <f t="shared" si="0"/>
        <v>1.946</v>
      </c>
      <c r="F10" s="11">
        <f t="shared" si="1"/>
        <v>0.66577598376381331</v>
      </c>
      <c r="G10" s="12">
        <f t="shared" si="2"/>
        <v>1.946</v>
      </c>
      <c r="H10" s="30">
        <f t="shared" si="1"/>
        <v>0.66577598376381331</v>
      </c>
      <c r="I10" s="6"/>
      <c r="J10" s="6"/>
      <c r="K10" s="6"/>
      <c r="L10" s="6"/>
    </row>
    <row r="11" spans="1:14" ht="36" x14ac:dyDescent="0.45">
      <c r="A11" s="6" t="s">
        <v>77</v>
      </c>
      <c r="B11" s="6" t="s">
        <v>4</v>
      </c>
      <c r="C11" s="6" t="s">
        <v>5</v>
      </c>
      <c r="D11" s="6">
        <v>2.4180000000000001</v>
      </c>
      <c r="E11" s="6">
        <f t="shared" si="0"/>
        <v>2.4180000000000001</v>
      </c>
      <c r="F11" s="11">
        <f t="shared" si="1"/>
        <v>0.88294075219260104</v>
      </c>
      <c r="G11" s="12">
        <f t="shared" si="2"/>
        <v>2.4180000000000001</v>
      </c>
      <c r="H11" s="30">
        <f t="shared" si="1"/>
        <v>0.88294075219260104</v>
      </c>
      <c r="I11" s="6"/>
      <c r="J11" s="6"/>
      <c r="K11" s="6"/>
      <c r="L11" s="6"/>
      <c r="M11" s="62" t="s">
        <v>57</v>
      </c>
      <c r="N11">
        <f>AVERAGE(D2:D11)</f>
        <v>1.9047000000000001</v>
      </c>
    </row>
    <row r="12" spans="1:14" ht="36" x14ac:dyDescent="0.45">
      <c r="A12" s="6" t="s">
        <v>78</v>
      </c>
      <c r="B12" s="6" t="s">
        <v>6</v>
      </c>
      <c r="C12" s="6" t="s">
        <v>5</v>
      </c>
      <c r="D12" s="10">
        <v>2.7629999999999999</v>
      </c>
      <c r="E12" s="6">
        <f t="shared" si="0"/>
        <v>2.7629999999999999</v>
      </c>
      <c r="F12" s="11">
        <f t="shared" si="1"/>
        <v>1.0163170459412794</v>
      </c>
      <c r="G12" s="12">
        <f t="shared" si="2"/>
        <v>2.7629999999999999</v>
      </c>
      <c r="H12" s="30">
        <f t="shared" si="1"/>
        <v>1.0163170459412794</v>
      </c>
      <c r="I12" s="6"/>
      <c r="J12" s="6"/>
      <c r="K12" s="6"/>
      <c r="L12" s="6"/>
      <c r="M12" s="62" t="s">
        <v>58</v>
      </c>
    </row>
    <row r="13" spans="1:14" x14ac:dyDescent="0.45">
      <c r="A13" s="6" t="s">
        <v>79</v>
      </c>
      <c r="B13" s="6" t="s">
        <v>6</v>
      </c>
      <c r="C13" s="6" t="s">
        <v>5</v>
      </c>
      <c r="D13" s="6">
        <v>1.4159999999999999</v>
      </c>
      <c r="E13" s="6">
        <f>AVERAGE(D13)</f>
        <v>1.4159999999999999</v>
      </c>
      <c r="F13" s="11">
        <f t="shared" si="1"/>
        <v>0.34783599527152798</v>
      </c>
      <c r="G13" s="12">
        <f t="shared" si="2"/>
        <v>1.4159999999999999</v>
      </c>
      <c r="H13" s="30">
        <f t="shared" si="1"/>
        <v>0.34783599527152798</v>
      </c>
      <c r="I13" s="6"/>
      <c r="J13" s="6"/>
      <c r="K13" s="6"/>
      <c r="L13" s="6"/>
    </row>
    <row r="14" spans="1:14" x14ac:dyDescent="0.45">
      <c r="A14" t="s">
        <v>80</v>
      </c>
      <c r="B14" t="s">
        <v>6</v>
      </c>
      <c r="C14" t="s">
        <v>5</v>
      </c>
      <c r="D14">
        <v>4.2679999999999998</v>
      </c>
      <c r="H14" s="24"/>
    </row>
    <row r="15" spans="1:14" x14ac:dyDescent="0.45">
      <c r="A15" t="s">
        <v>81</v>
      </c>
      <c r="B15" t="s">
        <v>6</v>
      </c>
      <c r="C15" t="s">
        <v>5</v>
      </c>
      <c r="D15">
        <v>2.097</v>
      </c>
      <c r="H15" s="24"/>
    </row>
    <row r="16" spans="1:14" x14ac:dyDescent="0.45">
      <c r="A16" t="s">
        <v>82</v>
      </c>
      <c r="B16" t="s">
        <v>6</v>
      </c>
      <c r="C16" t="s">
        <v>5</v>
      </c>
      <c r="D16">
        <v>1.214</v>
      </c>
      <c r="H16" s="24"/>
    </row>
    <row r="17" spans="1:12" x14ac:dyDescent="0.45">
      <c r="A17" s="6" t="s">
        <v>83</v>
      </c>
      <c r="B17" s="6" t="s">
        <v>6</v>
      </c>
      <c r="C17" s="6" t="s">
        <v>5</v>
      </c>
      <c r="D17" s="6">
        <v>2.0630000000000002</v>
      </c>
      <c r="E17" s="6">
        <f>AVERAGE(D14:D17)</f>
        <v>2.4105000000000003</v>
      </c>
      <c r="F17" s="6">
        <f>LN(E17)</f>
        <v>0.87983419486354009</v>
      </c>
      <c r="G17" s="7">
        <f>AVERAGE(D14:D17)</f>
        <v>2.4105000000000003</v>
      </c>
      <c r="H17" s="27">
        <f>LN(G17)</f>
        <v>0.87983419486354009</v>
      </c>
      <c r="I17" s="6"/>
      <c r="J17" s="6"/>
      <c r="K17" s="6"/>
      <c r="L17" s="6"/>
    </row>
    <row r="18" spans="1:12" x14ac:dyDescent="0.45">
      <c r="A18" s="4" t="s">
        <v>84</v>
      </c>
      <c r="B18" s="4" t="s">
        <v>6</v>
      </c>
      <c r="C18" s="4" t="s">
        <v>5</v>
      </c>
      <c r="D18" s="4">
        <v>2.1230000000000002</v>
      </c>
      <c r="E18" s="4"/>
      <c r="F18" s="4"/>
      <c r="G18" s="5"/>
      <c r="H18" s="26"/>
      <c r="I18" s="4"/>
      <c r="J18" s="4"/>
      <c r="K18" s="4"/>
      <c r="L18" s="4"/>
    </row>
    <row r="19" spans="1:12" x14ac:dyDescent="0.45">
      <c r="A19" s="4" t="s">
        <v>85</v>
      </c>
      <c r="B19" s="4" t="s">
        <v>6</v>
      </c>
      <c r="C19" s="4" t="s">
        <v>5</v>
      </c>
      <c r="D19" s="4">
        <v>2.4079999999999999</v>
      </c>
      <c r="E19" s="4"/>
      <c r="F19" s="4"/>
      <c r="G19" s="5"/>
      <c r="H19" s="26"/>
      <c r="I19" s="4"/>
      <c r="J19" s="4"/>
      <c r="K19" s="4"/>
      <c r="L19" s="4"/>
    </row>
    <row r="20" spans="1:12" x14ac:dyDescent="0.45">
      <c r="A20" s="4" t="s">
        <v>86</v>
      </c>
      <c r="B20" s="4" t="s">
        <v>6</v>
      </c>
      <c r="C20" s="4" t="s">
        <v>5</v>
      </c>
      <c r="D20" s="4">
        <v>2.8290000000000002</v>
      </c>
      <c r="E20" s="4"/>
      <c r="F20" s="4"/>
      <c r="G20" s="5"/>
      <c r="H20" s="26"/>
      <c r="I20" s="4"/>
      <c r="J20" s="4"/>
      <c r="K20" s="4"/>
      <c r="L20" s="4"/>
    </row>
    <row r="21" spans="1:12" x14ac:dyDescent="0.45">
      <c r="A21" s="4" t="s">
        <v>87</v>
      </c>
      <c r="B21" s="4" t="s">
        <v>6</v>
      </c>
      <c r="C21" s="4" t="s">
        <v>5</v>
      </c>
      <c r="D21" s="4">
        <v>3.8980000000000001</v>
      </c>
      <c r="E21" s="4"/>
      <c r="F21" s="4"/>
      <c r="G21" s="5"/>
      <c r="H21" s="26"/>
      <c r="I21" s="4"/>
      <c r="J21" s="4"/>
      <c r="K21" s="4"/>
      <c r="L21" s="4"/>
    </row>
    <row r="22" spans="1:12" x14ac:dyDescent="0.45">
      <c r="A22" s="6" t="s">
        <v>88</v>
      </c>
      <c r="B22" s="6" t="s">
        <v>6</v>
      </c>
      <c r="C22" s="6" t="s">
        <v>5</v>
      </c>
      <c r="D22" s="6">
        <v>2.6120000000000001</v>
      </c>
      <c r="E22" s="6">
        <f>AVERAGE(D18:D22)</f>
        <v>2.774</v>
      </c>
      <c r="F22" s="6">
        <f>LN(E22)</f>
        <v>1.0202903218926398</v>
      </c>
      <c r="G22" s="7">
        <f>AVERAGE(D18:D22)</f>
        <v>2.774</v>
      </c>
      <c r="H22" s="27">
        <f>LN(G22)</f>
        <v>1.0202903218926398</v>
      </c>
      <c r="I22" s="6"/>
      <c r="J22" s="6"/>
      <c r="K22" s="6"/>
      <c r="L22" s="6"/>
    </row>
    <row r="23" spans="1:12" x14ac:dyDescent="0.45">
      <c r="A23" s="4" t="s">
        <v>89</v>
      </c>
      <c r="B23" s="4" t="s">
        <v>6</v>
      </c>
      <c r="C23" s="4" t="s">
        <v>5</v>
      </c>
      <c r="D23" s="4">
        <v>1.617</v>
      </c>
      <c r="E23" s="4"/>
      <c r="F23" s="4"/>
      <c r="G23" s="5"/>
      <c r="H23" s="26"/>
      <c r="I23" s="4"/>
      <c r="J23" s="4"/>
      <c r="K23" s="4"/>
      <c r="L23" s="4"/>
    </row>
    <row r="24" spans="1:12" x14ac:dyDescent="0.45">
      <c r="A24" s="6" t="s">
        <v>90</v>
      </c>
      <c r="B24" s="6" t="s">
        <v>6</v>
      </c>
      <c r="C24" s="6" t="s">
        <v>5</v>
      </c>
      <c r="D24" s="6">
        <v>2.1819999999999999</v>
      </c>
      <c r="E24" s="6">
        <f>AVERAGE(D23:D24)</f>
        <v>1.8995</v>
      </c>
      <c r="F24" s="6">
        <f>LN(E24)</f>
        <v>0.64159069364554322</v>
      </c>
      <c r="G24" s="7">
        <f>AVERAGE(D23:D24)</f>
        <v>1.8995</v>
      </c>
      <c r="H24" s="27">
        <f>LN(G24)</f>
        <v>0.64159069364554322</v>
      </c>
      <c r="I24" s="6"/>
      <c r="J24" s="6"/>
      <c r="K24" s="6"/>
      <c r="L24" s="6"/>
    </row>
    <row r="25" spans="1:12" x14ac:dyDescent="0.45">
      <c r="A25" s="4" t="s">
        <v>91</v>
      </c>
      <c r="B25" s="4" t="s">
        <v>6</v>
      </c>
      <c r="C25" s="4" t="s">
        <v>5</v>
      </c>
      <c r="D25" s="4">
        <v>8.0079999999999991</v>
      </c>
      <c r="E25" s="4"/>
      <c r="F25" s="4"/>
      <c r="G25" s="5"/>
      <c r="H25" s="26"/>
      <c r="I25" s="4"/>
      <c r="J25" s="4"/>
      <c r="K25" s="4"/>
      <c r="L25" s="4"/>
    </row>
    <row r="26" spans="1:12" x14ac:dyDescent="0.45">
      <c r="A26" s="4" t="s">
        <v>92</v>
      </c>
      <c r="B26" s="4" t="s">
        <v>6</v>
      </c>
      <c r="C26" s="4" t="s">
        <v>5</v>
      </c>
      <c r="D26" s="4">
        <v>2.9460000000000002</v>
      </c>
      <c r="E26" s="4"/>
      <c r="F26" s="4"/>
      <c r="G26" s="5"/>
      <c r="H26" s="26"/>
      <c r="I26" s="4"/>
      <c r="J26" s="4"/>
      <c r="K26" s="4"/>
      <c r="L26" s="4"/>
    </row>
    <row r="27" spans="1:12" x14ac:dyDescent="0.45">
      <c r="A27" s="4" t="s">
        <v>93</v>
      </c>
      <c r="B27" s="4" t="s">
        <v>6</v>
      </c>
      <c r="C27" s="4" t="s">
        <v>5</v>
      </c>
      <c r="D27" s="4">
        <v>1.7689999999999999</v>
      </c>
      <c r="E27" s="4"/>
      <c r="F27" s="4"/>
      <c r="G27" s="5"/>
      <c r="H27" s="26"/>
      <c r="I27" s="4"/>
      <c r="J27" s="4"/>
      <c r="K27" s="4"/>
      <c r="L27" s="4"/>
    </row>
    <row r="28" spans="1:12" x14ac:dyDescent="0.45">
      <c r="A28" s="6" t="s">
        <v>94</v>
      </c>
      <c r="B28" s="6" t="s">
        <v>6</v>
      </c>
      <c r="C28" s="6" t="s">
        <v>5</v>
      </c>
      <c r="D28" s="6">
        <v>2.5590000000000002</v>
      </c>
      <c r="E28" s="6">
        <f>AVERAGE(D25:D28)</f>
        <v>3.8205</v>
      </c>
      <c r="F28" s="6">
        <f>LN(E28)</f>
        <v>1.3403813041054844</v>
      </c>
      <c r="G28" s="28">
        <f>AVERAGE(D25:D28)</f>
        <v>3.8205</v>
      </c>
      <c r="H28" s="27">
        <f>LN(G28)</f>
        <v>1.3403813041054844</v>
      </c>
      <c r="I28" s="6"/>
      <c r="J28" s="6"/>
      <c r="K28" s="6"/>
      <c r="L28" s="6"/>
    </row>
    <row r="29" spans="1:12" x14ac:dyDescent="0.45">
      <c r="A29" s="4" t="s">
        <v>95</v>
      </c>
      <c r="B29" s="4" t="s">
        <v>6</v>
      </c>
      <c r="C29" s="4" t="s">
        <v>5</v>
      </c>
      <c r="D29" s="4">
        <v>2.847</v>
      </c>
      <c r="E29" s="4"/>
      <c r="F29" s="4"/>
      <c r="G29" s="5"/>
      <c r="H29" s="26"/>
      <c r="I29" s="4"/>
      <c r="J29" s="4"/>
      <c r="K29" s="4"/>
      <c r="L29" s="4"/>
    </row>
    <row r="30" spans="1:12" x14ac:dyDescent="0.45">
      <c r="A30" s="4" t="s">
        <v>96</v>
      </c>
      <c r="B30" s="4" t="s">
        <v>6</v>
      </c>
      <c r="C30" s="4" t="s">
        <v>5</v>
      </c>
      <c r="D30" s="4">
        <v>2.0870000000000002</v>
      </c>
      <c r="E30" s="4"/>
      <c r="F30" s="4"/>
      <c r="G30" s="5"/>
      <c r="H30" s="26"/>
      <c r="I30" s="4"/>
      <c r="J30" s="4"/>
      <c r="K30" s="4"/>
      <c r="L30" s="4"/>
    </row>
    <row r="31" spans="1:12" x14ac:dyDescent="0.45">
      <c r="A31" s="4" t="s">
        <v>97</v>
      </c>
      <c r="B31" s="4" t="s">
        <v>6</v>
      </c>
      <c r="C31" s="4" t="s">
        <v>5</v>
      </c>
      <c r="D31" s="4">
        <v>2.8769999999999998</v>
      </c>
      <c r="E31" s="4"/>
      <c r="F31" s="4"/>
      <c r="G31" s="5"/>
      <c r="H31" s="26"/>
      <c r="I31" s="4"/>
      <c r="J31" s="4"/>
      <c r="K31" s="4"/>
      <c r="L31" s="4"/>
    </row>
    <row r="32" spans="1:12" x14ac:dyDescent="0.45">
      <c r="A32" s="6" t="s">
        <v>98</v>
      </c>
      <c r="B32" s="6" t="s">
        <v>6</v>
      </c>
      <c r="C32" s="6" t="s">
        <v>5</v>
      </c>
      <c r="D32" s="6">
        <v>2.14</v>
      </c>
      <c r="E32" s="6">
        <f>AVERAGE(D29:D32)</f>
        <v>2.4877500000000001</v>
      </c>
      <c r="F32" s="6">
        <f>LN(E32)</f>
        <v>0.91137868751313444</v>
      </c>
      <c r="G32" s="28">
        <f>AVERAGE(D29:D32)</f>
        <v>2.4877500000000001</v>
      </c>
      <c r="H32" s="27">
        <f>LN(G32)</f>
        <v>0.91137868751313444</v>
      </c>
      <c r="I32" s="6"/>
      <c r="J32" s="6"/>
      <c r="K32" s="6"/>
      <c r="L32" s="6"/>
    </row>
    <row r="33" spans="1:14" x14ac:dyDescent="0.45">
      <c r="A33" s="4" t="s">
        <v>99</v>
      </c>
      <c r="B33" s="4" t="s">
        <v>6</v>
      </c>
      <c r="C33" s="4" t="s">
        <v>5</v>
      </c>
      <c r="D33">
        <v>3.7970000000000002</v>
      </c>
      <c r="G33" s="5"/>
      <c r="H33" s="24"/>
      <c r="I33" s="4"/>
      <c r="J33" s="4"/>
      <c r="K33" s="4"/>
      <c r="L33" s="4"/>
    </row>
    <row r="34" spans="1:14" x14ac:dyDescent="0.45">
      <c r="A34" s="4" t="s">
        <v>100</v>
      </c>
      <c r="B34" s="4" t="s">
        <v>6</v>
      </c>
      <c r="C34" s="4" t="s">
        <v>5</v>
      </c>
      <c r="D34">
        <v>3.7719999999999998</v>
      </c>
      <c r="G34" s="5"/>
      <c r="H34" s="24"/>
      <c r="I34" s="4"/>
      <c r="J34" s="4"/>
      <c r="K34" s="4"/>
      <c r="L34" s="4"/>
    </row>
    <row r="35" spans="1:14" x14ac:dyDescent="0.45">
      <c r="A35" s="4" t="s">
        <v>101</v>
      </c>
      <c r="B35" s="4" t="s">
        <v>6</v>
      </c>
      <c r="C35" s="4" t="s">
        <v>5</v>
      </c>
      <c r="D35">
        <v>2.7069999999999999</v>
      </c>
      <c r="G35" s="5"/>
      <c r="H35" s="24"/>
      <c r="I35" s="4"/>
      <c r="J35" s="4"/>
      <c r="K35" s="4"/>
      <c r="L35" s="4"/>
    </row>
    <row r="36" spans="1:14" x14ac:dyDescent="0.45">
      <c r="A36" s="6" t="s">
        <v>102</v>
      </c>
      <c r="B36" s="6" t="s">
        <v>6</v>
      </c>
      <c r="C36" s="6" t="s">
        <v>5</v>
      </c>
      <c r="D36">
        <v>3.86</v>
      </c>
      <c r="E36" s="6">
        <f>AVERAGE(D33:D36)</f>
        <v>3.5339999999999998</v>
      </c>
      <c r="F36" s="6">
        <f t="shared" ref="F36:H40" si="3">LN(E36)</f>
        <v>1.2624303738975047</v>
      </c>
      <c r="G36" s="28">
        <f>AVERAGE(D33:D36)</f>
        <v>3.5339999999999998</v>
      </c>
      <c r="H36" s="27">
        <f t="shared" si="3"/>
        <v>1.2624303738975047</v>
      </c>
      <c r="I36" s="6"/>
      <c r="J36" s="6"/>
      <c r="K36" s="6"/>
      <c r="L36" s="6"/>
    </row>
    <row r="37" spans="1:14" x14ac:dyDescent="0.45">
      <c r="A37" s="11" t="s">
        <v>103</v>
      </c>
      <c r="B37" s="11" t="s">
        <v>6</v>
      </c>
      <c r="C37" s="11" t="s">
        <v>5</v>
      </c>
      <c r="D37" s="11">
        <v>6.3710000000000004</v>
      </c>
      <c r="E37" s="11">
        <f>AVERAGE(D37)</f>
        <v>6.3710000000000004</v>
      </c>
      <c r="F37" s="6">
        <f t="shared" si="3"/>
        <v>1.8517564431343512</v>
      </c>
      <c r="G37" s="28">
        <f t="shared" ref="G37:G39" si="4">AVERAGE(D37)</f>
        <v>6.3710000000000004</v>
      </c>
      <c r="H37" s="27">
        <f t="shared" si="3"/>
        <v>1.8517564431343512</v>
      </c>
      <c r="I37" s="11"/>
      <c r="J37" s="11"/>
      <c r="K37" s="11"/>
      <c r="L37" s="11"/>
    </row>
    <row r="38" spans="1:14" x14ac:dyDescent="0.45">
      <c r="A38" s="11" t="s">
        <v>104</v>
      </c>
      <c r="B38" s="6" t="s">
        <v>6</v>
      </c>
      <c r="C38" s="6" t="s">
        <v>5</v>
      </c>
      <c r="D38" s="6">
        <v>5.157</v>
      </c>
      <c r="E38" s="6">
        <f t="shared" ref="E38:E40" si="5">AVERAGE(D38)</f>
        <v>5.157</v>
      </c>
      <c r="F38" s="6">
        <f t="shared" si="3"/>
        <v>1.640355015068822</v>
      </c>
      <c r="G38" s="28">
        <f t="shared" si="4"/>
        <v>5.157</v>
      </c>
      <c r="H38" s="27">
        <f t="shared" si="3"/>
        <v>1.640355015068822</v>
      </c>
      <c r="I38" s="6"/>
      <c r="J38" s="6"/>
      <c r="K38" s="6"/>
      <c r="L38" s="6"/>
    </row>
    <row r="39" spans="1:14" x14ac:dyDescent="0.45">
      <c r="A39" s="11" t="s">
        <v>105</v>
      </c>
      <c r="B39" s="6" t="s">
        <v>6</v>
      </c>
      <c r="C39" s="6" t="s">
        <v>5</v>
      </c>
      <c r="D39" s="6">
        <v>3.4460000000000002</v>
      </c>
      <c r="E39" s="6">
        <f t="shared" si="5"/>
        <v>3.4460000000000002</v>
      </c>
      <c r="F39" s="6">
        <f t="shared" si="3"/>
        <v>1.237214138105738</v>
      </c>
      <c r="G39" s="28">
        <f t="shared" si="4"/>
        <v>3.4460000000000002</v>
      </c>
      <c r="H39" s="27">
        <f t="shared" si="3"/>
        <v>1.237214138105738</v>
      </c>
      <c r="I39" s="6"/>
      <c r="J39" s="6"/>
      <c r="K39" s="6"/>
      <c r="L39" s="6"/>
    </row>
    <row r="40" spans="1:14" ht="72" x14ac:dyDescent="0.45">
      <c r="A40" s="11" t="s">
        <v>106</v>
      </c>
      <c r="B40" s="6" t="s">
        <v>6</v>
      </c>
      <c r="C40" s="6" t="s">
        <v>5</v>
      </c>
      <c r="D40" s="6">
        <v>1.2330000000000001</v>
      </c>
      <c r="E40" s="6">
        <f t="shared" si="5"/>
        <v>1.2330000000000001</v>
      </c>
      <c r="F40" s="6">
        <f t="shared" si="3"/>
        <v>0.20945022418220732</v>
      </c>
      <c r="G40" s="28">
        <f t="shared" ref="G40" si="6">AVERAGE(D40)</f>
        <v>1.2330000000000001</v>
      </c>
      <c r="H40" s="27">
        <f t="shared" si="3"/>
        <v>0.20945022418220732</v>
      </c>
      <c r="I40" s="6"/>
      <c r="J40" s="6"/>
      <c r="K40" s="6"/>
      <c r="L40" s="6"/>
      <c r="M40" s="62" t="s">
        <v>372</v>
      </c>
      <c r="N40">
        <f>AVERAGE(E12:E40)</f>
        <v>3.1093541666666664</v>
      </c>
    </row>
    <row r="41" spans="1:14" x14ac:dyDescent="0.45">
      <c r="A41" s="4" t="s">
        <v>107</v>
      </c>
      <c r="B41" s="4" t="s">
        <v>10</v>
      </c>
      <c r="C41" s="4" t="s">
        <v>5</v>
      </c>
      <c r="D41" s="4">
        <v>5.6820000000000004</v>
      </c>
      <c r="E41" s="4"/>
      <c r="F41" s="4"/>
      <c r="G41" s="5"/>
      <c r="H41" s="26"/>
      <c r="I41" s="4"/>
      <c r="J41" s="4"/>
      <c r="K41" s="4"/>
      <c r="L41" s="4"/>
    </row>
    <row r="42" spans="1:14" x14ac:dyDescent="0.45">
      <c r="A42" s="4" t="s">
        <v>108</v>
      </c>
      <c r="B42" s="4" t="s">
        <v>10</v>
      </c>
      <c r="C42" s="4" t="s">
        <v>5</v>
      </c>
      <c r="D42" s="4">
        <v>13.275</v>
      </c>
      <c r="E42" s="4"/>
      <c r="F42" s="4"/>
      <c r="G42" s="5"/>
      <c r="H42" s="26"/>
      <c r="I42" s="4"/>
      <c r="J42" s="4"/>
      <c r="K42" s="4"/>
      <c r="L42" s="4"/>
    </row>
    <row r="43" spans="1:14" x14ac:dyDescent="0.45">
      <c r="A43" s="4" t="s">
        <v>109</v>
      </c>
      <c r="B43" s="4" t="s">
        <v>10</v>
      </c>
      <c r="C43" s="4" t="s">
        <v>5</v>
      </c>
      <c r="D43" s="4">
        <v>6.0720000000000001</v>
      </c>
      <c r="E43" s="4"/>
      <c r="F43" s="4"/>
      <c r="G43" s="5"/>
      <c r="H43" s="26"/>
      <c r="I43" s="4"/>
      <c r="J43" s="4"/>
      <c r="K43" s="4"/>
      <c r="L43" s="4"/>
    </row>
    <row r="44" spans="1:14" x14ac:dyDescent="0.45">
      <c r="A44" s="4" t="s">
        <v>110</v>
      </c>
      <c r="B44" s="4" t="s">
        <v>10</v>
      </c>
      <c r="C44" s="4" t="s">
        <v>5</v>
      </c>
      <c r="D44" s="4">
        <v>7.78</v>
      </c>
      <c r="E44" s="4"/>
      <c r="F44" s="4"/>
      <c r="G44" s="5"/>
      <c r="H44" s="26"/>
      <c r="I44" s="4"/>
      <c r="J44" s="4"/>
      <c r="K44" s="4"/>
      <c r="L44" s="4"/>
    </row>
    <row r="45" spans="1:14" x14ac:dyDescent="0.45">
      <c r="A45" s="4" t="s">
        <v>111</v>
      </c>
      <c r="B45" s="4" t="s">
        <v>10</v>
      </c>
      <c r="C45" s="4" t="s">
        <v>5</v>
      </c>
      <c r="D45" s="4">
        <v>6.681</v>
      </c>
      <c r="E45" s="4"/>
      <c r="F45" s="4"/>
      <c r="G45" s="5"/>
      <c r="H45" s="26"/>
      <c r="I45" s="4"/>
      <c r="J45" s="4"/>
      <c r="K45" s="4"/>
      <c r="L45" s="4"/>
    </row>
    <row r="46" spans="1:14" x14ac:dyDescent="0.45">
      <c r="A46" s="4" t="s">
        <v>112</v>
      </c>
      <c r="B46" s="4" t="s">
        <v>10</v>
      </c>
      <c r="C46" s="4" t="s">
        <v>5</v>
      </c>
      <c r="D46" s="4">
        <v>7.8760000000000003</v>
      </c>
      <c r="E46" s="4"/>
      <c r="F46" s="4"/>
      <c r="G46" s="5"/>
      <c r="H46" s="26"/>
      <c r="I46" s="4"/>
      <c r="J46" s="4"/>
      <c r="K46" s="4"/>
      <c r="L46" s="4"/>
    </row>
    <row r="47" spans="1:14" x14ac:dyDescent="0.45">
      <c r="A47" s="4" t="s">
        <v>113</v>
      </c>
      <c r="B47" s="4" t="s">
        <v>10</v>
      </c>
      <c r="C47" s="4" t="s">
        <v>5</v>
      </c>
      <c r="D47" s="4">
        <v>6.0910000000000002</v>
      </c>
      <c r="E47" s="4"/>
      <c r="F47" s="4"/>
      <c r="G47" s="5"/>
      <c r="H47" s="26"/>
      <c r="I47" s="4"/>
      <c r="J47" s="4"/>
      <c r="K47" s="4"/>
      <c r="L47" s="4"/>
    </row>
    <row r="48" spans="1:14" x14ac:dyDescent="0.45">
      <c r="A48" s="4" t="s">
        <v>114</v>
      </c>
      <c r="B48" s="4" t="s">
        <v>10</v>
      </c>
      <c r="C48" s="4" t="s">
        <v>5</v>
      </c>
      <c r="D48" s="4">
        <v>7.0190000000000001</v>
      </c>
      <c r="E48" s="4"/>
      <c r="F48" s="4"/>
      <c r="G48" s="5"/>
      <c r="H48" s="26"/>
      <c r="I48" s="4"/>
      <c r="J48" s="4"/>
      <c r="K48" s="4"/>
      <c r="L48" s="4"/>
    </row>
    <row r="49" spans="1:13" x14ac:dyDescent="0.45">
      <c r="A49" s="4" t="s">
        <v>115</v>
      </c>
      <c r="B49" s="4" t="s">
        <v>10</v>
      </c>
      <c r="C49" s="4" t="s">
        <v>5</v>
      </c>
      <c r="D49" s="4">
        <v>6.157</v>
      </c>
      <c r="E49" s="4"/>
      <c r="F49" s="4"/>
      <c r="G49" s="5"/>
      <c r="H49" s="26"/>
      <c r="I49" s="4"/>
      <c r="J49" s="4"/>
      <c r="K49" s="4"/>
      <c r="L49" s="4"/>
    </row>
    <row r="50" spans="1:13" ht="36" x14ac:dyDescent="0.45">
      <c r="A50" s="6" t="s">
        <v>116</v>
      </c>
      <c r="B50" s="6" t="s">
        <v>10</v>
      </c>
      <c r="C50" s="6" t="s">
        <v>5</v>
      </c>
      <c r="D50" s="6">
        <v>5.7309999999999999</v>
      </c>
      <c r="E50" s="6">
        <f>AVERAGE(D41:D50)</f>
        <v>7.2363999999999988</v>
      </c>
      <c r="F50" s="6">
        <f>LN(E50)</f>
        <v>1.9791238451649689</v>
      </c>
      <c r="G50" s="28">
        <f>AVERAGE(D41:D50)</f>
        <v>7.2363999999999988</v>
      </c>
      <c r="H50" s="27">
        <f>LN(G50)</f>
        <v>1.9791238451649689</v>
      </c>
      <c r="I50" s="6"/>
      <c r="J50" s="6"/>
      <c r="K50" s="6"/>
      <c r="L50" s="6"/>
      <c r="M50" s="62" t="s">
        <v>60</v>
      </c>
    </row>
    <row r="51" spans="1:13" x14ac:dyDescent="0.45">
      <c r="A51" s="4" t="s">
        <v>117</v>
      </c>
      <c r="B51" s="4" t="s">
        <v>10</v>
      </c>
      <c r="C51" s="4" t="s">
        <v>5</v>
      </c>
      <c r="D51" s="4">
        <v>14.446999999999999</v>
      </c>
      <c r="E51" s="4"/>
      <c r="F51" s="4"/>
      <c r="G51" s="5"/>
      <c r="H51" s="26"/>
      <c r="I51" s="4"/>
      <c r="J51" s="4"/>
      <c r="K51" s="4"/>
      <c r="L51" s="4"/>
    </row>
    <row r="52" spans="1:13" x14ac:dyDescent="0.45">
      <c r="A52" s="4" t="s">
        <v>118</v>
      </c>
      <c r="B52" s="4" t="s">
        <v>10</v>
      </c>
      <c r="C52" s="4" t="s">
        <v>5</v>
      </c>
      <c r="D52" s="4">
        <v>15.929</v>
      </c>
      <c r="E52" s="4"/>
      <c r="F52" s="4"/>
      <c r="G52" s="5"/>
      <c r="H52" s="26"/>
      <c r="I52" s="4"/>
      <c r="J52" s="4"/>
      <c r="K52" s="4"/>
      <c r="L52" s="4"/>
    </row>
    <row r="53" spans="1:13" x14ac:dyDescent="0.45">
      <c r="A53" s="4" t="s">
        <v>119</v>
      </c>
      <c r="B53" s="4" t="s">
        <v>10</v>
      </c>
      <c r="C53" s="4" t="s">
        <v>5</v>
      </c>
      <c r="D53" s="4">
        <v>7.0410000000000004</v>
      </c>
      <c r="E53" s="4"/>
      <c r="F53" s="4"/>
      <c r="G53" s="5"/>
      <c r="H53" s="26"/>
      <c r="I53" s="4"/>
      <c r="J53" s="4"/>
      <c r="K53" s="4"/>
      <c r="L53" s="4"/>
    </row>
    <row r="54" spans="1:13" x14ac:dyDescent="0.45">
      <c r="A54" s="4" t="s">
        <v>120</v>
      </c>
      <c r="B54" s="4" t="s">
        <v>10</v>
      </c>
      <c r="C54" s="4" t="s">
        <v>5</v>
      </c>
      <c r="D54" s="4">
        <v>12.137</v>
      </c>
      <c r="E54" s="4"/>
      <c r="F54" s="4"/>
      <c r="G54" s="5"/>
      <c r="H54" s="26"/>
      <c r="I54" s="4"/>
      <c r="J54" s="4"/>
      <c r="K54" s="4"/>
      <c r="L54" s="4"/>
    </row>
    <row r="55" spans="1:13" x14ac:dyDescent="0.45">
      <c r="A55" s="4" t="s">
        <v>121</v>
      </c>
      <c r="B55" s="4" t="s">
        <v>10</v>
      </c>
      <c r="C55" s="4" t="s">
        <v>5</v>
      </c>
      <c r="D55" s="4">
        <v>10.347</v>
      </c>
      <c r="E55" s="4"/>
      <c r="F55" s="4"/>
      <c r="G55" s="5"/>
      <c r="H55" s="26"/>
      <c r="I55" s="4"/>
      <c r="J55" s="4"/>
      <c r="K55" s="4"/>
      <c r="L55" s="4"/>
    </row>
    <row r="56" spans="1:13" x14ac:dyDescent="0.45">
      <c r="A56" s="4" t="s">
        <v>122</v>
      </c>
      <c r="B56" s="4" t="s">
        <v>10</v>
      </c>
      <c r="C56" s="4" t="s">
        <v>5</v>
      </c>
      <c r="D56" s="4">
        <v>11.765000000000001</v>
      </c>
      <c r="E56" s="4"/>
      <c r="F56" s="4"/>
      <c r="G56" s="5"/>
      <c r="H56" s="26"/>
      <c r="I56" s="4"/>
      <c r="J56" s="4"/>
      <c r="K56" s="4"/>
      <c r="L56" s="4"/>
    </row>
    <row r="57" spans="1:13" x14ac:dyDescent="0.45">
      <c r="A57" s="4" t="s">
        <v>123</v>
      </c>
      <c r="B57" s="4" t="s">
        <v>10</v>
      </c>
      <c r="C57" s="4" t="s">
        <v>5</v>
      </c>
      <c r="D57" s="4">
        <v>12.762</v>
      </c>
      <c r="E57" s="4"/>
      <c r="F57" s="4"/>
      <c r="G57" s="5"/>
      <c r="H57" s="26"/>
      <c r="I57" s="4"/>
      <c r="J57" s="4"/>
      <c r="K57" s="4"/>
      <c r="L57" s="4"/>
    </row>
    <row r="58" spans="1:13" x14ac:dyDescent="0.45">
      <c r="A58" s="4" t="s">
        <v>124</v>
      </c>
      <c r="B58" s="4" t="s">
        <v>10</v>
      </c>
      <c r="C58" s="4" t="s">
        <v>5</v>
      </c>
      <c r="D58" s="4">
        <v>8.2219999999999995</v>
      </c>
      <c r="E58" s="4"/>
      <c r="F58" s="4"/>
      <c r="G58" s="5"/>
      <c r="H58" s="26"/>
      <c r="I58" s="4"/>
      <c r="J58" s="4"/>
      <c r="K58" s="4"/>
      <c r="L58" s="4"/>
    </row>
    <row r="59" spans="1:13" x14ac:dyDescent="0.45">
      <c r="A59" s="4" t="s">
        <v>125</v>
      </c>
      <c r="B59" s="4" t="s">
        <v>10</v>
      </c>
      <c r="C59" s="4" t="s">
        <v>5</v>
      </c>
      <c r="D59" s="4">
        <v>15.526</v>
      </c>
      <c r="E59" s="4"/>
      <c r="F59" s="4"/>
      <c r="G59" s="5"/>
      <c r="H59" s="26"/>
      <c r="M59" s="63"/>
    </row>
    <row r="60" spans="1:13" ht="100.8" customHeight="1" x14ac:dyDescent="0.45">
      <c r="A60" s="6" t="s">
        <v>126</v>
      </c>
      <c r="B60" s="6" t="s">
        <v>10</v>
      </c>
      <c r="C60" s="6" t="s">
        <v>5</v>
      </c>
      <c r="D60" s="6">
        <v>19.134</v>
      </c>
      <c r="E60" s="13">
        <f>AVERAGE(D51:D81)</f>
        <v>12.511967741935484</v>
      </c>
      <c r="F60" s="6">
        <f>LN(E60)</f>
        <v>2.5266856056295137</v>
      </c>
      <c r="G60" s="13">
        <f>AVERAGE(D51:D60,L60)</f>
        <v>13.41390909090909</v>
      </c>
      <c r="H60" s="27">
        <f>LN(G60)</f>
        <v>2.5962921604747002</v>
      </c>
      <c r="I60" s="48" t="s">
        <v>9</v>
      </c>
      <c r="J60" s="48" t="s">
        <v>10</v>
      </c>
      <c r="K60" s="48" t="s">
        <v>5</v>
      </c>
      <c r="L60" s="48">
        <v>20.242999999999999</v>
      </c>
      <c r="M60" s="62" t="s">
        <v>374</v>
      </c>
    </row>
    <row r="61" spans="1:13" x14ac:dyDescent="0.45">
      <c r="A61" t="s">
        <v>127</v>
      </c>
      <c r="B61" t="s">
        <v>10</v>
      </c>
      <c r="C61" t="s">
        <v>5</v>
      </c>
      <c r="D61">
        <v>12.946999999999999</v>
      </c>
      <c r="H61" s="24"/>
    </row>
    <row r="62" spans="1:13" ht="36" customHeight="1" x14ac:dyDescent="0.45">
      <c r="A62" s="6" t="s">
        <v>128</v>
      </c>
      <c r="B62" s="6" t="s">
        <v>10</v>
      </c>
      <c r="C62" s="6" t="s">
        <v>5</v>
      </c>
      <c r="D62" s="6">
        <v>7.6559999999999997</v>
      </c>
      <c r="E62" s="14">
        <f>AVERAGE(D61:D62)</f>
        <v>10.301499999999999</v>
      </c>
      <c r="F62" s="6">
        <f>LN(E62)</f>
        <v>2.3322895157003765</v>
      </c>
      <c r="G62" s="14">
        <f>AVERAGE(D61:D62,L62)</f>
        <v>11.99</v>
      </c>
      <c r="H62" s="27">
        <f>LN(G62)</f>
        <v>2.4840729690394228</v>
      </c>
      <c r="I62" s="15" t="s">
        <v>13</v>
      </c>
      <c r="J62" s="15" t="s">
        <v>10</v>
      </c>
      <c r="K62" s="15" t="s">
        <v>5</v>
      </c>
      <c r="L62" s="15">
        <v>15.367000000000001</v>
      </c>
      <c r="M62" s="64" t="s">
        <v>363</v>
      </c>
    </row>
    <row r="63" spans="1:13" x14ac:dyDescent="0.45">
      <c r="A63" s="4" t="s">
        <v>129</v>
      </c>
      <c r="B63" s="4" t="s">
        <v>10</v>
      </c>
      <c r="C63" s="4" t="s">
        <v>5</v>
      </c>
      <c r="D63" s="4">
        <v>11.457000000000001</v>
      </c>
      <c r="E63" s="4"/>
      <c r="F63" s="4"/>
      <c r="G63" s="5"/>
      <c r="H63" s="26"/>
      <c r="I63" s="4"/>
      <c r="J63" s="4"/>
      <c r="K63" s="4"/>
      <c r="L63" s="4"/>
    </row>
    <row r="64" spans="1:13" x14ac:dyDescent="0.45">
      <c r="A64" s="4" t="s">
        <v>130</v>
      </c>
      <c r="B64" s="4" t="s">
        <v>10</v>
      </c>
      <c r="C64" s="4" t="s">
        <v>5</v>
      </c>
      <c r="D64" s="4">
        <v>10.765000000000001</v>
      </c>
      <c r="E64" s="4"/>
      <c r="F64" s="4"/>
      <c r="G64" s="5"/>
      <c r="H64" s="26"/>
      <c r="I64" s="4"/>
      <c r="J64" s="4"/>
      <c r="K64" s="4"/>
      <c r="L64" s="4"/>
    </row>
    <row r="65" spans="1:13" x14ac:dyDescent="0.45">
      <c r="A65" s="4" t="s">
        <v>131</v>
      </c>
      <c r="B65" s="4" t="s">
        <v>10</v>
      </c>
      <c r="C65" s="4" t="s">
        <v>5</v>
      </c>
      <c r="D65" s="4">
        <v>10.763999999999999</v>
      </c>
      <c r="E65" s="4"/>
      <c r="F65" s="4"/>
      <c r="G65" s="5"/>
      <c r="H65" s="26"/>
      <c r="I65" s="4"/>
      <c r="J65" s="4"/>
      <c r="K65" s="4"/>
      <c r="L65" s="4"/>
    </row>
    <row r="66" spans="1:13" x14ac:dyDescent="0.45">
      <c r="A66" s="6" t="s">
        <v>132</v>
      </c>
      <c r="B66" s="6" t="s">
        <v>10</v>
      </c>
      <c r="C66" s="6" t="s">
        <v>5</v>
      </c>
      <c r="D66" s="6">
        <v>13.797000000000001</v>
      </c>
      <c r="E66" s="6">
        <f>AVERAGE(D63:D66)</f>
        <v>11.69575</v>
      </c>
      <c r="F66" s="6">
        <f>LN(E66)</f>
        <v>2.4592255279499766</v>
      </c>
      <c r="G66" s="7">
        <f>AVERAGE(D63:D66)</f>
        <v>11.69575</v>
      </c>
      <c r="H66" s="27">
        <f>LN(G66)</f>
        <v>2.4592255279499766</v>
      </c>
      <c r="I66" s="6"/>
      <c r="J66" s="6"/>
      <c r="K66" s="6"/>
      <c r="L66" s="6"/>
    </row>
    <row r="67" spans="1:13" ht="36" x14ac:dyDescent="0.45">
      <c r="A67" s="6" t="s">
        <v>133</v>
      </c>
      <c r="B67" s="6" t="s">
        <v>10</v>
      </c>
      <c r="C67" s="6" t="s">
        <v>5</v>
      </c>
      <c r="D67" s="6">
        <v>39.35</v>
      </c>
      <c r="E67" s="6">
        <f>AVERAGE(D67)</f>
        <v>39.35</v>
      </c>
      <c r="F67" s="6">
        <f>LN(E67)</f>
        <v>3.6724959748634123</v>
      </c>
      <c r="G67" s="28">
        <f t="shared" ref="G67" si="7">AVERAGE(D67)</f>
        <v>39.35</v>
      </c>
      <c r="H67" s="27">
        <f>LN(G67)</f>
        <v>3.6724959748634123</v>
      </c>
      <c r="I67" s="6"/>
      <c r="J67" s="6"/>
      <c r="K67" s="6"/>
      <c r="L67" s="6"/>
      <c r="M67" s="62" t="s">
        <v>61</v>
      </c>
    </row>
    <row r="68" spans="1:13" x14ac:dyDescent="0.45">
      <c r="A68" s="4" t="s">
        <v>134</v>
      </c>
      <c r="B68" s="4" t="s">
        <v>10</v>
      </c>
      <c r="C68" s="4" t="s">
        <v>5</v>
      </c>
      <c r="D68" s="4">
        <v>12.055</v>
      </c>
      <c r="E68" s="4"/>
      <c r="F68" s="4"/>
      <c r="G68" s="5"/>
      <c r="H68" s="26"/>
      <c r="I68" s="4"/>
      <c r="J68" s="4"/>
      <c r="K68" s="4"/>
      <c r="L68" s="4"/>
    </row>
    <row r="69" spans="1:13" x14ac:dyDescent="0.45">
      <c r="A69" s="4" t="s">
        <v>135</v>
      </c>
      <c r="B69" s="4" t="s">
        <v>10</v>
      </c>
      <c r="C69" s="4" t="s">
        <v>5</v>
      </c>
      <c r="D69" s="4">
        <v>13.689</v>
      </c>
      <c r="E69" s="4"/>
      <c r="F69" s="4"/>
      <c r="G69" s="5"/>
      <c r="H69" s="26"/>
      <c r="I69" s="4"/>
      <c r="J69" s="4"/>
      <c r="K69" s="4"/>
      <c r="L69" s="4"/>
    </row>
    <row r="70" spans="1:13" x14ac:dyDescent="0.45">
      <c r="A70" s="6" t="s">
        <v>136</v>
      </c>
      <c r="B70" s="6" t="s">
        <v>10</v>
      </c>
      <c r="C70" s="6" t="s">
        <v>5</v>
      </c>
      <c r="D70" s="6">
        <v>9.8049999999999997</v>
      </c>
      <c r="E70" s="6">
        <f>AVERAGE(D68:D70)</f>
        <v>11.849666666666666</v>
      </c>
      <c r="F70" s="6">
        <f>LN(E70)</f>
        <v>2.4722997377902831</v>
      </c>
      <c r="G70" s="7">
        <f>AVERAGE(D68:D70)</f>
        <v>11.849666666666666</v>
      </c>
      <c r="H70" s="27">
        <f>LN(G70)</f>
        <v>2.4722997377902831</v>
      </c>
      <c r="I70" s="6"/>
      <c r="J70" s="6"/>
      <c r="K70" s="6"/>
      <c r="L70" s="6"/>
    </row>
    <row r="71" spans="1:13" x14ac:dyDescent="0.45">
      <c r="A71" s="4" t="s">
        <v>137</v>
      </c>
      <c r="B71" s="4" t="s">
        <v>10</v>
      </c>
      <c r="C71" s="4" t="s">
        <v>5</v>
      </c>
      <c r="D71" s="4">
        <v>5.9210000000000003</v>
      </c>
      <c r="E71" s="4"/>
      <c r="F71" s="4"/>
      <c r="G71" s="5"/>
      <c r="H71" s="26"/>
      <c r="I71" s="4"/>
      <c r="J71" s="4"/>
      <c r="K71" s="4"/>
      <c r="L71" s="4"/>
    </row>
    <row r="72" spans="1:13" x14ac:dyDescent="0.45">
      <c r="A72" s="4" t="s">
        <v>138</v>
      </c>
      <c r="B72" s="4" t="s">
        <v>10</v>
      </c>
      <c r="C72" s="4" t="s">
        <v>5</v>
      </c>
      <c r="D72" s="4">
        <v>6.0629999999999997</v>
      </c>
      <c r="E72" s="4"/>
      <c r="F72" s="4"/>
      <c r="G72" s="5"/>
      <c r="H72" s="26"/>
      <c r="I72" s="4"/>
      <c r="J72" s="4"/>
      <c r="K72" s="4"/>
      <c r="L72" s="4"/>
    </row>
    <row r="73" spans="1:13" x14ac:dyDescent="0.45">
      <c r="A73" s="4" t="s">
        <v>139</v>
      </c>
      <c r="B73" s="4" t="s">
        <v>10</v>
      </c>
      <c r="C73" s="4" t="s">
        <v>5</v>
      </c>
      <c r="D73" s="4">
        <v>11.749000000000001</v>
      </c>
      <c r="E73" s="4"/>
      <c r="F73" s="4"/>
      <c r="G73" s="5"/>
      <c r="H73" s="26"/>
      <c r="I73" s="4"/>
      <c r="J73" s="4"/>
      <c r="K73" s="4"/>
      <c r="L73" s="4"/>
    </row>
    <row r="74" spans="1:13" x14ac:dyDescent="0.45">
      <c r="A74" s="6" t="s">
        <v>140</v>
      </c>
      <c r="B74" s="6" t="s">
        <v>10</v>
      </c>
      <c r="C74" s="6" t="s">
        <v>5</v>
      </c>
      <c r="D74" s="6">
        <v>7.24</v>
      </c>
      <c r="E74" s="6">
        <f>AVERAGE(D71:D74)</f>
        <v>7.7432499999999997</v>
      </c>
      <c r="F74" s="6">
        <f>LN(E74)</f>
        <v>2.046821496110538</v>
      </c>
      <c r="G74" s="7">
        <f>AVERAGE(D71:D74)</f>
        <v>7.7432499999999997</v>
      </c>
      <c r="H74" s="27">
        <f>LN(G74)</f>
        <v>2.046821496110538</v>
      </c>
      <c r="I74" s="6"/>
      <c r="J74" s="6"/>
      <c r="K74" s="6"/>
      <c r="L74" s="6"/>
    </row>
    <row r="75" spans="1:13" x14ac:dyDescent="0.45">
      <c r="A75" s="4" t="s">
        <v>141</v>
      </c>
      <c r="B75" s="4" t="s">
        <v>10</v>
      </c>
      <c r="C75" s="4" t="s">
        <v>5</v>
      </c>
      <c r="D75" s="4">
        <v>9.7910000000000004</v>
      </c>
      <c r="E75" s="4"/>
      <c r="F75" s="4"/>
      <c r="G75" s="5"/>
      <c r="H75" s="26"/>
      <c r="I75" s="4"/>
      <c r="J75" s="4"/>
      <c r="K75" s="4"/>
      <c r="L75" s="4"/>
    </row>
    <row r="76" spans="1:13" x14ac:dyDescent="0.45">
      <c r="A76" s="4" t="s">
        <v>142</v>
      </c>
      <c r="B76" s="4" t="s">
        <v>10</v>
      </c>
      <c r="C76" s="4" t="s">
        <v>5</v>
      </c>
      <c r="D76" s="4">
        <v>20.411999999999999</v>
      </c>
      <c r="E76" s="4"/>
      <c r="F76" s="4"/>
      <c r="G76" s="5"/>
      <c r="H76" s="26"/>
      <c r="I76" s="4"/>
      <c r="J76" s="4"/>
      <c r="K76" s="4"/>
      <c r="L76" s="4"/>
    </row>
    <row r="77" spans="1:13" x14ac:dyDescent="0.45">
      <c r="A77" s="4" t="s">
        <v>143</v>
      </c>
      <c r="B77" s="4" t="s">
        <v>10</v>
      </c>
      <c r="C77" s="4" t="s">
        <v>5</v>
      </c>
      <c r="D77" s="4">
        <v>9.7639999999999993</v>
      </c>
      <c r="E77" s="4"/>
      <c r="F77" s="4"/>
      <c r="G77" s="5"/>
      <c r="H77" s="26"/>
      <c r="I77" s="4"/>
      <c r="J77" s="4"/>
      <c r="K77" s="4"/>
      <c r="L77" s="4"/>
    </row>
    <row r="78" spans="1:13" x14ac:dyDescent="0.45">
      <c r="A78" s="4" t="s">
        <v>144</v>
      </c>
      <c r="B78" s="4" t="s">
        <v>10</v>
      </c>
      <c r="C78" s="4" t="s">
        <v>5</v>
      </c>
      <c r="D78" s="4">
        <v>9.6280000000000001</v>
      </c>
      <c r="E78" s="4"/>
      <c r="F78" s="4"/>
      <c r="G78" s="5"/>
      <c r="H78" s="26"/>
      <c r="I78" s="4"/>
      <c r="J78" s="4"/>
      <c r="K78" s="4"/>
      <c r="L78" s="4"/>
    </row>
    <row r="79" spans="1:13" x14ac:dyDescent="0.45">
      <c r="A79" s="6" t="s">
        <v>145</v>
      </c>
      <c r="B79" s="6" t="s">
        <v>10</v>
      </c>
      <c r="C79" s="6" t="s">
        <v>5</v>
      </c>
      <c r="D79" s="6">
        <v>11.942</v>
      </c>
      <c r="E79" s="6">
        <f>AVERAGE(D75:D79)</f>
        <v>12.307399999999999</v>
      </c>
      <c r="F79" s="6">
        <f>LN(E79)</f>
        <v>2.5102007074902546</v>
      </c>
      <c r="G79" s="7">
        <f>AVERAGE(D75:D79)</f>
        <v>12.307399999999999</v>
      </c>
      <c r="H79" s="27">
        <f>LN(G79)</f>
        <v>2.5102007074902546</v>
      </c>
      <c r="I79" s="6"/>
      <c r="J79" s="6"/>
      <c r="K79" s="6"/>
      <c r="L79" s="6"/>
    </row>
    <row r="80" spans="1:13" x14ac:dyDescent="0.45">
      <c r="A80" s="4" t="s">
        <v>146</v>
      </c>
      <c r="B80" s="4" t="s">
        <v>10</v>
      </c>
      <c r="C80" s="4" t="s">
        <v>5</v>
      </c>
      <c r="D80" s="4">
        <v>17.311</v>
      </c>
      <c r="E80" s="4"/>
      <c r="F80" s="4"/>
      <c r="G80" s="5"/>
      <c r="H80" s="26"/>
      <c r="I80" s="4"/>
      <c r="J80" s="4"/>
      <c r="K80" s="4"/>
      <c r="L80" s="4"/>
    </row>
    <row r="81" spans="1:12" ht="18.600000000000001" thickBot="1" x14ac:dyDescent="0.5">
      <c r="A81" s="2" t="s">
        <v>147</v>
      </c>
      <c r="B81" s="2" t="s">
        <v>10</v>
      </c>
      <c r="C81" s="2" t="s">
        <v>5</v>
      </c>
      <c r="D81" s="2">
        <v>8.4550000000000001</v>
      </c>
      <c r="E81" s="2">
        <f>AVERAGE(D80:D81)</f>
        <v>12.882999999999999</v>
      </c>
      <c r="F81" s="2">
        <f>LN(E81)</f>
        <v>2.5559086128093877</v>
      </c>
      <c r="G81" s="3">
        <f>AVERAGE(D80:D81)</f>
        <v>12.882999999999999</v>
      </c>
      <c r="H81" s="25">
        <f>LN(G81)</f>
        <v>2.5559086128093877</v>
      </c>
      <c r="I81" s="2"/>
      <c r="J81" s="2"/>
      <c r="K81" s="2"/>
      <c r="L81" s="2"/>
    </row>
    <row r="82" spans="1:12" x14ac:dyDescent="0.45">
      <c r="A82" s="6" t="s">
        <v>148</v>
      </c>
      <c r="B82" s="6" t="s">
        <v>4</v>
      </c>
      <c r="C82" s="6" t="s">
        <v>11</v>
      </c>
      <c r="D82" s="6">
        <v>4.2640000000000002</v>
      </c>
      <c r="E82" s="6">
        <f>AVERAGE(D82)</f>
        <v>4.2640000000000002</v>
      </c>
      <c r="F82" s="6">
        <f t="shared" ref="F82:H117" si="8">LN(E82)</f>
        <v>1.4502076868635434</v>
      </c>
      <c r="G82" s="7">
        <f>AVERAGE(D82)</f>
        <v>4.2640000000000002</v>
      </c>
      <c r="H82" s="27">
        <f t="shared" si="8"/>
        <v>1.4502076868635434</v>
      </c>
      <c r="I82" s="6"/>
      <c r="J82" s="6"/>
      <c r="K82" s="6"/>
      <c r="L82" s="6"/>
    </row>
    <row r="83" spans="1:12" x14ac:dyDescent="0.45">
      <c r="A83" s="6" t="s">
        <v>149</v>
      </c>
      <c r="B83" s="6" t="s">
        <v>4</v>
      </c>
      <c r="C83" s="6" t="s">
        <v>11</v>
      </c>
      <c r="D83" s="6">
        <v>5.2480000000000002</v>
      </c>
      <c r="E83" s="6">
        <f t="shared" ref="E83:E117" si="9">AVERAGE(D83)</f>
        <v>5.2480000000000002</v>
      </c>
      <c r="F83" s="6">
        <f t="shared" si="8"/>
        <v>1.657847051641788</v>
      </c>
      <c r="G83" s="7">
        <f>AVERAGE(D83)</f>
        <v>5.2480000000000002</v>
      </c>
      <c r="H83" s="27">
        <f t="shared" si="8"/>
        <v>1.657847051641788</v>
      </c>
      <c r="I83" s="6"/>
      <c r="J83" s="6"/>
      <c r="K83" s="6"/>
      <c r="L83" s="6"/>
    </row>
    <row r="84" spans="1:12" x14ac:dyDescent="0.45">
      <c r="A84" s="6" t="s">
        <v>150</v>
      </c>
      <c r="B84" s="6" t="s">
        <v>4</v>
      </c>
      <c r="C84" s="6" t="s">
        <v>11</v>
      </c>
      <c r="D84" s="6">
        <v>4.6139999999999999</v>
      </c>
      <c r="E84" s="6">
        <f t="shared" si="9"/>
        <v>4.6139999999999999</v>
      </c>
      <c r="F84" s="6">
        <f t="shared" si="8"/>
        <v>1.5290951597515618</v>
      </c>
      <c r="G84" s="28">
        <f t="shared" ref="G84:G106" si="10">AVERAGE(D84)</f>
        <v>4.6139999999999999</v>
      </c>
      <c r="H84" s="27">
        <f t="shared" si="8"/>
        <v>1.5290951597515618</v>
      </c>
      <c r="I84" s="6"/>
      <c r="J84" s="6"/>
      <c r="K84" s="6"/>
      <c r="L84" s="6"/>
    </row>
    <row r="85" spans="1:12" x14ac:dyDescent="0.45">
      <c r="A85" s="6" t="s">
        <v>151</v>
      </c>
      <c r="B85" s="6" t="s">
        <v>4</v>
      </c>
      <c r="C85" s="6" t="s">
        <v>11</v>
      </c>
      <c r="D85" s="6">
        <v>4.4610000000000003</v>
      </c>
      <c r="E85" s="6">
        <f t="shared" si="9"/>
        <v>4.4610000000000003</v>
      </c>
      <c r="F85" s="6">
        <f t="shared" si="8"/>
        <v>1.4953729561461278</v>
      </c>
      <c r="G85" s="28">
        <f t="shared" si="10"/>
        <v>4.4610000000000003</v>
      </c>
      <c r="H85" s="27">
        <f t="shared" si="8"/>
        <v>1.4953729561461278</v>
      </c>
      <c r="I85" s="6"/>
      <c r="J85" s="6"/>
      <c r="K85" s="6"/>
      <c r="L85" s="6"/>
    </row>
    <row r="86" spans="1:12" x14ac:dyDescent="0.45">
      <c r="A86" s="6" t="s">
        <v>152</v>
      </c>
      <c r="B86" s="6" t="s">
        <v>4</v>
      </c>
      <c r="C86" s="6" t="s">
        <v>11</v>
      </c>
      <c r="D86" s="6">
        <v>8.9</v>
      </c>
      <c r="E86" s="6">
        <f t="shared" si="9"/>
        <v>8.9</v>
      </c>
      <c r="F86" s="6">
        <f t="shared" si="8"/>
        <v>2.1860512767380942</v>
      </c>
      <c r="G86" s="28">
        <f t="shared" si="10"/>
        <v>8.9</v>
      </c>
      <c r="H86" s="27">
        <f t="shared" si="8"/>
        <v>2.1860512767380942</v>
      </c>
      <c r="I86" s="6"/>
      <c r="J86" s="6"/>
      <c r="K86" s="6"/>
      <c r="L86" s="6"/>
    </row>
    <row r="87" spans="1:12" x14ac:dyDescent="0.45">
      <c r="A87" s="6" t="s">
        <v>153</v>
      </c>
      <c r="B87" s="6" t="s">
        <v>4</v>
      </c>
      <c r="C87" s="6" t="s">
        <v>11</v>
      </c>
      <c r="D87" s="6">
        <v>5.7690000000000001</v>
      </c>
      <c r="E87" s="6">
        <f t="shared" si="9"/>
        <v>5.7690000000000001</v>
      </c>
      <c r="F87" s="6">
        <f t="shared" si="8"/>
        <v>1.7524987552747524</v>
      </c>
      <c r="G87" s="28">
        <f t="shared" si="10"/>
        <v>5.7690000000000001</v>
      </c>
      <c r="H87" s="27">
        <f t="shared" si="8"/>
        <v>1.7524987552747524</v>
      </c>
      <c r="I87" s="6"/>
      <c r="J87" s="6"/>
      <c r="K87" s="6"/>
      <c r="L87" s="6"/>
    </row>
    <row r="88" spans="1:12" x14ac:dyDescent="0.45">
      <c r="A88" s="6" t="s">
        <v>154</v>
      </c>
      <c r="B88" s="6" t="s">
        <v>4</v>
      </c>
      <c r="C88" s="6" t="s">
        <v>11</v>
      </c>
      <c r="D88" s="6">
        <v>4.3289999999999997</v>
      </c>
      <c r="E88" s="6">
        <f t="shared" si="9"/>
        <v>4.3289999999999997</v>
      </c>
      <c r="F88" s="6">
        <f t="shared" si="8"/>
        <v>1.4653365684598434</v>
      </c>
      <c r="G88" s="28">
        <f t="shared" si="10"/>
        <v>4.3289999999999997</v>
      </c>
      <c r="H88" s="27">
        <f t="shared" si="8"/>
        <v>1.4653365684598434</v>
      </c>
      <c r="I88" s="6"/>
      <c r="J88" s="6"/>
      <c r="K88" s="6"/>
      <c r="L88" s="6"/>
    </row>
    <row r="89" spans="1:12" x14ac:dyDescent="0.45">
      <c r="A89" s="6" t="s">
        <v>155</v>
      </c>
      <c r="B89" s="6" t="s">
        <v>4</v>
      </c>
      <c r="C89" s="6" t="s">
        <v>11</v>
      </c>
      <c r="D89" s="6">
        <v>4.71</v>
      </c>
      <c r="E89" s="6">
        <f t="shared" si="9"/>
        <v>4.71</v>
      </c>
      <c r="F89" s="6">
        <f t="shared" si="8"/>
        <v>1.5496879080283263</v>
      </c>
      <c r="G89" s="28">
        <f t="shared" si="10"/>
        <v>4.71</v>
      </c>
      <c r="H89" s="27">
        <f t="shared" si="8"/>
        <v>1.5496879080283263</v>
      </c>
      <c r="I89" s="6"/>
      <c r="J89" s="6"/>
      <c r="K89" s="6"/>
      <c r="L89" s="6"/>
    </row>
    <row r="90" spans="1:12" x14ac:dyDescent="0.45">
      <c r="A90" s="6" t="s">
        <v>156</v>
      </c>
      <c r="B90" s="6" t="s">
        <v>4</v>
      </c>
      <c r="C90" s="6" t="s">
        <v>11</v>
      </c>
      <c r="D90" s="6">
        <v>5.6870000000000003</v>
      </c>
      <c r="E90" s="6">
        <f t="shared" si="9"/>
        <v>5.6870000000000003</v>
      </c>
      <c r="F90" s="6">
        <f t="shared" si="8"/>
        <v>1.7381828683246627</v>
      </c>
      <c r="G90" s="28">
        <f t="shared" si="10"/>
        <v>5.6870000000000003</v>
      </c>
      <c r="H90" s="27">
        <f t="shared" si="8"/>
        <v>1.7381828683246627</v>
      </c>
      <c r="I90" s="6"/>
      <c r="J90" s="6"/>
      <c r="K90" s="6"/>
      <c r="L90" s="6"/>
    </row>
    <row r="91" spans="1:12" x14ac:dyDescent="0.45">
      <c r="A91" s="6" t="s">
        <v>157</v>
      </c>
      <c r="B91" s="6" t="s">
        <v>4</v>
      </c>
      <c r="C91" s="6" t="s">
        <v>11</v>
      </c>
      <c r="D91" s="6">
        <v>4.6820000000000004</v>
      </c>
      <c r="E91" s="6">
        <f t="shared" si="9"/>
        <v>4.6820000000000004</v>
      </c>
      <c r="F91" s="6">
        <f t="shared" si="8"/>
        <v>1.5437253690687192</v>
      </c>
      <c r="G91" s="28">
        <f t="shared" si="10"/>
        <v>4.6820000000000004</v>
      </c>
      <c r="H91" s="27">
        <f t="shared" si="8"/>
        <v>1.5437253690687192</v>
      </c>
      <c r="I91" s="6"/>
      <c r="J91" s="6"/>
      <c r="K91" s="6"/>
      <c r="L91" s="6"/>
    </row>
    <row r="92" spans="1:12" x14ac:dyDescent="0.45">
      <c r="A92" s="6" t="s">
        <v>158</v>
      </c>
      <c r="B92" s="6" t="s">
        <v>4</v>
      </c>
      <c r="C92" s="6" t="s">
        <v>11</v>
      </c>
      <c r="D92" s="6">
        <v>5.5819999999999999</v>
      </c>
      <c r="E92" s="6">
        <f t="shared" si="9"/>
        <v>5.5819999999999999</v>
      </c>
      <c r="F92" s="6">
        <f t="shared" si="8"/>
        <v>1.7195471351141305</v>
      </c>
      <c r="G92" s="28">
        <f t="shared" si="10"/>
        <v>5.5819999999999999</v>
      </c>
      <c r="H92" s="27">
        <f t="shared" si="8"/>
        <v>1.7195471351141305</v>
      </c>
      <c r="I92" s="6"/>
      <c r="J92" s="6"/>
      <c r="K92" s="6"/>
      <c r="L92" s="6"/>
    </row>
    <row r="93" spans="1:12" x14ac:dyDescent="0.45">
      <c r="A93" s="6" t="s">
        <v>159</v>
      </c>
      <c r="B93" s="6" t="s">
        <v>4</v>
      </c>
      <c r="C93" s="6" t="s">
        <v>11</v>
      </c>
      <c r="D93" s="6">
        <v>4.5259999999999998</v>
      </c>
      <c r="E93" s="6">
        <f t="shared" si="9"/>
        <v>4.5259999999999998</v>
      </c>
      <c r="F93" s="6">
        <f t="shared" si="8"/>
        <v>1.5098385472113456</v>
      </c>
      <c r="G93" s="28">
        <f t="shared" si="10"/>
        <v>4.5259999999999998</v>
      </c>
      <c r="H93" s="27">
        <f t="shared" si="8"/>
        <v>1.5098385472113456</v>
      </c>
      <c r="I93" s="6"/>
      <c r="J93" s="6"/>
      <c r="K93" s="6"/>
      <c r="L93" s="6"/>
    </row>
    <row r="94" spans="1:12" x14ac:dyDescent="0.45">
      <c r="A94" s="11" t="s">
        <v>160</v>
      </c>
      <c r="B94" s="11" t="s">
        <v>4</v>
      </c>
      <c r="C94" s="11" t="s">
        <v>11</v>
      </c>
      <c r="D94" s="11">
        <v>5.0940000000000003</v>
      </c>
      <c r="E94" s="11">
        <f t="shared" si="9"/>
        <v>5.0940000000000003</v>
      </c>
      <c r="F94" s="6">
        <f t="shared" si="8"/>
        <v>1.6280633765572654</v>
      </c>
      <c r="G94" s="28">
        <f t="shared" si="10"/>
        <v>5.0940000000000003</v>
      </c>
      <c r="H94" s="27">
        <f t="shared" si="8"/>
        <v>1.6280633765572654</v>
      </c>
      <c r="I94" s="11"/>
      <c r="J94" s="11"/>
      <c r="K94" s="11"/>
      <c r="L94" s="11"/>
    </row>
    <row r="95" spans="1:12" x14ac:dyDescent="0.45">
      <c r="A95" s="6" t="s">
        <v>161</v>
      </c>
      <c r="B95" s="6" t="s">
        <v>4</v>
      </c>
      <c r="C95" s="6" t="s">
        <v>11</v>
      </c>
      <c r="D95" s="6">
        <v>11.558</v>
      </c>
      <c r="E95" s="6">
        <f t="shared" si="9"/>
        <v>11.558</v>
      </c>
      <c r="F95" s="6">
        <f t="shared" si="8"/>
        <v>2.4473778378955862</v>
      </c>
      <c r="G95" s="28">
        <f t="shared" si="10"/>
        <v>11.558</v>
      </c>
      <c r="H95" s="27">
        <f t="shared" si="8"/>
        <v>2.4473778378955862</v>
      </c>
      <c r="I95" s="6"/>
      <c r="J95" s="6"/>
      <c r="K95" s="6"/>
      <c r="L95" s="6"/>
    </row>
    <row r="96" spans="1:12" x14ac:dyDescent="0.45">
      <c r="A96" s="6" t="s">
        <v>162</v>
      </c>
      <c r="B96" s="6" t="s">
        <v>4</v>
      </c>
      <c r="C96" s="6" t="s">
        <v>11</v>
      </c>
      <c r="D96" s="6">
        <v>31.288</v>
      </c>
      <c r="E96" s="6">
        <f t="shared" si="9"/>
        <v>31.288</v>
      </c>
      <c r="F96" s="6">
        <f t="shared" si="8"/>
        <v>3.4432346374532128</v>
      </c>
      <c r="G96" s="28">
        <f t="shared" si="10"/>
        <v>31.288</v>
      </c>
      <c r="H96" s="27">
        <f t="shared" si="8"/>
        <v>3.4432346374532128</v>
      </c>
      <c r="I96" s="6"/>
      <c r="J96" s="6"/>
      <c r="K96" s="6"/>
      <c r="L96" s="6"/>
    </row>
    <row r="97" spans="1:14" x14ac:dyDescent="0.45">
      <c r="A97" s="6" t="s">
        <v>163</v>
      </c>
      <c r="B97" s="6" t="s">
        <v>4</v>
      </c>
      <c r="C97" s="6" t="s">
        <v>11</v>
      </c>
      <c r="D97" s="6">
        <v>19.399000000000001</v>
      </c>
      <c r="E97" s="6">
        <f t="shared" si="9"/>
        <v>19.399000000000001</v>
      </c>
      <c r="F97" s="6">
        <f t="shared" si="8"/>
        <v>2.9652215183489692</v>
      </c>
      <c r="G97" s="28">
        <f t="shared" si="10"/>
        <v>19.399000000000001</v>
      </c>
      <c r="H97" s="27">
        <f t="shared" si="8"/>
        <v>2.9652215183489692</v>
      </c>
      <c r="I97" s="6"/>
      <c r="J97" s="6"/>
      <c r="K97" s="6"/>
      <c r="L97" s="6"/>
    </row>
    <row r="98" spans="1:14" x14ac:dyDescent="0.45">
      <c r="A98" s="6" t="s">
        <v>164</v>
      </c>
      <c r="B98" s="6" t="s">
        <v>4</v>
      </c>
      <c r="C98" s="6" t="s">
        <v>11</v>
      </c>
      <c r="D98" s="6">
        <v>11.964</v>
      </c>
      <c r="E98" s="6">
        <f t="shared" si="9"/>
        <v>11.964</v>
      </c>
      <c r="F98" s="6">
        <f t="shared" si="8"/>
        <v>2.4819021407677018</v>
      </c>
      <c r="G98" s="28">
        <f t="shared" si="10"/>
        <v>11.964</v>
      </c>
      <c r="H98" s="27">
        <f t="shared" si="8"/>
        <v>2.4819021407677018</v>
      </c>
      <c r="I98" s="6"/>
      <c r="J98" s="6"/>
      <c r="K98" s="6"/>
      <c r="L98" s="6"/>
    </row>
    <row r="99" spans="1:14" x14ac:dyDescent="0.45">
      <c r="A99" s="6" t="s">
        <v>165</v>
      </c>
      <c r="B99" s="6" t="s">
        <v>4</v>
      </c>
      <c r="C99" s="6" t="s">
        <v>11</v>
      </c>
      <c r="D99" s="6">
        <v>10.852</v>
      </c>
      <c r="E99" s="6">
        <f t="shared" si="9"/>
        <v>10.852</v>
      </c>
      <c r="F99" s="6">
        <f t="shared" si="8"/>
        <v>2.3843493947966854</v>
      </c>
      <c r="G99" s="28">
        <f t="shared" si="10"/>
        <v>10.852</v>
      </c>
      <c r="H99" s="27">
        <f t="shared" si="8"/>
        <v>2.3843493947966854</v>
      </c>
      <c r="I99" s="6"/>
      <c r="J99" s="6"/>
      <c r="K99" s="6"/>
      <c r="L99" s="6"/>
    </row>
    <row r="100" spans="1:14" ht="36" x14ac:dyDescent="0.45">
      <c r="A100" s="6" t="s">
        <v>166</v>
      </c>
      <c r="B100" s="6" t="s">
        <v>4</v>
      </c>
      <c r="C100" s="6" t="s">
        <v>11</v>
      </c>
      <c r="D100" s="6">
        <v>8.0359999999999996</v>
      </c>
      <c r="E100" s="6">
        <f t="shared" si="9"/>
        <v>8.0359999999999996</v>
      </c>
      <c r="F100" s="6">
        <f t="shared" si="8"/>
        <v>2.0839314469526879</v>
      </c>
      <c r="G100" s="28">
        <f t="shared" si="10"/>
        <v>8.0359999999999996</v>
      </c>
      <c r="H100" s="27">
        <f t="shared" si="8"/>
        <v>2.0839314469526879</v>
      </c>
      <c r="I100" s="6"/>
      <c r="J100" s="6"/>
      <c r="K100" s="6"/>
      <c r="L100" s="6"/>
      <c r="M100" s="62" t="s">
        <v>371</v>
      </c>
      <c r="N100">
        <f>AVERAGE(D82:D100)</f>
        <v>8.4717368421052637</v>
      </c>
    </row>
    <row r="101" spans="1:14" x14ac:dyDescent="0.45">
      <c r="A101" s="6" t="s">
        <v>167</v>
      </c>
      <c r="B101" s="6" t="s">
        <v>6</v>
      </c>
      <c r="C101" s="6" t="s">
        <v>11</v>
      </c>
      <c r="D101" s="6">
        <v>6.3869999999999996</v>
      </c>
      <c r="E101" s="6">
        <f t="shared" si="9"/>
        <v>6.3869999999999996</v>
      </c>
      <c r="F101" s="6">
        <f t="shared" si="8"/>
        <v>1.854264674579452</v>
      </c>
      <c r="G101" s="28">
        <f t="shared" si="10"/>
        <v>6.3869999999999996</v>
      </c>
      <c r="H101" s="27">
        <f t="shared" si="8"/>
        <v>1.854264674579452</v>
      </c>
      <c r="I101" s="6"/>
      <c r="J101" s="6"/>
      <c r="K101" s="6"/>
      <c r="L101" s="6"/>
    </row>
    <row r="102" spans="1:14" x14ac:dyDescent="0.45">
      <c r="A102" s="6" t="s">
        <v>168</v>
      </c>
      <c r="B102" s="6" t="s">
        <v>6</v>
      </c>
      <c r="C102" s="6" t="s">
        <v>11</v>
      </c>
      <c r="D102" s="6">
        <v>3.5369999999999999</v>
      </c>
      <c r="E102" s="6">
        <f t="shared" si="9"/>
        <v>3.5369999999999999</v>
      </c>
      <c r="F102" s="6">
        <f t="shared" si="8"/>
        <v>1.2632789102233435</v>
      </c>
      <c r="G102" s="28">
        <f t="shared" si="10"/>
        <v>3.5369999999999999</v>
      </c>
      <c r="H102" s="27">
        <f t="shared" si="8"/>
        <v>1.2632789102233435</v>
      </c>
      <c r="I102" s="6"/>
      <c r="J102" s="6"/>
      <c r="K102" s="6"/>
      <c r="L102" s="6"/>
    </row>
    <row r="103" spans="1:14" x14ac:dyDescent="0.45">
      <c r="A103" s="6" t="s">
        <v>169</v>
      </c>
      <c r="B103" s="6" t="s">
        <v>6</v>
      </c>
      <c r="C103" s="6" t="s">
        <v>11</v>
      </c>
      <c r="D103" s="6">
        <v>6.1369999999999996</v>
      </c>
      <c r="E103" s="6">
        <f t="shared" si="9"/>
        <v>6.1369999999999996</v>
      </c>
      <c r="F103" s="6">
        <f t="shared" si="8"/>
        <v>1.8143360234069599</v>
      </c>
      <c r="G103" s="28">
        <f t="shared" si="10"/>
        <v>6.1369999999999996</v>
      </c>
      <c r="H103" s="27">
        <f t="shared" si="8"/>
        <v>1.8143360234069599</v>
      </c>
      <c r="I103" s="6"/>
      <c r="J103" s="6"/>
      <c r="K103" s="6"/>
      <c r="L103" s="6"/>
    </row>
    <row r="104" spans="1:14" x14ac:dyDescent="0.45">
      <c r="A104" s="6" t="s">
        <v>170</v>
      </c>
      <c r="B104" s="6" t="s">
        <v>6</v>
      </c>
      <c r="C104" s="6" t="s">
        <v>11</v>
      </c>
      <c r="D104" s="6">
        <v>11.975</v>
      </c>
      <c r="E104" s="6">
        <f t="shared" si="9"/>
        <v>11.975</v>
      </c>
      <c r="F104" s="6">
        <f t="shared" si="8"/>
        <v>2.4828211432969791</v>
      </c>
      <c r="G104" s="28">
        <f t="shared" si="10"/>
        <v>11.975</v>
      </c>
      <c r="H104" s="27">
        <f t="shared" si="8"/>
        <v>2.4828211432969791</v>
      </c>
      <c r="I104" s="6"/>
      <c r="J104" s="6"/>
      <c r="K104" s="6"/>
      <c r="L104" s="6"/>
    </row>
    <row r="105" spans="1:14" x14ac:dyDescent="0.45">
      <c r="A105" s="4" t="s">
        <v>171</v>
      </c>
      <c r="B105" s="4" t="s">
        <v>6</v>
      </c>
      <c r="C105" s="4" t="s">
        <v>11</v>
      </c>
      <c r="D105" s="4">
        <v>6.69</v>
      </c>
      <c r="E105" s="4">
        <f t="shared" si="9"/>
        <v>6.69</v>
      </c>
      <c r="F105" s="4">
        <f t="shared" si="8"/>
        <v>1.900613874140137</v>
      </c>
      <c r="G105" s="28">
        <f t="shared" si="10"/>
        <v>6.69</v>
      </c>
      <c r="H105" s="26">
        <f t="shared" si="8"/>
        <v>1.900613874140137</v>
      </c>
      <c r="I105" s="4"/>
      <c r="J105" s="4"/>
      <c r="K105" s="4"/>
      <c r="L105" s="4"/>
    </row>
    <row r="106" spans="1:14" x14ac:dyDescent="0.45">
      <c r="A106" s="20" t="s">
        <v>172</v>
      </c>
      <c r="B106" s="20" t="s">
        <v>6</v>
      </c>
      <c r="C106" s="20" t="s">
        <v>11</v>
      </c>
      <c r="D106" s="20">
        <v>12.866</v>
      </c>
      <c r="E106" s="20">
        <f t="shared" si="9"/>
        <v>12.866</v>
      </c>
      <c r="F106" s="20">
        <f t="shared" si="8"/>
        <v>2.5545881729888085</v>
      </c>
      <c r="G106" s="28">
        <f t="shared" si="10"/>
        <v>12.866</v>
      </c>
      <c r="H106" s="35">
        <f t="shared" si="8"/>
        <v>2.5545881729888085</v>
      </c>
      <c r="I106" s="20"/>
      <c r="J106" s="20"/>
      <c r="K106" s="20"/>
      <c r="L106" s="20"/>
    </row>
    <row r="107" spans="1:14" x14ac:dyDescent="0.45">
      <c r="A107" s="20" t="s">
        <v>173</v>
      </c>
      <c r="B107" s="20" t="s">
        <v>6</v>
      </c>
      <c r="C107" s="20" t="s">
        <v>7</v>
      </c>
      <c r="D107" s="20">
        <v>11.664999999999999</v>
      </c>
      <c r="E107" s="20"/>
      <c r="F107" s="22">
        <f>LN(D108)</f>
        <v>2.1248928045837534</v>
      </c>
      <c r="G107" s="21"/>
      <c r="H107" s="21"/>
      <c r="I107" s="20"/>
      <c r="J107" s="20"/>
      <c r="K107" s="20"/>
      <c r="L107" s="20"/>
      <c r="M107" s="65" t="s">
        <v>50</v>
      </c>
    </row>
    <row r="108" spans="1:14" x14ac:dyDescent="0.45">
      <c r="A108" s="6" t="s">
        <v>174</v>
      </c>
      <c r="B108" s="6" t="s">
        <v>6</v>
      </c>
      <c r="C108" s="6" t="s">
        <v>11</v>
      </c>
      <c r="D108" s="6">
        <v>8.3719999999999999</v>
      </c>
      <c r="E108" s="6">
        <f>AVERAGE(D107:D108)</f>
        <v>10.0185</v>
      </c>
      <c r="F108" s="6">
        <f>LN(E108)</f>
        <v>2.3044333838516633</v>
      </c>
      <c r="G108" s="7">
        <f>AVERAGE(D107:D108)</f>
        <v>10.0185</v>
      </c>
      <c r="H108" s="27">
        <f>LN(G108)</f>
        <v>2.3044333838516633</v>
      </c>
      <c r="I108" s="6"/>
      <c r="J108" s="6"/>
      <c r="K108" s="6"/>
      <c r="L108" s="6"/>
    </row>
    <row r="109" spans="1:14" x14ac:dyDescent="0.45">
      <c r="A109" s="6" t="s">
        <v>175</v>
      </c>
      <c r="B109" s="6" t="s">
        <v>6</v>
      </c>
      <c r="C109" s="6" t="s">
        <v>11</v>
      </c>
      <c r="D109" s="6">
        <v>3.851</v>
      </c>
      <c r="E109" s="6">
        <f t="shared" si="9"/>
        <v>3.851</v>
      </c>
      <c r="F109" s="6">
        <f t="shared" si="8"/>
        <v>1.3483328548327718</v>
      </c>
      <c r="G109" s="7">
        <f>AVERAGE(D109)</f>
        <v>3.851</v>
      </c>
      <c r="H109" s="27">
        <f t="shared" si="8"/>
        <v>1.3483328548327718</v>
      </c>
      <c r="I109" s="6"/>
      <c r="J109" s="6"/>
      <c r="K109" s="6"/>
      <c r="L109" s="6"/>
    </row>
    <row r="110" spans="1:14" x14ac:dyDescent="0.45">
      <c r="A110" s="6" t="s">
        <v>176</v>
      </c>
      <c r="B110" s="6" t="s">
        <v>6</v>
      </c>
      <c r="C110" s="6" t="s">
        <v>11</v>
      </c>
      <c r="D110" s="6">
        <v>14.166</v>
      </c>
      <c r="E110" s="6">
        <f t="shared" si="9"/>
        <v>14.166</v>
      </c>
      <c r="F110" s="6">
        <f t="shared" si="8"/>
        <v>2.6508447273314308</v>
      </c>
      <c r="G110" s="28">
        <f t="shared" ref="G110:G120" si="11">AVERAGE(D110)</f>
        <v>14.166</v>
      </c>
      <c r="H110" s="27">
        <f t="shared" si="8"/>
        <v>2.6508447273314308</v>
      </c>
      <c r="I110" s="6"/>
      <c r="J110" s="6"/>
      <c r="K110" s="6"/>
      <c r="L110" s="6"/>
    </row>
    <row r="111" spans="1:14" x14ac:dyDescent="0.45">
      <c r="A111" s="6" t="s">
        <v>177</v>
      </c>
      <c r="B111" s="6" t="s">
        <v>6</v>
      </c>
      <c r="C111" s="6" t="s">
        <v>11</v>
      </c>
      <c r="D111" s="6">
        <v>8.7550000000000008</v>
      </c>
      <c r="E111" s="6">
        <f t="shared" si="9"/>
        <v>8.7550000000000008</v>
      </c>
      <c r="F111" s="6">
        <f t="shared" si="8"/>
        <v>2.1696249657378153</v>
      </c>
      <c r="G111" s="28">
        <f t="shared" si="11"/>
        <v>8.7550000000000008</v>
      </c>
      <c r="H111" s="27">
        <f t="shared" si="8"/>
        <v>2.1696249657378153</v>
      </c>
      <c r="I111" s="6"/>
      <c r="J111" s="6"/>
      <c r="K111" s="6"/>
      <c r="L111" s="6"/>
    </row>
    <row r="112" spans="1:14" x14ac:dyDescent="0.45">
      <c r="A112" s="6" t="s">
        <v>178</v>
      </c>
      <c r="B112" s="6" t="s">
        <v>6</v>
      </c>
      <c r="C112" s="6" t="s">
        <v>11</v>
      </c>
      <c r="D112" s="6">
        <v>4.1310000000000002</v>
      </c>
      <c r="E112" s="6">
        <f t="shared" si="9"/>
        <v>4.1310000000000002</v>
      </c>
      <c r="F112" s="6">
        <f t="shared" si="8"/>
        <v>1.4185195084146276</v>
      </c>
      <c r="G112" s="28">
        <f t="shared" si="11"/>
        <v>4.1310000000000002</v>
      </c>
      <c r="H112" s="27">
        <f t="shared" si="8"/>
        <v>1.4185195084146276</v>
      </c>
      <c r="I112" s="6"/>
      <c r="J112" s="6"/>
      <c r="K112" s="6"/>
      <c r="L112" s="6"/>
    </row>
    <row r="113" spans="1:12" x14ac:dyDescent="0.45">
      <c r="A113" s="6" t="s">
        <v>179</v>
      </c>
      <c r="B113" s="6" t="s">
        <v>6</v>
      </c>
      <c r="C113" s="6" t="s">
        <v>11</v>
      </c>
      <c r="D113" s="6">
        <v>5.6429999999999998</v>
      </c>
      <c r="E113" s="6">
        <f t="shared" si="9"/>
        <v>5.6429999999999998</v>
      </c>
      <c r="F113" s="6">
        <f t="shared" si="8"/>
        <v>1.730415838987003</v>
      </c>
      <c r="G113" s="28">
        <f t="shared" si="11"/>
        <v>5.6429999999999998</v>
      </c>
      <c r="H113" s="27">
        <f t="shared" si="8"/>
        <v>1.730415838987003</v>
      </c>
      <c r="I113" s="6"/>
      <c r="J113" s="6"/>
      <c r="K113" s="6"/>
      <c r="L113" s="6"/>
    </row>
    <row r="114" spans="1:12" x14ac:dyDescent="0.45">
      <c r="A114" s="6" t="s">
        <v>180</v>
      </c>
      <c r="B114" s="6" t="s">
        <v>6</v>
      </c>
      <c r="C114" s="6" t="s">
        <v>11</v>
      </c>
      <c r="D114" s="6">
        <v>10.542999999999999</v>
      </c>
      <c r="E114" s="6">
        <f t="shared" si="9"/>
        <v>10.542999999999999</v>
      </c>
      <c r="F114" s="6">
        <f t="shared" si="8"/>
        <v>2.3554621325948126</v>
      </c>
      <c r="G114" s="28">
        <f t="shared" si="11"/>
        <v>10.542999999999999</v>
      </c>
      <c r="H114" s="27">
        <f t="shared" si="8"/>
        <v>2.3554621325948126</v>
      </c>
      <c r="I114" s="6"/>
      <c r="J114" s="6"/>
      <c r="K114" s="6"/>
      <c r="L114" s="6"/>
    </row>
    <row r="115" spans="1:12" x14ac:dyDescent="0.45">
      <c r="A115" s="6" t="s">
        <v>181</v>
      </c>
      <c r="B115" s="6" t="s">
        <v>6</v>
      </c>
      <c r="C115" s="6" t="s">
        <v>11</v>
      </c>
      <c r="D115" s="6">
        <v>10.273999999999999</v>
      </c>
      <c r="E115" s="6">
        <f t="shared" si="9"/>
        <v>10.273999999999999</v>
      </c>
      <c r="F115" s="6">
        <f t="shared" si="8"/>
        <v>2.3296164320450758</v>
      </c>
      <c r="G115" s="28">
        <f t="shared" si="11"/>
        <v>10.273999999999999</v>
      </c>
      <c r="H115" s="27">
        <f t="shared" si="8"/>
        <v>2.3296164320450758</v>
      </c>
      <c r="I115" s="6"/>
      <c r="J115" s="6"/>
      <c r="K115" s="6"/>
      <c r="L115" s="6"/>
    </row>
    <row r="116" spans="1:12" x14ac:dyDescent="0.45">
      <c r="A116" s="6" t="s">
        <v>182</v>
      </c>
      <c r="B116" s="6" t="s">
        <v>6</v>
      </c>
      <c r="C116" s="6" t="s">
        <v>11</v>
      </c>
      <c r="D116" s="6">
        <v>11.853999999999999</v>
      </c>
      <c r="E116" s="6">
        <f t="shared" si="9"/>
        <v>11.853999999999999</v>
      </c>
      <c r="F116" s="6">
        <f t="shared" si="8"/>
        <v>2.4726653633656466</v>
      </c>
      <c r="G116" s="28">
        <f t="shared" si="11"/>
        <v>11.853999999999999</v>
      </c>
      <c r="H116" s="27">
        <f t="shared" si="8"/>
        <v>2.4726653633656466</v>
      </c>
      <c r="I116" s="6"/>
      <c r="J116" s="6"/>
      <c r="K116" s="6"/>
      <c r="L116" s="6"/>
    </row>
    <row r="117" spans="1:12" x14ac:dyDescent="0.45">
      <c r="A117" s="6" t="s">
        <v>183</v>
      </c>
      <c r="B117" s="6" t="s">
        <v>6</v>
      </c>
      <c r="C117" s="6" t="s">
        <v>11</v>
      </c>
      <c r="D117" s="6">
        <v>12.989000000000001</v>
      </c>
      <c r="E117" s="6">
        <f t="shared" si="9"/>
        <v>12.989000000000001</v>
      </c>
      <c r="F117" s="6">
        <f t="shared" si="8"/>
        <v>2.5641028454251469</v>
      </c>
      <c r="G117" s="28">
        <f t="shared" si="11"/>
        <v>12.989000000000001</v>
      </c>
      <c r="H117" s="27">
        <f t="shared" si="8"/>
        <v>2.5641028454251469</v>
      </c>
      <c r="I117" s="6"/>
      <c r="J117" s="6"/>
      <c r="K117" s="6"/>
      <c r="L117" s="6"/>
    </row>
    <row r="118" spans="1:12" x14ac:dyDescent="0.45">
      <c r="A118" s="6" t="s">
        <v>184</v>
      </c>
      <c r="B118" s="6" t="s">
        <v>6</v>
      </c>
      <c r="C118" s="6" t="s">
        <v>7</v>
      </c>
      <c r="D118" s="11">
        <v>10.965250000000001</v>
      </c>
      <c r="E118" s="6">
        <f t="shared" ref="E118:E120" si="12">AVERAGE(D118)</f>
        <v>10.965250000000001</v>
      </c>
      <c r="F118" s="6">
        <f t="shared" ref="F118:H120" si="13">LN(E118)</f>
        <v>2.3947311814275412</v>
      </c>
      <c r="G118" s="28">
        <f t="shared" si="11"/>
        <v>10.965250000000001</v>
      </c>
      <c r="H118" s="27">
        <f t="shared" si="13"/>
        <v>2.3947311814275412</v>
      </c>
      <c r="I118" s="11"/>
      <c r="J118" s="11"/>
      <c r="K118" s="11"/>
      <c r="L118" s="11"/>
    </row>
    <row r="119" spans="1:12" x14ac:dyDescent="0.45">
      <c r="A119" s="6" t="s">
        <v>185</v>
      </c>
      <c r="B119" s="6" t="s">
        <v>6</v>
      </c>
      <c r="C119" s="6" t="s">
        <v>7</v>
      </c>
      <c r="D119" s="6">
        <v>10.315250000000001</v>
      </c>
      <c r="E119" s="6">
        <f t="shared" si="12"/>
        <v>10.315250000000001</v>
      </c>
      <c r="F119" s="6">
        <f t="shared" si="13"/>
        <v>2.3336233827782302</v>
      </c>
      <c r="G119" s="28">
        <f t="shared" si="11"/>
        <v>10.315250000000001</v>
      </c>
      <c r="H119" s="27">
        <f t="shared" si="13"/>
        <v>2.3336233827782302</v>
      </c>
      <c r="I119" s="6"/>
      <c r="J119" s="6"/>
      <c r="K119" s="6"/>
      <c r="L119" s="6"/>
    </row>
    <row r="120" spans="1:12" x14ac:dyDescent="0.45">
      <c r="A120" s="6" t="s">
        <v>186</v>
      </c>
      <c r="B120" s="6" t="s">
        <v>6</v>
      </c>
      <c r="C120" s="6" t="s">
        <v>7</v>
      </c>
      <c r="D120" s="6">
        <v>5.7925000000000004</v>
      </c>
      <c r="E120" s="6">
        <f t="shared" si="12"/>
        <v>5.7925000000000004</v>
      </c>
      <c r="F120" s="6">
        <f t="shared" si="13"/>
        <v>1.7565639773243944</v>
      </c>
      <c r="G120" s="28">
        <f t="shared" si="11"/>
        <v>5.7925000000000004</v>
      </c>
      <c r="H120" s="27">
        <f t="shared" si="13"/>
        <v>1.7565639773243944</v>
      </c>
      <c r="I120" s="6"/>
      <c r="J120" s="6"/>
      <c r="K120" s="6"/>
      <c r="L120" s="6"/>
    </row>
    <row r="121" spans="1:12" x14ac:dyDescent="0.45">
      <c r="A121" s="4" t="s">
        <v>187</v>
      </c>
      <c r="B121" s="4" t="s">
        <v>10</v>
      </c>
      <c r="C121" s="4" t="s">
        <v>11</v>
      </c>
      <c r="D121" s="4">
        <v>21.837</v>
      </c>
      <c r="E121" s="4"/>
      <c r="F121" s="4"/>
      <c r="G121" s="5"/>
      <c r="H121" s="26"/>
      <c r="I121" s="4"/>
      <c r="J121" s="4"/>
      <c r="K121" s="4"/>
      <c r="L121" s="4"/>
    </row>
    <row r="122" spans="1:12" x14ac:dyDescent="0.45">
      <c r="A122" s="4" t="s">
        <v>188</v>
      </c>
      <c r="B122" s="4" t="s">
        <v>10</v>
      </c>
      <c r="C122" s="4" t="s">
        <v>11</v>
      </c>
      <c r="D122" s="4">
        <v>6.3920000000000003</v>
      </c>
      <c r="E122" s="4"/>
      <c r="F122" s="4"/>
      <c r="G122" s="5"/>
      <c r="H122" s="26"/>
      <c r="I122" s="4"/>
      <c r="J122" s="4"/>
      <c r="K122" s="4"/>
      <c r="L122" s="4"/>
    </row>
    <row r="123" spans="1:12" x14ac:dyDescent="0.45">
      <c r="A123" s="4" t="s">
        <v>189</v>
      </c>
      <c r="B123" s="4" t="s">
        <v>10</v>
      </c>
      <c r="C123" s="4" t="s">
        <v>11</v>
      </c>
      <c r="D123" s="4">
        <v>6.67</v>
      </c>
      <c r="E123" s="4"/>
      <c r="F123" s="4"/>
      <c r="G123" s="5"/>
      <c r="H123" s="26"/>
      <c r="I123" s="4"/>
      <c r="J123" s="4"/>
      <c r="K123" s="4"/>
      <c r="L123" s="4"/>
    </row>
    <row r="124" spans="1:12" x14ac:dyDescent="0.45">
      <c r="A124" s="4" t="s">
        <v>190</v>
      </c>
      <c r="B124" s="4" t="s">
        <v>10</v>
      </c>
      <c r="C124" s="4" t="s">
        <v>11</v>
      </c>
      <c r="D124" s="4">
        <v>9.0259999999999998</v>
      </c>
      <c r="E124" s="4"/>
      <c r="F124" s="4"/>
      <c r="G124" s="5"/>
      <c r="H124" s="26"/>
      <c r="I124" s="4"/>
      <c r="J124" s="4"/>
      <c r="K124" s="4"/>
      <c r="L124" s="4"/>
    </row>
    <row r="125" spans="1:12" x14ac:dyDescent="0.45">
      <c r="A125" s="4" t="s">
        <v>191</v>
      </c>
      <c r="B125" s="4" t="s">
        <v>10</v>
      </c>
      <c r="C125" s="4" t="s">
        <v>11</v>
      </c>
      <c r="D125" s="4">
        <v>10.504</v>
      </c>
      <c r="E125" s="4"/>
      <c r="F125" s="4"/>
      <c r="G125" s="5"/>
      <c r="H125" s="26"/>
      <c r="I125" s="4"/>
      <c r="J125" s="4"/>
      <c r="K125" s="4"/>
      <c r="L125" s="4"/>
    </row>
    <row r="126" spans="1:12" x14ac:dyDescent="0.45">
      <c r="A126" s="4" t="s">
        <v>192</v>
      </c>
      <c r="B126" s="4" t="s">
        <v>10</v>
      </c>
      <c r="C126" s="4" t="s">
        <v>11</v>
      </c>
      <c r="D126" s="4">
        <v>16.669</v>
      </c>
      <c r="E126" s="4"/>
      <c r="F126" s="4"/>
      <c r="G126" s="5"/>
      <c r="H126" s="26"/>
      <c r="I126" s="4"/>
      <c r="J126" s="4"/>
      <c r="K126" s="4"/>
      <c r="L126" s="4"/>
    </row>
    <row r="127" spans="1:12" x14ac:dyDescent="0.45">
      <c r="A127" s="4" t="s">
        <v>193</v>
      </c>
      <c r="B127" s="4" t="s">
        <v>10</v>
      </c>
      <c r="C127" s="4" t="s">
        <v>11</v>
      </c>
      <c r="D127" s="4">
        <v>20.884</v>
      </c>
      <c r="E127" s="4"/>
      <c r="F127" s="4"/>
      <c r="G127" s="5"/>
      <c r="H127" s="26"/>
      <c r="I127" s="4"/>
      <c r="J127" s="4"/>
      <c r="K127" s="4"/>
      <c r="L127" s="4"/>
    </row>
    <row r="128" spans="1:12" x14ac:dyDescent="0.45">
      <c r="A128" s="4" t="s">
        <v>194</v>
      </c>
      <c r="B128" s="4" t="s">
        <v>10</v>
      </c>
      <c r="C128" s="4" t="s">
        <v>11</v>
      </c>
      <c r="D128" s="4">
        <v>10.993</v>
      </c>
      <c r="E128" s="4"/>
      <c r="F128" s="4"/>
      <c r="G128" s="5"/>
      <c r="H128" s="26"/>
      <c r="I128" s="4"/>
      <c r="J128" s="4"/>
      <c r="K128" s="4"/>
      <c r="L128" s="4"/>
    </row>
    <row r="129" spans="1:13" x14ac:dyDescent="0.45">
      <c r="A129" s="4" t="s">
        <v>195</v>
      </c>
      <c r="B129" s="4" t="s">
        <v>10</v>
      </c>
      <c r="C129" s="4" t="s">
        <v>11</v>
      </c>
      <c r="D129" s="4">
        <v>8.6820000000000004</v>
      </c>
      <c r="E129" s="4"/>
      <c r="F129" s="4"/>
      <c r="G129" s="5"/>
      <c r="H129" s="26"/>
      <c r="I129" s="4"/>
      <c r="J129" s="4"/>
      <c r="K129" s="4"/>
      <c r="L129" s="4"/>
    </row>
    <row r="130" spans="1:13" x14ac:dyDescent="0.45">
      <c r="A130" s="6" t="s">
        <v>196</v>
      </c>
      <c r="B130" s="6" t="s">
        <v>10</v>
      </c>
      <c r="C130" s="6" t="s">
        <v>11</v>
      </c>
      <c r="D130" s="6">
        <v>11.055</v>
      </c>
      <c r="E130" s="6">
        <f>AVERAGE(D121:D130)</f>
        <v>12.271199999999999</v>
      </c>
      <c r="F130" s="6">
        <f>LN(E130)</f>
        <v>2.5072550534517619</v>
      </c>
      <c r="G130" s="7">
        <f>AVERAGE(D121:D130)</f>
        <v>12.271199999999999</v>
      </c>
      <c r="H130" s="27">
        <f>LN(G130)</f>
        <v>2.5072550534517619</v>
      </c>
      <c r="I130" s="6"/>
      <c r="J130" s="6"/>
      <c r="K130" s="6"/>
      <c r="L130" s="6"/>
    </row>
    <row r="131" spans="1:13" x14ac:dyDescent="0.45">
      <c r="A131" t="s">
        <v>197</v>
      </c>
      <c r="B131" t="s">
        <v>10</v>
      </c>
      <c r="C131" t="s">
        <v>11</v>
      </c>
      <c r="D131">
        <v>33.450000000000003</v>
      </c>
      <c r="H131" s="24"/>
    </row>
    <row r="132" spans="1:13" x14ac:dyDescent="0.45">
      <c r="A132" t="s">
        <v>198</v>
      </c>
      <c r="B132" t="s">
        <v>10</v>
      </c>
      <c r="C132" t="s">
        <v>11</v>
      </c>
      <c r="D132">
        <v>27.823</v>
      </c>
      <c r="H132" s="24"/>
    </row>
    <row r="133" spans="1:13" x14ac:dyDescent="0.45">
      <c r="A133" t="s">
        <v>199</v>
      </c>
      <c r="B133" t="s">
        <v>10</v>
      </c>
      <c r="C133" t="s">
        <v>11</v>
      </c>
      <c r="D133">
        <v>19.667000000000002</v>
      </c>
      <c r="H133" s="24"/>
    </row>
    <row r="134" spans="1:13" x14ac:dyDescent="0.45">
      <c r="A134" t="s">
        <v>200</v>
      </c>
      <c r="B134" t="s">
        <v>10</v>
      </c>
      <c r="C134" t="s">
        <v>11</v>
      </c>
      <c r="D134">
        <v>13.786</v>
      </c>
      <c r="H134" s="24"/>
    </row>
    <row r="135" spans="1:13" x14ac:dyDescent="0.45">
      <c r="A135" s="6" t="s">
        <v>201</v>
      </c>
      <c r="B135" s="6" t="s">
        <v>10</v>
      </c>
      <c r="C135" s="6" t="s">
        <v>11</v>
      </c>
      <c r="D135" s="6">
        <v>21.006</v>
      </c>
      <c r="E135" s="6">
        <f>AVERAGE(D131:D135)</f>
        <v>23.1464</v>
      </c>
      <c r="F135" s="6">
        <f>LN(E135)</f>
        <v>3.1418392608802939</v>
      </c>
      <c r="G135" s="7">
        <f>AVERAGE(D131:D135)</f>
        <v>23.1464</v>
      </c>
      <c r="H135" s="27">
        <f>LN(G135)</f>
        <v>3.1418392608802939</v>
      </c>
      <c r="I135" s="6"/>
      <c r="J135" s="6"/>
      <c r="K135" s="6"/>
      <c r="L135" s="6"/>
    </row>
    <row r="136" spans="1:13" x14ac:dyDescent="0.45">
      <c r="A136" s="4" t="s">
        <v>202</v>
      </c>
      <c r="B136" s="4" t="s">
        <v>10</v>
      </c>
      <c r="C136" s="4" t="s">
        <v>11</v>
      </c>
      <c r="D136" s="4">
        <v>21.010999999999999</v>
      </c>
      <c r="E136" s="4"/>
      <c r="F136" s="4"/>
      <c r="G136" s="5"/>
      <c r="H136" s="26"/>
      <c r="I136" s="4"/>
      <c r="J136" s="4"/>
      <c r="K136" s="4"/>
      <c r="L136" s="4"/>
    </row>
    <row r="137" spans="1:13" x14ac:dyDescent="0.45">
      <c r="A137" s="4" t="s">
        <v>203</v>
      </c>
      <c r="B137" s="4" t="s">
        <v>10</v>
      </c>
      <c r="C137" s="4" t="s">
        <v>11</v>
      </c>
      <c r="D137" s="4">
        <v>22.893999999999998</v>
      </c>
      <c r="E137" s="4"/>
      <c r="F137" s="4"/>
      <c r="G137" s="5"/>
      <c r="H137" s="26"/>
      <c r="I137" s="4"/>
      <c r="J137" s="4"/>
      <c r="K137" s="4"/>
      <c r="L137" s="4"/>
    </row>
    <row r="138" spans="1:13" ht="36" customHeight="1" x14ac:dyDescent="0.45">
      <c r="A138" s="15" t="s">
        <v>204</v>
      </c>
      <c r="B138" s="15" t="s">
        <v>10</v>
      </c>
      <c r="C138" s="15" t="s">
        <v>5</v>
      </c>
      <c r="D138" s="15">
        <v>15.367000000000001</v>
      </c>
      <c r="E138" s="16">
        <f>AVERAGE(D136:D138)</f>
        <v>19.757333333333335</v>
      </c>
      <c r="F138" s="6">
        <f>LN(E138)</f>
        <v>2.9835247304462462</v>
      </c>
      <c r="G138" s="16">
        <f>AVERAGE(D136:D137)</f>
        <v>21.952500000000001</v>
      </c>
      <c r="H138" s="27">
        <f>LN(G138)</f>
        <v>3.0888810282520134</v>
      </c>
      <c r="I138" s="6"/>
      <c r="J138" s="6"/>
      <c r="K138" s="6"/>
      <c r="L138" s="6"/>
      <c r="M138" s="66" t="s">
        <v>363</v>
      </c>
    </row>
    <row r="139" spans="1:13" x14ac:dyDescent="0.45">
      <c r="A139" s="4" t="s">
        <v>205</v>
      </c>
      <c r="B139" s="4" t="s">
        <v>10</v>
      </c>
      <c r="C139" s="4" t="s">
        <v>11</v>
      </c>
      <c r="D139" s="4">
        <v>22.524000000000001</v>
      </c>
      <c r="E139" s="4"/>
      <c r="F139" s="4"/>
      <c r="G139" s="5"/>
      <c r="H139" s="26"/>
      <c r="I139" s="4"/>
      <c r="J139" s="4"/>
      <c r="K139" s="4"/>
      <c r="L139" s="4"/>
    </row>
    <row r="140" spans="1:13" x14ac:dyDescent="0.45">
      <c r="A140" s="6" t="s">
        <v>206</v>
      </c>
      <c r="B140" s="6" t="s">
        <v>10</v>
      </c>
      <c r="C140" s="6" t="s">
        <v>11</v>
      </c>
      <c r="D140" s="6">
        <v>23.84</v>
      </c>
      <c r="E140" s="6">
        <f>AVERAGE(D139:D140)</f>
        <v>23.182000000000002</v>
      </c>
      <c r="F140" s="6">
        <f>LN(E140)</f>
        <v>3.1433761154665532</v>
      </c>
      <c r="G140" s="7">
        <f>AVERAGE(D139:D140)</f>
        <v>23.182000000000002</v>
      </c>
      <c r="H140" s="27">
        <f>LN(G140)</f>
        <v>3.1433761154665532</v>
      </c>
      <c r="I140" s="6"/>
      <c r="J140" s="6"/>
      <c r="K140" s="6"/>
      <c r="L140" s="6"/>
    </row>
    <row r="141" spans="1:13" x14ac:dyDescent="0.45">
      <c r="A141" s="4" t="s">
        <v>207</v>
      </c>
      <c r="B141" s="4" t="s">
        <v>10</v>
      </c>
      <c r="C141" s="4" t="s">
        <v>11</v>
      </c>
      <c r="D141" s="4">
        <v>29.841000000000001</v>
      </c>
      <c r="E141" s="4"/>
      <c r="F141" s="4"/>
      <c r="G141" s="5"/>
      <c r="H141" s="26"/>
      <c r="I141" s="4"/>
      <c r="J141" s="4"/>
      <c r="K141" s="4"/>
      <c r="L141" s="4"/>
    </row>
    <row r="142" spans="1:13" x14ac:dyDescent="0.45">
      <c r="A142" s="6" t="s">
        <v>208</v>
      </c>
      <c r="B142" s="6" t="s">
        <v>10</v>
      </c>
      <c r="C142" s="6" t="s">
        <v>11</v>
      </c>
      <c r="D142" s="6">
        <v>20.585000000000001</v>
      </c>
      <c r="E142" s="6">
        <f>AVERAGE(D141:D142)</f>
        <v>25.213000000000001</v>
      </c>
      <c r="F142" s="6">
        <f>LN(E142)</f>
        <v>3.227359734516511</v>
      </c>
      <c r="G142" s="28">
        <f>AVERAGE(D141:D142)</f>
        <v>25.213000000000001</v>
      </c>
      <c r="H142" s="27">
        <f>LN(G142)</f>
        <v>3.227359734516511</v>
      </c>
      <c r="I142" s="6"/>
      <c r="J142" s="6"/>
      <c r="K142" s="6"/>
      <c r="L142" s="6"/>
    </row>
    <row r="143" spans="1:13" x14ac:dyDescent="0.45">
      <c r="A143" s="4" t="s">
        <v>209</v>
      </c>
      <c r="B143" s="4" t="s">
        <v>10</v>
      </c>
      <c r="C143" s="4" t="s">
        <v>11</v>
      </c>
      <c r="D143" s="4">
        <v>13.41</v>
      </c>
      <c r="E143" s="4"/>
      <c r="F143" s="4"/>
      <c r="G143" s="5"/>
      <c r="H143" s="26"/>
      <c r="I143" s="4"/>
      <c r="J143" s="4"/>
      <c r="K143" s="4"/>
      <c r="L143" s="4"/>
    </row>
    <row r="144" spans="1:13" x14ac:dyDescent="0.45">
      <c r="A144" s="6" t="s">
        <v>210</v>
      </c>
      <c r="B144" s="6" t="s">
        <v>10</v>
      </c>
      <c r="C144" s="6" t="s">
        <v>11</v>
      </c>
      <c r="D144" s="6">
        <v>6.3360000000000003</v>
      </c>
      <c r="E144" s="6">
        <f>AVERAGE(D143:D144)</f>
        <v>9.8730000000000011</v>
      </c>
      <c r="F144" s="6">
        <f>LN(E144)</f>
        <v>2.2898037586293127</v>
      </c>
      <c r="G144" s="28">
        <f>AVERAGE(D143:D144)</f>
        <v>9.8730000000000011</v>
      </c>
      <c r="H144" s="27">
        <f>LN(G144)</f>
        <v>2.2898037586293127</v>
      </c>
      <c r="I144" s="6"/>
      <c r="J144" s="6"/>
      <c r="K144" s="6"/>
      <c r="L144" s="6"/>
    </row>
    <row r="145" spans="1:12" x14ac:dyDescent="0.45">
      <c r="A145" s="4" t="s">
        <v>211</v>
      </c>
      <c r="B145" s="4" t="s">
        <v>10</v>
      </c>
      <c r="C145" s="4" t="s">
        <v>11</v>
      </c>
      <c r="D145" s="4">
        <v>14.938000000000001</v>
      </c>
      <c r="E145" s="4"/>
      <c r="F145" s="4"/>
      <c r="G145" s="5"/>
      <c r="H145" s="26"/>
      <c r="I145" s="4"/>
      <c r="J145" s="4"/>
      <c r="K145" s="4"/>
      <c r="L145" s="4"/>
    </row>
    <row r="146" spans="1:12" x14ac:dyDescent="0.45">
      <c r="A146" s="6" t="s">
        <v>212</v>
      </c>
      <c r="B146" s="6" t="s">
        <v>10</v>
      </c>
      <c r="C146" s="6" t="s">
        <v>11</v>
      </c>
      <c r="D146" s="6">
        <v>12.8</v>
      </c>
      <c r="E146" s="6">
        <f>AVERAGE(D145:D146)</f>
        <v>13.869</v>
      </c>
      <c r="F146" s="6">
        <f>LN(E146)</f>
        <v>2.6296561336741981</v>
      </c>
      <c r="G146" s="28">
        <f>AVERAGE(D145:D146)</f>
        <v>13.869</v>
      </c>
      <c r="H146" s="27">
        <f>LN(G146)</f>
        <v>2.6296561336741981</v>
      </c>
      <c r="I146" s="6"/>
      <c r="J146" s="6"/>
      <c r="K146" s="6"/>
      <c r="L146" s="6"/>
    </row>
    <row r="147" spans="1:12" x14ac:dyDescent="0.45">
      <c r="A147" s="4" t="s">
        <v>213</v>
      </c>
      <c r="B147" s="4" t="s">
        <v>10</v>
      </c>
      <c r="C147" s="4" t="s">
        <v>11</v>
      </c>
      <c r="D147" s="4">
        <v>11.78</v>
      </c>
      <c r="E147" s="4"/>
      <c r="F147" s="4"/>
      <c r="G147" s="5"/>
      <c r="H147" s="26"/>
      <c r="I147" s="4"/>
      <c r="J147" s="4"/>
      <c r="K147" s="4"/>
      <c r="L147" s="4"/>
    </row>
    <row r="148" spans="1:12" x14ac:dyDescent="0.45">
      <c r="A148" s="6" t="s">
        <v>214</v>
      </c>
      <c r="B148" s="6" t="s">
        <v>10</v>
      </c>
      <c r="C148" s="6" t="s">
        <v>11</v>
      </c>
      <c r="D148" s="6">
        <v>11.577999999999999</v>
      </c>
      <c r="E148" s="6">
        <f>AVERAGE(D147:D148)</f>
        <v>11.678999999999998</v>
      </c>
      <c r="F148" s="6">
        <f>LN(E148)</f>
        <v>2.4577923572964284</v>
      </c>
      <c r="G148" s="28">
        <f>AVERAGE(D147:D148)</f>
        <v>11.678999999999998</v>
      </c>
      <c r="H148" s="27">
        <f>LN(G148)</f>
        <v>2.4577923572964284</v>
      </c>
      <c r="I148" s="6"/>
      <c r="J148" s="6"/>
      <c r="K148" s="6"/>
      <c r="L148" s="6"/>
    </row>
    <row r="149" spans="1:12" ht="18.600000000000001" thickBot="1" x14ac:dyDescent="0.5">
      <c r="A149" s="2" t="s">
        <v>215</v>
      </c>
      <c r="B149" s="2" t="s">
        <v>10</v>
      </c>
      <c r="C149" s="2" t="s">
        <v>11</v>
      </c>
      <c r="D149" s="2">
        <v>10.596</v>
      </c>
      <c r="E149" s="2">
        <f>AVERAGE(D149)</f>
        <v>10.596</v>
      </c>
      <c r="F149" s="19">
        <f>LN(E149)</f>
        <v>2.3604765714098233</v>
      </c>
      <c r="G149" s="55">
        <f t="shared" ref="G149" si="14">AVERAGE(D149)</f>
        <v>10.596</v>
      </c>
      <c r="H149" s="34">
        <f>LN(G149)</f>
        <v>2.3604765714098233</v>
      </c>
      <c r="I149" s="2"/>
      <c r="J149" s="2"/>
      <c r="K149" s="2"/>
      <c r="L149" s="2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4F01A-8213-4AFC-9E84-EF309B57B6D1}">
  <dimension ref="A1:P207"/>
  <sheetViews>
    <sheetView zoomScale="55" zoomScaleNormal="55" workbookViewId="0">
      <pane ySplit="1" topLeftCell="A35" activePane="bottomLeft" state="frozen"/>
      <selection pane="bottomLeft" activeCell="R23" sqref="R23"/>
    </sheetView>
  </sheetViews>
  <sheetFormatPr defaultRowHeight="18" x14ac:dyDescent="0.45"/>
  <cols>
    <col min="1" max="1" width="9.69921875" customWidth="1"/>
    <col min="2" max="4" width="14.69921875" customWidth="1"/>
    <col min="5" max="5" width="22.8984375" style="24" customWidth="1"/>
    <col min="6" max="6" width="23.296875" customWidth="1"/>
    <col min="7" max="7" width="22.59765625" customWidth="1"/>
    <col min="8" max="8" width="24.296875" customWidth="1"/>
    <col min="9" max="9" width="25.796875" customWidth="1"/>
    <col min="10" max="10" width="27.3984375" style="24" customWidth="1"/>
    <col min="11" max="11" width="25.796875" style="24" customWidth="1"/>
    <col min="12" max="12" width="20.796875" customWidth="1"/>
    <col min="13" max="13" width="24.3984375" customWidth="1"/>
    <col min="14" max="14" width="22.19921875" customWidth="1"/>
    <col min="15" max="15" width="24.3984375" style="24" customWidth="1"/>
    <col min="16" max="16" width="49.5" customWidth="1"/>
  </cols>
  <sheetData>
    <row r="1" spans="1:16" s="49" customFormat="1" ht="18.600000000000001" thickBot="1" x14ac:dyDescent="0.5">
      <c r="A1" s="33" t="s">
        <v>0</v>
      </c>
      <c r="B1" s="33" t="s">
        <v>1</v>
      </c>
      <c r="C1" s="33" t="s">
        <v>2</v>
      </c>
      <c r="D1" s="33" t="s">
        <v>15</v>
      </c>
      <c r="E1" s="33" t="s">
        <v>3</v>
      </c>
      <c r="F1" s="33" t="s">
        <v>55</v>
      </c>
      <c r="G1" s="33" t="s">
        <v>3</v>
      </c>
      <c r="H1" s="33" t="s">
        <v>370</v>
      </c>
      <c r="I1" s="33" t="s">
        <v>27</v>
      </c>
      <c r="J1" s="33" t="s">
        <v>56</v>
      </c>
      <c r="K1" s="33" t="s">
        <v>3</v>
      </c>
      <c r="L1" s="33" t="s">
        <v>14</v>
      </c>
      <c r="M1" s="33" t="s">
        <v>18</v>
      </c>
      <c r="N1" s="33" t="s">
        <v>16</v>
      </c>
      <c r="O1" s="33" t="s">
        <v>19</v>
      </c>
      <c r="P1" s="56" t="s">
        <v>53</v>
      </c>
    </row>
    <row r="2" spans="1:16" x14ac:dyDescent="0.45">
      <c r="A2" s="29" t="s">
        <v>303</v>
      </c>
      <c r="B2" s="29" t="s">
        <v>4</v>
      </c>
      <c r="C2" s="29" t="s">
        <v>5</v>
      </c>
      <c r="D2" s="29">
        <v>0.14599999999999999</v>
      </c>
      <c r="E2" s="36">
        <f>AVERAGE(D2)</f>
        <v>0.14599999999999999</v>
      </c>
      <c r="F2" s="29">
        <v>0.51300000000000001</v>
      </c>
      <c r="G2" s="29">
        <f>AVERAGE(F2)</f>
        <v>0.51300000000000001</v>
      </c>
      <c r="H2" s="29">
        <f>LN(G2)</f>
        <v>-0.66747943381136754</v>
      </c>
      <c r="I2" s="29">
        <f>'Thread diameter (μm)'!N11</f>
        <v>1.9047000000000001</v>
      </c>
      <c r="J2" s="29">
        <v>14.151</v>
      </c>
      <c r="K2" s="29">
        <f>AVERAGE(J2)</f>
        <v>14.151</v>
      </c>
      <c r="L2" s="29">
        <f>G2/1000/((I2/1000000/2)^2*3.14)/1000000</f>
        <v>180.13352377540352</v>
      </c>
      <c r="M2" s="27">
        <f>G2/1000/((I2/1000000/2)^2*3.14)/1000000</f>
        <v>180.13352377540352</v>
      </c>
      <c r="N2" s="36">
        <f>K2/1000/((I2/1000000/2)^2*3.14)/1000000</f>
        <v>4968.9463839098162</v>
      </c>
      <c r="O2" s="27">
        <f>K2/1000/((I2/1000000/2)^2*3.14)/1000000</f>
        <v>4968.9463839098162</v>
      </c>
    </row>
    <row r="3" spans="1:16" x14ac:dyDescent="0.45">
      <c r="A3" s="27" t="s">
        <v>304</v>
      </c>
      <c r="B3" s="27" t="s">
        <v>4</v>
      </c>
      <c r="C3" s="27" t="s">
        <v>5</v>
      </c>
      <c r="D3" s="27">
        <v>0.44800000000000001</v>
      </c>
      <c r="E3" s="30">
        <f>AVERAGE(D3)</f>
        <v>0.44800000000000001</v>
      </c>
      <c r="F3" s="27">
        <v>0.46700000000000003</v>
      </c>
      <c r="G3" s="27">
        <f>AVERAGE(F3)</f>
        <v>0.46700000000000003</v>
      </c>
      <c r="H3" s="27">
        <f>LN(G3)</f>
        <v>-0.76142602131323966</v>
      </c>
      <c r="I3" s="27">
        <f>'Thread diameter (μm)'!N11</f>
        <v>1.9047000000000001</v>
      </c>
      <c r="J3" s="27">
        <v>4.9740000000000002</v>
      </c>
      <c r="K3" s="27">
        <f>AVERAGE(J3)</f>
        <v>4.9740000000000002</v>
      </c>
      <c r="L3" s="27">
        <f>G3/1000/((I3/1000000/2)^2*3.14)/1000000</f>
        <v>163.98120000606909</v>
      </c>
      <c r="M3" s="27">
        <f>G3/1000/((I3/1000000/2)^2*3.14)/1000000</f>
        <v>163.98120000606909</v>
      </c>
      <c r="N3" s="30">
        <f>K3/1000/((I3/1000000/2)^2*3.14)/1000000</f>
        <v>1746.5577919275968</v>
      </c>
      <c r="O3" s="27">
        <f>K3/1000/((I3/1000000/2)^2*3.14)/1000000</f>
        <v>1746.5577919275968</v>
      </c>
    </row>
    <row r="4" spans="1:16" x14ac:dyDescent="0.45">
      <c r="A4" s="27" t="s">
        <v>305</v>
      </c>
      <c r="B4" s="27" t="s">
        <v>4</v>
      </c>
      <c r="C4" s="27" t="s">
        <v>5</v>
      </c>
      <c r="D4" s="27">
        <v>0.47299999999999998</v>
      </c>
      <c r="E4" s="30">
        <f>AVERAGE(D4)</f>
        <v>0.47299999999999998</v>
      </c>
      <c r="F4" s="27">
        <v>1.171</v>
      </c>
      <c r="G4" s="27">
        <f>AVERAGE(F4)</f>
        <v>1.171</v>
      </c>
      <c r="H4" s="27">
        <f>LN(G4)</f>
        <v>0.15785808461558032</v>
      </c>
      <c r="I4" s="27">
        <f>'Thread diameter (μm)'!N11</f>
        <v>1.9047000000000001</v>
      </c>
      <c r="J4" s="27">
        <v>4.633</v>
      </c>
      <c r="K4" s="27">
        <f>AVERAGE(J4)</f>
        <v>4.633</v>
      </c>
      <c r="L4" s="27">
        <f>G4/1000/((I4/1000000/2)^2*3.14)/1000000</f>
        <v>411.18198117153514</v>
      </c>
      <c r="M4" s="27">
        <f>G4/1000/((I4/1000000/2)^2*3.14)/1000000</f>
        <v>411.18198117153514</v>
      </c>
      <c r="N4" s="30">
        <f>K4/1000/((I4/1000000/2)^2*3.14)/1000000</f>
        <v>1626.819913550574</v>
      </c>
      <c r="O4" s="27">
        <f>K4/1000/((I4/1000000/2)^2*3.14)/1000000</f>
        <v>1626.819913550574</v>
      </c>
    </row>
    <row r="5" spans="1:16" x14ac:dyDescent="0.45">
      <c r="A5" s="27" t="s">
        <v>306</v>
      </c>
      <c r="B5" s="27" t="s">
        <v>4</v>
      </c>
      <c r="C5" s="27" t="s">
        <v>5</v>
      </c>
      <c r="D5" s="27">
        <v>0.28399999999999997</v>
      </c>
      <c r="E5" s="30">
        <f>AVERAGE(D5)</f>
        <v>0.28399999999999997</v>
      </c>
      <c r="F5" s="27">
        <v>0.65300000000000002</v>
      </c>
      <c r="G5" s="27">
        <f>AVERAGE(F5)</f>
        <v>0.65300000000000002</v>
      </c>
      <c r="H5" s="27">
        <f>LN(G5)</f>
        <v>-0.42617814970570594</v>
      </c>
      <c r="I5" s="27">
        <f>'Thread diameter (μm)'!N11</f>
        <v>1.9047000000000001</v>
      </c>
      <c r="J5" s="27">
        <v>3.7</v>
      </c>
      <c r="K5" s="27">
        <f>AVERAGE(J5)</f>
        <v>3.7</v>
      </c>
      <c r="L5" s="27">
        <f>G5/1000/((I5/1000000/2)^2*3.14)/1000000</f>
        <v>229.29277002989963</v>
      </c>
      <c r="M5" s="27">
        <f>G5/1000/((I5/1000000/2)^2*3.14)/1000000</f>
        <v>229.29277002989963</v>
      </c>
      <c r="N5" s="30">
        <f>K5/1000/((I5/1000000/2)^2*3.14)/1000000</f>
        <v>1299.2086510116826</v>
      </c>
      <c r="O5" s="27">
        <f>K5/1000/((I5/1000000/2)^2*3.14)/1000000</f>
        <v>1299.2086510116826</v>
      </c>
    </row>
    <row r="6" spans="1:16" x14ac:dyDescent="0.45">
      <c r="A6" s="27" t="s">
        <v>307</v>
      </c>
      <c r="B6" s="27" t="s">
        <v>4</v>
      </c>
      <c r="C6" s="27" t="s">
        <v>5</v>
      </c>
      <c r="D6" s="27">
        <v>0.30299999999999999</v>
      </c>
      <c r="E6" s="30">
        <f>AVERAGE(D6)</f>
        <v>0.30299999999999999</v>
      </c>
      <c r="F6" s="27">
        <v>0.72</v>
      </c>
      <c r="G6" s="27">
        <f>AVERAGE(F6)</f>
        <v>0.72</v>
      </c>
      <c r="H6" s="27">
        <f>LN(G6)</f>
        <v>-0.3285040669720361</v>
      </c>
      <c r="I6" s="27">
        <f>'Thread diameter (μm)'!N11</f>
        <v>1.9047000000000001</v>
      </c>
      <c r="J6" s="27">
        <v>8.9760000000000009</v>
      </c>
      <c r="K6" s="27">
        <f>AVERAGE(J6)</f>
        <v>8.9760000000000009</v>
      </c>
      <c r="L6" s="27">
        <f>G6/1000/((I6/1000000/2)^2*3.14)/1000000</f>
        <v>252.81898073740842</v>
      </c>
      <c r="M6" s="27">
        <f>G6/1000/((I6/1000000/2)^2*3.14)/1000000</f>
        <v>252.81898073740842</v>
      </c>
      <c r="N6" s="30">
        <f>K6/1000/((I6/1000000/2)^2*3.14)/1000000</f>
        <v>3151.8099598596928</v>
      </c>
      <c r="O6" s="27">
        <f>K6/1000/((I6/1000000/2)^2*3.14)/1000000</f>
        <v>3151.8099598596928</v>
      </c>
      <c r="P6" s="47"/>
    </row>
    <row r="7" spans="1:16" x14ac:dyDescent="0.45">
      <c r="A7" s="27" t="s">
        <v>308</v>
      </c>
      <c r="B7" s="27" t="s">
        <v>4</v>
      </c>
      <c r="C7" s="27" t="s">
        <v>5</v>
      </c>
      <c r="D7" s="38" t="s">
        <v>54</v>
      </c>
      <c r="E7" s="38" t="s">
        <v>54</v>
      </c>
      <c r="F7" s="38" t="s">
        <v>54</v>
      </c>
      <c r="G7" s="38" t="s">
        <v>54</v>
      </c>
      <c r="H7" s="38" t="s">
        <v>54</v>
      </c>
      <c r="I7" s="38" t="s">
        <v>54</v>
      </c>
      <c r="J7" s="38" t="s">
        <v>54</v>
      </c>
      <c r="K7" s="38" t="s">
        <v>54</v>
      </c>
      <c r="L7" s="38" t="s">
        <v>54</v>
      </c>
      <c r="M7" s="38" t="s">
        <v>54</v>
      </c>
      <c r="N7" s="38" t="s">
        <v>54</v>
      </c>
      <c r="O7" s="38" t="s">
        <v>54</v>
      </c>
      <c r="P7" s="47"/>
    </row>
    <row r="8" spans="1:16" x14ac:dyDescent="0.45">
      <c r="A8" s="27" t="s">
        <v>216</v>
      </c>
      <c r="B8" s="27" t="s">
        <v>4</v>
      </c>
      <c r="C8" s="27" t="s">
        <v>5</v>
      </c>
      <c r="D8" s="27">
        <v>0.32700000000000001</v>
      </c>
      <c r="E8" s="30">
        <f>AVERAGE(D8)</f>
        <v>0.32700000000000001</v>
      </c>
      <c r="F8" s="27">
        <v>1.6830000000000001</v>
      </c>
      <c r="G8" s="27">
        <f>AVERAGE(F8)</f>
        <v>1.6830000000000001</v>
      </c>
      <c r="H8" s="27">
        <f>LN(G8)</f>
        <v>0.52057791520866903</v>
      </c>
      <c r="I8" s="27">
        <f>'Thread diameter (μm)'!N11</f>
        <v>1.9047000000000001</v>
      </c>
      <c r="J8" s="27">
        <v>3.2839999999999998</v>
      </c>
      <c r="K8" s="27">
        <f>AVERAGE(J8)</f>
        <v>3.2839999999999998</v>
      </c>
      <c r="L8" s="27">
        <f>G8/1000/((I8/1000000/2)^2*3.14)/1000000</f>
        <v>590.96436747369228</v>
      </c>
      <c r="M8" s="27">
        <f>G8/1000/((I8/1000000/2)^2*3.14)/1000000</f>
        <v>590.96436747369228</v>
      </c>
      <c r="N8" s="30">
        <f>K8/1000/((I8/1000000/2)^2*3.14)/1000000</f>
        <v>1153.1354621411795</v>
      </c>
      <c r="O8" s="27">
        <f>K8/1000/((I8/1000000/2)^2*3.14)/1000000</f>
        <v>1153.1354621411795</v>
      </c>
      <c r="P8" s="47"/>
    </row>
    <row r="9" spans="1:16" x14ac:dyDescent="0.45">
      <c r="A9" s="27" t="s">
        <v>217</v>
      </c>
      <c r="B9" s="27" t="s">
        <v>4</v>
      </c>
      <c r="C9" s="27" t="s">
        <v>5</v>
      </c>
      <c r="D9" s="27">
        <v>0.17299999999999999</v>
      </c>
      <c r="E9" s="30">
        <f>AVERAGE(D9)</f>
        <v>0.17299999999999999</v>
      </c>
      <c r="F9" s="27">
        <v>0.95699999999999996</v>
      </c>
      <c r="G9" s="27">
        <f>AVERAGE(F9)</f>
        <v>0.95699999999999996</v>
      </c>
      <c r="H9" s="27">
        <f>LN(G9)</f>
        <v>-4.3951887529182831E-2</v>
      </c>
      <c r="I9" s="27">
        <f>'Thread diameter (μm)'!N11</f>
        <v>1.9047000000000001</v>
      </c>
      <c r="J9" s="27">
        <v>4.7530000000000001</v>
      </c>
      <c r="K9" s="27">
        <f>AVERAGE(J9)</f>
        <v>4.7530000000000001</v>
      </c>
      <c r="L9" s="27">
        <f>G9/1000/((I9/1000000/2)^2*3.14)/1000000</f>
        <v>336.03856189680539</v>
      </c>
      <c r="M9" s="27">
        <f>G9/1000/((I9/1000000/2)^2*3.14)/1000000</f>
        <v>336.03856189680539</v>
      </c>
      <c r="N9" s="30">
        <f>K9/1000/((I9/1000000/2)^2*3.14)/1000000</f>
        <v>1668.9564103401422</v>
      </c>
      <c r="O9" s="27">
        <f>K9/1000/((I9/1000000/2)^2*3.14)/1000000</f>
        <v>1668.9564103401422</v>
      </c>
      <c r="P9" s="47"/>
    </row>
    <row r="10" spans="1:16" x14ac:dyDescent="0.45">
      <c r="A10" s="35" t="s">
        <v>218</v>
      </c>
      <c r="B10" s="35" t="s">
        <v>4</v>
      </c>
      <c r="C10" s="35" t="s">
        <v>5</v>
      </c>
      <c r="D10" s="37" t="s">
        <v>54</v>
      </c>
      <c r="E10" s="37"/>
      <c r="F10" s="39" t="s">
        <v>54</v>
      </c>
      <c r="G10" s="39"/>
      <c r="H10" s="39"/>
      <c r="I10" s="39"/>
      <c r="J10" s="39" t="s">
        <v>54</v>
      </c>
      <c r="K10" s="39"/>
      <c r="L10" s="35"/>
      <c r="M10" s="35"/>
      <c r="N10" s="35"/>
      <c r="O10" s="35"/>
      <c r="P10" s="47"/>
    </row>
    <row r="11" spans="1:16" x14ac:dyDescent="0.45">
      <c r="A11" s="27" t="s">
        <v>219</v>
      </c>
      <c r="B11" s="27" t="s">
        <v>4</v>
      </c>
      <c r="C11" s="27" t="s">
        <v>5</v>
      </c>
      <c r="D11" s="27">
        <v>0.26400000000000001</v>
      </c>
      <c r="E11" s="27">
        <f>AVERAGE(D10:D11)</f>
        <v>0.26400000000000001</v>
      </c>
      <c r="F11" s="27">
        <v>0.74</v>
      </c>
      <c r="G11" s="27">
        <f>AVERAGE(F11)</f>
        <v>0.74</v>
      </c>
      <c r="H11" s="27">
        <f>LN(G11)</f>
        <v>-0.30110509278392161</v>
      </c>
      <c r="I11" s="27">
        <f>'Thread diameter (μm)'!N11</f>
        <v>1.9047000000000001</v>
      </c>
      <c r="J11" s="27">
        <v>6.9690000000000003</v>
      </c>
      <c r="K11" s="27">
        <f>AVERAGE(J11)</f>
        <v>6.9690000000000003</v>
      </c>
      <c r="L11" s="27">
        <f>G11/1000/((I11/1000000/2)^2*3.14)/1000000</f>
        <v>259.84173020233646</v>
      </c>
      <c r="M11" s="27">
        <f>G11/1000/((I11/1000000/2)^2*3.14)/1000000</f>
        <v>259.84173020233646</v>
      </c>
      <c r="N11" s="27">
        <f>K11/1000/((I11/1000000/2)^2*3.14)/1000000</f>
        <v>2447.0770510541665</v>
      </c>
      <c r="O11" s="27">
        <f>K11/1000/((I11/1000000/2)^2*3.14)/1000000</f>
        <v>2447.0770510541665</v>
      </c>
      <c r="P11" s="47"/>
    </row>
    <row r="12" spans="1:16" x14ac:dyDescent="0.45">
      <c r="A12" s="27" t="s">
        <v>220</v>
      </c>
      <c r="B12" s="27" t="s">
        <v>4</v>
      </c>
      <c r="C12" s="27" t="s">
        <v>5</v>
      </c>
      <c r="D12" s="27">
        <v>0.17599999999999999</v>
      </c>
      <c r="E12" s="30">
        <f>AVERAGE(D12)</f>
        <v>0.17599999999999999</v>
      </c>
      <c r="F12" s="27">
        <v>0.74299999999999999</v>
      </c>
      <c r="G12" s="27">
        <f>AVERAGE(F12)</f>
        <v>0.74299999999999999</v>
      </c>
      <c r="H12" s="27">
        <f>LN(G12)</f>
        <v>-0.29705923426437791</v>
      </c>
      <c r="I12" s="27">
        <f>'Thread diameter (μm)'!N11</f>
        <v>1.9047000000000001</v>
      </c>
      <c r="J12" s="27">
        <v>22.393999999999998</v>
      </c>
      <c r="K12" s="27">
        <f>AVERAGE(J12)</f>
        <v>22.393999999999998</v>
      </c>
      <c r="L12" s="27">
        <f>G12/1000/((I12/1000000/2)^2*3.14)/1000000</f>
        <v>260.89514262207564</v>
      </c>
      <c r="M12" s="27">
        <f>G12/1000/((I12/1000000/2)^2*3.14)/1000000</f>
        <v>260.89514262207564</v>
      </c>
      <c r="N12" s="30">
        <f>K12/1000/((I12/1000000/2)^2*3.14)/1000000</f>
        <v>7863.3725758798955</v>
      </c>
      <c r="O12" s="27">
        <f>K12/1000/((I12/1000000/2)^2*3.14)/1000000</f>
        <v>7863.3725758798955</v>
      </c>
      <c r="P12" s="47"/>
    </row>
    <row r="13" spans="1:16" x14ac:dyDescent="0.45">
      <c r="A13" s="26" t="s">
        <v>221</v>
      </c>
      <c r="B13" s="26" t="s">
        <v>4</v>
      </c>
      <c r="C13" s="26" t="s">
        <v>5</v>
      </c>
      <c r="D13" s="26">
        <v>1.4E-2</v>
      </c>
      <c r="E13" s="26"/>
      <c r="F13" s="26">
        <v>0.58699999999999997</v>
      </c>
      <c r="G13" s="26"/>
      <c r="H13" s="26"/>
      <c r="I13" s="26"/>
      <c r="J13" s="26">
        <v>20.824000000000002</v>
      </c>
      <c r="K13" s="26"/>
      <c r="L13" s="26"/>
      <c r="M13" s="26"/>
      <c r="N13" s="26"/>
      <c r="O13" s="26"/>
      <c r="P13" s="47"/>
    </row>
    <row r="14" spans="1:16" ht="18" customHeight="1" x14ac:dyDescent="0.45">
      <c r="A14" s="27" t="s">
        <v>222</v>
      </c>
      <c r="B14" s="27" t="s">
        <v>4</v>
      </c>
      <c r="C14" s="27" t="s">
        <v>5</v>
      </c>
      <c r="D14" s="38" t="s">
        <v>54</v>
      </c>
      <c r="E14" s="27">
        <f>AVERAGE(D13:D14)</f>
        <v>1.4E-2</v>
      </c>
      <c r="F14" s="38" t="s">
        <v>54</v>
      </c>
      <c r="G14" s="27">
        <f>AVERAGE(F13)</f>
        <v>0.58699999999999997</v>
      </c>
      <c r="H14" s="27">
        <f>LN(G14)</f>
        <v>-0.53273045915404071</v>
      </c>
      <c r="I14" s="27">
        <f>'Thread diameter (μm)'!N11</f>
        <v>1.9047000000000001</v>
      </c>
      <c r="J14" s="38" t="s">
        <v>54</v>
      </c>
      <c r="K14" s="27">
        <f>AVERAGE(J13:J14)</f>
        <v>20.824000000000002</v>
      </c>
      <c r="L14" s="27">
        <f>G14/1000/((I14/1000000/2)^2*3.14)/1000000</f>
        <v>206.11769679563716</v>
      </c>
      <c r="M14" s="27">
        <f>G14/1000/((I14/1000000/2)^2*3.14)/1000000</f>
        <v>206.11769679563716</v>
      </c>
      <c r="N14" s="27">
        <f>K14/1000/((I14/1000000/2)^2*3.14)/1000000</f>
        <v>7312.086742883047</v>
      </c>
      <c r="O14" s="27">
        <f>K14/1000/((I14/1000000/2)^2*3.14)/1000000</f>
        <v>7312.086742883047</v>
      </c>
      <c r="P14" s="47"/>
    </row>
    <row r="15" spans="1:16" x14ac:dyDescent="0.45">
      <c r="A15" s="26" t="s">
        <v>223</v>
      </c>
      <c r="B15" s="26" t="s">
        <v>4</v>
      </c>
      <c r="C15" s="26" t="s">
        <v>5</v>
      </c>
      <c r="D15" s="26">
        <v>0.27700000000000002</v>
      </c>
      <c r="E15" s="26"/>
      <c r="F15" s="26">
        <v>0.73299999999999998</v>
      </c>
      <c r="G15" s="26"/>
      <c r="H15" s="26"/>
      <c r="I15" s="26"/>
      <c r="J15" s="26">
        <v>14.707000000000001</v>
      </c>
      <c r="K15" s="26"/>
      <c r="L15" s="26"/>
      <c r="M15" s="26"/>
      <c r="N15" s="26"/>
      <c r="O15" s="26"/>
      <c r="P15" s="47"/>
    </row>
    <row r="16" spans="1:16" x14ac:dyDescent="0.45">
      <c r="A16" s="27" t="s">
        <v>224</v>
      </c>
      <c r="B16" s="27" t="s">
        <v>4</v>
      </c>
      <c r="C16" s="27" t="s">
        <v>5</v>
      </c>
      <c r="D16" s="38" t="s">
        <v>54</v>
      </c>
      <c r="E16" s="27">
        <f>AVERAGE(D15:D16)</f>
        <v>0.27700000000000002</v>
      </c>
      <c r="F16" s="38" t="s">
        <v>54</v>
      </c>
      <c r="G16" s="27">
        <f>AVERAGE(F15)</f>
        <v>0.73299999999999998</v>
      </c>
      <c r="H16" s="27">
        <f>LN(G16)</f>
        <v>-0.31060957709548559</v>
      </c>
      <c r="I16" s="27">
        <f>'Thread diameter (μm)'!N11</f>
        <v>1.9047000000000001</v>
      </c>
      <c r="J16" s="38" t="s">
        <v>54</v>
      </c>
      <c r="K16" s="27">
        <f>AVERAGE(J15:J16)</f>
        <v>14.707000000000001</v>
      </c>
      <c r="L16" s="27">
        <f>G16/1000/((I16/1000000/2)^2*3.14)/1000000</f>
        <v>257.38376788961165</v>
      </c>
      <c r="M16" s="27">
        <f>G16/1000/((I16/1000000/2)^2*3.14)/1000000</f>
        <v>257.38376788961165</v>
      </c>
      <c r="N16" s="27">
        <f>K16/1000/((I16/1000000/2)^2*3.14)/1000000</f>
        <v>5164.1788190348152</v>
      </c>
      <c r="O16" s="27">
        <f>K16/1000/((I16/1000000/2)^2*3.14)/1000000</f>
        <v>5164.1788190348152</v>
      </c>
      <c r="P16" s="47"/>
    </row>
    <row r="17" spans="1:16" x14ac:dyDescent="0.45">
      <c r="A17" s="26" t="s">
        <v>225</v>
      </c>
      <c r="B17" s="26" t="s">
        <v>4</v>
      </c>
      <c r="C17" s="26" t="s">
        <v>5</v>
      </c>
      <c r="D17" s="26">
        <v>0.21299999999999999</v>
      </c>
      <c r="E17" s="26"/>
      <c r="F17" s="26">
        <v>0.875</v>
      </c>
      <c r="G17" s="26"/>
      <c r="H17" s="26"/>
      <c r="I17" s="26"/>
      <c r="J17" s="26">
        <v>18.849</v>
      </c>
      <c r="K17" s="26"/>
      <c r="L17" s="26"/>
      <c r="M17" s="26"/>
      <c r="N17" s="26"/>
      <c r="O17" s="26"/>
      <c r="P17" s="47"/>
    </row>
    <row r="18" spans="1:16" x14ac:dyDescent="0.45">
      <c r="A18" s="27" t="s">
        <v>226</v>
      </c>
      <c r="B18" s="27" t="s">
        <v>4</v>
      </c>
      <c r="C18" s="27" t="s">
        <v>5</v>
      </c>
      <c r="D18" s="27">
        <v>0.32100000000000001</v>
      </c>
      <c r="E18" s="27">
        <f>AVERAGE(D17:D18)</f>
        <v>0.26700000000000002</v>
      </c>
      <c r="F18" s="27">
        <v>1.31</v>
      </c>
      <c r="G18" s="27">
        <f>AVERAGE(F17:F18)</f>
        <v>1.0925</v>
      </c>
      <c r="H18" s="27">
        <f>LN(G18)</f>
        <v>8.8468647987608187E-2</v>
      </c>
      <c r="I18" s="27">
        <f>'Thread diameter (μm)'!N11</f>
        <v>1.9047000000000001</v>
      </c>
      <c r="J18" s="27">
        <v>8.9740000000000002</v>
      </c>
      <c r="K18" s="27">
        <f>AVERAGE(J17:J18)</f>
        <v>13.9115</v>
      </c>
      <c r="L18" s="27">
        <f>G18/1000/((I18/1000000/2)^2*3.14)/1000000</f>
        <v>383.61768952169268</v>
      </c>
      <c r="M18" s="27">
        <f>G18/1000/((I18/1000000/2)^2*3.14)/1000000</f>
        <v>383.61768952169268</v>
      </c>
      <c r="N18" s="27">
        <f>K18/1000/((I18/1000000/2)^2*3.14)/1000000</f>
        <v>4884.8489590673025</v>
      </c>
      <c r="O18" s="27">
        <f>K18/1000/((I18/1000000/2)^2*3.14)/1000000</f>
        <v>4884.8489590673025</v>
      </c>
      <c r="P18" s="47"/>
    </row>
    <row r="19" spans="1:16" x14ac:dyDescent="0.45">
      <c r="A19" s="26" t="s">
        <v>227</v>
      </c>
      <c r="B19" s="26" t="s">
        <v>4</v>
      </c>
      <c r="C19" s="26" t="s">
        <v>5</v>
      </c>
      <c r="D19" s="26">
        <v>0.192</v>
      </c>
      <c r="E19" s="26"/>
      <c r="F19" s="26">
        <v>0.76700000000000002</v>
      </c>
      <c r="G19" s="26"/>
      <c r="H19" s="26"/>
      <c r="I19" s="26"/>
      <c r="J19" s="26">
        <v>1.5069999999999999</v>
      </c>
      <c r="K19" s="26"/>
      <c r="L19" s="26"/>
      <c r="M19" s="26"/>
      <c r="N19" s="26"/>
      <c r="O19" s="26"/>
      <c r="P19" s="47"/>
    </row>
    <row r="20" spans="1:16" x14ac:dyDescent="0.45">
      <c r="A20" s="27" t="s">
        <v>228</v>
      </c>
      <c r="B20" s="27" t="s">
        <v>4</v>
      </c>
      <c r="C20" s="27" t="s">
        <v>5</v>
      </c>
      <c r="D20" s="27">
        <v>0.111</v>
      </c>
      <c r="E20" s="27">
        <f>AVERAGE(D19:D20)</f>
        <v>0.1515</v>
      </c>
      <c r="F20" s="27">
        <v>0.30299999999999999</v>
      </c>
      <c r="G20" s="27">
        <f>AVERAGE(F19:F20)</f>
        <v>0.53500000000000003</v>
      </c>
      <c r="H20" s="27">
        <f>LN(G20)</f>
        <v>-0.62548853208613042</v>
      </c>
      <c r="I20" s="27">
        <f>'Thread diameter (μm)'!N11</f>
        <v>1.9047000000000001</v>
      </c>
      <c r="J20" s="27">
        <v>14.62</v>
      </c>
      <c r="K20" s="27">
        <f>AVERAGE(J19:J20)</f>
        <v>8.0634999999999994</v>
      </c>
      <c r="L20" s="27">
        <f>G20/1000/((I20/1000000/2)^2*3.14)/1000000</f>
        <v>187.85854818682432</v>
      </c>
      <c r="M20" s="27">
        <f>G20/1000/((I20/1000000/2)^2*3.14)/1000000</f>
        <v>187.85854818682432</v>
      </c>
      <c r="N20" s="27">
        <f>K20/1000/((I20/1000000/2)^2*3.14)/1000000</f>
        <v>2831.3970155223515</v>
      </c>
      <c r="O20" s="27">
        <f>K20/1000/((I20/1000000/2)^2*3.14)/1000000</f>
        <v>2831.3970155223515</v>
      </c>
      <c r="P20" s="47"/>
    </row>
    <row r="21" spans="1:16" x14ac:dyDescent="0.45">
      <c r="A21" s="26" t="s">
        <v>229</v>
      </c>
      <c r="B21" s="26" t="s">
        <v>4</v>
      </c>
      <c r="C21" s="26" t="s">
        <v>5</v>
      </c>
      <c r="D21" s="37" t="s">
        <v>54</v>
      </c>
      <c r="E21" s="37"/>
      <c r="F21" s="37" t="s">
        <v>54</v>
      </c>
      <c r="G21" s="26"/>
      <c r="H21" s="26"/>
      <c r="I21" s="26"/>
      <c r="J21" s="37" t="s">
        <v>59</v>
      </c>
      <c r="K21" s="26"/>
      <c r="L21" s="26"/>
      <c r="M21" s="26"/>
      <c r="N21" s="26"/>
      <c r="O21" s="26"/>
    </row>
    <row r="22" spans="1:16" x14ac:dyDescent="0.45">
      <c r="A22" s="27" t="s">
        <v>230</v>
      </c>
      <c r="B22" s="27" t="s">
        <v>4</v>
      </c>
      <c r="C22" s="27" t="s">
        <v>5</v>
      </c>
      <c r="D22" s="38" t="s">
        <v>54</v>
      </c>
      <c r="E22" s="38" t="s">
        <v>54</v>
      </c>
      <c r="F22" s="38" t="s">
        <v>54</v>
      </c>
      <c r="G22" s="38" t="s">
        <v>54</v>
      </c>
      <c r="H22" s="38" t="s">
        <v>54</v>
      </c>
      <c r="I22" s="38" t="s">
        <v>54</v>
      </c>
      <c r="J22" s="38" t="s">
        <v>54</v>
      </c>
      <c r="K22" s="38" t="s">
        <v>54</v>
      </c>
      <c r="L22" s="38" t="s">
        <v>54</v>
      </c>
      <c r="M22" s="38" t="s">
        <v>54</v>
      </c>
      <c r="N22" s="38" t="s">
        <v>54</v>
      </c>
      <c r="O22" s="38" t="s">
        <v>54</v>
      </c>
    </row>
    <row r="23" spans="1:16" x14ac:dyDescent="0.45">
      <c r="A23" t="s">
        <v>231</v>
      </c>
      <c r="B23" t="s">
        <v>6</v>
      </c>
      <c r="C23" t="s">
        <v>5</v>
      </c>
      <c r="D23">
        <v>0.85799999999999998</v>
      </c>
      <c r="F23">
        <v>1.5329999999999999</v>
      </c>
      <c r="J23" s="24">
        <v>1.5349999999999999</v>
      </c>
    </row>
    <row r="24" spans="1:16" x14ac:dyDescent="0.45">
      <c r="A24" t="s">
        <v>232</v>
      </c>
      <c r="B24" t="s">
        <v>6</v>
      </c>
      <c r="C24" t="s">
        <v>5</v>
      </c>
      <c r="D24">
        <v>0.54300000000000004</v>
      </c>
      <c r="F24">
        <v>2.423</v>
      </c>
      <c r="J24" s="24">
        <v>3.1469999999999998</v>
      </c>
    </row>
    <row r="25" spans="1:16" x14ac:dyDescent="0.45">
      <c r="A25" t="s">
        <v>233</v>
      </c>
      <c r="B25" t="s">
        <v>6</v>
      </c>
      <c r="C25" t="s">
        <v>5</v>
      </c>
      <c r="D25">
        <v>0.39400000000000002</v>
      </c>
      <c r="F25">
        <v>4.2329999999999997</v>
      </c>
      <c r="J25" s="24">
        <v>5.1319999999999997</v>
      </c>
    </row>
    <row r="26" spans="1:16" x14ac:dyDescent="0.45">
      <c r="A26" t="s">
        <v>234</v>
      </c>
      <c r="B26" t="s">
        <v>6</v>
      </c>
      <c r="C26" t="s">
        <v>5</v>
      </c>
      <c r="D26">
        <v>1.1040000000000001</v>
      </c>
      <c r="F26">
        <v>0.75700000000000001</v>
      </c>
      <c r="J26" s="24">
        <v>0.35199999999999998</v>
      </c>
    </row>
    <row r="27" spans="1:16" x14ac:dyDescent="0.45">
      <c r="A27" t="s">
        <v>235</v>
      </c>
      <c r="B27" t="s">
        <v>6</v>
      </c>
      <c r="C27" t="s">
        <v>5</v>
      </c>
      <c r="D27">
        <v>0.94499999999999995</v>
      </c>
      <c r="F27">
        <v>3.61</v>
      </c>
      <c r="J27" s="24">
        <v>9.26</v>
      </c>
    </row>
    <row r="28" spans="1:16" x14ac:dyDescent="0.45">
      <c r="A28" t="s">
        <v>236</v>
      </c>
      <c r="B28" t="s">
        <v>6</v>
      </c>
      <c r="C28" t="s">
        <v>5</v>
      </c>
      <c r="D28">
        <v>0.27900000000000003</v>
      </c>
      <c r="F28">
        <v>0.997</v>
      </c>
      <c r="J28" s="24">
        <v>2.5609999999999999</v>
      </c>
    </row>
    <row r="29" spans="1:16" x14ac:dyDescent="0.45">
      <c r="A29" t="s">
        <v>237</v>
      </c>
      <c r="B29" t="s">
        <v>6</v>
      </c>
      <c r="C29" t="s">
        <v>5</v>
      </c>
      <c r="D29">
        <v>0.65700000000000003</v>
      </c>
      <c r="F29">
        <v>2.1970000000000001</v>
      </c>
      <c r="J29" s="24">
        <v>1.986</v>
      </c>
    </row>
    <row r="30" spans="1:16" x14ac:dyDescent="0.45">
      <c r="A30" t="s">
        <v>238</v>
      </c>
      <c r="B30" t="s">
        <v>6</v>
      </c>
      <c r="C30" t="s">
        <v>5</v>
      </c>
      <c r="D30">
        <v>0.45400000000000001</v>
      </c>
      <c r="F30">
        <v>1.63</v>
      </c>
      <c r="J30" s="24">
        <v>1.01</v>
      </c>
    </row>
    <row r="31" spans="1:16" x14ac:dyDescent="0.45">
      <c r="A31" t="s">
        <v>239</v>
      </c>
      <c r="B31" t="s">
        <v>6</v>
      </c>
      <c r="C31" t="s">
        <v>5</v>
      </c>
      <c r="D31">
        <v>0.28799999999999998</v>
      </c>
      <c r="F31">
        <v>4.2030000000000003</v>
      </c>
      <c r="J31" s="24">
        <v>76.298000000000002</v>
      </c>
    </row>
    <row r="32" spans="1:16" x14ac:dyDescent="0.45">
      <c r="A32" s="27" t="s">
        <v>240</v>
      </c>
      <c r="B32" s="27" t="s">
        <v>6</v>
      </c>
      <c r="C32" s="27" t="s">
        <v>5</v>
      </c>
      <c r="D32" s="27">
        <v>0.73799999999999999</v>
      </c>
      <c r="E32" s="27">
        <f>AVERAGE(D23:D32)</f>
        <v>0.626</v>
      </c>
      <c r="F32" s="27">
        <v>6.2359999999999998</v>
      </c>
      <c r="G32" s="27">
        <f>AVERAGE(F23:F32)</f>
        <v>2.7818999999999998</v>
      </c>
      <c r="H32" s="27">
        <f>LN(G32)</f>
        <v>1.0231341474921529</v>
      </c>
      <c r="I32" s="27">
        <f>'Thread diameter (μm)'!N40</f>
        <v>3.1093541666666664</v>
      </c>
      <c r="J32" s="27">
        <v>8.0350000000000001</v>
      </c>
      <c r="K32" s="27">
        <f>AVERAGE(J23:J32)</f>
        <v>10.9316</v>
      </c>
      <c r="L32" s="27">
        <f>G32/1000/((I32/1000000/2)^2*3.14)/1000000</f>
        <v>366.54852194680404</v>
      </c>
      <c r="M32" s="27">
        <f>G32/1000/((I32/1000000/2)^2*3.14)/1000000</f>
        <v>366.54852194680404</v>
      </c>
      <c r="N32" s="27">
        <f>K32/1000/((I32/1000000/2)^2*3.14)/1000000</f>
        <v>1440.3687488815856</v>
      </c>
      <c r="O32" s="27">
        <f>K32/1000/((I32/1000000/2)^2*3.14)/1000000</f>
        <v>1440.3687488815856</v>
      </c>
    </row>
    <row r="33" spans="1:16" x14ac:dyDescent="0.45">
      <c r="A33" s="27" t="s">
        <v>241</v>
      </c>
      <c r="B33" s="27" t="s">
        <v>6</v>
      </c>
      <c r="C33" s="27" t="s">
        <v>5</v>
      </c>
      <c r="D33" s="27">
        <v>0.504</v>
      </c>
      <c r="E33" s="30">
        <f>AVERAGE(D33)</f>
        <v>0.504</v>
      </c>
      <c r="F33" s="27">
        <v>2.35</v>
      </c>
      <c r="G33" s="27">
        <f>AVERAGE(F33)</f>
        <v>2.35</v>
      </c>
      <c r="H33" s="27">
        <f>LN(G33)</f>
        <v>0.85441532815606758</v>
      </c>
      <c r="I33" s="27">
        <f>'Thread diameter (μm)'!N40</f>
        <v>3.1093541666666664</v>
      </c>
      <c r="J33" s="27">
        <v>3.722</v>
      </c>
      <c r="K33" s="27">
        <f>AVERAGE(J33)</f>
        <v>3.722</v>
      </c>
      <c r="L33" s="27">
        <f>G33/1000/((I33/1000000/2)^2*3.14)/1000000</f>
        <v>309.64054300118249</v>
      </c>
      <c r="M33" s="27">
        <f>G33/1000/((I33/1000000/2)^2*3.14)/1000000</f>
        <v>309.64054300118249</v>
      </c>
      <c r="N33" s="27">
        <f>K33/1000/((I33/1000000/2)^2*3.14)/1000000</f>
        <v>490.41791534059627</v>
      </c>
      <c r="O33" s="27">
        <f>K33/1000/((I33/1000000/2)^2*3.14)/1000000</f>
        <v>490.41791534059627</v>
      </c>
    </row>
    <row r="34" spans="1:16" x14ac:dyDescent="0.45">
      <c r="A34" s="27" t="s">
        <v>242</v>
      </c>
      <c r="B34" s="27" t="s">
        <v>6</v>
      </c>
      <c r="C34" s="27" t="s">
        <v>5</v>
      </c>
      <c r="D34" s="27">
        <v>0.48399999999999999</v>
      </c>
      <c r="E34" s="30">
        <f>AVERAGE(D34)</f>
        <v>0.48399999999999999</v>
      </c>
      <c r="F34" s="27">
        <v>3.7469999999999999</v>
      </c>
      <c r="G34" s="27">
        <f>AVERAGE(F34)</f>
        <v>3.7469999999999999</v>
      </c>
      <c r="H34" s="27">
        <f>LN(G34)</f>
        <v>1.3209555198115503</v>
      </c>
      <c r="I34" s="27">
        <f>'Thread diameter (μm)'!N40</f>
        <v>3.1093541666666664</v>
      </c>
      <c r="J34" s="27">
        <v>2.1720000000000002</v>
      </c>
      <c r="K34" s="27">
        <f>AVERAGE(J34)</f>
        <v>2.1720000000000002</v>
      </c>
      <c r="L34" s="27">
        <f>G34/1000/((I34/1000000/2)^2*3.14)/1000000</f>
        <v>493.71196367039602</v>
      </c>
      <c r="M34" s="27">
        <f>G34/1000/((I34/1000000/2)^2*3.14)/1000000</f>
        <v>493.71196367039602</v>
      </c>
      <c r="N34" s="27">
        <f>K34/1000/((I34/1000000/2)^2*3.14)/1000000</f>
        <v>286.18691889300783</v>
      </c>
      <c r="O34" s="27">
        <f>K34/1000/((I34/1000000/2)^2*3.14)/1000000</f>
        <v>286.18691889300783</v>
      </c>
    </row>
    <row r="35" spans="1:16" x14ac:dyDescent="0.45">
      <c r="A35" s="26" t="s">
        <v>243</v>
      </c>
      <c r="B35" s="26" t="s">
        <v>6</v>
      </c>
      <c r="C35" s="26" t="s">
        <v>5</v>
      </c>
      <c r="D35" s="26">
        <v>0.53500000000000003</v>
      </c>
      <c r="E35" s="26"/>
      <c r="F35" s="26">
        <v>0.95699999999999996</v>
      </c>
      <c r="G35" s="26"/>
      <c r="H35" s="26"/>
      <c r="I35" s="26"/>
      <c r="J35" s="26">
        <v>2.25</v>
      </c>
      <c r="K35" s="26"/>
      <c r="L35" s="26"/>
      <c r="M35" s="26"/>
      <c r="N35" s="26"/>
      <c r="O35" s="26"/>
    </row>
    <row r="36" spans="1:16" x14ac:dyDescent="0.45">
      <c r="A36" s="26" t="s">
        <v>244</v>
      </c>
      <c r="B36" s="26" t="s">
        <v>6</v>
      </c>
      <c r="C36" s="26" t="s">
        <v>5</v>
      </c>
      <c r="D36" s="26">
        <v>0.23</v>
      </c>
      <c r="E36" s="26"/>
      <c r="F36" s="26">
        <v>0.75900000000000001</v>
      </c>
      <c r="G36" s="26"/>
      <c r="H36" s="26"/>
      <c r="I36" s="26"/>
      <c r="J36" s="26">
        <v>2.1869999999999998</v>
      </c>
      <c r="K36" s="26"/>
      <c r="L36" s="26"/>
      <c r="M36" s="26"/>
      <c r="N36" s="26"/>
      <c r="O36" s="26"/>
    </row>
    <row r="37" spans="1:16" x14ac:dyDescent="0.45">
      <c r="A37" s="26" t="s">
        <v>245</v>
      </c>
      <c r="B37" s="26" t="s">
        <v>6</v>
      </c>
      <c r="C37" s="26" t="s">
        <v>5</v>
      </c>
      <c r="D37" s="26">
        <v>0.36299999999999999</v>
      </c>
      <c r="E37" s="26"/>
      <c r="F37" s="26">
        <v>0.54700000000000004</v>
      </c>
      <c r="G37" s="26"/>
      <c r="H37" s="26"/>
      <c r="I37" s="26"/>
      <c r="J37" s="26">
        <v>3.6960000000000002</v>
      </c>
      <c r="K37" s="26"/>
      <c r="L37" s="26"/>
      <c r="M37" s="26"/>
      <c r="N37" s="26"/>
      <c r="O37" s="26"/>
    </row>
    <row r="38" spans="1:16" x14ac:dyDescent="0.45">
      <c r="A38" s="26" t="s">
        <v>246</v>
      </c>
      <c r="B38" s="26" t="s">
        <v>6</v>
      </c>
      <c r="C38" s="26" t="s">
        <v>5</v>
      </c>
      <c r="D38" s="26">
        <v>4.4999999999999998E-2</v>
      </c>
      <c r="E38" s="26"/>
      <c r="F38" s="26">
        <v>0.34699999999999998</v>
      </c>
      <c r="G38" s="26"/>
      <c r="H38" s="26"/>
      <c r="I38" s="26"/>
      <c r="J38" s="26">
        <v>8.1159999999999997</v>
      </c>
      <c r="K38" s="26"/>
      <c r="L38" s="26"/>
      <c r="M38" s="26"/>
      <c r="N38" s="26"/>
      <c r="O38" s="26"/>
    </row>
    <row r="39" spans="1:16" x14ac:dyDescent="0.45">
      <c r="A39" s="26" t="s">
        <v>247</v>
      </c>
      <c r="B39" s="26" t="s">
        <v>6</v>
      </c>
      <c r="C39" s="26" t="s">
        <v>5</v>
      </c>
      <c r="D39" s="26">
        <v>0.34599999999999997</v>
      </c>
      <c r="E39" s="26"/>
      <c r="F39" s="26">
        <v>0.85299999999999998</v>
      </c>
      <c r="G39" s="26"/>
      <c r="H39" s="26"/>
      <c r="I39" s="26"/>
      <c r="J39" s="26">
        <v>8.516</v>
      </c>
      <c r="K39" s="26"/>
      <c r="L39" s="26"/>
      <c r="M39" s="26"/>
      <c r="N39" s="26"/>
      <c r="O39" s="26"/>
    </row>
    <row r="40" spans="1:16" x14ac:dyDescent="0.45">
      <c r="A40" s="26" t="s">
        <v>248</v>
      </c>
      <c r="B40" s="26" t="s">
        <v>6</v>
      </c>
      <c r="C40" s="26" t="s">
        <v>5</v>
      </c>
      <c r="D40" s="26">
        <v>0.22800000000000001</v>
      </c>
      <c r="E40" s="26"/>
      <c r="F40" s="26">
        <v>0.72599999999999998</v>
      </c>
      <c r="G40" s="26"/>
      <c r="H40" s="26"/>
      <c r="I40" s="26"/>
      <c r="J40" s="26">
        <v>14.891999999999999</v>
      </c>
      <c r="K40" s="26"/>
      <c r="L40" s="26"/>
      <c r="M40" s="26"/>
      <c r="N40" s="26"/>
      <c r="O40" s="26"/>
    </row>
    <row r="41" spans="1:16" x14ac:dyDescent="0.45">
      <c r="A41" s="27" t="s">
        <v>249</v>
      </c>
      <c r="B41" s="27" t="s">
        <v>6</v>
      </c>
      <c r="C41" s="27" t="s">
        <v>5</v>
      </c>
      <c r="D41" s="27">
        <v>0.44400000000000001</v>
      </c>
      <c r="E41" s="27">
        <f>AVERAGE(D35:D41)</f>
        <v>0.31300000000000006</v>
      </c>
      <c r="F41" s="27">
        <v>1.163</v>
      </c>
      <c r="G41" s="27">
        <f>AVERAGE(F35:F41)</f>
        <v>0.76457142857142857</v>
      </c>
      <c r="H41" s="27">
        <f>LN(G41)</f>
        <v>-0.268439826229386</v>
      </c>
      <c r="I41" s="27">
        <f>'Thread diameter (μm)'!N40</f>
        <v>3.1093541666666664</v>
      </c>
      <c r="J41" s="27">
        <v>3.3439999999999999</v>
      </c>
      <c r="K41" s="27">
        <f>AVERAGE(J35:J41)</f>
        <v>6.1429999999999998</v>
      </c>
      <c r="L41" s="27">
        <f>G41/1000/((I41/1000000/2)^2*3.14)/1000000</f>
        <v>100.74140949193486</v>
      </c>
      <c r="M41" s="27">
        <f>G41/1000/((I41/1000000/2)^2*3.14)/1000000</f>
        <v>100.74140949193486</v>
      </c>
      <c r="N41" s="27">
        <f>K41/1000/((I41/1000000/2)^2*3.14)/1000000</f>
        <v>809.41355559841008</v>
      </c>
      <c r="O41" s="27">
        <f>K41/1000/((I41/1000000/2)^2*3.14)/1000000</f>
        <v>809.41355559841008</v>
      </c>
    </row>
    <row r="42" spans="1:16" x14ac:dyDescent="0.45">
      <c r="A42" s="26" t="s">
        <v>78</v>
      </c>
      <c r="B42" s="26" t="s">
        <v>6</v>
      </c>
      <c r="C42" s="26" t="s">
        <v>5</v>
      </c>
      <c r="D42" s="26">
        <v>0.32800000000000001</v>
      </c>
      <c r="E42" s="26"/>
      <c r="F42" s="26">
        <v>0.46300000000000002</v>
      </c>
      <c r="G42" s="26"/>
      <c r="H42" s="26"/>
      <c r="I42" s="26"/>
      <c r="J42" s="26">
        <v>8.4860000000000007</v>
      </c>
      <c r="K42" s="26"/>
      <c r="L42" s="26"/>
      <c r="M42" s="26"/>
      <c r="N42" s="26"/>
      <c r="O42" s="26"/>
    </row>
    <row r="43" spans="1:16" x14ac:dyDescent="0.45">
      <c r="A43" s="26" t="s">
        <v>250</v>
      </c>
      <c r="B43" s="26" t="s">
        <v>6</v>
      </c>
      <c r="C43" s="26" t="s">
        <v>5</v>
      </c>
      <c r="D43" s="26">
        <v>0.34200000000000003</v>
      </c>
      <c r="E43" s="26"/>
      <c r="F43" s="26">
        <v>0.49299999999999999</v>
      </c>
      <c r="G43" s="26"/>
      <c r="H43" s="26"/>
      <c r="I43" s="26"/>
      <c r="J43" s="26">
        <v>8.468</v>
      </c>
      <c r="K43" s="26"/>
      <c r="L43" s="26"/>
      <c r="M43" s="26"/>
      <c r="N43" s="26"/>
      <c r="O43" s="26"/>
      <c r="P43" s="24"/>
    </row>
    <row r="44" spans="1:16" x14ac:dyDescent="0.45">
      <c r="A44" s="26" t="s">
        <v>251</v>
      </c>
      <c r="B44" s="26" t="s">
        <v>6</v>
      </c>
      <c r="C44" s="26" t="s">
        <v>5</v>
      </c>
      <c r="D44" s="26">
        <v>0.27100000000000002</v>
      </c>
      <c r="E44" s="26"/>
      <c r="F44" s="26">
        <v>0.94699999999999995</v>
      </c>
      <c r="G44" s="26"/>
      <c r="H44" s="26"/>
      <c r="I44" s="26"/>
      <c r="J44" s="26">
        <v>1.774</v>
      </c>
      <c r="K44" s="26"/>
      <c r="L44" s="26"/>
      <c r="M44" s="26"/>
      <c r="N44" s="26"/>
      <c r="O44" s="26"/>
      <c r="P44" s="24"/>
    </row>
    <row r="45" spans="1:16" x14ac:dyDescent="0.45">
      <c r="A45" s="26" t="s">
        <v>252</v>
      </c>
      <c r="B45" s="26" t="s">
        <v>6</v>
      </c>
      <c r="C45" s="26" t="s">
        <v>5</v>
      </c>
      <c r="D45" s="26">
        <v>0.50900000000000001</v>
      </c>
      <c r="E45" s="26"/>
      <c r="F45" s="26">
        <v>1.1100000000000001</v>
      </c>
      <c r="G45" s="26"/>
      <c r="H45" s="26"/>
      <c r="I45" s="26"/>
      <c r="J45" s="26">
        <v>1.5840000000000001</v>
      </c>
      <c r="K45" s="26"/>
      <c r="L45" s="26"/>
      <c r="M45" s="26"/>
      <c r="N45" s="26"/>
      <c r="O45" s="26"/>
      <c r="P45" s="24"/>
    </row>
    <row r="46" spans="1:16" x14ac:dyDescent="0.45">
      <c r="A46" s="26" t="s">
        <v>253</v>
      </c>
      <c r="B46" s="26" t="s">
        <v>6</v>
      </c>
      <c r="C46" s="26" t="s">
        <v>5</v>
      </c>
      <c r="D46" s="26">
        <v>0.187</v>
      </c>
      <c r="E46" s="26"/>
      <c r="F46" s="26">
        <v>0.81699999999999995</v>
      </c>
      <c r="G46" s="26"/>
      <c r="H46" s="26"/>
      <c r="I46" s="26"/>
      <c r="J46" s="26">
        <v>4.2380000000000004</v>
      </c>
      <c r="K46" s="26"/>
      <c r="L46" s="26"/>
      <c r="M46" s="26"/>
      <c r="N46" s="26"/>
      <c r="O46" s="26"/>
      <c r="P46" s="24"/>
    </row>
    <row r="47" spans="1:16" x14ac:dyDescent="0.45">
      <c r="A47" s="26" t="s">
        <v>254</v>
      </c>
      <c r="B47" s="26" t="s">
        <v>6</v>
      </c>
      <c r="C47" s="26" t="s">
        <v>5</v>
      </c>
      <c r="D47" s="26">
        <v>0.73699999999999999</v>
      </c>
      <c r="E47" s="26"/>
      <c r="F47" s="26">
        <v>0.67700000000000005</v>
      </c>
      <c r="G47" s="26"/>
      <c r="H47" s="26"/>
      <c r="I47" s="26"/>
      <c r="J47" s="26">
        <v>3.61</v>
      </c>
      <c r="K47" s="26"/>
      <c r="L47" s="26"/>
      <c r="M47" s="26"/>
      <c r="N47" s="26"/>
      <c r="O47" s="26"/>
    </row>
    <row r="48" spans="1:16" x14ac:dyDescent="0.45">
      <c r="A48" s="26" t="s">
        <v>255</v>
      </c>
      <c r="B48" s="26" t="s">
        <v>6</v>
      </c>
      <c r="C48" s="26" t="s">
        <v>5</v>
      </c>
      <c r="D48" s="26">
        <v>0.254</v>
      </c>
      <c r="E48" s="26"/>
      <c r="F48" s="26">
        <v>0.52700000000000002</v>
      </c>
      <c r="G48" s="26"/>
      <c r="H48" s="26"/>
      <c r="I48" s="26"/>
      <c r="J48" s="26">
        <v>5.7320000000000002</v>
      </c>
      <c r="K48" s="26"/>
      <c r="L48" s="26"/>
      <c r="M48" s="26"/>
      <c r="N48" s="26"/>
      <c r="O48" s="26"/>
    </row>
    <row r="49" spans="1:16" x14ac:dyDescent="0.45">
      <c r="A49" s="26" t="s">
        <v>256</v>
      </c>
      <c r="B49" s="26" t="s">
        <v>6</v>
      </c>
      <c r="C49" s="26" t="s">
        <v>5</v>
      </c>
      <c r="D49" s="26">
        <v>0.40799999999999997</v>
      </c>
      <c r="E49" s="26"/>
      <c r="F49" s="26">
        <v>0.79600000000000004</v>
      </c>
      <c r="G49" s="26"/>
      <c r="H49" s="26"/>
      <c r="I49" s="26"/>
      <c r="J49" s="26">
        <v>3.6749999999999998</v>
      </c>
      <c r="K49" s="26"/>
      <c r="L49" s="26"/>
      <c r="M49" s="26"/>
      <c r="N49" s="26"/>
      <c r="O49" s="26"/>
    </row>
    <row r="50" spans="1:16" x14ac:dyDescent="0.45">
      <c r="A50" s="27" t="s">
        <v>257</v>
      </c>
      <c r="B50" s="27" t="s">
        <v>6</v>
      </c>
      <c r="C50" s="27" t="s">
        <v>5</v>
      </c>
      <c r="D50" s="27">
        <v>0.55100000000000005</v>
      </c>
      <c r="E50" s="27">
        <f>AVERAGE(D42:D50)</f>
        <v>0.39855555555555555</v>
      </c>
      <c r="F50" s="27">
        <v>0.85299999999999998</v>
      </c>
      <c r="G50" s="27">
        <f>AVERAGE(F42:F50)</f>
        <v>0.74255555555555552</v>
      </c>
      <c r="H50" s="27">
        <f>LN(G50)</f>
        <v>-0.29765758880728632</v>
      </c>
      <c r="I50" s="27">
        <f>'Thread diameter (μm)'!E12</f>
        <v>2.7629999999999999</v>
      </c>
      <c r="J50" s="27">
        <v>3.6760000000000002</v>
      </c>
      <c r="K50" s="27">
        <f>AVERAGE(J42:J50)</f>
        <v>4.5825555555555555</v>
      </c>
      <c r="L50" s="27">
        <f>G50/1000/((I50/1000000/2)^2*3.14)/1000000</f>
        <v>123.90748017496286</v>
      </c>
      <c r="M50" s="27">
        <f>G50/1000/((I50/1000000/2)^2*3.14)/1000000</f>
        <v>123.90748017496286</v>
      </c>
      <c r="N50" s="27">
        <f>K50/1000/((I50/1000000/2)^2*3.14)/1000000</f>
        <v>764.6739794786763</v>
      </c>
      <c r="O50" s="27">
        <f>K50/1000/((I50/1000000/2)^2*3.14)/1000000</f>
        <v>764.6739794786763</v>
      </c>
    </row>
    <row r="51" spans="1:16" x14ac:dyDescent="0.45">
      <c r="A51" s="27" t="s">
        <v>79</v>
      </c>
      <c r="B51" s="27" t="s">
        <v>6</v>
      </c>
      <c r="C51" s="27" t="s">
        <v>5</v>
      </c>
      <c r="D51" s="27">
        <v>7.3999999999999996E-2</v>
      </c>
      <c r="E51" s="30">
        <f>AVERAGE(D51)</f>
        <v>7.3999999999999996E-2</v>
      </c>
      <c r="F51" s="27">
        <v>0.30599999999999999</v>
      </c>
      <c r="G51" s="27">
        <f>AVERAGE(F51)</f>
        <v>0.30599999999999999</v>
      </c>
      <c r="H51" s="27">
        <f>LN(G51)</f>
        <v>-1.1841701770297564</v>
      </c>
      <c r="I51" s="43">
        <v>1.3245</v>
      </c>
      <c r="J51" s="28">
        <v>2.2639999999999998</v>
      </c>
      <c r="K51" s="27">
        <f>AVERAGE(J51)</f>
        <v>2.2639999999999998</v>
      </c>
      <c r="L51" s="27">
        <f>G51/1000/((I51/1000000/2)^2*3.14)/1000000</f>
        <v>222.20193903378413</v>
      </c>
      <c r="M51" s="27">
        <f>G51/1000/(('Thread diameter (μm)'!E13/1000000/2)^2*3.14)/1000000</f>
        <v>194.41298257876704</v>
      </c>
      <c r="N51" s="27">
        <f>K51/1000/((I51/1000000/2)^2*3.14)/1000000</f>
        <v>1644.0038887989779</v>
      </c>
      <c r="O51" s="27">
        <f>K51/1000/(('Thread diameter (μm)'!E13/1000000/2)^2*3.14)/1000000</f>
        <v>1438.401936465126</v>
      </c>
      <c r="P51" s="44" t="s">
        <v>17</v>
      </c>
    </row>
    <row r="52" spans="1:16" x14ac:dyDescent="0.45">
      <c r="A52" s="26" t="s">
        <v>258</v>
      </c>
      <c r="B52" s="26" t="s">
        <v>6</v>
      </c>
      <c r="C52" s="26" t="s">
        <v>5</v>
      </c>
      <c r="D52" s="26">
        <v>0.26800000000000002</v>
      </c>
      <c r="E52" s="26"/>
      <c r="F52" s="26">
        <v>1.367</v>
      </c>
      <c r="G52" s="26"/>
      <c r="H52" s="26"/>
      <c r="I52" s="26"/>
      <c r="J52" s="26">
        <v>2.629</v>
      </c>
      <c r="K52" s="26"/>
      <c r="L52" s="26"/>
      <c r="M52" s="26"/>
      <c r="N52" s="26"/>
      <c r="O52" s="26"/>
    </row>
    <row r="53" spans="1:16" x14ac:dyDescent="0.45">
      <c r="A53" s="27" t="s">
        <v>259</v>
      </c>
      <c r="B53" s="27" t="s">
        <v>6</v>
      </c>
      <c r="C53" s="27" t="s">
        <v>5</v>
      </c>
      <c r="D53" s="27">
        <v>0.3</v>
      </c>
      <c r="E53" s="27">
        <f>AVERAGE(D52:D53)</f>
        <v>0.28400000000000003</v>
      </c>
      <c r="F53" s="27">
        <v>0.84</v>
      </c>
      <c r="G53" s="27">
        <f>AVERAGE(F52:F53)</f>
        <v>1.1034999999999999</v>
      </c>
      <c r="H53" s="27">
        <f>LN(G53)</f>
        <v>9.8486946714653967E-2</v>
      </c>
      <c r="I53" s="27">
        <f>'Thread diameter (μm)'!N40</f>
        <v>3.1093541666666664</v>
      </c>
      <c r="J53" s="27">
        <v>2.5059999999999998</v>
      </c>
      <c r="K53" s="27">
        <f>AVERAGE(J52:J53)</f>
        <v>2.5674999999999999</v>
      </c>
      <c r="L53" s="27">
        <f>G53/1000/((I53/1000000/2)^2*3.14)/1000000</f>
        <v>145.39929327736374</v>
      </c>
      <c r="M53" s="27">
        <f>G53/1000/((I53/1000000/2)^2*3.14)/1000000</f>
        <v>145.39929327736374</v>
      </c>
      <c r="N53" s="27">
        <f>K53/1000/((I53/1000000/2)^2*3.14)/1000000</f>
        <v>338.2987634704408</v>
      </c>
      <c r="O53" s="27">
        <f>K53/1000/((I53/1000000/2)^2*3.14)/1000000</f>
        <v>338.2987634704408</v>
      </c>
    </row>
    <row r="54" spans="1:16" x14ac:dyDescent="0.45">
      <c r="A54" s="27" t="s">
        <v>260</v>
      </c>
      <c r="B54" s="27" t="s">
        <v>6</v>
      </c>
      <c r="C54" s="27" t="s">
        <v>5</v>
      </c>
      <c r="D54" s="27">
        <v>0.19500000000000001</v>
      </c>
      <c r="E54" s="30">
        <f>AVERAGE(D54)</f>
        <v>0.19500000000000001</v>
      </c>
      <c r="F54" s="27">
        <v>0.81</v>
      </c>
      <c r="G54" s="27">
        <f>AVERAGE(F54)</f>
        <v>0.81</v>
      </c>
      <c r="H54" s="27">
        <f>LN(G54)</f>
        <v>-0.21072103131565253</v>
      </c>
      <c r="I54" s="27">
        <f>'Thread diameter (μm)'!N40</f>
        <v>3.1093541666666664</v>
      </c>
      <c r="J54" s="27">
        <v>21.564</v>
      </c>
      <c r="K54" s="27">
        <f>AVERAGE(J54)</f>
        <v>21.564</v>
      </c>
      <c r="L54" s="27">
        <f>G54/1000/((I54/1000000/2)^2*3.14)/1000000</f>
        <v>106.72716588551395</v>
      </c>
      <c r="M54" s="27">
        <f>G54/1000/((I54/1000000/2)^2*3.14)/1000000</f>
        <v>106.72716588551395</v>
      </c>
      <c r="N54" s="27">
        <f>K54/1000/((I54/1000000/2)^2*3.14)/1000000</f>
        <v>2841.3143273521273</v>
      </c>
      <c r="O54" s="27">
        <f>K54/1000/((I54/1000000/2)^2*3.14)/1000000</f>
        <v>2841.3143273521273</v>
      </c>
    </row>
    <row r="55" spans="1:16" x14ac:dyDescent="0.45">
      <c r="A55" s="26" t="s">
        <v>261</v>
      </c>
      <c r="B55" s="26" t="s">
        <v>6</v>
      </c>
      <c r="C55" s="26" t="s">
        <v>5</v>
      </c>
      <c r="D55" s="26">
        <v>0.27600000000000002</v>
      </c>
      <c r="E55" s="26"/>
      <c r="F55" s="26">
        <v>1.1970000000000001</v>
      </c>
      <c r="G55" s="26"/>
      <c r="H55" s="26"/>
      <c r="I55" s="26"/>
      <c r="J55" s="26">
        <v>10.542</v>
      </c>
      <c r="K55" s="26"/>
      <c r="L55" s="26"/>
      <c r="M55" s="26"/>
      <c r="N55" s="26"/>
      <c r="O55" s="26"/>
    </row>
    <row r="56" spans="1:16" x14ac:dyDescent="0.45">
      <c r="A56" s="27" t="s">
        <v>262</v>
      </c>
      <c r="B56" s="27" t="s">
        <v>6</v>
      </c>
      <c r="C56" s="27" t="s">
        <v>5</v>
      </c>
      <c r="D56" s="27">
        <v>0.28699999999999998</v>
      </c>
      <c r="E56" s="27">
        <f>AVERAGE(D55:D56)</f>
        <v>0.28149999999999997</v>
      </c>
      <c r="F56" s="27">
        <v>1.5469999999999999</v>
      </c>
      <c r="G56" s="27">
        <f>AVERAGE(F55:F56)</f>
        <v>1.3719999999999999</v>
      </c>
      <c r="H56" s="27">
        <f>LN(G56)</f>
        <v>0.3162695293036934</v>
      </c>
      <c r="I56" s="27">
        <f>'Thread diameter (μm)'!N40</f>
        <v>3.1093541666666664</v>
      </c>
      <c r="J56" s="27">
        <v>10.175000000000001</v>
      </c>
      <c r="K56" s="27">
        <f>AVERAGE(J55:J56)</f>
        <v>10.358499999999999</v>
      </c>
      <c r="L56" s="27">
        <f>G56/1000/((I56/1000000/2)^2*3.14)/1000000</f>
        <v>180.77737233941377</v>
      </c>
      <c r="M56" s="27">
        <f>G56/1000/((I56/1000000/2)^2*3.14)/1000000</f>
        <v>180.77737233941377</v>
      </c>
      <c r="N56" s="27">
        <f>K56/1000/((I56/1000000/2)^2*3.14)/1000000</f>
        <v>1364.8559849692547</v>
      </c>
      <c r="O56" s="27">
        <f>K56/1000/((I56/1000000/2)^2*3.14)/1000000</f>
        <v>1364.8559849692547</v>
      </c>
    </row>
    <row r="57" spans="1:16" x14ac:dyDescent="0.45">
      <c r="A57" s="26" t="s">
        <v>263</v>
      </c>
      <c r="B57" s="26" t="s">
        <v>6</v>
      </c>
      <c r="C57" s="26" t="s">
        <v>5</v>
      </c>
      <c r="D57" s="26">
        <v>0.191</v>
      </c>
      <c r="E57" s="26"/>
      <c r="F57" s="26">
        <v>1.7270000000000001</v>
      </c>
      <c r="G57" s="26"/>
      <c r="H57" s="26"/>
      <c r="I57" s="26"/>
      <c r="J57" s="26">
        <v>25.672999999999998</v>
      </c>
      <c r="K57" s="26"/>
      <c r="L57" s="26"/>
      <c r="M57" s="26"/>
      <c r="N57" s="26"/>
      <c r="O57" s="26"/>
    </row>
    <row r="58" spans="1:16" x14ac:dyDescent="0.45">
      <c r="A58" s="26" t="s">
        <v>264</v>
      </c>
      <c r="B58" s="26" t="s">
        <v>6</v>
      </c>
      <c r="C58" s="26" t="s">
        <v>5</v>
      </c>
      <c r="D58" s="26">
        <v>0.16400000000000001</v>
      </c>
      <c r="E58" s="26"/>
      <c r="F58" s="26">
        <v>1.08</v>
      </c>
      <c r="G58" s="26"/>
      <c r="H58" s="26"/>
      <c r="I58" s="26"/>
      <c r="J58" s="26">
        <v>12.497999999999999</v>
      </c>
      <c r="K58" s="26"/>
      <c r="L58" s="26"/>
      <c r="M58" s="26"/>
      <c r="N58" s="26"/>
      <c r="O58" s="26"/>
    </row>
    <row r="59" spans="1:16" x14ac:dyDescent="0.45">
      <c r="A59" s="27" t="s">
        <v>265</v>
      </c>
      <c r="B59" s="27" t="s">
        <v>6</v>
      </c>
      <c r="C59" s="27" t="s">
        <v>5</v>
      </c>
      <c r="D59" s="27">
        <v>0.41099999999999998</v>
      </c>
      <c r="E59" s="27">
        <f>AVERAGE(D57:D59)</f>
        <v>0.25533333333333336</v>
      </c>
      <c r="F59" s="27">
        <v>1.607</v>
      </c>
      <c r="G59" s="27">
        <f>AVERAGE(F57:F59)</f>
        <v>1.4713333333333336</v>
      </c>
      <c r="H59" s="27">
        <f>LN(G59)</f>
        <v>0.38616901916643515</v>
      </c>
      <c r="I59" s="27">
        <f>'Thread diameter (μm)'!N40</f>
        <v>3.1093541666666664</v>
      </c>
      <c r="J59" s="27">
        <v>20.030999999999999</v>
      </c>
      <c r="K59" s="27">
        <f>AVERAGE(J57:J59)</f>
        <v>19.400666666666666</v>
      </c>
      <c r="L59" s="27">
        <f>G59/1000/((I59/1000000/2)^2*3.14)/1000000</f>
        <v>193.86572436981839</v>
      </c>
      <c r="M59" s="27">
        <f>G59/1000/((I59/1000000/2)^2*3.14)/1000000</f>
        <v>193.86572436981839</v>
      </c>
      <c r="N59" s="27">
        <f>K59/1000/((I59/1000000/2)^2*3.14)/1000000</f>
        <v>2556.2693452134499</v>
      </c>
      <c r="O59" s="27">
        <f>K59/1000/((I59/1000000/2)^2*3.14)/1000000</f>
        <v>2556.2693452134499</v>
      </c>
    </row>
    <row r="60" spans="1:16" x14ac:dyDescent="0.45">
      <c r="A60" s="26" t="s">
        <v>80</v>
      </c>
      <c r="B60" s="26" t="s">
        <v>6</v>
      </c>
      <c r="C60" s="26" t="s">
        <v>5</v>
      </c>
      <c r="D60" s="26">
        <v>0.16</v>
      </c>
      <c r="E60" s="26"/>
      <c r="F60" s="26">
        <v>0.378</v>
      </c>
      <c r="G60" s="26"/>
      <c r="H60" s="26"/>
      <c r="I60" s="26"/>
      <c r="J60" s="26">
        <v>78.453000000000003</v>
      </c>
      <c r="K60" s="26"/>
      <c r="L60" s="26"/>
      <c r="M60" s="26"/>
      <c r="N60" s="26"/>
      <c r="O60" s="26"/>
    </row>
    <row r="61" spans="1:16" x14ac:dyDescent="0.45">
      <c r="A61" s="26" t="s">
        <v>266</v>
      </c>
      <c r="B61" s="26" t="s">
        <v>6</v>
      </c>
      <c r="C61" s="26" t="s">
        <v>5</v>
      </c>
      <c r="D61" s="26">
        <v>0.30199999999999999</v>
      </c>
      <c r="E61" s="26"/>
      <c r="F61" s="26">
        <v>0.79</v>
      </c>
      <c r="G61" s="26"/>
      <c r="H61" s="26"/>
      <c r="I61" s="26"/>
      <c r="J61" s="26">
        <v>73.998999999999995</v>
      </c>
      <c r="K61" s="26"/>
      <c r="L61" s="26"/>
      <c r="M61" s="26"/>
      <c r="N61" s="26"/>
      <c r="O61" s="26"/>
    </row>
    <row r="62" spans="1:16" x14ac:dyDescent="0.45">
      <c r="A62" s="26" t="s">
        <v>81</v>
      </c>
      <c r="B62" s="26" t="s">
        <v>6</v>
      </c>
      <c r="C62" s="26" t="s">
        <v>5</v>
      </c>
      <c r="D62" s="26">
        <v>9.4E-2</v>
      </c>
      <c r="E62" s="26"/>
      <c r="F62" s="26">
        <v>0.65700000000000003</v>
      </c>
      <c r="G62" s="26"/>
      <c r="H62" s="26"/>
      <c r="I62" s="26"/>
      <c r="J62" s="26">
        <v>52.162999999999997</v>
      </c>
      <c r="K62" s="26"/>
      <c r="L62" s="26"/>
      <c r="M62" s="26"/>
      <c r="N62" s="26"/>
      <c r="O62" s="26"/>
    </row>
    <row r="63" spans="1:16" x14ac:dyDescent="0.45">
      <c r="A63" s="26" t="s">
        <v>82</v>
      </c>
      <c r="B63" s="26" t="s">
        <v>6</v>
      </c>
      <c r="C63" s="26" t="s">
        <v>5</v>
      </c>
      <c r="D63" s="26">
        <v>0.13700000000000001</v>
      </c>
      <c r="E63" s="26"/>
      <c r="F63" s="26">
        <v>0.76300000000000001</v>
      </c>
      <c r="G63" s="26"/>
      <c r="H63" s="26"/>
      <c r="I63" s="26"/>
      <c r="J63" s="26">
        <v>94.474000000000004</v>
      </c>
      <c r="K63" s="26"/>
      <c r="L63" s="26"/>
      <c r="M63" s="26"/>
      <c r="N63" s="26"/>
      <c r="O63" s="26"/>
    </row>
    <row r="64" spans="1:16" x14ac:dyDescent="0.45">
      <c r="A64" s="27" t="s">
        <v>83</v>
      </c>
      <c r="B64" s="27" t="s">
        <v>6</v>
      </c>
      <c r="C64" s="27" t="s">
        <v>5</v>
      </c>
      <c r="D64" s="27">
        <v>0.29599999999999999</v>
      </c>
      <c r="E64" s="27">
        <f>AVERAGE(D60:D64)</f>
        <v>0.19779999999999998</v>
      </c>
      <c r="F64" s="27">
        <v>0.73699999999999999</v>
      </c>
      <c r="G64" s="27">
        <f>AVERAGE(F60:F64)</f>
        <v>0.66500000000000004</v>
      </c>
      <c r="H64" s="27">
        <f>LN(G64)</f>
        <v>-0.40796823832628287</v>
      </c>
      <c r="I64" s="27">
        <f>'Thread diameter (μm)'!E17</f>
        <v>2.4105000000000003</v>
      </c>
      <c r="J64" s="27">
        <v>43.119</v>
      </c>
      <c r="K64" s="27">
        <f>AVERAGE(J60:J64)</f>
        <v>68.441599999999994</v>
      </c>
      <c r="L64" s="27">
        <f>G64/1000/((I64/1000000/2)^2*3.14)/1000000</f>
        <v>145.79335058599767</v>
      </c>
      <c r="M64" s="27">
        <f>G64/1000/((I64/1000000/2)^2*3.14)/1000000</f>
        <v>145.79335058599767</v>
      </c>
      <c r="N64" s="27">
        <f>K64/1000/((I64/1000000/2)^2*3.14)/1000000</f>
        <v>15005.007794686644</v>
      </c>
      <c r="O64" s="27">
        <f>K64/1000/((I64/1000000/2)^2*3.14)/1000000</f>
        <v>15005.007794686644</v>
      </c>
    </row>
    <row r="65" spans="1:15" x14ac:dyDescent="0.45">
      <c r="A65" s="26" t="s">
        <v>84</v>
      </c>
      <c r="B65" s="26" t="s">
        <v>6</v>
      </c>
      <c r="C65" s="26" t="s">
        <v>5</v>
      </c>
      <c r="D65" s="26">
        <v>0.34300000000000003</v>
      </c>
      <c r="E65" s="26"/>
      <c r="F65" s="26">
        <v>0.51300000000000001</v>
      </c>
      <c r="G65" s="26"/>
      <c r="H65" s="26"/>
      <c r="I65" s="26"/>
      <c r="J65" s="26">
        <v>58.960999999999999</v>
      </c>
      <c r="K65" s="26"/>
      <c r="L65" s="26"/>
      <c r="M65" s="26"/>
      <c r="N65" s="26"/>
      <c r="O65" s="26"/>
    </row>
    <row r="66" spans="1:15" x14ac:dyDescent="0.45">
      <c r="A66" s="26" t="s">
        <v>85</v>
      </c>
      <c r="B66" s="26" t="s">
        <v>6</v>
      </c>
      <c r="C66" s="26" t="s">
        <v>5</v>
      </c>
      <c r="D66" s="26">
        <v>0.13200000000000001</v>
      </c>
      <c r="E66" s="26"/>
      <c r="F66" s="26">
        <v>0.45300000000000001</v>
      </c>
      <c r="G66" s="26"/>
      <c r="H66" s="26"/>
      <c r="I66" s="26"/>
      <c r="J66" s="26">
        <v>83.241</v>
      </c>
      <c r="K66" s="26"/>
      <c r="L66" s="26"/>
      <c r="M66" s="26"/>
      <c r="N66" s="26"/>
      <c r="O66" s="26"/>
    </row>
    <row r="67" spans="1:15" x14ac:dyDescent="0.45">
      <c r="A67" s="26" t="s">
        <v>86</v>
      </c>
      <c r="B67" s="26" t="s">
        <v>6</v>
      </c>
      <c r="C67" s="26" t="s">
        <v>5</v>
      </c>
      <c r="D67" s="26">
        <v>0.247</v>
      </c>
      <c r="E67" s="26"/>
      <c r="F67" s="26">
        <v>1.657</v>
      </c>
      <c r="G67" s="26"/>
      <c r="H67" s="26"/>
      <c r="I67" s="26"/>
      <c r="J67" s="26">
        <v>87.394999999999996</v>
      </c>
      <c r="K67" s="26"/>
      <c r="L67" s="26"/>
      <c r="M67" s="26"/>
      <c r="N67" s="26"/>
      <c r="O67" s="26"/>
    </row>
    <row r="68" spans="1:15" x14ac:dyDescent="0.45">
      <c r="A68" s="26" t="s">
        <v>87</v>
      </c>
      <c r="B68" s="26" t="s">
        <v>6</v>
      </c>
      <c r="C68" s="26" t="s">
        <v>5</v>
      </c>
      <c r="D68" s="26">
        <v>0.124</v>
      </c>
      <c r="E68" s="26"/>
      <c r="F68" s="26">
        <v>1.05</v>
      </c>
      <c r="G68" s="26"/>
      <c r="H68" s="26"/>
      <c r="I68" s="26"/>
      <c r="J68" s="26">
        <v>55.579000000000001</v>
      </c>
      <c r="K68" s="26"/>
      <c r="L68" s="26"/>
      <c r="M68" s="26"/>
      <c r="N68" s="26"/>
      <c r="O68" s="26"/>
    </row>
    <row r="69" spans="1:15" x14ac:dyDescent="0.45">
      <c r="A69" s="27" t="s">
        <v>88</v>
      </c>
      <c r="B69" s="27" t="s">
        <v>6</v>
      </c>
      <c r="C69" s="27" t="s">
        <v>5</v>
      </c>
      <c r="D69" s="27">
        <v>0.152</v>
      </c>
      <c r="E69" s="27">
        <f>AVERAGE(D65:D69)</f>
        <v>0.1996</v>
      </c>
      <c r="F69" s="27">
        <v>0.87</v>
      </c>
      <c r="G69" s="27">
        <f>AVERAGE(F65:F69)</f>
        <v>0.90860000000000007</v>
      </c>
      <c r="H69" s="27">
        <f>LN(G69)</f>
        <v>-9.5850325656834046E-2</v>
      </c>
      <c r="I69" s="27">
        <f>'Thread diameter (μm)'!E22</f>
        <v>2.774</v>
      </c>
      <c r="J69" s="27">
        <v>103.15</v>
      </c>
      <c r="K69" s="27">
        <f>AVERAGE(J65:J69)</f>
        <v>77.665199999999999</v>
      </c>
      <c r="L69" s="27">
        <f>G69/1000/((I69/1000000/2)^2*3.14)/1000000</f>
        <v>150.41465858158685</v>
      </c>
      <c r="M69" s="27">
        <f>G69/1000/((I69/1000000/2)^2*3.14)/1000000</f>
        <v>150.41465858158685</v>
      </c>
      <c r="N69" s="27">
        <f>K69/1000/((I69/1000000/2)^2*3.14)/1000000</f>
        <v>12857.125843793374</v>
      </c>
      <c r="O69" s="27">
        <f>K69/1000/((I69/1000000/2)^2*3.14)/1000000</f>
        <v>12857.125843793374</v>
      </c>
    </row>
    <row r="70" spans="1:15" x14ac:dyDescent="0.45">
      <c r="A70" s="26" t="s">
        <v>89</v>
      </c>
      <c r="B70" s="26" t="s">
        <v>6</v>
      </c>
      <c r="C70" s="26" t="s">
        <v>5</v>
      </c>
      <c r="D70" s="26">
        <v>0.28799999999999998</v>
      </c>
      <c r="E70" s="26"/>
      <c r="F70" s="26">
        <v>1.8029999999999999</v>
      </c>
      <c r="G70" s="26"/>
      <c r="H70" s="26"/>
      <c r="I70" s="26"/>
      <c r="J70" s="26">
        <v>29.782</v>
      </c>
      <c r="K70" s="26"/>
      <c r="L70" s="26"/>
      <c r="M70" s="26"/>
      <c r="N70" s="26"/>
      <c r="O70" s="26"/>
    </row>
    <row r="71" spans="1:15" x14ac:dyDescent="0.45">
      <c r="A71" s="26" t="s">
        <v>90</v>
      </c>
      <c r="B71" s="26" t="s">
        <v>6</v>
      </c>
      <c r="C71" s="26" t="s">
        <v>5</v>
      </c>
      <c r="D71" s="26">
        <v>0.19800000000000001</v>
      </c>
      <c r="E71" s="26"/>
      <c r="F71" s="26">
        <v>0.88300000000000001</v>
      </c>
      <c r="G71" s="26"/>
      <c r="H71" s="26"/>
      <c r="I71" s="26"/>
      <c r="J71" s="26">
        <v>3.4870000000000001</v>
      </c>
      <c r="K71" s="26"/>
      <c r="L71" s="26"/>
      <c r="M71" s="26"/>
      <c r="N71" s="26"/>
      <c r="O71" s="26"/>
    </row>
    <row r="72" spans="1:15" x14ac:dyDescent="0.45">
      <c r="A72" s="26" t="s">
        <v>267</v>
      </c>
      <c r="B72" s="26" t="s">
        <v>6</v>
      </c>
      <c r="C72" s="26" t="s">
        <v>5</v>
      </c>
      <c r="D72" s="26">
        <v>0.186</v>
      </c>
      <c r="E72" s="26"/>
      <c r="F72" s="26">
        <v>1.4330000000000001</v>
      </c>
      <c r="G72" s="26"/>
      <c r="H72" s="26"/>
      <c r="I72" s="26"/>
      <c r="J72" s="26">
        <v>11.32</v>
      </c>
      <c r="K72" s="26"/>
      <c r="L72" s="26"/>
      <c r="M72" s="26"/>
      <c r="N72" s="26"/>
      <c r="O72" s="26"/>
    </row>
    <row r="73" spans="1:15" x14ac:dyDescent="0.45">
      <c r="A73" s="27" t="s">
        <v>268</v>
      </c>
      <c r="B73" s="27" t="s">
        <v>6</v>
      </c>
      <c r="C73" s="27" t="s">
        <v>5</v>
      </c>
      <c r="D73" s="27">
        <v>0.21199999999999999</v>
      </c>
      <c r="E73" s="27">
        <f>AVERAGE(D70:D73)</f>
        <v>0.22099999999999997</v>
      </c>
      <c r="F73" s="27">
        <v>2.4929999999999999</v>
      </c>
      <c r="G73" s="27">
        <f>AVERAGE(F70:F73)</f>
        <v>1.653</v>
      </c>
      <c r="H73" s="27">
        <f>LN(G73)</f>
        <v>0.50259181883888715</v>
      </c>
      <c r="I73" s="27">
        <f>'Thread diameter (μm)'!E24</f>
        <v>1.8995</v>
      </c>
      <c r="J73" s="27">
        <v>94.968999999999994</v>
      </c>
      <c r="K73" s="27">
        <f>AVERAGE(J70:J73)</f>
        <v>34.889499999999998</v>
      </c>
      <c r="L73" s="27">
        <f>G73/1000/((I73/1000000/2)^2*3.14)/1000000</f>
        <v>583.61252131961498</v>
      </c>
      <c r="M73" s="27">
        <f>G73/1000/((I73/1000000/2)^2*3.14)/1000000</f>
        <v>583.61252131961498</v>
      </c>
      <c r="N73" s="27">
        <f>K73/1000/((I73/1000000/2)^2*3.14)/1000000</f>
        <v>12318.178501258744</v>
      </c>
      <c r="O73" s="27">
        <f>K73/1000/((I73/1000000/2)^2*3.14)/1000000</f>
        <v>12318.178501258744</v>
      </c>
    </row>
    <row r="74" spans="1:15" x14ac:dyDescent="0.45">
      <c r="A74" s="26" t="s">
        <v>269</v>
      </c>
      <c r="B74" s="26" t="s">
        <v>6</v>
      </c>
      <c r="C74" s="26" t="s">
        <v>5</v>
      </c>
      <c r="D74" s="26">
        <v>0.10100000000000001</v>
      </c>
      <c r="E74" s="26"/>
      <c r="F74" s="26">
        <v>1.607</v>
      </c>
      <c r="G74" s="26"/>
      <c r="H74" s="26"/>
      <c r="I74" s="26"/>
      <c r="J74" s="26">
        <v>46.121000000000002</v>
      </c>
      <c r="K74" s="26"/>
      <c r="L74" s="26"/>
      <c r="M74" s="26"/>
      <c r="N74" s="26"/>
      <c r="O74" s="26"/>
    </row>
    <row r="75" spans="1:15" x14ac:dyDescent="0.45">
      <c r="A75" s="26" t="s">
        <v>91</v>
      </c>
      <c r="B75" s="26" t="s">
        <v>6</v>
      </c>
      <c r="C75" s="26" t="s">
        <v>5</v>
      </c>
      <c r="D75" s="26">
        <v>0.31</v>
      </c>
      <c r="E75" s="26"/>
      <c r="F75" s="26">
        <v>3.137</v>
      </c>
      <c r="G75" s="26"/>
      <c r="H75" s="26"/>
      <c r="I75" s="26"/>
      <c r="J75" s="26">
        <v>40.268000000000001</v>
      </c>
      <c r="K75" s="26"/>
      <c r="L75" s="26"/>
      <c r="M75" s="26"/>
      <c r="N75" s="26"/>
      <c r="O75" s="26"/>
    </row>
    <row r="76" spans="1:15" x14ac:dyDescent="0.45">
      <c r="A76" s="26" t="s">
        <v>92</v>
      </c>
      <c r="B76" s="26" t="s">
        <v>6</v>
      </c>
      <c r="C76" s="26" t="s">
        <v>5</v>
      </c>
      <c r="D76" s="26">
        <v>0.26300000000000001</v>
      </c>
      <c r="E76" s="26"/>
      <c r="F76" s="26">
        <v>0.91300000000000003</v>
      </c>
      <c r="G76" s="26"/>
      <c r="H76" s="26"/>
      <c r="I76" s="26"/>
      <c r="J76" s="26">
        <v>6.1440000000000001</v>
      </c>
      <c r="K76" s="26"/>
      <c r="L76" s="26"/>
      <c r="M76" s="26"/>
      <c r="N76" s="26"/>
      <c r="O76" s="26"/>
    </row>
    <row r="77" spans="1:15" x14ac:dyDescent="0.45">
      <c r="A77" s="26" t="s">
        <v>93</v>
      </c>
      <c r="B77" s="26" t="s">
        <v>6</v>
      </c>
      <c r="C77" s="26" t="s">
        <v>5</v>
      </c>
      <c r="D77" s="26">
        <v>0.29399999999999998</v>
      </c>
      <c r="E77" s="26"/>
      <c r="F77" s="26">
        <v>0.86299999999999999</v>
      </c>
      <c r="G77" s="26"/>
      <c r="H77" s="26"/>
      <c r="I77" s="26"/>
      <c r="J77" s="26">
        <v>70.316000000000003</v>
      </c>
      <c r="K77" s="26"/>
      <c r="L77" s="26"/>
      <c r="M77" s="26"/>
      <c r="N77" s="26"/>
      <c r="O77" s="26"/>
    </row>
    <row r="78" spans="1:15" x14ac:dyDescent="0.45">
      <c r="A78" s="27" t="s">
        <v>94</v>
      </c>
      <c r="B78" s="27" t="s">
        <v>6</v>
      </c>
      <c r="C78" s="27" t="s">
        <v>5</v>
      </c>
      <c r="D78" s="27">
        <v>0.183</v>
      </c>
      <c r="E78" s="27">
        <f>AVERAGE(D74:D78)</f>
        <v>0.23020000000000002</v>
      </c>
      <c r="F78" s="27">
        <v>0.88700000000000001</v>
      </c>
      <c r="G78" s="27">
        <f>AVERAGE(F74:F78)</f>
        <v>1.4814000000000001</v>
      </c>
      <c r="H78" s="27">
        <f>LN(G78)</f>
        <v>0.3929875865970518</v>
      </c>
      <c r="I78" s="27">
        <f>'Thread diameter (μm)'!E28</f>
        <v>3.8205</v>
      </c>
      <c r="J78" s="27">
        <v>14.51</v>
      </c>
      <c r="K78" s="27">
        <f>AVERAGE(J74:J78)</f>
        <v>35.471800000000002</v>
      </c>
      <c r="L78" s="27">
        <f>G78/1000/((I78/1000000/2)^2*3.14)/1000000</f>
        <v>129.28920814015419</v>
      </c>
      <c r="M78" s="27">
        <f>G78/1000/((I78/1000000/2)^2*3.14)/1000000</f>
        <v>129.28920814015419</v>
      </c>
      <c r="N78" s="27">
        <f>K78/1000/((I78/1000000/2)^2*3.14)/1000000</f>
        <v>3095.8018990859464</v>
      </c>
      <c r="O78" s="27">
        <f>K78/1000/((I78/1000000/2)^2*3.14)/1000000</f>
        <v>3095.8018990859464</v>
      </c>
    </row>
    <row r="79" spans="1:15" x14ac:dyDescent="0.45">
      <c r="A79" s="26" t="s">
        <v>95</v>
      </c>
      <c r="B79" s="26" t="s">
        <v>6</v>
      </c>
      <c r="C79" s="26" t="s">
        <v>5</v>
      </c>
      <c r="D79" s="26">
        <v>0.127</v>
      </c>
      <c r="E79" s="26"/>
      <c r="F79" s="26">
        <v>0.34300000000000003</v>
      </c>
      <c r="G79" s="26"/>
      <c r="H79" s="26"/>
      <c r="I79" s="26"/>
      <c r="J79" s="26">
        <v>26.06</v>
      </c>
      <c r="K79" s="26"/>
      <c r="L79" s="26"/>
      <c r="M79" s="26"/>
      <c r="N79" s="26"/>
      <c r="O79" s="26"/>
    </row>
    <row r="80" spans="1:15" x14ac:dyDescent="0.45">
      <c r="A80" s="26" t="s">
        <v>96</v>
      </c>
      <c r="B80" s="26" t="s">
        <v>6</v>
      </c>
      <c r="C80" s="26" t="s">
        <v>5</v>
      </c>
      <c r="D80" s="26">
        <v>0.254</v>
      </c>
      <c r="E80" s="26"/>
      <c r="F80" s="26">
        <v>0.61299999999999999</v>
      </c>
      <c r="G80" s="26"/>
      <c r="H80" s="26"/>
      <c r="I80" s="26"/>
      <c r="J80" s="26">
        <v>5.0819999999999999</v>
      </c>
      <c r="K80" s="26"/>
      <c r="L80" s="26"/>
      <c r="M80" s="26"/>
      <c r="N80" s="26"/>
      <c r="O80" s="26"/>
    </row>
    <row r="81" spans="1:15" x14ac:dyDescent="0.45">
      <c r="A81" s="26" t="s">
        <v>97</v>
      </c>
      <c r="B81" s="26" t="s">
        <v>6</v>
      </c>
      <c r="C81" s="26" t="s">
        <v>5</v>
      </c>
      <c r="D81" s="26">
        <v>0.16400000000000001</v>
      </c>
      <c r="E81" s="26"/>
      <c r="F81" s="26">
        <v>0.52300000000000002</v>
      </c>
      <c r="G81" s="26"/>
      <c r="H81" s="26"/>
      <c r="I81" s="26"/>
      <c r="J81" s="26">
        <v>26.204000000000001</v>
      </c>
      <c r="K81" s="26"/>
      <c r="L81" s="26"/>
      <c r="M81" s="26"/>
      <c r="N81" s="26"/>
      <c r="O81" s="26"/>
    </row>
    <row r="82" spans="1:15" x14ac:dyDescent="0.45">
      <c r="A82" s="27" t="s">
        <v>98</v>
      </c>
      <c r="B82" s="27" t="s">
        <v>6</v>
      </c>
      <c r="C82" s="27" t="s">
        <v>5</v>
      </c>
      <c r="D82" s="27">
        <v>0.34300000000000003</v>
      </c>
      <c r="E82" s="27">
        <f>AVERAGE(D79:D82)</f>
        <v>0.22200000000000003</v>
      </c>
      <c r="F82" s="27">
        <v>0.65300000000000002</v>
      </c>
      <c r="G82" s="27">
        <f>AVERAGE(F79:F82)</f>
        <v>0.53300000000000003</v>
      </c>
      <c r="H82" s="27">
        <f>LN(G82)</f>
        <v>-0.62923385481629246</v>
      </c>
      <c r="I82" s="27">
        <f>'Thread diameter (μm)'!E32</f>
        <v>2.4877500000000001</v>
      </c>
      <c r="J82" s="27">
        <v>5.5490000000000004</v>
      </c>
      <c r="K82" s="27">
        <f>AVERAGE(J79:J82)</f>
        <v>15.723750000000001</v>
      </c>
      <c r="L82" s="27">
        <f>G82/1000/((I82/1000000/2)^2*3.14)/1000000</f>
        <v>109.70946127145436</v>
      </c>
      <c r="M82" s="27">
        <f>G82/1000/((I82/1000000/2)^2*3.14)/1000000</f>
        <v>109.70946127145436</v>
      </c>
      <c r="N82" s="27">
        <f>K82/1000/((I82/1000000/2)^2*3.14)/1000000</f>
        <v>3236.4805659794197</v>
      </c>
      <c r="O82" s="27">
        <f>K82/1000/((I82/1000000/2)^2*3.14)/1000000</f>
        <v>3236.4805659794197</v>
      </c>
    </row>
    <row r="83" spans="1:15" x14ac:dyDescent="0.45">
      <c r="A83" s="26" t="s">
        <v>270</v>
      </c>
      <c r="B83" s="26" t="s">
        <v>42</v>
      </c>
      <c r="C83" s="26" t="s">
        <v>5</v>
      </c>
      <c r="D83" s="37" t="s">
        <v>54</v>
      </c>
      <c r="E83" s="37"/>
      <c r="F83" s="37" t="s">
        <v>54</v>
      </c>
      <c r="G83" s="26"/>
      <c r="H83" s="37" t="s">
        <v>54</v>
      </c>
      <c r="I83" s="37" t="s">
        <v>54</v>
      </c>
      <c r="J83" s="37" t="s">
        <v>54</v>
      </c>
      <c r="K83" s="26"/>
      <c r="L83" s="37"/>
      <c r="M83" s="37"/>
      <c r="N83" s="37"/>
      <c r="O83" s="37"/>
    </row>
    <row r="84" spans="1:15" x14ac:dyDescent="0.45">
      <c r="A84" s="26" t="s">
        <v>271</v>
      </c>
      <c r="B84" s="26" t="s">
        <v>42</v>
      </c>
      <c r="C84" s="26" t="s">
        <v>5</v>
      </c>
      <c r="D84" s="26">
        <v>0.69499999999999995</v>
      </c>
      <c r="E84" s="26"/>
      <c r="F84" s="26">
        <v>10.295999999999999</v>
      </c>
      <c r="G84" s="26"/>
      <c r="H84" s="26"/>
      <c r="I84" s="26"/>
      <c r="J84" s="26">
        <v>46.600999999999999</v>
      </c>
      <c r="K84" s="26"/>
      <c r="L84" s="26"/>
      <c r="M84" s="26"/>
      <c r="N84" s="26"/>
      <c r="O84" s="26"/>
    </row>
    <row r="85" spans="1:15" x14ac:dyDescent="0.45">
      <c r="A85" s="26" t="s">
        <v>272</v>
      </c>
      <c r="B85" s="26" t="s">
        <v>42</v>
      </c>
      <c r="C85" s="26" t="s">
        <v>5</v>
      </c>
      <c r="D85" s="26">
        <v>0.58499999999999996</v>
      </c>
      <c r="E85" s="26"/>
      <c r="F85" s="26">
        <v>2.04</v>
      </c>
      <c r="G85" s="26"/>
      <c r="H85" s="26"/>
      <c r="I85" s="26"/>
      <c r="J85" s="26">
        <v>10.879</v>
      </c>
      <c r="K85" s="26"/>
      <c r="L85" s="26"/>
      <c r="M85" s="26"/>
      <c r="N85" s="26"/>
      <c r="O85" s="26"/>
    </row>
    <row r="86" spans="1:15" x14ac:dyDescent="0.45">
      <c r="A86" s="26" t="s">
        <v>273</v>
      </c>
      <c r="B86" s="26" t="s">
        <v>42</v>
      </c>
      <c r="C86" s="26" t="s">
        <v>5</v>
      </c>
      <c r="D86" s="26">
        <v>0.38400000000000001</v>
      </c>
      <c r="E86" s="26"/>
      <c r="F86" s="26">
        <v>8.7230000000000008</v>
      </c>
      <c r="G86" s="26"/>
      <c r="H86" s="26"/>
      <c r="I86" s="26"/>
      <c r="J86" s="26">
        <v>91.355000000000004</v>
      </c>
      <c r="K86" s="26"/>
      <c r="L86" s="26"/>
      <c r="M86" s="26"/>
      <c r="N86" s="26"/>
      <c r="O86" s="26"/>
    </row>
    <row r="87" spans="1:15" x14ac:dyDescent="0.45">
      <c r="A87" s="26" t="s">
        <v>274</v>
      </c>
      <c r="B87" s="26" t="s">
        <v>42</v>
      </c>
      <c r="C87" s="26" t="s">
        <v>5</v>
      </c>
      <c r="D87" s="26">
        <v>0.81699999999999995</v>
      </c>
      <c r="E87" s="26"/>
      <c r="F87" s="26">
        <v>29.12</v>
      </c>
      <c r="G87" s="26"/>
      <c r="H87" s="26"/>
      <c r="I87" s="26"/>
      <c r="J87" s="26">
        <v>111.94</v>
      </c>
      <c r="K87" s="26"/>
      <c r="L87" s="26"/>
      <c r="M87" s="26"/>
      <c r="N87" s="26"/>
      <c r="O87" s="26"/>
    </row>
    <row r="88" spans="1:15" x14ac:dyDescent="0.45">
      <c r="A88" s="26" t="s">
        <v>275</v>
      </c>
      <c r="B88" s="26" t="s">
        <v>42</v>
      </c>
      <c r="C88" s="26" t="s">
        <v>5</v>
      </c>
      <c r="D88" s="26">
        <v>0.30199999999999999</v>
      </c>
      <c r="E88" s="26"/>
      <c r="F88" s="26">
        <v>4.5</v>
      </c>
      <c r="G88" s="26"/>
      <c r="H88" s="26"/>
      <c r="I88" s="26"/>
      <c r="J88" s="26">
        <v>124.81</v>
      </c>
      <c r="K88" s="26"/>
      <c r="L88" s="26"/>
      <c r="M88" s="26"/>
      <c r="N88" s="26"/>
      <c r="O88" s="26"/>
    </row>
    <row r="89" spans="1:15" x14ac:dyDescent="0.45">
      <c r="A89" s="26" t="s">
        <v>276</v>
      </c>
      <c r="B89" s="26" t="s">
        <v>42</v>
      </c>
      <c r="C89" s="26" t="s">
        <v>5</v>
      </c>
      <c r="D89" s="26">
        <v>0.432</v>
      </c>
      <c r="E89" s="26"/>
      <c r="F89" s="26">
        <v>4.9770000000000003</v>
      </c>
      <c r="G89" s="26"/>
      <c r="H89" s="26"/>
      <c r="I89" s="26"/>
      <c r="J89" s="26">
        <v>109.39</v>
      </c>
      <c r="K89" s="26"/>
      <c r="L89" s="26"/>
      <c r="M89" s="26"/>
      <c r="N89" s="26"/>
      <c r="O89" s="26"/>
    </row>
    <row r="90" spans="1:15" x14ac:dyDescent="0.45">
      <c r="A90" s="26" t="s">
        <v>277</v>
      </c>
      <c r="B90" s="26" t="s">
        <v>42</v>
      </c>
      <c r="C90" s="26" t="s">
        <v>5</v>
      </c>
      <c r="D90" s="26">
        <v>0.57399999999999995</v>
      </c>
      <c r="E90" s="26"/>
      <c r="F90" s="26">
        <v>8.27</v>
      </c>
      <c r="G90" s="26"/>
      <c r="H90" s="26"/>
      <c r="I90" s="26"/>
      <c r="J90" s="26">
        <v>112.83</v>
      </c>
      <c r="K90" s="26"/>
      <c r="L90" s="26"/>
      <c r="M90" s="26"/>
      <c r="N90" s="26"/>
      <c r="O90" s="26"/>
    </row>
    <row r="91" spans="1:15" x14ac:dyDescent="0.45">
      <c r="A91" s="26" t="s">
        <v>278</v>
      </c>
      <c r="B91" s="26" t="s">
        <v>42</v>
      </c>
      <c r="C91" s="26" t="s">
        <v>5</v>
      </c>
      <c r="D91" s="26">
        <v>2.7E-2</v>
      </c>
      <c r="E91" s="26"/>
      <c r="F91" s="26">
        <v>1.6830000000000001</v>
      </c>
      <c r="G91" s="26"/>
      <c r="H91" s="26"/>
      <c r="I91" s="26"/>
      <c r="J91" s="26">
        <v>82.23</v>
      </c>
      <c r="K91" s="26"/>
      <c r="L91" s="26"/>
      <c r="M91" s="26"/>
      <c r="N91" s="26"/>
      <c r="O91" s="26"/>
    </row>
    <row r="92" spans="1:15" x14ac:dyDescent="0.45">
      <c r="A92" s="26" t="s">
        <v>107</v>
      </c>
      <c r="B92" s="26" t="s">
        <v>42</v>
      </c>
      <c r="C92" s="26" t="s">
        <v>5</v>
      </c>
      <c r="D92" s="26">
        <v>0.42099999999999999</v>
      </c>
      <c r="E92" s="26"/>
      <c r="F92" s="26">
        <v>2.3730000000000002</v>
      </c>
      <c r="G92" s="26"/>
      <c r="H92" s="26"/>
      <c r="I92" s="26"/>
      <c r="J92" s="26">
        <v>34.5</v>
      </c>
      <c r="K92" s="26"/>
      <c r="L92" s="26"/>
      <c r="M92" s="26"/>
      <c r="N92" s="26"/>
      <c r="O92" s="26"/>
    </row>
    <row r="93" spans="1:15" x14ac:dyDescent="0.45">
      <c r="A93" s="26" t="s">
        <v>279</v>
      </c>
      <c r="B93" s="26" t="s">
        <v>42</v>
      </c>
      <c r="C93" s="26" t="s">
        <v>5</v>
      </c>
      <c r="D93" s="26">
        <v>1.0660000000000001</v>
      </c>
      <c r="E93" s="26"/>
      <c r="F93" s="26">
        <v>2.0169999999999999</v>
      </c>
      <c r="G93" s="26"/>
      <c r="H93" s="26"/>
      <c r="I93" s="26"/>
      <c r="J93" s="26">
        <v>27.934000000000001</v>
      </c>
      <c r="K93" s="26"/>
      <c r="L93" s="26"/>
      <c r="M93" s="26"/>
      <c r="N93" s="26"/>
      <c r="O93" s="26"/>
    </row>
    <row r="94" spans="1:15" x14ac:dyDescent="0.45">
      <c r="A94" s="26" t="s">
        <v>108</v>
      </c>
      <c r="B94" s="26" t="s">
        <v>42</v>
      </c>
      <c r="C94" s="26" t="s">
        <v>5</v>
      </c>
      <c r="D94" s="26">
        <v>1.018</v>
      </c>
      <c r="E94" s="26"/>
      <c r="F94" s="26">
        <v>19.25</v>
      </c>
      <c r="G94" s="26"/>
      <c r="H94" s="26"/>
      <c r="I94" s="26"/>
      <c r="J94" s="26">
        <v>226.98</v>
      </c>
      <c r="K94" s="26"/>
      <c r="L94" s="26"/>
      <c r="M94" s="26"/>
      <c r="N94" s="26"/>
      <c r="O94" s="26"/>
    </row>
    <row r="95" spans="1:15" x14ac:dyDescent="0.45">
      <c r="A95" s="26" t="s">
        <v>109</v>
      </c>
      <c r="B95" s="26" t="s">
        <v>42</v>
      </c>
      <c r="C95" s="26" t="s">
        <v>5</v>
      </c>
      <c r="D95" s="26">
        <v>0.23</v>
      </c>
      <c r="E95" s="26"/>
      <c r="F95" s="26">
        <v>1.9370000000000001</v>
      </c>
      <c r="G95" s="26"/>
      <c r="H95" s="26"/>
      <c r="I95" s="26"/>
      <c r="J95" s="26">
        <v>34.316000000000003</v>
      </c>
      <c r="K95" s="26"/>
      <c r="L95" s="26"/>
      <c r="M95" s="26"/>
      <c r="N95" s="26"/>
      <c r="O95" s="26"/>
    </row>
    <row r="96" spans="1:15" x14ac:dyDescent="0.45">
      <c r="A96" s="26" t="s">
        <v>280</v>
      </c>
      <c r="B96" s="26" t="s">
        <v>42</v>
      </c>
      <c r="C96" s="26" t="s">
        <v>5</v>
      </c>
      <c r="D96" s="26">
        <v>0.189</v>
      </c>
      <c r="E96" s="26"/>
      <c r="F96" s="26">
        <v>0.71299999999999997</v>
      </c>
      <c r="G96" s="26"/>
      <c r="H96" s="26"/>
      <c r="I96" s="26"/>
      <c r="J96" s="26">
        <v>88.108999999999995</v>
      </c>
      <c r="K96" s="26"/>
      <c r="L96" s="26"/>
      <c r="M96" s="26"/>
      <c r="N96" s="26"/>
      <c r="O96" s="26"/>
    </row>
    <row r="97" spans="1:15" x14ac:dyDescent="0.45">
      <c r="A97" s="26" t="s">
        <v>281</v>
      </c>
      <c r="B97" s="26" t="s">
        <v>42</v>
      </c>
      <c r="C97" s="26" t="s">
        <v>5</v>
      </c>
      <c r="D97" s="26">
        <v>0.27600000000000002</v>
      </c>
      <c r="E97" s="26"/>
      <c r="F97" s="26">
        <v>2.3199999999999998</v>
      </c>
      <c r="G97" s="26"/>
      <c r="H97" s="26"/>
      <c r="I97" s="26"/>
      <c r="J97" s="26">
        <v>13.773</v>
      </c>
      <c r="K97" s="26"/>
      <c r="L97" s="26"/>
      <c r="M97" s="26"/>
      <c r="N97" s="26"/>
      <c r="O97" s="26"/>
    </row>
    <row r="98" spans="1:15" x14ac:dyDescent="0.45">
      <c r="A98" s="26" t="s">
        <v>110</v>
      </c>
      <c r="B98" s="26" t="s">
        <v>42</v>
      </c>
      <c r="C98" s="26" t="s">
        <v>5</v>
      </c>
      <c r="D98" s="26">
        <v>0.52400000000000002</v>
      </c>
      <c r="E98" s="26"/>
      <c r="F98" s="26">
        <v>2.9470000000000001</v>
      </c>
      <c r="G98" s="26"/>
      <c r="H98" s="26"/>
      <c r="I98" s="26"/>
      <c r="J98" s="26">
        <v>12.739000000000001</v>
      </c>
      <c r="K98" s="26"/>
      <c r="L98" s="26"/>
      <c r="M98" s="26"/>
      <c r="N98" s="26"/>
      <c r="O98" s="26"/>
    </row>
    <row r="99" spans="1:15" x14ac:dyDescent="0.45">
      <c r="A99" s="26" t="s">
        <v>111</v>
      </c>
      <c r="B99" s="26" t="s">
        <v>42</v>
      </c>
      <c r="C99" s="26" t="s">
        <v>5</v>
      </c>
      <c r="D99" s="26">
        <v>0.49399999999999999</v>
      </c>
      <c r="E99" s="26"/>
      <c r="F99" s="26">
        <v>12.025</v>
      </c>
      <c r="G99" s="26"/>
      <c r="H99" s="26"/>
      <c r="I99" s="26"/>
      <c r="J99" s="26">
        <v>93.006</v>
      </c>
      <c r="K99" s="26"/>
      <c r="L99" s="26"/>
      <c r="M99" s="26"/>
      <c r="N99" s="26"/>
      <c r="O99" s="26"/>
    </row>
    <row r="100" spans="1:15" x14ac:dyDescent="0.45">
      <c r="A100" s="26" t="s">
        <v>112</v>
      </c>
      <c r="B100" s="26" t="s">
        <v>42</v>
      </c>
      <c r="C100" s="26" t="s">
        <v>5</v>
      </c>
      <c r="D100" s="26">
        <v>0.71099999999999997</v>
      </c>
      <c r="E100" s="26"/>
      <c r="F100" s="26">
        <v>9.6229999999999993</v>
      </c>
      <c r="G100" s="26"/>
      <c r="H100" s="26"/>
      <c r="I100" s="26"/>
      <c r="J100" s="26">
        <v>101.69</v>
      </c>
      <c r="K100" s="26"/>
      <c r="L100" s="26"/>
      <c r="M100" s="26"/>
      <c r="N100" s="26"/>
      <c r="O100" s="26"/>
    </row>
    <row r="101" spans="1:15" x14ac:dyDescent="0.45">
      <c r="A101" s="26" t="s">
        <v>113</v>
      </c>
      <c r="B101" s="26" t="s">
        <v>42</v>
      </c>
      <c r="C101" s="26" t="s">
        <v>5</v>
      </c>
      <c r="D101" s="37" t="s">
        <v>54</v>
      </c>
      <c r="E101" s="37"/>
      <c r="F101" s="37" t="s">
        <v>54</v>
      </c>
      <c r="G101" s="26"/>
      <c r="H101" s="26"/>
      <c r="I101" s="26"/>
      <c r="J101" s="37" t="s">
        <v>54</v>
      </c>
      <c r="K101" s="26"/>
      <c r="L101" s="26"/>
      <c r="M101" s="26"/>
      <c r="N101" s="26"/>
      <c r="O101" s="26"/>
    </row>
    <row r="102" spans="1:15" x14ac:dyDescent="0.45">
      <c r="A102" s="26" t="s">
        <v>114</v>
      </c>
      <c r="B102" s="26" t="s">
        <v>42</v>
      </c>
      <c r="C102" s="26" t="s">
        <v>5</v>
      </c>
      <c r="D102" s="26">
        <v>0.27</v>
      </c>
      <c r="E102" s="26"/>
      <c r="F102" s="26">
        <v>6.2770000000000001</v>
      </c>
      <c r="G102" s="26"/>
      <c r="H102" s="26"/>
      <c r="I102" s="26"/>
      <c r="J102" s="26">
        <v>61.697000000000003</v>
      </c>
      <c r="K102" s="26"/>
      <c r="L102" s="26"/>
      <c r="M102" s="26"/>
      <c r="N102" s="26"/>
      <c r="O102" s="26"/>
    </row>
    <row r="103" spans="1:15" x14ac:dyDescent="0.45">
      <c r="A103" s="26" t="s">
        <v>282</v>
      </c>
      <c r="B103" s="26" t="s">
        <v>42</v>
      </c>
      <c r="C103" s="26" t="s">
        <v>5</v>
      </c>
      <c r="D103" s="26">
        <v>0.27400000000000002</v>
      </c>
      <c r="E103" s="26"/>
      <c r="F103" s="26">
        <v>5.0830000000000002</v>
      </c>
      <c r="G103" s="26"/>
      <c r="H103" s="26"/>
      <c r="I103" s="26"/>
      <c r="J103" s="26">
        <v>88.028999999999996</v>
      </c>
      <c r="K103" s="26"/>
      <c r="L103" s="26"/>
      <c r="M103" s="26"/>
      <c r="N103" s="26"/>
      <c r="O103" s="26"/>
    </row>
    <row r="104" spans="1:15" x14ac:dyDescent="0.45">
      <c r="A104" s="26" t="s">
        <v>283</v>
      </c>
      <c r="B104" s="26" t="s">
        <v>42</v>
      </c>
      <c r="C104" s="26" t="s">
        <v>5</v>
      </c>
      <c r="D104" s="26">
        <v>0.15</v>
      </c>
      <c r="E104" s="26"/>
      <c r="F104" s="26">
        <v>2.76</v>
      </c>
      <c r="G104" s="26"/>
      <c r="H104" s="26"/>
      <c r="I104" s="26"/>
      <c r="J104" s="26">
        <v>54.277999999999999</v>
      </c>
      <c r="K104" s="26"/>
      <c r="L104" s="26"/>
      <c r="M104" s="26"/>
      <c r="N104" s="26"/>
      <c r="O104" s="26"/>
    </row>
    <row r="105" spans="1:15" x14ac:dyDescent="0.45">
      <c r="A105" s="26" t="s">
        <v>115</v>
      </c>
      <c r="B105" s="26" t="s">
        <v>42</v>
      </c>
      <c r="C105" s="26" t="s">
        <v>5</v>
      </c>
      <c r="D105" s="26">
        <v>0.53300000000000003</v>
      </c>
      <c r="E105" s="26"/>
      <c r="F105" s="26">
        <v>8.0500000000000007</v>
      </c>
      <c r="G105" s="26"/>
      <c r="H105" s="26"/>
      <c r="I105" s="26"/>
      <c r="J105" s="26">
        <v>113.37</v>
      </c>
      <c r="K105" s="26"/>
      <c r="L105" s="26"/>
      <c r="M105" s="26"/>
      <c r="N105" s="26"/>
      <c r="O105" s="26"/>
    </row>
    <row r="106" spans="1:15" x14ac:dyDescent="0.45">
      <c r="A106" s="26" t="s">
        <v>116</v>
      </c>
      <c r="B106" s="26" t="s">
        <v>42</v>
      </c>
      <c r="C106" s="26" t="s">
        <v>5</v>
      </c>
      <c r="D106" s="26">
        <v>0.27900000000000003</v>
      </c>
      <c r="E106" s="26"/>
      <c r="F106" s="26">
        <v>2.5299999999999998</v>
      </c>
      <c r="G106" s="26"/>
      <c r="H106" s="26"/>
      <c r="I106" s="26"/>
      <c r="J106" s="26">
        <v>34.457999999999998</v>
      </c>
      <c r="K106" s="26"/>
      <c r="L106" s="26"/>
      <c r="M106" s="26"/>
      <c r="N106" s="26"/>
      <c r="O106" s="26"/>
    </row>
    <row r="107" spans="1:15" x14ac:dyDescent="0.45">
      <c r="A107" s="27" t="s">
        <v>284</v>
      </c>
      <c r="B107" s="27" t="s">
        <v>42</v>
      </c>
      <c r="C107" s="27" t="s">
        <v>5</v>
      </c>
      <c r="D107" s="27">
        <v>0.24299999999999999</v>
      </c>
      <c r="E107" s="27">
        <f>AVERAGE(D83:D107)</f>
        <v>0.45626086956521744</v>
      </c>
      <c r="F107" s="27">
        <v>4.3499999999999996</v>
      </c>
      <c r="G107" s="27">
        <f>AVERAGE(F83:F107)</f>
        <v>6.6027826086956525</v>
      </c>
      <c r="H107" s="27">
        <f>LN(G107)</f>
        <v>1.8874911675590911</v>
      </c>
      <c r="I107" s="27">
        <f>'Thread diameter (μm)'!E50</f>
        <v>7.2363999999999988</v>
      </c>
      <c r="J107" s="27">
        <v>68.462999999999994</v>
      </c>
      <c r="K107" s="27">
        <f>AVERAGE(J84:J107)</f>
        <v>75.799000000000007</v>
      </c>
      <c r="L107" s="27">
        <f>G107/1000/((I107/1000000/2)^2*3.14)/1000000</f>
        <v>160.62465654581368</v>
      </c>
      <c r="M107" s="27">
        <f>G107/1000/((I107/1000000/2)^2*3.14)/1000000</f>
        <v>160.62465654581368</v>
      </c>
      <c r="N107" s="27">
        <f>K107/1000/((I107/1000000/2)^2*3.14)/1000000</f>
        <v>1843.9480841731486</v>
      </c>
      <c r="O107" s="27">
        <f>K107/1000/((I107/1000000/2)^2*3.14)/1000000</f>
        <v>1843.9480841731486</v>
      </c>
    </row>
    <row r="108" spans="1:15" x14ac:dyDescent="0.45">
      <c r="A108" s="26" t="s">
        <v>285</v>
      </c>
      <c r="B108" s="26" t="s">
        <v>42</v>
      </c>
      <c r="C108" s="26" t="s">
        <v>5</v>
      </c>
      <c r="D108" s="26">
        <v>0.58299999999999996</v>
      </c>
      <c r="E108" s="26"/>
      <c r="F108" s="26">
        <v>8.65</v>
      </c>
      <c r="G108" s="26"/>
      <c r="H108" s="26"/>
      <c r="I108" s="26"/>
      <c r="J108" s="26">
        <v>119.21</v>
      </c>
      <c r="K108" s="26"/>
      <c r="L108" s="26"/>
      <c r="M108" s="26"/>
      <c r="N108" s="26"/>
      <c r="O108" s="26"/>
    </row>
    <row r="109" spans="1:15" x14ac:dyDescent="0.45">
      <c r="A109" s="26" t="s">
        <v>286</v>
      </c>
      <c r="B109" s="26" t="s">
        <v>42</v>
      </c>
      <c r="C109" s="26" t="s">
        <v>5</v>
      </c>
      <c r="D109" s="26">
        <v>0.26600000000000001</v>
      </c>
      <c r="E109" s="26"/>
      <c r="F109" s="26">
        <v>7.97</v>
      </c>
      <c r="G109" s="26"/>
      <c r="H109" s="26"/>
      <c r="I109" s="26"/>
      <c r="J109" s="26">
        <v>221.63</v>
      </c>
      <c r="K109" s="26"/>
      <c r="L109" s="26"/>
      <c r="M109" s="26"/>
      <c r="N109" s="26"/>
      <c r="O109" s="26"/>
    </row>
    <row r="110" spans="1:15" x14ac:dyDescent="0.45">
      <c r="A110" s="26" t="s">
        <v>117</v>
      </c>
      <c r="B110" s="26" t="s">
        <v>42</v>
      </c>
      <c r="C110" s="26" t="s">
        <v>5</v>
      </c>
      <c r="D110" s="26">
        <v>0.72199999999999998</v>
      </c>
      <c r="E110" s="26"/>
      <c r="F110" s="26">
        <v>26.59</v>
      </c>
      <c r="G110" s="26"/>
      <c r="H110" s="26"/>
      <c r="I110" s="26"/>
      <c r="J110" s="26">
        <v>213.66</v>
      </c>
      <c r="K110" s="26"/>
      <c r="L110" s="26"/>
      <c r="M110" s="26"/>
      <c r="N110" s="26"/>
      <c r="O110" s="26"/>
    </row>
    <row r="111" spans="1:15" x14ac:dyDescent="0.45">
      <c r="A111" s="26" t="s">
        <v>118</v>
      </c>
      <c r="B111" s="26" t="s">
        <v>42</v>
      </c>
      <c r="C111" s="26" t="s">
        <v>5</v>
      </c>
      <c r="D111" s="26">
        <v>0.43</v>
      </c>
      <c r="E111" s="26"/>
      <c r="F111" s="26">
        <v>11.186999999999999</v>
      </c>
      <c r="G111" s="26"/>
      <c r="H111" s="26"/>
      <c r="I111" s="26"/>
      <c r="J111" s="26">
        <v>197.37</v>
      </c>
      <c r="K111" s="26"/>
      <c r="L111" s="26"/>
      <c r="M111" s="26"/>
      <c r="N111" s="26"/>
      <c r="O111" s="26"/>
    </row>
    <row r="112" spans="1:15" x14ac:dyDescent="0.45">
      <c r="A112" s="26" t="s">
        <v>119</v>
      </c>
      <c r="B112" s="26" t="s">
        <v>42</v>
      </c>
      <c r="C112" s="26" t="s">
        <v>5</v>
      </c>
      <c r="D112" s="26">
        <v>0.34</v>
      </c>
      <c r="E112" s="26"/>
      <c r="F112" s="26">
        <v>5.32</v>
      </c>
      <c r="G112" s="26"/>
      <c r="H112" s="26"/>
      <c r="I112" s="26"/>
      <c r="J112" s="26">
        <v>65.447000000000003</v>
      </c>
      <c r="K112" s="26"/>
      <c r="L112" s="26"/>
      <c r="M112" s="26"/>
      <c r="N112" s="26"/>
      <c r="O112" s="26"/>
    </row>
    <row r="113" spans="1:16" x14ac:dyDescent="0.45">
      <c r="A113" s="26" t="s">
        <v>287</v>
      </c>
      <c r="B113" s="26" t="s">
        <v>42</v>
      </c>
      <c r="C113" s="26" t="s">
        <v>5</v>
      </c>
      <c r="D113" s="26">
        <v>0.57999999999999996</v>
      </c>
      <c r="E113" s="26"/>
      <c r="F113" s="26">
        <v>7.8769999999999998</v>
      </c>
      <c r="G113" s="26"/>
      <c r="H113" s="26"/>
      <c r="I113" s="26"/>
      <c r="J113" s="26">
        <v>170.75</v>
      </c>
      <c r="K113" s="26"/>
      <c r="L113" s="26"/>
      <c r="M113" s="26"/>
      <c r="N113" s="26"/>
      <c r="O113" s="26"/>
    </row>
    <row r="114" spans="1:16" x14ac:dyDescent="0.45">
      <c r="A114" s="26" t="s">
        <v>288</v>
      </c>
      <c r="B114" s="26" t="s">
        <v>42</v>
      </c>
      <c r="C114" s="26" t="s">
        <v>5</v>
      </c>
      <c r="D114" s="26">
        <v>0.30599999999999999</v>
      </c>
      <c r="E114" s="26"/>
      <c r="F114" s="26">
        <v>18.187000000000001</v>
      </c>
      <c r="G114" s="26"/>
      <c r="H114" s="26"/>
      <c r="I114" s="26"/>
      <c r="J114" s="26">
        <v>266.39999999999998</v>
      </c>
      <c r="K114" s="26"/>
      <c r="L114" s="26"/>
      <c r="M114" s="26"/>
      <c r="N114" s="26"/>
      <c r="O114" s="26"/>
    </row>
    <row r="115" spans="1:16" x14ac:dyDescent="0.45">
      <c r="A115" s="26" t="s">
        <v>120</v>
      </c>
      <c r="B115" s="26" t="s">
        <v>42</v>
      </c>
      <c r="C115" s="26" t="s">
        <v>5</v>
      </c>
      <c r="D115" s="26">
        <v>0.36499999999999999</v>
      </c>
      <c r="E115" s="26"/>
      <c r="F115" s="26">
        <v>16.873000000000001</v>
      </c>
      <c r="G115" s="26"/>
      <c r="H115" s="26"/>
      <c r="I115" s="26"/>
      <c r="J115" s="26">
        <v>230.78</v>
      </c>
      <c r="K115" s="26"/>
      <c r="L115" s="26"/>
      <c r="M115" s="26"/>
      <c r="N115" s="26"/>
      <c r="O115" s="26"/>
    </row>
    <row r="116" spans="1:16" x14ac:dyDescent="0.45">
      <c r="A116" s="26" t="s">
        <v>121</v>
      </c>
      <c r="B116" s="26" t="s">
        <v>42</v>
      </c>
      <c r="C116" s="26" t="s">
        <v>5</v>
      </c>
      <c r="D116" s="26">
        <v>0.126</v>
      </c>
      <c r="E116" s="26"/>
      <c r="F116" s="26">
        <v>9.69</v>
      </c>
      <c r="G116" s="26"/>
      <c r="H116" s="26"/>
      <c r="I116" s="26"/>
      <c r="J116" s="26">
        <v>209.99</v>
      </c>
      <c r="K116" s="26"/>
      <c r="L116" s="26"/>
      <c r="M116" s="26"/>
      <c r="N116" s="26"/>
      <c r="O116" s="26"/>
    </row>
    <row r="117" spans="1:16" x14ac:dyDescent="0.45">
      <c r="A117" s="26" t="s">
        <v>122</v>
      </c>
      <c r="B117" s="26" t="s">
        <v>42</v>
      </c>
      <c r="C117" s="26" t="s">
        <v>5</v>
      </c>
      <c r="D117" s="26">
        <v>0.42299999999999999</v>
      </c>
      <c r="E117" s="26"/>
      <c r="F117" s="26">
        <v>17.16</v>
      </c>
      <c r="G117" s="26"/>
      <c r="H117" s="26"/>
      <c r="I117" s="26"/>
      <c r="J117" s="26">
        <v>221.09</v>
      </c>
      <c r="K117" s="26"/>
      <c r="L117" s="26"/>
      <c r="M117" s="26"/>
      <c r="N117" s="26"/>
      <c r="O117" s="26"/>
    </row>
    <row r="118" spans="1:16" x14ac:dyDescent="0.45">
      <c r="A118" s="26" t="s">
        <v>123</v>
      </c>
      <c r="B118" s="26" t="s">
        <v>42</v>
      </c>
      <c r="C118" s="26" t="s">
        <v>5</v>
      </c>
      <c r="D118" s="26">
        <v>0.96399999999999997</v>
      </c>
      <c r="E118" s="26"/>
      <c r="F118" s="26">
        <v>48.777000000000001</v>
      </c>
      <c r="G118" s="26"/>
      <c r="H118" s="26"/>
      <c r="I118" s="26"/>
      <c r="J118" s="26">
        <v>468.44</v>
      </c>
      <c r="K118" s="26"/>
      <c r="L118" s="26"/>
      <c r="M118" s="26"/>
      <c r="N118" s="26"/>
      <c r="O118" s="26"/>
    </row>
    <row r="119" spans="1:16" x14ac:dyDescent="0.45">
      <c r="A119" s="26" t="s">
        <v>124</v>
      </c>
      <c r="B119" s="26" t="s">
        <v>42</v>
      </c>
      <c r="C119" s="26" t="s">
        <v>5</v>
      </c>
      <c r="D119" s="26">
        <v>0.42499999999999999</v>
      </c>
      <c r="E119" s="26"/>
      <c r="F119" s="26">
        <v>27.626999999999999</v>
      </c>
      <c r="G119" s="26"/>
      <c r="H119" s="26"/>
      <c r="I119" s="26"/>
      <c r="J119" s="26">
        <v>321.66000000000003</v>
      </c>
      <c r="K119" s="26"/>
      <c r="L119" s="26"/>
      <c r="M119" s="26"/>
      <c r="N119" s="26"/>
      <c r="O119" s="26"/>
    </row>
    <row r="120" spans="1:16" x14ac:dyDescent="0.45">
      <c r="A120" s="26" t="s">
        <v>125</v>
      </c>
      <c r="B120" s="26" t="s">
        <v>42</v>
      </c>
      <c r="C120" s="26" t="s">
        <v>5</v>
      </c>
      <c r="D120" s="26">
        <v>3.5000000000000003E-2</v>
      </c>
      <c r="E120" s="26"/>
      <c r="F120" s="26">
        <v>3.55</v>
      </c>
      <c r="G120" s="26"/>
      <c r="H120" s="26"/>
      <c r="I120" s="26"/>
      <c r="J120" s="26">
        <v>18.478999999999999</v>
      </c>
      <c r="K120" s="26"/>
      <c r="L120" s="26"/>
      <c r="M120" s="26"/>
      <c r="N120" s="26"/>
      <c r="O120" s="26"/>
    </row>
    <row r="121" spans="1:16" x14ac:dyDescent="0.45">
      <c r="A121" s="26" t="s">
        <v>289</v>
      </c>
      <c r="B121" s="26" t="s">
        <v>42</v>
      </c>
      <c r="C121" s="26" t="s">
        <v>5</v>
      </c>
      <c r="D121" s="26">
        <v>0.55800000000000005</v>
      </c>
      <c r="E121" s="26"/>
      <c r="F121" s="26">
        <v>18.196999999999999</v>
      </c>
      <c r="G121" s="26"/>
      <c r="H121" s="26"/>
      <c r="I121" s="26"/>
      <c r="J121" s="26">
        <v>221.3</v>
      </c>
      <c r="K121" s="26"/>
      <c r="L121" s="26"/>
      <c r="M121" s="26"/>
      <c r="N121" s="26"/>
      <c r="O121" s="26"/>
    </row>
    <row r="122" spans="1:16" x14ac:dyDescent="0.45">
      <c r="A122" s="26" t="s">
        <v>126</v>
      </c>
      <c r="B122" s="26" t="s">
        <v>42</v>
      </c>
      <c r="C122" s="26" t="s">
        <v>5</v>
      </c>
      <c r="D122" s="26">
        <v>0.501</v>
      </c>
      <c r="E122" s="26"/>
      <c r="F122" s="26">
        <v>33.383000000000003</v>
      </c>
      <c r="G122" s="26"/>
      <c r="H122" s="26"/>
      <c r="I122" s="26"/>
      <c r="J122" s="26">
        <v>372.77</v>
      </c>
      <c r="K122" s="26"/>
      <c r="L122" s="26"/>
      <c r="M122" s="26"/>
      <c r="N122" s="26"/>
      <c r="O122" s="26"/>
    </row>
    <row r="123" spans="1:16" x14ac:dyDescent="0.45">
      <c r="A123" s="27" t="s">
        <v>290</v>
      </c>
      <c r="B123" s="27" t="s">
        <v>42</v>
      </c>
      <c r="C123" s="27" t="s">
        <v>5</v>
      </c>
      <c r="D123" s="27">
        <v>0.45300000000000001</v>
      </c>
      <c r="E123" s="27">
        <f>AVERAGE(D108:D123)</f>
        <v>0.44231249999999994</v>
      </c>
      <c r="F123" s="27">
        <v>19.466999999999999</v>
      </c>
      <c r="G123" s="27">
        <f>AVERAGE(F108:F123)</f>
        <v>17.5315625</v>
      </c>
      <c r="H123" s="27">
        <f>LN(G123)</f>
        <v>2.8640028278760439</v>
      </c>
      <c r="I123" s="28">
        <f>'Thread diameter (μm)'!G60</f>
        <v>13.41390909090909</v>
      </c>
      <c r="J123" s="28">
        <v>279.83999999999997</v>
      </c>
      <c r="K123" s="27">
        <f>AVERAGE(J108:J123)</f>
        <v>224.92599999999999</v>
      </c>
      <c r="L123" s="27">
        <f>G123/1000/((I123/1000000/2)^2*3.14)/1000000</f>
        <v>124.11956651517318</v>
      </c>
      <c r="M123" s="27">
        <f>G123/1000/(('Thread diameter (μm)'!G60/1000000/2)^2*3.14)/1000000</f>
        <v>124.11956651517318</v>
      </c>
      <c r="N123" s="27">
        <f>K123/1000/((I123/1000000/2)^2*3.14)/1000000</f>
        <v>1592.4260953917737</v>
      </c>
      <c r="O123" s="27">
        <f>K123/1000/(('Thread diameter (μm)'!G60/1000000/2)^2*3.14)/1000000</f>
        <v>1592.4260953917737</v>
      </c>
    </row>
    <row r="124" spans="1:16" x14ac:dyDescent="0.45">
      <c r="A124" s="26" t="s">
        <v>127</v>
      </c>
      <c r="B124" s="26" t="s">
        <v>42</v>
      </c>
      <c r="C124" s="26" t="s">
        <v>5</v>
      </c>
      <c r="D124" s="26">
        <v>0.63900000000000001</v>
      </c>
      <c r="E124" s="26"/>
      <c r="F124" s="26">
        <v>20.727</v>
      </c>
      <c r="G124" s="26"/>
      <c r="H124" s="26"/>
      <c r="I124" s="26"/>
      <c r="J124" s="26">
        <v>74.230999999999995</v>
      </c>
      <c r="K124" s="26"/>
      <c r="L124" s="26"/>
      <c r="M124" s="26"/>
      <c r="N124" s="26"/>
      <c r="O124" s="26"/>
    </row>
    <row r="125" spans="1:16" x14ac:dyDescent="0.45">
      <c r="A125" s="26" t="s">
        <v>128</v>
      </c>
      <c r="B125" s="26" t="s">
        <v>42</v>
      </c>
      <c r="C125" s="26" t="s">
        <v>5</v>
      </c>
      <c r="D125" s="26">
        <v>0.628</v>
      </c>
      <c r="E125" s="26"/>
      <c r="F125" s="26">
        <v>16.777000000000001</v>
      </c>
      <c r="G125" s="26"/>
      <c r="H125" s="26"/>
      <c r="I125" s="26"/>
      <c r="J125" s="26">
        <v>118.24</v>
      </c>
      <c r="K125" s="26"/>
      <c r="L125" s="26"/>
      <c r="M125" s="26"/>
      <c r="N125" s="26"/>
      <c r="O125" s="26"/>
    </row>
    <row r="126" spans="1:16" x14ac:dyDescent="0.45">
      <c r="A126" s="27" t="s">
        <v>204</v>
      </c>
      <c r="B126" s="27" t="s">
        <v>42</v>
      </c>
      <c r="C126" s="27" t="s">
        <v>5</v>
      </c>
      <c r="D126" s="27">
        <v>0.48</v>
      </c>
      <c r="E126" s="27">
        <f>AVERAGE(D124:D126)</f>
        <v>0.58233333333333326</v>
      </c>
      <c r="F126" s="27">
        <v>55.976999999999997</v>
      </c>
      <c r="G126" s="27">
        <f>AVERAGE(F124:F126)</f>
        <v>31.16033333333333</v>
      </c>
      <c r="H126" s="27">
        <f>LN(G126)</f>
        <v>3.4391459184207256</v>
      </c>
      <c r="I126" s="31">
        <f>'Thread diameter (μm)'!E62</f>
        <v>10.301499999999999</v>
      </c>
      <c r="J126" s="28">
        <v>629.5</v>
      </c>
      <c r="K126" s="27">
        <f>AVERAGE(J124:J126)</f>
        <v>273.99033333333335</v>
      </c>
      <c r="L126" s="27">
        <f>G126/1000/((I126/1000000/2)^2*3.14)/1000000</f>
        <v>374.05158929822113</v>
      </c>
      <c r="M126" s="27">
        <f>G126/1000/(('Thread diameter (μm)'!G62/1000000/2)^2*3.14)/1000000</f>
        <v>276.11758856855039</v>
      </c>
      <c r="N126" s="27">
        <f>K126/1000/((I126/1000000/2)^2*3.14)/1000000</f>
        <v>3289.0058825541887</v>
      </c>
      <c r="O126" s="27">
        <f>K126/1000/(('Thread diameter (μm)'!G62/1000000/2)^2*3.14)/1000000</f>
        <v>2427.8800012117968</v>
      </c>
      <c r="P126" s="58" t="s">
        <v>361</v>
      </c>
    </row>
    <row r="127" spans="1:16" x14ac:dyDescent="0.45">
      <c r="A127" s="26" t="s">
        <v>129</v>
      </c>
      <c r="B127" s="26" t="s">
        <v>42</v>
      </c>
      <c r="C127" s="26" t="s">
        <v>5</v>
      </c>
      <c r="D127" s="26">
        <v>0.60399999999999998</v>
      </c>
      <c r="E127" s="26"/>
      <c r="F127" s="26">
        <v>28.812999999999999</v>
      </c>
      <c r="G127" s="26"/>
      <c r="H127" s="26"/>
      <c r="I127" s="26"/>
      <c r="J127" s="26">
        <v>200.97</v>
      </c>
      <c r="K127" s="26"/>
      <c r="L127" s="26"/>
      <c r="M127" s="26"/>
      <c r="N127" s="26"/>
      <c r="O127" s="26"/>
    </row>
    <row r="128" spans="1:16" x14ac:dyDescent="0.45">
      <c r="A128" s="26" t="s">
        <v>130</v>
      </c>
      <c r="B128" s="26" t="s">
        <v>42</v>
      </c>
      <c r="C128" s="26" t="s">
        <v>5</v>
      </c>
      <c r="D128" s="26">
        <v>0.53400000000000003</v>
      </c>
      <c r="E128" s="26"/>
      <c r="F128" s="26">
        <v>29.47</v>
      </c>
      <c r="G128" s="26"/>
      <c r="H128" s="26"/>
      <c r="I128" s="26"/>
      <c r="J128" s="26">
        <v>186.74</v>
      </c>
      <c r="K128" s="26"/>
      <c r="L128" s="26"/>
      <c r="M128" s="26"/>
      <c r="N128" s="26"/>
      <c r="O128" s="26"/>
    </row>
    <row r="129" spans="1:15" x14ac:dyDescent="0.45">
      <c r="A129" s="26" t="s">
        <v>131</v>
      </c>
      <c r="B129" s="26" t="s">
        <v>42</v>
      </c>
      <c r="C129" s="26" t="s">
        <v>5</v>
      </c>
      <c r="D129" s="26">
        <v>0.27600000000000002</v>
      </c>
      <c r="E129" s="26"/>
      <c r="F129" s="26">
        <v>10.183</v>
      </c>
      <c r="G129" s="26"/>
      <c r="H129" s="26"/>
      <c r="I129" s="26"/>
      <c r="J129" s="26">
        <v>137.66999999999999</v>
      </c>
      <c r="K129" s="26"/>
      <c r="L129" s="26"/>
      <c r="M129" s="26"/>
      <c r="N129" s="26"/>
      <c r="O129" s="26"/>
    </row>
    <row r="130" spans="1:15" x14ac:dyDescent="0.45">
      <c r="A130" s="27" t="s">
        <v>132</v>
      </c>
      <c r="B130" s="27" t="s">
        <v>42</v>
      </c>
      <c r="C130" s="27" t="s">
        <v>5</v>
      </c>
      <c r="D130" s="38" t="s">
        <v>54</v>
      </c>
      <c r="E130" s="27">
        <f>AVERAGE(D127:D130)</f>
        <v>0.47133333333333333</v>
      </c>
      <c r="F130" s="38" t="s">
        <v>54</v>
      </c>
      <c r="G130" s="27">
        <f>AVERAGE(F127:F130)</f>
        <v>22.822000000000003</v>
      </c>
      <c r="H130" s="27">
        <f>LN(G130)</f>
        <v>3.127724983012488</v>
      </c>
      <c r="I130" s="27">
        <f>'Thread diameter (μm)'!E66</f>
        <v>11.69575</v>
      </c>
      <c r="J130" s="38" t="s">
        <v>54</v>
      </c>
      <c r="K130" s="27">
        <f>AVERAGE(J127:J130)</f>
        <v>175.12666666666667</v>
      </c>
      <c r="L130" s="27">
        <f>G130/1000/((I130/1000000/2)^2*3.14)/1000000</f>
        <v>212.53374320139372</v>
      </c>
      <c r="M130" s="27">
        <f>G130/1000/((I130/1000000/2)^2*3.14)/1000000</f>
        <v>212.53374320139372</v>
      </c>
      <c r="N130" s="27">
        <f>K130/1000/((I130/1000000/2)^2*3.14)/1000000</f>
        <v>1630.8967663241351</v>
      </c>
      <c r="O130" s="27">
        <f>K130/1000/((I130/1000000/2)^2*3.14)/1000000</f>
        <v>1630.8967663241351</v>
      </c>
    </row>
    <row r="131" spans="1:15" x14ac:dyDescent="0.45">
      <c r="A131" s="26" t="s">
        <v>133</v>
      </c>
      <c r="B131" s="26" t="s">
        <v>42</v>
      </c>
      <c r="C131" s="26" t="s">
        <v>5</v>
      </c>
      <c r="D131" s="26">
        <v>0.63200000000000001</v>
      </c>
      <c r="E131" s="26"/>
      <c r="F131" s="26">
        <v>57.203000000000003</v>
      </c>
      <c r="G131" s="26"/>
      <c r="H131" s="26"/>
      <c r="I131" s="26"/>
      <c r="J131" s="26">
        <v>379.71</v>
      </c>
      <c r="K131" s="26"/>
      <c r="L131" s="26"/>
      <c r="M131" s="26"/>
      <c r="N131" s="26"/>
      <c r="O131" s="26"/>
    </row>
    <row r="132" spans="1:15" x14ac:dyDescent="0.45">
      <c r="A132" s="26" t="s">
        <v>291</v>
      </c>
      <c r="B132" s="26" t="s">
        <v>42</v>
      </c>
      <c r="C132" s="26" t="s">
        <v>5</v>
      </c>
      <c r="D132" s="26">
        <v>0.67400000000000004</v>
      </c>
      <c r="E132" s="26"/>
      <c r="F132" s="26">
        <v>38.906999999999996</v>
      </c>
      <c r="G132" s="26"/>
      <c r="H132" s="26"/>
      <c r="I132" s="26"/>
      <c r="J132" s="26">
        <v>160</v>
      </c>
      <c r="K132" s="26"/>
      <c r="L132" s="26"/>
      <c r="M132" s="26"/>
      <c r="N132" s="26"/>
      <c r="O132" s="26"/>
    </row>
    <row r="133" spans="1:15" x14ac:dyDescent="0.45">
      <c r="A133" s="26" t="s">
        <v>292</v>
      </c>
      <c r="B133" s="26" t="s">
        <v>42</v>
      </c>
      <c r="C133" s="26" t="s">
        <v>5</v>
      </c>
      <c r="D133" s="26">
        <v>0.71499999999999997</v>
      </c>
      <c r="E133" s="26"/>
      <c r="F133" s="26">
        <v>40.503</v>
      </c>
      <c r="G133" s="26"/>
      <c r="H133" s="26"/>
      <c r="I133" s="26"/>
      <c r="J133" s="26">
        <v>143.99</v>
      </c>
      <c r="K133" s="26"/>
      <c r="L133" s="26"/>
      <c r="M133" s="26"/>
      <c r="N133" s="26"/>
      <c r="O133" s="26"/>
    </row>
    <row r="134" spans="1:15" x14ac:dyDescent="0.45">
      <c r="A134" s="26" t="s">
        <v>293</v>
      </c>
      <c r="B134" s="26" t="s">
        <v>42</v>
      </c>
      <c r="C134" s="26" t="s">
        <v>5</v>
      </c>
      <c r="D134" s="26">
        <v>0.64200000000000002</v>
      </c>
      <c r="E134" s="26"/>
      <c r="F134" s="26">
        <v>213.03299999999999</v>
      </c>
      <c r="G134" s="26"/>
      <c r="H134" s="26"/>
      <c r="I134" s="26"/>
      <c r="J134" s="26">
        <v>1057.8</v>
      </c>
      <c r="K134" s="26"/>
      <c r="L134" s="26"/>
      <c r="M134" s="26"/>
      <c r="N134" s="26"/>
      <c r="O134" s="26"/>
    </row>
    <row r="135" spans="1:15" x14ac:dyDescent="0.45">
      <c r="A135" s="27" t="s">
        <v>294</v>
      </c>
      <c r="B135" s="27" t="s">
        <v>42</v>
      </c>
      <c r="C135" s="27" t="s">
        <v>5</v>
      </c>
      <c r="D135" s="27">
        <v>0.60499999999999998</v>
      </c>
      <c r="E135" s="27">
        <f>AVERAGE(D131:D135)</f>
        <v>0.65359999999999996</v>
      </c>
      <c r="F135" s="27">
        <v>136.53700000000001</v>
      </c>
      <c r="G135" s="27">
        <f>AVERAGE(F131:F135)</f>
        <v>97.236599999999996</v>
      </c>
      <c r="H135" s="27">
        <f>LN(G135)</f>
        <v>4.5771471838016664</v>
      </c>
      <c r="I135" s="27">
        <f>'Thread diameter (μm)'!E67</f>
        <v>39.35</v>
      </c>
      <c r="J135" s="27">
        <v>744.47</v>
      </c>
      <c r="K135" s="27">
        <f>AVERAGE(J131:J135)</f>
        <v>497.19400000000007</v>
      </c>
      <c r="L135" s="27">
        <f>G135/1000/((I135/1000000/2)^2*3.14)/1000000</f>
        <v>79.996435246050126</v>
      </c>
      <c r="M135" s="27">
        <f>G135/1000/((I135/1000000/2)^2*3.14)/1000000</f>
        <v>79.996435246050126</v>
      </c>
      <c r="N135" s="27">
        <f>K135/1000/((I135/1000000/2)^2*3.14)/1000000</f>
        <v>409.04091284274284</v>
      </c>
      <c r="O135" s="27">
        <f>K135/1000/((I135/1000000/2)^2*3.14)/1000000</f>
        <v>409.04091284274284</v>
      </c>
    </row>
    <row r="136" spans="1:15" x14ac:dyDescent="0.45">
      <c r="A136" s="26" t="s">
        <v>134</v>
      </c>
      <c r="B136" s="26" t="s">
        <v>42</v>
      </c>
      <c r="C136" s="26" t="s">
        <v>5</v>
      </c>
      <c r="D136" s="26">
        <v>0.54800000000000004</v>
      </c>
      <c r="E136" s="26"/>
      <c r="F136" s="26">
        <v>22.56</v>
      </c>
      <c r="G136" s="26"/>
      <c r="H136" s="26"/>
      <c r="I136" s="26"/>
      <c r="J136" s="26">
        <v>190.19</v>
      </c>
      <c r="K136" s="26"/>
      <c r="L136" s="26"/>
      <c r="M136" s="26"/>
      <c r="N136" s="26"/>
      <c r="O136" s="26"/>
    </row>
    <row r="137" spans="1:15" x14ac:dyDescent="0.45">
      <c r="A137" s="26" t="s">
        <v>135</v>
      </c>
      <c r="B137" s="26" t="s">
        <v>42</v>
      </c>
      <c r="C137" s="26" t="s">
        <v>5</v>
      </c>
      <c r="D137" s="26">
        <v>0.66</v>
      </c>
      <c r="E137" s="26"/>
      <c r="F137" s="26">
        <v>27.277000000000001</v>
      </c>
      <c r="G137" s="26"/>
      <c r="H137" s="26"/>
      <c r="I137" s="26"/>
      <c r="J137" s="26">
        <v>242.74</v>
      </c>
      <c r="K137" s="26"/>
      <c r="L137" s="26"/>
      <c r="M137" s="26"/>
      <c r="N137" s="26"/>
      <c r="O137" s="26"/>
    </row>
    <row r="138" spans="1:15" x14ac:dyDescent="0.45">
      <c r="A138" s="27" t="s">
        <v>136</v>
      </c>
      <c r="B138" s="27" t="s">
        <v>42</v>
      </c>
      <c r="C138" s="27" t="s">
        <v>5</v>
      </c>
      <c r="D138" s="27">
        <v>0.56699999999999995</v>
      </c>
      <c r="E138" s="27">
        <f>AVERAGE(D136:D138)</f>
        <v>0.59166666666666667</v>
      </c>
      <c r="F138" s="27">
        <v>44.68</v>
      </c>
      <c r="G138" s="27">
        <f>AVERAGE(F136:F138)</f>
        <v>31.505666666666666</v>
      </c>
      <c r="H138" s="27">
        <f>LN(G138)</f>
        <v>3.4501674238324638</v>
      </c>
      <c r="I138" s="27">
        <f>'Thread diameter (μm)'!E70</f>
        <v>11.849666666666666</v>
      </c>
      <c r="J138" s="27">
        <v>376.76</v>
      </c>
      <c r="K138" s="27">
        <f>AVERAGE(J136:J138)</f>
        <v>269.8966666666667</v>
      </c>
      <c r="L138" s="27">
        <f>G138/1000/((I138/1000000/2)^2*3.14)/1000000</f>
        <v>285.82930255774573</v>
      </c>
      <c r="M138" s="27">
        <f>G138/1000/((I138/1000000/2)^2*3.14)/1000000</f>
        <v>285.82930255774573</v>
      </c>
      <c r="N138" s="27">
        <f>K138/1000/((I138/1000000/2)^2*3.14)/1000000</f>
        <v>2448.5873227882939</v>
      </c>
      <c r="O138" s="27">
        <f>K138/1000/((I138/1000000/2)^2*3.14)/1000000</f>
        <v>2448.5873227882939</v>
      </c>
    </row>
    <row r="139" spans="1:15" x14ac:dyDescent="0.45">
      <c r="A139" s="26" t="s">
        <v>137</v>
      </c>
      <c r="B139" s="26" t="s">
        <v>42</v>
      </c>
      <c r="C139" s="26" t="s">
        <v>5</v>
      </c>
      <c r="D139" s="26">
        <v>0.78500000000000003</v>
      </c>
      <c r="E139" s="26"/>
      <c r="F139" s="26">
        <v>12.753</v>
      </c>
      <c r="G139" s="26"/>
      <c r="H139" s="26"/>
      <c r="I139" s="26"/>
      <c r="J139" s="26">
        <v>1.986</v>
      </c>
      <c r="K139" s="26"/>
      <c r="L139" s="26"/>
      <c r="M139" s="26"/>
      <c r="N139" s="26"/>
      <c r="O139" s="26"/>
    </row>
    <row r="140" spans="1:15" x14ac:dyDescent="0.45">
      <c r="A140" s="26" t="s">
        <v>138</v>
      </c>
      <c r="B140" s="26" t="s">
        <v>42</v>
      </c>
      <c r="C140" s="26" t="s">
        <v>5</v>
      </c>
      <c r="D140" s="26">
        <v>0.82599999999999996</v>
      </c>
      <c r="E140" s="26"/>
      <c r="F140" s="26">
        <v>37.853000000000002</v>
      </c>
      <c r="G140" s="26"/>
      <c r="H140" s="26"/>
      <c r="I140" s="26"/>
      <c r="J140" s="26">
        <v>3.2770000000000001</v>
      </c>
      <c r="K140" s="26"/>
      <c r="L140" s="26"/>
      <c r="M140" s="26"/>
      <c r="N140" s="26"/>
      <c r="O140" s="26"/>
    </row>
    <row r="141" spans="1:15" x14ac:dyDescent="0.45">
      <c r="A141" s="26" t="s">
        <v>139</v>
      </c>
      <c r="B141" s="26" t="s">
        <v>42</v>
      </c>
      <c r="C141" s="26" t="s">
        <v>5</v>
      </c>
      <c r="D141" s="26">
        <v>1.042</v>
      </c>
      <c r="E141" s="26"/>
      <c r="F141" s="26">
        <v>27.863</v>
      </c>
      <c r="G141" s="26"/>
      <c r="H141" s="26"/>
      <c r="I141" s="26"/>
      <c r="J141" s="26">
        <v>5.71</v>
      </c>
      <c r="K141" s="26"/>
      <c r="L141" s="26"/>
      <c r="M141" s="26"/>
      <c r="N141" s="26"/>
      <c r="O141" s="26"/>
    </row>
    <row r="142" spans="1:15" x14ac:dyDescent="0.45">
      <c r="A142" s="27" t="s">
        <v>140</v>
      </c>
      <c r="B142" s="27" t="s">
        <v>42</v>
      </c>
      <c r="C142" s="27" t="s">
        <v>5</v>
      </c>
      <c r="D142" s="27">
        <v>0.72399999999999998</v>
      </c>
      <c r="E142" s="27">
        <f>AVERAGE(D139:D142)</f>
        <v>0.84424999999999994</v>
      </c>
      <c r="F142" s="27">
        <v>26.08</v>
      </c>
      <c r="G142" s="27">
        <f>AVERAGE(F139:F142)</f>
        <v>26.137249999999998</v>
      </c>
      <c r="H142" s="27">
        <f>LN(G142)</f>
        <v>3.2633614999074787</v>
      </c>
      <c r="I142" s="27">
        <f>'Thread diameter (μm)'!E74</f>
        <v>7.7432499999999997</v>
      </c>
      <c r="J142" s="27">
        <v>25.66</v>
      </c>
      <c r="K142" s="27">
        <f>AVERAGE(J139:J142)</f>
        <v>9.1582499999999989</v>
      </c>
      <c r="L142" s="27">
        <f>G142/1000/((I142/1000000/2)^2*3.14)/1000000</f>
        <v>555.32045741819775</v>
      </c>
      <c r="M142" s="27">
        <f>G142/1000/((I142/1000000/2)^2*3.14)/1000000</f>
        <v>555.32045741819775</v>
      </c>
      <c r="N142" s="27">
        <f>K142/1000/((I142/1000000/2)^2*3.14)/1000000</f>
        <v>194.57913817062661</v>
      </c>
      <c r="O142" s="27">
        <f>K142/1000/((I142/1000000/2)^2*3.14)/1000000</f>
        <v>194.57913817062661</v>
      </c>
    </row>
    <row r="143" spans="1:15" x14ac:dyDescent="0.45">
      <c r="A143" s="26" t="s">
        <v>141</v>
      </c>
      <c r="B143" s="26" t="s">
        <v>42</v>
      </c>
      <c r="C143" s="26" t="s">
        <v>5</v>
      </c>
      <c r="D143" s="26">
        <v>0.76400000000000001</v>
      </c>
      <c r="E143" s="26"/>
      <c r="F143" s="26">
        <v>28.43</v>
      </c>
      <c r="G143" s="26"/>
      <c r="H143" s="26"/>
      <c r="I143" s="26"/>
      <c r="J143" s="26">
        <v>45.594000000000001</v>
      </c>
      <c r="K143" s="26"/>
      <c r="L143" s="26"/>
      <c r="M143" s="26"/>
      <c r="N143" s="26"/>
      <c r="O143" s="26"/>
    </row>
    <row r="144" spans="1:15" x14ac:dyDescent="0.45">
      <c r="A144" s="26" t="s">
        <v>142</v>
      </c>
      <c r="B144" s="26" t="s">
        <v>42</v>
      </c>
      <c r="C144" s="26" t="s">
        <v>5</v>
      </c>
      <c r="D144" s="26">
        <v>0.9</v>
      </c>
      <c r="E144" s="26"/>
      <c r="F144" s="26">
        <v>54.267000000000003</v>
      </c>
      <c r="G144" s="26"/>
      <c r="H144" s="26"/>
      <c r="I144" s="26"/>
      <c r="J144" s="26">
        <v>226.54</v>
      </c>
      <c r="K144" s="26"/>
      <c r="L144" s="26"/>
      <c r="M144" s="26"/>
      <c r="N144" s="26"/>
      <c r="O144" s="26"/>
    </row>
    <row r="145" spans="1:16" x14ac:dyDescent="0.45">
      <c r="A145" s="26" t="s">
        <v>143</v>
      </c>
      <c r="B145" s="26" t="s">
        <v>42</v>
      </c>
      <c r="C145" s="26" t="s">
        <v>5</v>
      </c>
      <c r="D145" s="26">
        <v>0.71099999999999997</v>
      </c>
      <c r="E145" s="26"/>
      <c r="F145" s="26">
        <v>24.99</v>
      </c>
      <c r="G145" s="26"/>
      <c r="H145" s="26"/>
      <c r="I145" s="26"/>
      <c r="J145" s="26">
        <v>26.201000000000001</v>
      </c>
      <c r="K145" s="26"/>
      <c r="L145" s="26"/>
      <c r="M145" s="26"/>
      <c r="N145" s="26"/>
      <c r="O145" s="26"/>
    </row>
    <row r="146" spans="1:16" x14ac:dyDescent="0.45">
      <c r="A146" s="26" t="s">
        <v>144</v>
      </c>
      <c r="B146" s="26" t="s">
        <v>42</v>
      </c>
      <c r="C146" s="26" t="s">
        <v>5</v>
      </c>
      <c r="D146" s="26">
        <v>0.91100000000000003</v>
      </c>
      <c r="E146" s="26"/>
      <c r="F146" s="26">
        <v>20.777000000000001</v>
      </c>
      <c r="G146" s="26"/>
      <c r="H146" s="26"/>
      <c r="I146" s="26"/>
      <c r="J146" s="26">
        <v>104.98</v>
      </c>
      <c r="K146" s="26"/>
      <c r="L146" s="26"/>
      <c r="M146" s="26"/>
      <c r="N146" s="26"/>
      <c r="O146" s="26"/>
    </row>
    <row r="147" spans="1:16" x14ac:dyDescent="0.45">
      <c r="A147" s="27" t="s">
        <v>145</v>
      </c>
      <c r="B147" s="27" t="s">
        <v>42</v>
      </c>
      <c r="C147" s="27" t="s">
        <v>5</v>
      </c>
      <c r="D147" s="27">
        <v>0.82299999999999995</v>
      </c>
      <c r="E147" s="27">
        <f>AVERAGE(D143:D147)</f>
        <v>0.82179999999999997</v>
      </c>
      <c r="F147" s="27">
        <v>34.567</v>
      </c>
      <c r="G147" s="27">
        <f>AVERAGE(F143:F147)</f>
        <v>32.606200000000001</v>
      </c>
      <c r="H147" s="27">
        <f>LN(G147)</f>
        <v>3.4845024543390481</v>
      </c>
      <c r="I147" s="27">
        <f>'Thread diameter (μm)'!E79</f>
        <v>12.307399999999999</v>
      </c>
      <c r="J147" s="27">
        <v>161.27000000000001</v>
      </c>
      <c r="K147" s="27">
        <f>AVERAGE(J143:J147)</f>
        <v>112.917</v>
      </c>
      <c r="L147" s="27">
        <f>G147/1000/((I147/1000000/2)^2*3.14)/1000000</f>
        <v>274.21922549738781</v>
      </c>
      <c r="M147" s="27">
        <f>G147/1000/((I147/1000000/2)^2*3.14)/1000000</f>
        <v>274.21922549738781</v>
      </c>
      <c r="N147" s="27">
        <f>K147/1000/((I147/1000000/2)^2*3.14)/1000000</f>
        <v>949.63572220892172</v>
      </c>
      <c r="O147" s="27">
        <f>K147/1000/((I147/1000000/2)^2*3.14)/1000000</f>
        <v>949.63572220892172</v>
      </c>
    </row>
    <row r="148" spans="1:16" x14ac:dyDescent="0.45">
      <c r="A148" s="26" t="s">
        <v>146</v>
      </c>
      <c r="B148" s="26" t="s">
        <v>42</v>
      </c>
      <c r="C148" s="26" t="s">
        <v>5</v>
      </c>
      <c r="D148" s="26">
        <v>0.82399999999999995</v>
      </c>
      <c r="E148" s="26"/>
      <c r="F148" s="26">
        <v>36.692999999999998</v>
      </c>
      <c r="G148" s="26"/>
      <c r="H148" s="26"/>
      <c r="I148" s="26"/>
      <c r="J148" s="26">
        <v>27.462</v>
      </c>
      <c r="K148" s="26"/>
      <c r="L148" s="26"/>
      <c r="M148" s="26"/>
      <c r="N148" s="26"/>
      <c r="O148" s="26"/>
    </row>
    <row r="149" spans="1:16" ht="18.600000000000001" thickBot="1" x14ac:dyDescent="0.5">
      <c r="A149" s="25" t="s">
        <v>147</v>
      </c>
      <c r="B149" s="25" t="s">
        <v>42</v>
      </c>
      <c r="C149" s="25" t="s">
        <v>5</v>
      </c>
      <c r="D149" s="25">
        <v>0.7</v>
      </c>
      <c r="E149" s="25">
        <f>AVERAGE(D148:D149)</f>
        <v>0.76200000000000001</v>
      </c>
      <c r="F149" s="25">
        <v>13.16</v>
      </c>
      <c r="G149" s="25">
        <f>AVERAGE(F148:F149)</f>
        <v>24.926499999999997</v>
      </c>
      <c r="H149" s="25">
        <f t="shared" ref="H149:H176" si="0">LN(G149)</f>
        <v>3.2159314945787507</v>
      </c>
      <c r="I149" s="25">
        <f>'Thread diameter (μm)'!E81</f>
        <v>12.882999999999999</v>
      </c>
      <c r="J149" s="25">
        <v>33.070999999999998</v>
      </c>
      <c r="K149" s="25">
        <f>AVERAGE(J148:J149)</f>
        <v>30.266500000000001</v>
      </c>
      <c r="L149" s="25">
        <f>G149/1000/((I149/1000000/2)^2*3.14)/1000000</f>
        <v>191.31879283769524</v>
      </c>
      <c r="M149" s="25">
        <f t="shared" ref="M149:M176" si="1">G149/1000/((I149/1000000/2)^2*3.14)/1000000</f>
        <v>191.31879283769524</v>
      </c>
      <c r="N149" s="25">
        <f t="shared" ref="N149:N176" si="2">K149/1000/((I149/1000000/2)^2*3.14)/1000000</f>
        <v>232.304986396891</v>
      </c>
      <c r="O149" s="25">
        <f t="shared" ref="O149:O176" si="3">K149/1000/((I149/1000000/2)^2*3.14)/1000000</f>
        <v>232.304986396891</v>
      </c>
    </row>
    <row r="150" spans="1:16" x14ac:dyDescent="0.45">
      <c r="A150" s="27" t="s">
        <v>148</v>
      </c>
      <c r="B150" s="27" t="s">
        <v>4</v>
      </c>
      <c r="C150" s="27" t="s">
        <v>7</v>
      </c>
      <c r="D150" s="27">
        <v>0.35699999999999998</v>
      </c>
      <c r="E150" s="27">
        <f t="shared" ref="E150:E176" si="4">AVERAGE(D150)</f>
        <v>0.35699999999999998</v>
      </c>
      <c r="F150" s="27">
        <v>6.84</v>
      </c>
      <c r="G150" s="27">
        <f t="shared" ref="G150:G176" si="5">AVERAGE(F150)</f>
        <v>6.84</v>
      </c>
      <c r="H150" s="27">
        <f t="shared" si="0"/>
        <v>1.922787731634459</v>
      </c>
      <c r="I150" s="27">
        <f>'Thread diameter (μm)'!E82</f>
        <v>4.2640000000000002</v>
      </c>
      <c r="J150" s="27">
        <v>73.661000000000001</v>
      </c>
      <c r="K150" s="27">
        <f t="shared" ref="K150:K176" si="6">AVERAGE(J150)</f>
        <v>73.661000000000001</v>
      </c>
      <c r="L150" s="27">
        <f>G150/1000/((I150/1000000/2)^2*3.14)/1000000</f>
        <v>479.23888927514474</v>
      </c>
      <c r="M150" s="27">
        <f t="shared" si="1"/>
        <v>479.23888927514474</v>
      </c>
      <c r="N150" s="27">
        <f t="shared" si="2"/>
        <v>5160.9964653357374</v>
      </c>
      <c r="O150" s="27">
        <f t="shared" si="3"/>
        <v>5160.9964653357374</v>
      </c>
    </row>
    <row r="151" spans="1:16" x14ac:dyDescent="0.45">
      <c r="A151" s="27" t="s">
        <v>149</v>
      </c>
      <c r="B151" s="27" t="s">
        <v>4</v>
      </c>
      <c r="C151" s="27" t="s">
        <v>7</v>
      </c>
      <c r="D151" s="27">
        <v>0.30099999999999999</v>
      </c>
      <c r="E151" s="27">
        <f t="shared" si="4"/>
        <v>0.30099999999999999</v>
      </c>
      <c r="F151" s="27">
        <v>9.2219999999999995</v>
      </c>
      <c r="G151" s="27">
        <f t="shared" si="5"/>
        <v>9.2219999999999995</v>
      </c>
      <c r="H151" s="27">
        <f t="shared" si="0"/>
        <v>2.2215919337845138</v>
      </c>
      <c r="I151" s="27">
        <f>'Thread diameter (μm)'!E83</f>
        <v>5.2480000000000002</v>
      </c>
      <c r="J151" s="27">
        <v>56.811</v>
      </c>
      <c r="K151" s="27">
        <f t="shared" si="6"/>
        <v>56.811</v>
      </c>
      <c r="L151" s="27">
        <f>G151/1000/((I151/1000000/2)^2*3.14)/1000000</f>
        <v>426.54790023946913</v>
      </c>
      <c r="M151" s="27">
        <f t="shared" si="1"/>
        <v>426.54790023946913</v>
      </c>
      <c r="N151" s="27">
        <f t="shared" si="2"/>
        <v>2627.6960269469187</v>
      </c>
      <c r="O151" s="27">
        <f t="shared" si="3"/>
        <v>2627.6960269469187</v>
      </c>
    </row>
    <row r="152" spans="1:16" x14ac:dyDescent="0.45">
      <c r="A152" s="27" t="s">
        <v>150</v>
      </c>
      <c r="B152" s="27" t="s">
        <v>4</v>
      </c>
      <c r="C152" s="27" t="s">
        <v>7</v>
      </c>
      <c r="D152" s="27">
        <v>0.48399999999999999</v>
      </c>
      <c r="E152" s="27">
        <f t="shared" si="4"/>
        <v>0.48399999999999999</v>
      </c>
      <c r="F152" s="27">
        <v>10.243</v>
      </c>
      <c r="G152" s="27">
        <f t="shared" si="5"/>
        <v>10.243</v>
      </c>
      <c r="H152" s="27">
        <f t="shared" si="0"/>
        <v>2.3265945454543977</v>
      </c>
      <c r="I152" s="27">
        <f>'Thread diameter (μm)'!E84</f>
        <v>4.6139999999999999</v>
      </c>
      <c r="J152" s="27">
        <v>55.561</v>
      </c>
      <c r="K152" s="27">
        <f t="shared" si="6"/>
        <v>55.561</v>
      </c>
      <c r="L152" s="27">
        <f>G152/1000/((I152/1000000/2)^2*3.14)/1000000</f>
        <v>612.91794330329628</v>
      </c>
      <c r="M152" s="27">
        <f t="shared" si="1"/>
        <v>612.91794330329628</v>
      </c>
      <c r="N152" s="27">
        <f t="shared" si="2"/>
        <v>3324.6445228814259</v>
      </c>
      <c r="O152" s="27">
        <f t="shared" si="3"/>
        <v>3324.6445228814259</v>
      </c>
    </row>
    <row r="153" spans="1:16" x14ac:dyDescent="0.45">
      <c r="A153" s="27" t="s">
        <v>295</v>
      </c>
      <c r="B153" s="27" t="s">
        <v>4</v>
      </c>
      <c r="C153" s="27" t="s">
        <v>7</v>
      </c>
      <c r="D153" s="27">
        <v>0.17599999999999999</v>
      </c>
      <c r="E153" s="27">
        <f t="shared" si="4"/>
        <v>0.17599999999999999</v>
      </c>
      <c r="F153" s="27">
        <v>11.15</v>
      </c>
      <c r="G153" s="27">
        <f t="shared" si="5"/>
        <v>11.15</v>
      </c>
      <c r="H153" s="27">
        <f t="shared" si="0"/>
        <v>2.411439497906128</v>
      </c>
      <c r="I153" s="27">
        <f>'Thread diameter (μm)'!N100</f>
        <v>8.4717368421052637</v>
      </c>
      <c r="J153" s="27">
        <v>112.32</v>
      </c>
      <c r="K153" s="27">
        <f t="shared" si="6"/>
        <v>112.32</v>
      </c>
      <c r="L153" s="45">
        <v>125.88826756661295</v>
      </c>
      <c r="M153" s="27">
        <f t="shared" si="1"/>
        <v>197.9066087819634</v>
      </c>
      <c r="N153" s="27">
        <f t="shared" si="2"/>
        <v>1993.6206545641369</v>
      </c>
      <c r="O153" s="27">
        <f t="shared" si="3"/>
        <v>1993.6206545641369</v>
      </c>
      <c r="P153" s="46" t="s">
        <v>52</v>
      </c>
    </row>
    <row r="154" spans="1:16" x14ac:dyDescent="0.45">
      <c r="A154" s="27" t="s">
        <v>296</v>
      </c>
      <c r="B154" s="27" t="s">
        <v>4</v>
      </c>
      <c r="C154" s="27" t="s">
        <v>7</v>
      </c>
      <c r="D154" s="27">
        <v>0.255</v>
      </c>
      <c r="E154" s="27">
        <f t="shared" si="4"/>
        <v>0.255</v>
      </c>
      <c r="F154" s="27">
        <v>1.5269999999999999</v>
      </c>
      <c r="G154" s="27">
        <f t="shared" si="5"/>
        <v>1.5269999999999999</v>
      </c>
      <c r="H154" s="27">
        <f t="shared" si="0"/>
        <v>0.42330502623649535</v>
      </c>
      <c r="I154" s="27">
        <f>'Thread diameter (μm)'!N100</f>
        <v>8.4717368421052637</v>
      </c>
      <c r="J154" s="27">
        <v>12.327999999999999</v>
      </c>
      <c r="K154" s="27">
        <f t="shared" si="6"/>
        <v>12.327999999999999</v>
      </c>
      <c r="L154" s="45">
        <v>17.240482921454525</v>
      </c>
      <c r="M154" s="27">
        <f t="shared" si="1"/>
        <v>27.103443193727184</v>
      </c>
      <c r="N154" s="27">
        <f t="shared" si="2"/>
        <v>218.81548637345693</v>
      </c>
      <c r="O154" s="27">
        <f t="shared" si="3"/>
        <v>218.81548637345693</v>
      </c>
    </row>
    <row r="155" spans="1:16" x14ac:dyDescent="0.45">
      <c r="A155" s="27" t="s">
        <v>297</v>
      </c>
      <c r="B155" s="27" t="s">
        <v>4</v>
      </c>
      <c r="C155" s="27" t="s">
        <v>7</v>
      </c>
      <c r="D155" s="27">
        <v>0.17299999999999999</v>
      </c>
      <c r="E155" s="27">
        <f t="shared" si="4"/>
        <v>0.17299999999999999</v>
      </c>
      <c r="F155" s="27">
        <v>1.706</v>
      </c>
      <c r="G155" s="27">
        <f t="shared" si="5"/>
        <v>1.706</v>
      </c>
      <c r="H155" s="27">
        <f t="shared" si="0"/>
        <v>0.53415144906948731</v>
      </c>
      <c r="I155" s="27">
        <f>'Thread diameter (μm)'!N100</f>
        <v>8.4717368421052637</v>
      </c>
      <c r="J155" s="27">
        <v>16.956</v>
      </c>
      <c r="K155" s="27">
        <f t="shared" si="6"/>
        <v>16.956</v>
      </c>
      <c r="L155" s="45">
        <v>19.261469459071005</v>
      </c>
      <c r="M155" s="27">
        <f t="shared" si="1"/>
        <v>30.280598617222385</v>
      </c>
      <c r="N155" s="27">
        <f t="shared" si="2"/>
        <v>300.96004112170147</v>
      </c>
      <c r="O155" s="27">
        <f t="shared" si="3"/>
        <v>300.96004112170147</v>
      </c>
    </row>
    <row r="156" spans="1:16" x14ac:dyDescent="0.45">
      <c r="A156" s="27" t="s">
        <v>298</v>
      </c>
      <c r="B156" s="27" t="s">
        <v>4</v>
      </c>
      <c r="C156" s="27" t="s">
        <v>7</v>
      </c>
      <c r="D156" s="27">
        <v>0.56599999999999995</v>
      </c>
      <c r="E156" s="27">
        <f t="shared" si="4"/>
        <v>0.56599999999999995</v>
      </c>
      <c r="F156" s="27">
        <v>16.863</v>
      </c>
      <c r="G156" s="27">
        <f t="shared" si="5"/>
        <v>16.863</v>
      </c>
      <c r="H156" s="27">
        <f t="shared" si="0"/>
        <v>2.8251218726880474</v>
      </c>
      <c r="I156" s="27">
        <f>'Thread diameter (μm)'!N100</f>
        <v>8.4717368421052637</v>
      </c>
      <c r="J156" s="27">
        <v>197.58</v>
      </c>
      <c r="K156" s="27">
        <f t="shared" si="6"/>
        <v>197.58</v>
      </c>
      <c r="L156" s="45">
        <v>190.39048035657348</v>
      </c>
      <c r="M156" s="27">
        <f t="shared" si="1"/>
        <v>299.30934025921511</v>
      </c>
      <c r="N156" s="27">
        <f t="shared" si="2"/>
        <v>3506.9406065596709</v>
      </c>
      <c r="O156" s="27">
        <f t="shared" si="3"/>
        <v>3506.9406065596709</v>
      </c>
    </row>
    <row r="157" spans="1:16" x14ac:dyDescent="0.45">
      <c r="A157" s="27" t="s">
        <v>151</v>
      </c>
      <c r="B157" s="27" t="s">
        <v>4</v>
      </c>
      <c r="C157" s="27" t="s">
        <v>7</v>
      </c>
      <c r="D157" s="27">
        <v>0.112</v>
      </c>
      <c r="E157" s="27">
        <f t="shared" si="4"/>
        <v>0.112</v>
      </c>
      <c r="F157" s="27">
        <v>5.0529999999999999</v>
      </c>
      <c r="G157" s="27">
        <f t="shared" si="5"/>
        <v>5.0529999999999999</v>
      </c>
      <c r="H157" s="27">
        <f t="shared" si="0"/>
        <v>1.6199821263097716</v>
      </c>
      <c r="I157" s="27">
        <f>'Thread diameter (μm)'!E85</f>
        <v>4.4610000000000003</v>
      </c>
      <c r="J157" s="27">
        <v>95.471000000000004</v>
      </c>
      <c r="K157" s="27">
        <f t="shared" si="6"/>
        <v>95.471000000000004</v>
      </c>
      <c r="L157" s="45">
        <v>57.050530584223793</v>
      </c>
      <c r="M157" s="27">
        <f t="shared" si="1"/>
        <v>323.45598766782211</v>
      </c>
      <c r="N157" s="27">
        <f t="shared" si="2"/>
        <v>6111.3529781584502</v>
      </c>
      <c r="O157" s="27">
        <f t="shared" si="3"/>
        <v>6111.3529781584502</v>
      </c>
    </row>
    <row r="158" spans="1:16" x14ac:dyDescent="0.45">
      <c r="A158" s="27" t="s">
        <v>152</v>
      </c>
      <c r="B158" s="27" t="s">
        <v>4</v>
      </c>
      <c r="C158" s="27" t="s">
        <v>7</v>
      </c>
      <c r="D158" s="27">
        <v>0.193</v>
      </c>
      <c r="E158" s="27">
        <f t="shared" si="4"/>
        <v>0.193</v>
      </c>
      <c r="F158" s="27">
        <v>17.21</v>
      </c>
      <c r="G158" s="27">
        <f t="shared" si="5"/>
        <v>17.21</v>
      </c>
      <c r="H158" s="27">
        <f t="shared" si="0"/>
        <v>2.8454906102234481</v>
      </c>
      <c r="I158" s="27">
        <f>'Thread diameter (μm)'!E86</f>
        <v>8.9</v>
      </c>
      <c r="J158" s="27">
        <v>298.86</v>
      </c>
      <c r="K158" s="27">
        <f t="shared" si="6"/>
        <v>298.86</v>
      </c>
      <c r="L158" s="45">
        <v>194.3082587283775</v>
      </c>
      <c r="M158" s="27">
        <f t="shared" si="1"/>
        <v>276.77776643076487</v>
      </c>
      <c r="N158" s="27">
        <f t="shared" si="2"/>
        <v>4806.3802019464492</v>
      </c>
      <c r="O158" s="27">
        <f t="shared" si="3"/>
        <v>4806.3802019464492</v>
      </c>
    </row>
    <row r="159" spans="1:16" x14ac:dyDescent="0.45">
      <c r="A159" s="27" t="s">
        <v>153</v>
      </c>
      <c r="B159" s="27" t="s">
        <v>4</v>
      </c>
      <c r="C159" s="27" t="s">
        <v>7</v>
      </c>
      <c r="D159" s="27">
        <v>0.254</v>
      </c>
      <c r="E159" s="27">
        <f t="shared" si="4"/>
        <v>0.254</v>
      </c>
      <c r="F159" s="27">
        <v>4.24</v>
      </c>
      <c r="G159" s="27">
        <f t="shared" si="5"/>
        <v>4.24</v>
      </c>
      <c r="H159" s="27">
        <f t="shared" si="0"/>
        <v>1.4445632692438664</v>
      </c>
      <c r="I159" s="27">
        <f>'Thread diameter (μm)'!E87</f>
        <v>5.7690000000000001</v>
      </c>
      <c r="J159" s="27">
        <v>147.37</v>
      </c>
      <c r="K159" s="27">
        <f t="shared" si="6"/>
        <v>147.37</v>
      </c>
      <c r="L159" s="45">
        <v>47.871412958066273</v>
      </c>
      <c r="M159" s="27">
        <f t="shared" si="1"/>
        <v>162.29125621846768</v>
      </c>
      <c r="N159" s="27">
        <f t="shared" si="2"/>
        <v>5640.7694407819763</v>
      </c>
      <c r="O159" s="27">
        <f t="shared" si="3"/>
        <v>5640.7694407819763</v>
      </c>
    </row>
    <row r="160" spans="1:16" x14ac:dyDescent="0.45">
      <c r="A160" s="27" t="s">
        <v>154</v>
      </c>
      <c r="B160" s="27" t="s">
        <v>4</v>
      </c>
      <c r="C160" s="27" t="s">
        <v>7</v>
      </c>
      <c r="D160" s="27">
        <v>0.53300000000000003</v>
      </c>
      <c r="E160" s="27">
        <f t="shared" si="4"/>
        <v>0.53300000000000003</v>
      </c>
      <c r="F160" s="27">
        <v>7.133</v>
      </c>
      <c r="G160" s="27">
        <f t="shared" si="5"/>
        <v>7.133</v>
      </c>
      <c r="H160" s="27">
        <f t="shared" si="0"/>
        <v>1.964731903295901</v>
      </c>
      <c r="I160" s="27">
        <f>'Thread diameter (μm)'!E88</f>
        <v>4.3289999999999997</v>
      </c>
      <c r="J160" s="27">
        <v>92.869</v>
      </c>
      <c r="K160" s="27">
        <f t="shared" si="6"/>
        <v>92.869</v>
      </c>
      <c r="L160" s="45">
        <v>80.534619959878938</v>
      </c>
      <c r="M160" s="27">
        <f t="shared" si="1"/>
        <v>484.87232388429038</v>
      </c>
      <c r="N160" s="27">
        <f t="shared" si="2"/>
        <v>6312.8568409939944</v>
      </c>
      <c r="O160" s="27">
        <f t="shared" si="3"/>
        <v>6312.8568409939944</v>
      </c>
    </row>
    <row r="161" spans="1:15" x14ac:dyDescent="0.45">
      <c r="A161" s="27" t="s">
        <v>155</v>
      </c>
      <c r="B161" s="27" t="s">
        <v>4</v>
      </c>
      <c r="C161" s="27" t="s">
        <v>7</v>
      </c>
      <c r="D161" s="27">
        <v>0.23</v>
      </c>
      <c r="E161" s="27">
        <f t="shared" si="4"/>
        <v>0.23</v>
      </c>
      <c r="F161" s="27">
        <v>14.26</v>
      </c>
      <c r="G161" s="27">
        <f t="shared" si="5"/>
        <v>14.26</v>
      </c>
      <c r="H161" s="27">
        <f t="shared" si="0"/>
        <v>2.65745841498615</v>
      </c>
      <c r="I161" s="27">
        <f>'Thread diameter (μm)'!E89</f>
        <v>4.71</v>
      </c>
      <c r="J161" s="27">
        <v>147.33000000000001</v>
      </c>
      <c r="K161" s="27">
        <f t="shared" si="6"/>
        <v>147.33000000000001</v>
      </c>
      <c r="L161" s="45">
        <v>161.00149735425117</v>
      </c>
      <c r="M161" s="27">
        <f t="shared" si="1"/>
        <v>818.85697844588708</v>
      </c>
      <c r="N161" s="27">
        <f t="shared" si="2"/>
        <v>8460.1822324286495</v>
      </c>
      <c r="O161" s="27">
        <f t="shared" si="3"/>
        <v>8460.1822324286495</v>
      </c>
    </row>
    <row r="162" spans="1:15" x14ac:dyDescent="0.45">
      <c r="A162" s="27" t="s">
        <v>156</v>
      </c>
      <c r="B162" s="27" t="s">
        <v>4</v>
      </c>
      <c r="C162" s="27" t="s">
        <v>7</v>
      </c>
      <c r="D162" s="27">
        <v>0.19700000000000001</v>
      </c>
      <c r="E162" s="27">
        <f t="shared" si="4"/>
        <v>0.19700000000000001</v>
      </c>
      <c r="F162" s="27">
        <v>11.243</v>
      </c>
      <c r="G162" s="27">
        <f t="shared" si="5"/>
        <v>11.243</v>
      </c>
      <c r="H162" s="27">
        <f t="shared" si="0"/>
        <v>2.4197457127676225</v>
      </c>
      <c r="I162" s="27">
        <f>'Thread diameter (μm)'!E90</f>
        <v>5.6870000000000003</v>
      </c>
      <c r="J162" s="27">
        <v>159.05000000000001</v>
      </c>
      <c r="K162" s="27">
        <f t="shared" si="6"/>
        <v>159.05000000000001</v>
      </c>
      <c r="L162" s="45">
        <v>126.93827733196676</v>
      </c>
      <c r="M162" s="27">
        <f t="shared" si="1"/>
        <v>442.8392406668429</v>
      </c>
      <c r="N162" s="27">
        <f t="shared" si="2"/>
        <v>6264.6607869840227</v>
      </c>
      <c r="O162" s="27">
        <f t="shared" si="3"/>
        <v>6264.6607869840227</v>
      </c>
    </row>
    <row r="163" spans="1:15" x14ac:dyDescent="0.45">
      <c r="A163" s="27" t="s">
        <v>157</v>
      </c>
      <c r="B163" s="27" t="s">
        <v>4</v>
      </c>
      <c r="C163" s="27" t="s">
        <v>7</v>
      </c>
      <c r="D163" s="27">
        <v>0.34300000000000003</v>
      </c>
      <c r="E163" s="27">
        <f t="shared" si="4"/>
        <v>0.34300000000000003</v>
      </c>
      <c r="F163" s="27">
        <v>6.1070000000000002</v>
      </c>
      <c r="G163" s="27">
        <f t="shared" si="5"/>
        <v>6.1070000000000002</v>
      </c>
      <c r="H163" s="27">
        <f t="shared" si="0"/>
        <v>1.8094356542409977</v>
      </c>
      <c r="I163" s="27">
        <f>'Thread diameter (μm)'!E91</f>
        <v>4.6820000000000004</v>
      </c>
      <c r="J163" s="27">
        <v>52.896999999999998</v>
      </c>
      <c r="K163" s="27">
        <f t="shared" si="6"/>
        <v>52.896999999999998</v>
      </c>
      <c r="L163" s="45">
        <v>68.950641258233659</v>
      </c>
      <c r="M163" s="27">
        <f t="shared" si="1"/>
        <v>354.8913748398532</v>
      </c>
      <c r="N163" s="27">
        <f t="shared" si="2"/>
        <v>3073.9625110371235</v>
      </c>
      <c r="O163" s="27">
        <f t="shared" si="3"/>
        <v>3073.9625110371235</v>
      </c>
    </row>
    <row r="164" spans="1:15" x14ac:dyDescent="0.45">
      <c r="A164" s="27" t="s">
        <v>158</v>
      </c>
      <c r="B164" s="27" t="s">
        <v>4</v>
      </c>
      <c r="C164" s="27" t="s">
        <v>7</v>
      </c>
      <c r="D164" s="27">
        <v>0.14899999999999999</v>
      </c>
      <c r="E164" s="27">
        <f t="shared" si="4"/>
        <v>0.14899999999999999</v>
      </c>
      <c r="F164" s="27">
        <v>5.0229999999999997</v>
      </c>
      <c r="G164" s="27">
        <f t="shared" si="5"/>
        <v>5.0229999999999997</v>
      </c>
      <c r="H164" s="27">
        <f t="shared" si="0"/>
        <v>1.6140273647679075</v>
      </c>
      <c r="I164" s="27">
        <f>'Thread diameter (μm)'!E92</f>
        <v>5.5819999999999999</v>
      </c>
      <c r="J164" s="27">
        <v>181.63</v>
      </c>
      <c r="K164" s="27">
        <f t="shared" si="6"/>
        <v>181.63</v>
      </c>
      <c r="L164" s="45">
        <v>56.711817756690301</v>
      </c>
      <c r="M164" s="27">
        <f t="shared" si="1"/>
        <v>205.35905496803016</v>
      </c>
      <c r="N164" s="27">
        <f t="shared" si="2"/>
        <v>7425.7147429510887</v>
      </c>
      <c r="O164" s="27">
        <f t="shared" si="3"/>
        <v>7425.7147429510887</v>
      </c>
    </row>
    <row r="165" spans="1:15" x14ac:dyDescent="0.45">
      <c r="A165" s="27" t="s">
        <v>167</v>
      </c>
      <c r="B165" s="27" t="s">
        <v>6</v>
      </c>
      <c r="C165" s="27" t="s">
        <v>7</v>
      </c>
      <c r="D165" s="27">
        <v>0.19700000000000001</v>
      </c>
      <c r="E165" s="27">
        <f t="shared" si="4"/>
        <v>0.19700000000000001</v>
      </c>
      <c r="F165" s="27">
        <v>4.3369999999999997</v>
      </c>
      <c r="G165" s="27">
        <f t="shared" si="5"/>
        <v>4.3369999999999997</v>
      </c>
      <c r="H165" s="27">
        <f t="shared" si="0"/>
        <v>1.467182864853229</v>
      </c>
      <c r="I165" s="27">
        <f>'Thread diameter (μm)'!E101</f>
        <v>6.3869999999999996</v>
      </c>
      <c r="J165" s="27">
        <v>57.066000000000003</v>
      </c>
      <c r="K165" s="27">
        <f t="shared" si="6"/>
        <v>57.066000000000003</v>
      </c>
      <c r="L165" s="27">
        <f t="shared" ref="L165:L176" si="7">G165/1000/((I165/1000000/2)^2*3.14)/1000000</f>
        <v>135.43344730738687</v>
      </c>
      <c r="M165" s="27">
        <f t="shared" si="1"/>
        <v>135.43344730738687</v>
      </c>
      <c r="N165" s="27">
        <f t="shared" si="2"/>
        <v>1782.0256177180863</v>
      </c>
      <c r="O165" s="27">
        <f t="shared" si="3"/>
        <v>1782.0256177180863</v>
      </c>
    </row>
    <row r="166" spans="1:15" x14ac:dyDescent="0.45">
      <c r="A166" s="27" t="s">
        <v>168</v>
      </c>
      <c r="B166" s="27" t="s">
        <v>6</v>
      </c>
      <c r="C166" s="27" t="s">
        <v>7</v>
      </c>
      <c r="D166" s="27">
        <v>0.27800000000000002</v>
      </c>
      <c r="E166" s="27">
        <f t="shared" si="4"/>
        <v>0.27800000000000002</v>
      </c>
      <c r="F166" s="27">
        <v>1.613</v>
      </c>
      <c r="G166" s="27">
        <f t="shared" si="5"/>
        <v>1.613</v>
      </c>
      <c r="H166" s="27">
        <f t="shared" si="0"/>
        <v>0.47809579914307182</v>
      </c>
      <c r="I166" s="27">
        <f>'Thread diameter (μm)'!E102</f>
        <v>3.5369999999999999</v>
      </c>
      <c r="J166" s="27">
        <v>5.8209999999999997</v>
      </c>
      <c r="K166" s="27">
        <f t="shared" si="6"/>
        <v>5.8209999999999997</v>
      </c>
      <c r="L166" s="27">
        <f t="shared" si="7"/>
        <v>164.24592032926401</v>
      </c>
      <c r="M166" s="27">
        <f t="shared" si="1"/>
        <v>164.24592032926401</v>
      </c>
      <c r="N166" s="27">
        <f t="shared" si="2"/>
        <v>592.7312475118697</v>
      </c>
      <c r="O166" s="27">
        <f t="shared" si="3"/>
        <v>592.7312475118697</v>
      </c>
    </row>
    <row r="167" spans="1:15" x14ac:dyDescent="0.45">
      <c r="A167" s="27" t="s">
        <v>169</v>
      </c>
      <c r="B167" s="27" t="s">
        <v>6</v>
      </c>
      <c r="C167" s="27" t="s">
        <v>7</v>
      </c>
      <c r="D167" s="27">
        <v>0.222</v>
      </c>
      <c r="E167" s="27">
        <f t="shared" si="4"/>
        <v>0.222</v>
      </c>
      <c r="F167" s="27">
        <v>2.2469999999999999</v>
      </c>
      <c r="G167" s="27">
        <f t="shared" si="5"/>
        <v>2.2469999999999999</v>
      </c>
      <c r="H167" s="27">
        <f t="shared" si="0"/>
        <v>0.80959599320319209</v>
      </c>
      <c r="I167" s="27">
        <f>'Thread diameter (μm)'!E103</f>
        <v>6.1369999999999996</v>
      </c>
      <c r="J167" s="27">
        <v>161.91999999999999</v>
      </c>
      <c r="K167" s="27">
        <f t="shared" si="6"/>
        <v>161.91999999999999</v>
      </c>
      <c r="L167" s="27">
        <f t="shared" si="7"/>
        <v>76.001325929211546</v>
      </c>
      <c r="M167" s="27">
        <f t="shared" si="1"/>
        <v>76.001325929211546</v>
      </c>
      <c r="N167" s="27">
        <f t="shared" si="2"/>
        <v>5476.6954581477221</v>
      </c>
      <c r="O167" s="27">
        <f t="shared" si="3"/>
        <v>5476.6954581477221</v>
      </c>
    </row>
    <row r="168" spans="1:15" x14ac:dyDescent="0.45">
      <c r="A168" s="27" t="s">
        <v>170</v>
      </c>
      <c r="B168" s="27" t="s">
        <v>6</v>
      </c>
      <c r="C168" s="27" t="s">
        <v>7</v>
      </c>
      <c r="D168" s="27">
        <v>0.23499999999999999</v>
      </c>
      <c r="E168" s="27">
        <f t="shared" si="4"/>
        <v>0.23499999999999999</v>
      </c>
      <c r="F168" s="27">
        <v>22.33</v>
      </c>
      <c r="G168" s="27">
        <f t="shared" si="5"/>
        <v>22.33</v>
      </c>
      <c r="H168" s="27">
        <f t="shared" si="0"/>
        <v>3.1059310658520665</v>
      </c>
      <c r="I168" s="27">
        <f>'Thread diameter (μm)'!E104</f>
        <v>11.975</v>
      </c>
      <c r="J168" s="27">
        <v>304.51</v>
      </c>
      <c r="K168" s="27">
        <f t="shared" si="6"/>
        <v>304.51</v>
      </c>
      <c r="L168" s="27">
        <f t="shared" si="7"/>
        <v>198.36635909091376</v>
      </c>
      <c r="M168" s="27">
        <f t="shared" si="1"/>
        <v>198.36635909091376</v>
      </c>
      <c r="N168" s="27">
        <f t="shared" si="2"/>
        <v>2705.0846398017984</v>
      </c>
      <c r="O168" s="27">
        <f t="shared" si="3"/>
        <v>2705.0846398017984</v>
      </c>
    </row>
    <row r="169" spans="1:15" x14ac:dyDescent="0.45">
      <c r="A169" s="27" t="s">
        <v>171</v>
      </c>
      <c r="B169" s="27" t="s">
        <v>6</v>
      </c>
      <c r="C169" s="27" t="s">
        <v>7</v>
      </c>
      <c r="D169" s="27">
        <v>4.9000000000000002E-2</v>
      </c>
      <c r="E169" s="27">
        <f t="shared" si="4"/>
        <v>4.9000000000000002E-2</v>
      </c>
      <c r="F169" s="27">
        <v>8.7129999999999992</v>
      </c>
      <c r="G169" s="27">
        <f t="shared" si="5"/>
        <v>8.7129999999999992</v>
      </c>
      <c r="H169" s="27">
        <f t="shared" si="0"/>
        <v>2.1648161632491498</v>
      </c>
      <c r="I169" s="27">
        <f>'Thread diameter (μm)'!E105</f>
        <v>6.69</v>
      </c>
      <c r="J169" s="27">
        <v>301.74</v>
      </c>
      <c r="K169" s="27">
        <f t="shared" si="6"/>
        <v>301.74</v>
      </c>
      <c r="L169" s="27">
        <f t="shared" si="7"/>
        <v>247.99665425103697</v>
      </c>
      <c r="M169" s="27">
        <f t="shared" si="1"/>
        <v>247.99665425103697</v>
      </c>
      <c r="N169" s="27">
        <f t="shared" si="2"/>
        <v>8588.374894262357</v>
      </c>
      <c r="O169" s="27">
        <f t="shared" si="3"/>
        <v>8588.374894262357</v>
      </c>
    </row>
    <row r="170" spans="1:15" x14ac:dyDescent="0.45">
      <c r="A170" s="27" t="s">
        <v>172</v>
      </c>
      <c r="B170" s="27" t="s">
        <v>6</v>
      </c>
      <c r="C170" s="27" t="s">
        <v>7</v>
      </c>
      <c r="D170" s="27">
        <v>0.23899999999999999</v>
      </c>
      <c r="E170" s="27">
        <f t="shared" si="4"/>
        <v>0.23899999999999999</v>
      </c>
      <c r="F170" s="27">
        <v>22.446999999999999</v>
      </c>
      <c r="G170" s="27">
        <f t="shared" si="5"/>
        <v>22.446999999999999</v>
      </c>
      <c r="H170" s="27">
        <f t="shared" si="0"/>
        <v>3.1111569749694081</v>
      </c>
      <c r="I170" s="27">
        <f>'Thread diameter (μm)'!E106</f>
        <v>12.866</v>
      </c>
      <c r="J170" s="27">
        <v>418.73</v>
      </c>
      <c r="K170" s="27">
        <f t="shared" si="6"/>
        <v>418.73</v>
      </c>
      <c r="L170" s="27">
        <f t="shared" si="7"/>
        <v>172.74343675202638</v>
      </c>
      <c r="M170" s="27">
        <f t="shared" si="1"/>
        <v>172.74343675202638</v>
      </c>
      <c r="N170" s="27">
        <f t="shared" si="2"/>
        <v>3222.384250509022</v>
      </c>
      <c r="O170" s="27">
        <f t="shared" si="3"/>
        <v>3222.384250509022</v>
      </c>
    </row>
    <row r="171" spans="1:15" x14ac:dyDescent="0.45">
      <c r="A171" s="27" t="s">
        <v>299</v>
      </c>
      <c r="B171" s="27" t="s">
        <v>6</v>
      </c>
      <c r="C171" s="27" t="s">
        <v>7</v>
      </c>
      <c r="D171" s="27">
        <v>0.05</v>
      </c>
      <c r="E171" s="27">
        <f t="shared" si="4"/>
        <v>0.05</v>
      </c>
      <c r="F171" s="27">
        <v>5.33</v>
      </c>
      <c r="G171" s="27">
        <f t="shared" si="5"/>
        <v>5.33</v>
      </c>
      <c r="H171" s="27">
        <f t="shared" si="0"/>
        <v>1.6733512381777531</v>
      </c>
      <c r="I171" s="27">
        <f>'Thread diameter (μm)'!D108</f>
        <v>8.3719999999999999</v>
      </c>
      <c r="J171" s="27">
        <v>159.74</v>
      </c>
      <c r="K171" s="27">
        <f t="shared" si="6"/>
        <v>159.74</v>
      </c>
      <c r="L171" s="27">
        <f t="shared" si="7"/>
        <v>96.87218887540196</v>
      </c>
      <c r="M171" s="27">
        <f t="shared" si="1"/>
        <v>96.87218887540196</v>
      </c>
      <c r="N171" s="27">
        <f t="shared" si="2"/>
        <v>2903.2576831063247</v>
      </c>
      <c r="O171" s="27">
        <f t="shared" si="3"/>
        <v>2903.2576831063247</v>
      </c>
    </row>
    <row r="172" spans="1:15" x14ac:dyDescent="0.45">
      <c r="A172" s="27" t="s">
        <v>175</v>
      </c>
      <c r="B172" s="27" t="s">
        <v>6</v>
      </c>
      <c r="C172" s="27" t="s">
        <v>7</v>
      </c>
      <c r="D172" s="27">
        <v>0.33900000000000002</v>
      </c>
      <c r="E172" s="27">
        <f t="shared" si="4"/>
        <v>0.33900000000000002</v>
      </c>
      <c r="F172" s="27">
        <v>6.19</v>
      </c>
      <c r="G172" s="27">
        <f t="shared" si="5"/>
        <v>6.19</v>
      </c>
      <c r="H172" s="27">
        <f t="shared" si="0"/>
        <v>1.8229350866965048</v>
      </c>
      <c r="I172" s="27">
        <f>'Thread diameter (μm)'!E109</f>
        <v>3.851</v>
      </c>
      <c r="J172" s="27">
        <v>100.56</v>
      </c>
      <c r="K172" s="27">
        <f t="shared" si="6"/>
        <v>100.56</v>
      </c>
      <c r="L172" s="27">
        <f t="shared" si="7"/>
        <v>531.70893088174171</v>
      </c>
      <c r="M172" s="27">
        <f t="shared" si="1"/>
        <v>531.70893088174171</v>
      </c>
      <c r="N172" s="27">
        <f t="shared" si="2"/>
        <v>8637.9079304471634</v>
      </c>
      <c r="O172" s="27">
        <f t="shared" si="3"/>
        <v>8637.9079304471634</v>
      </c>
    </row>
    <row r="173" spans="1:15" x14ac:dyDescent="0.45">
      <c r="A173" s="27" t="s">
        <v>176</v>
      </c>
      <c r="B173" s="27" t="s">
        <v>6</v>
      </c>
      <c r="C173" s="27" t="s">
        <v>7</v>
      </c>
      <c r="D173" s="27">
        <v>0.56000000000000005</v>
      </c>
      <c r="E173" s="27">
        <f t="shared" si="4"/>
        <v>0.56000000000000005</v>
      </c>
      <c r="F173" s="27">
        <v>116.53</v>
      </c>
      <c r="G173" s="27">
        <f t="shared" si="5"/>
        <v>116.53</v>
      </c>
      <c r="H173" s="27">
        <f t="shared" si="0"/>
        <v>4.7581487505851721</v>
      </c>
      <c r="I173" s="27">
        <f>'Thread diameter (μm)'!E110</f>
        <v>14.166</v>
      </c>
      <c r="J173" s="27">
        <v>392.64</v>
      </c>
      <c r="K173" s="27">
        <f t="shared" si="6"/>
        <v>392.64</v>
      </c>
      <c r="L173" s="27">
        <f t="shared" si="7"/>
        <v>739.7306519614749</v>
      </c>
      <c r="M173" s="27">
        <f t="shared" si="1"/>
        <v>739.7306519614749</v>
      </c>
      <c r="N173" s="27">
        <f t="shared" si="2"/>
        <v>2492.4726953244099</v>
      </c>
      <c r="O173" s="27">
        <f t="shared" si="3"/>
        <v>2492.4726953244099</v>
      </c>
    </row>
    <row r="174" spans="1:15" x14ac:dyDescent="0.45">
      <c r="A174" s="27" t="s">
        <v>177</v>
      </c>
      <c r="B174" s="27" t="s">
        <v>6</v>
      </c>
      <c r="C174" s="27" t="s">
        <v>7</v>
      </c>
      <c r="D174" s="27">
        <v>0.22500000000000001</v>
      </c>
      <c r="E174" s="27">
        <f t="shared" si="4"/>
        <v>0.22500000000000001</v>
      </c>
      <c r="F174" s="27">
        <v>7.157</v>
      </c>
      <c r="G174" s="27">
        <f t="shared" si="5"/>
        <v>7.157</v>
      </c>
      <c r="H174" s="27">
        <f t="shared" si="0"/>
        <v>1.9680908987564605</v>
      </c>
      <c r="I174" s="27">
        <f>'Thread diameter (μm)'!E111</f>
        <v>8.7550000000000008</v>
      </c>
      <c r="J174" s="27">
        <v>78.05</v>
      </c>
      <c r="K174" s="27">
        <f t="shared" si="6"/>
        <v>78.05</v>
      </c>
      <c r="L174" s="27">
        <f t="shared" si="7"/>
        <v>118.94578576105226</v>
      </c>
      <c r="M174" s="27">
        <f t="shared" si="1"/>
        <v>118.94578576105226</v>
      </c>
      <c r="N174" s="27">
        <f t="shared" si="2"/>
        <v>1297.1522395766563</v>
      </c>
      <c r="O174" s="27">
        <f t="shared" si="3"/>
        <v>1297.1522395766563</v>
      </c>
    </row>
    <row r="175" spans="1:15" x14ac:dyDescent="0.45">
      <c r="A175" s="27" t="s">
        <v>178</v>
      </c>
      <c r="B175" s="27" t="s">
        <v>6</v>
      </c>
      <c r="C175" s="27" t="s">
        <v>7</v>
      </c>
      <c r="D175" s="27">
        <v>0.312</v>
      </c>
      <c r="E175" s="27">
        <f t="shared" si="4"/>
        <v>0.312</v>
      </c>
      <c r="F175" s="27">
        <v>3.22</v>
      </c>
      <c r="G175" s="27">
        <f t="shared" si="5"/>
        <v>3.22</v>
      </c>
      <c r="H175" s="27">
        <f t="shared" si="0"/>
        <v>1.1693813595563169</v>
      </c>
      <c r="I175" s="27">
        <f>'Thread diameter (μm)'!E112</f>
        <v>4.1310000000000002</v>
      </c>
      <c r="J175" s="27">
        <v>25.163</v>
      </c>
      <c r="K175" s="27">
        <f t="shared" si="6"/>
        <v>25.163</v>
      </c>
      <c r="L175" s="27">
        <f t="shared" si="7"/>
        <v>240.36754344277665</v>
      </c>
      <c r="M175" s="27">
        <f t="shared" si="1"/>
        <v>240.36754344277665</v>
      </c>
      <c r="N175" s="27">
        <f t="shared" si="2"/>
        <v>1878.3753092082575</v>
      </c>
      <c r="O175" s="27">
        <f t="shared" si="3"/>
        <v>1878.3753092082575</v>
      </c>
    </row>
    <row r="176" spans="1:15" x14ac:dyDescent="0.45">
      <c r="A176" s="27" t="s">
        <v>179</v>
      </c>
      <c r="B176" s="27" t="s">
        <v>6</v>
      </c>
      <c r="C176" s="27" t="s">
        <v>7</v>
      </c>
      <c r="D176" s="27">
        <v>0.28100000000000003</v>
      </c>
      <c r="E176" s="27">
        <f t="shared" si="4"/>
        <v>0.28100000000000003</v>
      </c>
      <c r="F176" s="27">
        <v>7.9930000000000003</v>
      </c>
      <c r="G176" s="27">
        <f t="shared" si="5"/>
        <v>7.9930000000000003</v>
      </c>
      <c r="H176" s="27">
        <f t="shared" si="0"/>
        <v>2.0785661586438819</v>
      </c>
      <c r="I176" s="27">
        <f>'Thread diameter (μm)'!E113</f>
        <v>5.6429999999999998</v>
      </c>
      <c r="J176" s="27">
        <v>116.37</v>
      </c>
      <c r="K176" s="27">
        <f t="shared" si="6"/>
        <v>116.37</v>
      </c>
      <c r="L176" s="27">
        <f t="shared" si="7"/>
        <v>319.75699633213543</v>
      </c>
      <c r="M176" s="27">
        <f t="shared" si="1"/>
        <v>319.75699633213543</v>
      </c>
      <c r="N176" s="27">
        <f t="shared" si="2"/>
        <v>4655.3386291968727</v>
      </c>
      <c r="O176" s="27">
        <f t="shared" si="3"/>
        <v>4655.3386291968727</v>
      </c>
    </row>
    <row r="177" spans="1:15" x14ac:dyDescent="0.45">
      <c r="A177" s="26" t="s">
        <v>187</v>
      </c>
      <c r="B177" s="26" t="s">
        <v>42</v>
      </c>
      <c r="C177" s="26" t="s">
        <v>7</v>
      </c>
      <c r="D177" s="26">
        <v>0.35699999999999998</v>
      </c>
      <c r="E177" s="26"/>
      <c r="F177" s="26">
        <v>14.57</v>
      </c>
      <c r="G177" s="26"/>
      <c r="H177" s="26"/>
      <c r="I177" s="26"/>
      <c r="J177" s="26">
        <v>131.31</v>
      </c>
      <c r="K177" s="26"/>
      <c r="L177" s="26"/>
      <c r="M177" s="26"/>
      <c r="N177" s="26"/>
      <c r="O177" s="26"/>
    </row>
    <row r="178" spans="1:15" x14ac:dyDescent="0.45">
      <c r="A178" s="26" t="s">
        <v>188</v>
      </c>
      <c r="B178" s="26" t="s">
        <v>42</v>
      </c>
      <c r="C178" s="26" t="s">
        <v>7</v>
      </c>
      <c r="D178" s="26">
        <v>0.30499999999999999</v>
      </c>
      <c r="E178" s="26"/>
      <c r="F178" s="26">
        <v>2.343</v>
      </c>
      <c r="G178" s="26"/>
      <c r="H178" s="26"/>
      <c r="I178" s="26"/>
      <c r="J178" s="26">
        <v>49.942999999999998</v>
      </c>
      <c r="K178" s="26"/>
      <c r="L178" s="26"/>
      <c r="M178" s="26"/>
      <c r="N178" s="26"/>
      <c r="O178" s="26"/>
    </row>
    <row r="179" spans="1:15" x14ac:dyDescent="0.45">
      <c r="A179" s="26" t="s">
        <v>189</v>
      </c>
      <c r="B179" s="26" t="s">
        <v>42</v>
      </c>
      <c r="C179" s="26" t="s">
        <v>7</v>
      </c>
      <c r="D179" s="26">
        <v>0.13700000000000001</v>
      </c>
      <c r="E179" s="26"/>
      <c r="F179" s="26">
        <v>1.657</v>
      </c>
      <c r="G179" s="26"/>
      <c r="H179" s="26"/>
      <c r="I179" s="26"/>
      <c r="J179" s="26">
        <v>64.460999999999999</v>
      </c>
      <c r="K179" s="26"/>
      <c r="L179" s="26"/>
      <c r="M179" s="26"/>
      <c r="N179" s="26"/>
      <c r="O179" s="26"/>
    </row>
    <row r="180" spans="1:15" x14ac:dyDescent="0.45">
      <c r="A180" s="26" t="s">
        <v>190</v>
      </c>
      <c r="B180" s="26" t="s">
        <v>42</v>
      </c>
      <c r="C180" s="26" t="s">
        <v>7</v>
      </c>
      <c r="D180" s="26">
        <v>0.28299999999999997</v>
      </c>
      <c r="E180" s="26"/>
      <c r="F180" s="26">
        <v>8.7129999999999992</v>
      </c>
      <c r="G180" s="26"/>
      <c r="H180" s="26"/>
      <c r="I180" s="26"/>
      <c r="J180" s="26">
        <v>108.6</v>
      </c>
      <c r="K180" s="26"/>
      <c r="L180" s="26"/>
      <c r="M180" s="26"/>
      <c r="N180" s="26"/>
      <c r="O180" s="26"/>
    </row>
    <row r="181" spans="1:15" x14ac:dyDescent="0.45">
      <c r="A181" s="26" t="s">
        <v>191</v>
      </c>
      <c r="B181" s="26" t="s">
        <v>42</v>
      </c>
      <c r="C181" s="26" t="s">
        <v>7</v>
      </c>
      <c r="D181" s="26">
        <v>0.58899999999999997</v>
      </c>
      <c r="E181" s="26"/>
      <c r="F181" s="26">
        <v>7.0330000000000004</v>
      </c>
      <c r="G181" s="26"/>
      <c r="H181" s="26"/>
      <c r="I181" s="26"/>
      <c r="J181" s="26">
        <v>58.847999999999999</v>
      </c>
      <c r="K181" s="26"/>
      <c r="L181" s="26"/>
      <c r="M181" s="26"/>
      <c r="N181" s="26"/>
      <c r="O181" s="26"/>
    </row>
    <row r="182" spans="1:15" x14ac:dyDescent="0.45">
      <c r="A182" s="26" t="s">
        <v>300</v>
      </c>
      <c r="B182" s="26" t="s">
        <v>42</v>
      </c>
      <c r="C182" s="26" t="s">
        <v>7</v>
      </c>
      <c r="D182" s="26">
        <v>0.65700000000000003</v>
      </c>
      <c r="E182" s="26"/>
      <c r="F182" s="26">
        <v>9.23</v>
      </c>
      <c r="G182" s="26"/>
      <c r="H182" s="26"/>
      <c r="I182" s="26"/>
      <c r="J182" s="26">
        <v>6.4329999999999998</v>
      </c>
      <c r="K182" s="26"/>
      <c r="L182" s="26"/>
      <c r="M182" s="26"/>
      <c r="N182" s="26"/>
      <c r="O182" s="26"/>
    </row>
    <row r="183" spans="1:15" x14ac:dyDescent="0.45">
      <c r="A183" s="26" t="s">
        <v>192</v>
      </c>
      <c r="B183" s="26" t="s">
        <v>42</v>
      </c>
      <c r="C183" s="26" t="s">
        <v>7</v>
      </c>
      <c r="D183" s="26">
        <v>0.35</v>
      </c>
      <c r="E183" s="26"/>
      <c r="F183" s="26">
        <v>27.413</v>
      </c>
      <c r="G183" s="26"/>
      <c r="H183" s="26"/>
      <c r="I183" s="26"/>
      <c r="J183" s="26">
        <v>268.48</v>
      </c>
      <c r="K183" s="26"/>
      <c r="L183" s="26"/>
      <c r="M183" s="26"/>
      <c r="N183" s="26"/>
      <c r="O183" s="26"/>
    </row>
    <row r="184" spans="1:15" x14ac:dyDescent="0.45">
      <c r="A184" s="26" t="s">
        <v>193</v>
      </c>
      <c r="B184" s="26" t="s">
        <v>42</v>
      </c>
      <c r="C184" s="26" t="s">
        <v>7</v>
      </c>
      <c r="D184" s="26">
        <v>0.35799999999999998</v>
      </c>
      <c r="E184" s="26"/>
      <c r="F184" s="26">
        <v>29.62</v>
      </c>
      <c r="G184" s="26"/>
      <c r="H184" s="26"/>
      <c r="I184" s="26"/>
      <c r="J184" s="26">
        <v>312.32</v>
      </c>
      <c r="K184" s="26"/>
      <c r="L184" s="26"/>
      <c r="M184" s="26"/>
      <c r="N184" s="26"/>
      <c r="O184" s="26"/>
    </row>
    <row r="185" spans="1:15" x14ac:dyDescent="0.45">
      <c r="A185" s="26" t="s">
        <v>194</v>
      </c>
      <c r="B185" s="26" t="s">
        <v>42</v>
      </c>
      <c r="C185" s="26" t="s">
        <v>7</v>
      </c>
      <c r="D185" s="26">
        <v>0.26600000000000001</v>
      </c>
      <c r="E185" s="26"/>
      <c r="F185" s="26">
        <v>15.87</v>
      </c>
      <c r="G185" s="26"/>
      <c r="H185" s="26"/>
      <c r="I185" s="26"/>
      <c r="J185" s="26">
        <v>218.5</v>
      </c>
      <c r="K185" s="26"/>
      <c r="L185" s="26"/>
      <c r="M185" s="26"/>
      <c r="N185" s="26"/>
      <c r="O185" s="26"/>
    </row>
    <row r="186" spans="1:15" x14ac:dyDescent="0.45">
      <c r="A186" s="26" t="s">
        <v>195</v>
      </c>
      <c r="B186" s="26" t="s">
        <v>42</v>
      </c>
      <c r="C186" s="26" t="s">
        <v>7</v>
      </c>
      <c r="D186" s="26">
        <v>0.48199999999999998</v>
      </c>
      <c r="E186" s="26"/>
      <c r="F186" s="26">
        <v>13.856999999999999</v>
      </c>
      <c r="G186" s="26"/>
      <c r="H186" s="26"/>
      <c r="I186" s="26"/>
      <c r="J186" s="26">
        <v>125.64</v>
      </c>
      <c r="K186" s="26"/>
      <c r="L186" s="26"/>
      <c r="M186" s="26"/>
      <c r="N186" s="26"/>
      <c r="O186" s="26"/>
    </row>
    <row r="187" spans="1:15" x14ac:dyDescent="0.45">
      <c r="A187" s="26" t="s">
        <v>301</v>
      </c>
      <c r="B187" s="26" t="s">
        <v>42</v>
      </c>
      <c r="C187" s="26" t="s">
        <v>7</v>
      </c>
      <c r="D187" s="26">
        <v>0.23599999999999999</v>
      </c>
      <c r="E187" s="26"/>
      <c r="F187" s="26">
        <v>18.3</v>
      </c>
      <c r="G187" s="26"/>
      <c r="H187" s="26"/>
      <c r="I187" s="26"/>
      <c r="J187" s="26">
        <v>229.3</v>
      </c>
      <c r="K187" s="26"/>
      <c r="L187" s="26"/>
      <c r="M187" s="26"/>
      <c r="N187" s="26"/>
      <c r="O187" s="26"/>
    </row>
    <row r="188" spans="1:15" x14ac:dyDescent="0.45">
      <c r="A188" s="27" t="s">
        <v>196</v>
      </c>
      <c r="B188" s="27" t="s">
        <v>42</v>
      </c>
      <c r="C188" s="27" t="s">
        <v>7</v>
      </c>
      <c r="D188" s="27">
        <v>0.16200000000000001</v>
      </c>
      <c r="E188" s="27">
        <f>AVERAGE(D177:D188)</f>
        <v>0.34849999999999998</v>
      </c>
      <c r="F188" s="27">
        <v>18.899999999999999</v>
      </c>
      <c r="G188" s="27">
        <f>AVERAGE(F177:F188)</f>
        <v>13.958833333333336</v>
      </c>
      <c r="H188" s="27">
        <f>LN(G188)</f>
        <v>2.6361125217310906</v>
      </c>
      <c r="I188" s="27">
        <f>'Thread diameter (μm)'!E130</f>
        <v>12.271199999999999</v>
      </c>
      <c r="J188" s="27">
        <v>160.13</v>
      </c>
      <c r="K188" s="27">
        <f>AVERAGE(J177:J188)</f>
        <v>144.49708333333334</v>
      </c>
      <c r="L188" s="27">
        <f>G188/1000/((I188/1000000/2)^2*3.14)/1000000</f>
        <v>118.08789912629014</v>
      </c>
      <c r="M188" s="27">
        <f>G188/1000/((I188/1000000/2)^2*3.14)/1000000</f>
        <v>118.08789912629014</v>
      </c>
      <c r="N188" s="27">
        <f>K188/1000/((I188/1000000/2)^2*3.14)/1000000</f>
        <v>1222.4056691015105</v>
      </c>
      <c r="O188" s="27">
        <f>K188/1000/((I188/1000000/2)^2*3.14)/1000000</f>
        <v>1222.4056691015105</v>
      </c>
    </row>
    <row r="189" spans="1:15" x14ac:dyDescent="0.45">
      <c r="A189" s="26" t="s">
        <v>197</v>
      </c>
      <c r="B189" s="26" t="s">
        <v>42</v>
      </c>
      <c r="C189" s="26" t="s">
        <v>7</v>
      </c>
      <c r="D189" s="26">
        <v>1.0449999999999999</v>
      </c>
      <c r="E189" s="26"/>
      <c r="F189" s="26">
        <v>58.593000000000004</v>
      </c>
      <c r="G189" s="26"/>
      <c r="H189" s="26"/>
      <c r="I189" s="26"/>
      <c r="J189" s="26">
        <v>631.33000000000004</v>
      </c>
      <c r="K189" s="26"/>
      <c r="L189" s="26"/>
      <c r="M189" s="26"/>
      <c r="N189" s="26"/>
      <c r="O189" s="26"/>
    </row>
    <row r="190" spans="1:15" x14ac:dyDescent="0.45">
      <c r="A190" s="26" t="s">
        <v>302</v>
      </c>
      <c r="B190" s="26" t="s">
        <v>42</v>
      </c>
      <c r="C190" s="26" t="s">
        <v>7</v>
      </c>
      <c r="D190" s="26">
        <v>0.253</v>
      </c>
      <c r="E190" s="26"/>
      <c r="F190" s="26">
        <v>37.409999999999997</v>
      </c>
      <c r="G190" s="26"/>
      <c r="H190" s="26"/>
      <c r="I190" s="26"/>
      <c r="J190" s="26">
        <v>487.03</v>
      </c>
      <c r="K190" s="26"/>
      <c r="L190" s="26"/>
      <c r="M190" s="26"/>
      <c r="N190" s="26"/>
      <c r="O190" s="26"/>
    </row>
    <row r="191" spans="1:15" x14ac:dyDescent="0.45">
      <c r="A191" s="26" t="s">
        <v>198</v>
      </c>
      <c r="B191" s="26" t="s">
        <v>42</v>
      </c>
      <c r="C191" s="26" t="s">
        <v>7</v>
      </c>
      <c r="D191" s="26">
        <v>0.38500000000000001</v>
      </c>
      <c r="E191" s="26"/>
      <c r="F191" s="26">
        <v>23.577000000000002</v>
      </c>
      <c r="G191" s="26"/>
      <c r="H191" s="26"/>
      <c r="I191" s="26"/>
      <c r="J191" s="26">
        <v>387.87</v>
      </c>
      <c r="K191" s="26"/>
      <c r="L191" s="26"/>
      <c r="M191" s="26"/>
      <c r="N191" s="26"/>
      <c r="O191" s="26"/>
    </row>
    <row r="192" spans="1:15" x14ac:dyDescent="0.45">
      <c r="A192" s="26" t="s">
        <v>199</v>
      </c>
      <c r="B192" s="26" t="s">
        <v>42</v>
      </c>
      <c r="C192" s="26" t="s">
        <v>7</v>
      </c>
      <c r="D192" s="26">
        <v>0.32600000000000001</v>
      </c>
      <c r="E192" s="26"/>
      <c r="F192" s="26">
        <v>26.943000000000001</v>
      </c>
      <c r="G192" s="26"/>
      <c r="H192" s="26"/>
      <c r="I192" s="26"/>
      <c r="J192" s="26">
        <v>328.35</v>
      </c>
      <c r="K192" s="26"/>
      <c r="L192" s="26"/>
      <c r="M192" s="26"/>
      <c r="N192" s="26"/>
      <c r="O192" s="26"/>
    </row>
    <row r="193" spans="1:16" x14ac:dyDescent="0.45">
      <c r="A193" s="26" t="s">
        <v>200</v>
      </c>
      <c r="B193" s="26" t="s">
        <v>42</v>
      </c>
      <c r="C193" s="26" t="s">
        <v>7</v>
      </c>
      <c r="D193" s="26">
        <v>0.14000000000000001</v>
      </c>
      <c r="E193" s="26"/>
      <c r="F193" s="26">
        <v>23.427</v>
      </c>
      <c r="G193" s="26"/>
      <c r="H193" s="26"/>
      <c r="I193" s="26"/>
      <c r="J193" s="26">
        <v>357.47</v>
      </c>
      <c r="K193" s="26"/>
      <c r="L193" s="26"/>
      <c r="M193" s="26"/>
      <c r="N193" s="26"/>
      <c r="O193" s="26"/>
    </row>
    <row r="194" spans="1:16" x14ac:dyDescent="0.45">
      <c r="A194" s="27" t="s">
        <v>201</v>
      </c>
      <c r="B194" s="27" t="s">
        <v>42</v>
      </c>
      <c r="C194" s="27" t="s">
        <v>7</v>
      </c>
      <c r="D194" s="27">
        <v>0.45500000000000002</v>
      </c>
      <c r="E194" s="27">
        <f>AVERAGE(D189:D194)</f>
        <v>0.434</v>
      </c>
      <c r="F194" s="27">
        <v>41.366999999999997</v>
      </c>
      <c r="G194" s="27">
        <f>AVERAGE(F189:F194)</f>
        <v>35.219499999999996</v>
      </c>
      <c r="H194" s="27">
        <f>LN(G194)</f>
        <v>3.5615999064880159</v>
      </c>
      <c r="I194" s="27">
        <f>'Thread diameter (μm)'!E135</f>
        <v>23.1464</v>
      </c>
      <c r="J194" s="27">
        <v>462.34</v>
      </c>
      <c r="K194" s="27">
        <f>AVERAGE(J189:J194)</f>
        <v>442.39833333333337</v>
      </c>
      <c r="L194" s="27">
        <f>G194/1000/((I194/1000000/2)^2*3.14)/1000000</f>
        <v>83.742634863466051</v>
      </c>
      <c r="M194" s="27">
        <f>G194/1000/((I194/1000000/2)^2*3.14)/1000000</f>
        <v>83.742634863466051</v>
      </c>
      <c r="N194" s="27">
        <f>K194/1000/((I194/1000000/2)^2*3.14)/1000000</f>
        <v>1051.9059638137762</v>
      </c>
      <c r="O194" s="27">
        <f>K194/1000/((I194/1000000/2)^2*3.14)/1000000</f>
        <v>1051.9059638137762</v>
      </c>
    </row>
    <row r="195" spans="1:16" x14ac:dyDescent="0.45">
      <c r="A195" s="26" t="s">
        <v>202</v>
      </c>
      <c r="B195" s="26" t="s">
        <v>42</v>
      </c>
      <c r="C195" s="26" t="s">
        <v>7</v>
      </c>
      <c r="D195" s="26">
        <v>0.315</v>
      </c>
      <c r="E195" s="26"/>
      <c r="F195" s="26">
        <v>59.976999999999997</v>
      </c>
      <c r="G195" s="26"/>
      <c r="H195" s="26"/>
      <c r="I195" s="26"/>
      <c r="J195" s="26">
        <v>714.93</v>
      </c>
      <c r="K195" s="26"/>
      <c r="L195" s="26"/>
      <c r="M195" s="26"/>
      <c r="N195" s="26"/>
      <c r="O195" s="26"/>
    </row>
    <row r="196" spans="1:16" x14ac:dyDescent="0.45">
      <c r="A196" s="27" t="s">
        <v>203</v>
      </c>
      <c r="B196" s="27" t="s">
        <v>42</v>
      </c>
      <c r="C196" s="27" t="s">
        <v>7</v>
      </c>
      <c r="D196" s="27">
        <v>0.34100000000000003</v>
      </c>
      <c r="E196" s="27">
        <f>AVERAGE(D195:D196)</f>
        <v>0.32800000000000001</v>
      </c>
      <c r="F196" s="27">
        <v>87.763000000000005</v>
      </c>
      <c r="G196" s="27">
        <f>AVERAGE(F195:F196)</f>
        <v>73.87</v>
      </c>
      <c r="H196" s="27">
        <f>LN(G196)</f>
        <v>4.3023067915406461</v>
      </c>
      <c r="I196" s="32">
        <f>'Thread diameter (μm)'!E138</f>
        <v>19.757333333333335</v>
      </c>
      <c r="J196" s="28">
        <v>1092.0999999999999</v>
      </c>
      <c r="K196" s="27">
        <f>AVERAGE(J195:J196)</f>
        <v>903.51499999999987</v>
      </c>
      <c r="L196" s="27">
        <f>G196/1000/((I196/1000000/2)^2*3.14)/1000000</f>
        <v>241.06923414162617</v>
      </c>
      <c r="M196" s="27">
        <f>G196/1000/(('Thread diameter (μm)'!G138/1000000/2)^2*3.14)/1000000</f>
        <v>195.2677268685371</v>
      </c>
      <c r="N196" s="27">
        <f>K196/1000/((I196/1000000/2)^2*3.14)/1000000</f>
        <v>2948.5537983683676</v>
      </c>
      <c r="O196" s="27">
        <f>K196/1000/(('Thread diameter (μm)'!G138/1000000/2)^2*3.14)/1000000</f>
        <v>2388.3487239965652</v>
      </c>
      <c r="P196" s="59" t="s">
        <v>362</v>
      </c>
    </row>
    <row r="197" spans="1:16" x14ac:dyDescent="0.45">
      <c r="A197" s="26" t="s">
        <v>205</v>
      </c>
      <c r="B197" s="26" t="s">
        <v>42</v>
      </c>
      <c r="C197" s="26" t="s">
        <v>7</v>
      </c>
      <c r="D197" s="26">
        <v>0.47899999999999998</v>
      </c>
      <c r="E197" s="26"/>
      <c r="F197" s="26">
        <v>87.186999999999998</v>
      </c>
      <c r="G197" s="26"/>
      <c r="H197" s="26"/>
      <c r="I197" s="26"/>
      <c r="J197" s="26">
        <v>982.29</v>
      </c>
      <c r="K197" s="26"/>
      <c r="L197" s="26"/>
      <c r="M197" s="26"/>
      <c r="N197" s="26"/>
      <c r="O197" s="26"/>
    </row>
    <row r="198" spans="1:16" x14ac:dyDescent="0.45">
      <c r="A198" s="27" t="s">
        <v>206</v>
      </c>
      <c r="B198" s="27" t="s">
        <v>42</v>
      </c>
      <c r="C198" s="27" t="s">
        <v>7</v>
      </c>
      <c r="D198" s="27">
        <v>0.374</v>
      </c>
      <c r="E198" s="27">
        <f>AVERAGE(D197:D198)</f>
        <v>0.42649999999999999</v>
      </c>
      <c r="F198" s="27">
        <v>81.216999999999999</v>
      </c>
      <c r="G198" s="27">
        <f>AVERAGE(F197:F198)</f>
        <v>84.201999999999998</v>
      </c>
      <c r="H198" s="27">
        <f>LN(G198)</f>
        <v>4.433218673935305</v>
      </c>
      <c r="I198" s="27">
        <f>'Thread diameter (μm)'!E140</f>
        <v>23.182000000000002</v>
      </c>
      <c r="J198" s="27">
        <v>750.34</v>
      </c>
      <c r="K198" s="27">
        <f>AVERAGE(J197:J198)</f>
        <v>866.31500000000005</v>
      </c>
      <c r="L198" s="27">
        <f>G198/1000/((I198/1000000/2)^2*3.14)/1000000</f>
        <v>199.59559274227516</v>
      </c>
      <c r="M198" s="27">
        <f>G198/1000/((I198/1000000/2)^2*3.14)/1000000</f>
        <v>199.59559274227516</v>
      </c>
      <c r="N198" s="27">
        <f>K198/1000/((I198/1000000/2)^2*3.14)/1000000</f>
        <v>2053.5457106306753</v>
      </c>
      <c r="O198" s="27">
        <f>K198/1000/((I198/1000000/2)^2*3.14)/1000000</f>
        <v>2053.5457106306753</v>
      </c>
    </row>
    <row r="199" spans="1:16" x14ac:dyDescent="0.45">
      <c r="A199" s="26" t="s">
        <v>207</v>
      </c>
      <c r="B199" s="26" t="s">
        <v>42</v>
      </c>
      <c r="C199" s="26" t="s">
        <v>7</v>
      </c>
      <c r="D199" s="26">
        <v>0.47</v>
      </c>
      <c r="E199" s="26"/>
      <c r="F199" s="26">
        <v>143.4</v>
      </c>
      <c r="G199" s="26"/>
      <c r="H199" s="26"/>
      <c r="I199" s="26"/>
      <c r="J199" s="26">
        <v>1541.3</v>
      </c>
      <c r="K199" s="26"/>
      <c r="L199" s="26"/>
      <c r="M199" s="26"/>
      <c r="N199" s="26"/>
      <c r="O199" s="26"/>
    </row>
    <row r="200" spans="1:16" x14ac:dyDescent="0.45">
      <c r="A200" s="27" t="s">
        <v>208</v>
      </c>
      <c r="B200" s="27" t="s">
        <v>42</v>
      </c>
      <c r="C200" s="27" t="s">
        <v>7</v>
      </c>
      <c r="D200" s="27">
        <v>0.67400000000000004</v>
      </c>
      <c r="E200" s="27">
        <f>AVERAGE(D199:D200)</f>
        <v>0.57200000000000006</v>
      </c>
      <c r="F200" s="27">
        <v>62.46</v>
      </c>
      <c r="G200" s="27">
        <f>AVERAGE(F199:F200)</f>
        <v>102.93</v>
      </c>
      <c r="H200" s="27">
        <f>LN(G200)</f>
        <v>4.6340491455384685</v>
      </c>
      <c r="I200" s="27">
        <f>'Thread diameter (μm)'!E142</f>
        <v>25.213000000000001</v>
      </c>
      <c r="J200" s="27">
        <v>347.86</v>
      </c>
      <c r="K200" s="27">
        <f>AVERAGE(J199:J200)</f>
        <v>944.57999999999993</v>
      </c>
      <c r="L200" s="27">
        <f>G200/1000/((I200/1000000/2)^2*3.14)/1000000</f>
        <v>206.26392058596269</v>
      </c>
      <c r="M200" s="27">
        <f>G200/1000/((I200/1000000/2)^2*3.14)/1000000</f>
        <v>206.26392058596269</v>
      </c>
      <c r="N200" s="27">
        <f>K200/1000/((I200/1000000/2)^2*3.14)/1000000</f>
        <v>1892.8667454297934</v>
      </c>
      <c r="O200" s="27">
        <f>K200/1000/((I200/1000000/2)^2*3.14)/1000000</f>
        <v>1892.8667454297934</v>
      </c>
    </row>
    <row r="201" spans="1:16" x14ac:dyDescent="0.45">
      <c r="A201" s="26" t="s">
        <v>209</v>
      </c>
      <c r="B201" s="26" t="s">
        <v>42</v>
      </c>
      <c r="C201" s="26" t="s">
        <v>7</v>
      </c>
      <c r="D201" s="26">
        <v>0.41299999999999998</v>
      </c>
      <c r="E201" s="26"/>
      <c r="F201" s="26">
        <v>34.476999999999997</v>
      </c>
      <c r="G201" s="26"/>
      <c r="H201" s="26"/>
      <c r="I201" s="26"/>
      <c r="J201" s="26">
        <v>329.32</v>
      </c>
      <c r="K201" s="26"/>
      <c r="L201" s="26"/>
      <c r="M201" s="26"/>
      <c r="N201" s="26"/>
      <c r="O201" s="26"/>
    </row>
    <row r="202" spans="1:16" x14ac:dyDescent="0.45">
      <c r="A202" s="27" t="s">
        <v>210</v>
      </c>
      <c r="B202" s="27" t="s">
        <v>42</v>
      </c>
      <c r="C202" s="27" t="s">
        <v>7</v>
      </c>
      <c r="D202" s="27">
        <v>0.57699999999999996</v>
      </c>
      <c r="E202" s="27">
        <f>AVERAGE(D201:D202)</f>
        <v>0.495</v>
      </c>
      <c r="F202" s="27">
        <v>25.41</v>
      </c>
      <c r="G202" s="27">
        <f>AVERAGE(F201:F202)</f>
        <v>29.9435</v>
      </c>
      <c r="H202" s="27">
        <f>LN(G202)</f>
        <v>3.3993122726267568</v>
      </c>
      <c r="I202" s="27">
        <f>'Thread diameter (μm)'!E144</f>
        <v>9.8730000000000011</v>
      </c>
      <c r="J202" s="27">
        <v>220.36</v>
      </c>
      <c r="K202" s="27">
        <f>AVERAGE(J201:J202)</f>
        <v>274.84000000000003</v>
      </c>
      <c r="L202" s="27">
        <f>G202/1000/((I202/1000000/2)^2*3.14)/1000000</f>
        <v>391.32233069350889</v>
      </c>
      <c r="M202" s="27">
        <f>G202/1000/((I202/1000000/2)^2*3.14)/1000000</f>
        <v>391.32233069350889</v>
      </c>
      <c r="N202" s="27">
        <f>K202/1000/((I202/1000000/2)^2*3.14)/1000000</f>
        <v>3591.798866792592</v>
      </c>
      <c r="O202" s="27">
        <f>K202/1000/((I202/1000000/2)^2*3.14)/1000000</f>
        <v>3591.798866792592</v>
      </c>
    </row>
    <row r="203" spans="1:16" x14ac:dyDescent="0.45">
      <c r="A203" s="40" t="s">
        <v>211</v>
      </c>
      <c r="B203" s="26" t="s">
        <v>42</v>
      </c>
      <c r="C203" s="26" t="s">
        <v>7</v>
      </c>
      <c r="D203" s="26">
        <v>0.73199999999999998</v>
      </c>
      <c r="E203" s="26"/>
      <c r="F203" s="26">
        <v>44.28</v>
      </c>
      <c r="G203" s="26"/>
      <c r="H203" s="26"/>
      <c r="I203" s="26"/>
      <c r="J203" s="26">
        <v>8.6050000000000004</v>
      </c>
      <c r="K203" s="26"/>
      <c r="L203" s="26"/>
      <c r="M203" s="26"/>
      <c r="N203" s="26"/>
      <c r="O203" s="26"/>
    </row>
    <row r="204" spans="1:16" x14ac:dyDescent="0.45">
      <c r="A204" s="41" t="s">
        <v>212</v>
      </c>
      <c r="B204" s="27" t="s">
        <v>42</v>
      </c>
      <c r="C204" s="27" t="s">
        <v>7</v>
      </c>
      <c r="D204" s="27">
        <v>0.51100000000000001</v>
      </c>
      <c r="E204" s="27">
        <f>AVERAGE(D203:D204)</f>
        <v>0.62149999999999994</v>
      </c>
      <c r="F204" s="27">
        <v>22.472999999999999</v>
      </c>
      <c r="G204" s="27">
        <f>AVERAGE(F203:F204)</f>
        <v>33.3765</v>
      </c>
      <c r="H204" s="27">
        <f>LN(G204)</f>
        <v>3.5078520595306952</v>
      </c>
      <c r="I204" s="27">
        <f>'Thread diameter (μm)'!E146</f>
        <v>13.869</v>
      </c>
      <c r="J204" s="27">
        <v>32.295000000000002</v>
      </c>
      <c r="K204" s="27">
        <f>AVERAGE(J203:J204)</f>
        <v>20.450000000000003</v>
      </c>
      <c r="L204" s="27">
        <f>G204/1000/((I204/1000000/2)^2*3.14)/1000000</f>
        <v>221.04507331282019</v>
      </c>
      <c r="M204" s="27">
        <f>G204/1000/((I204/1000000/2)^2*3.14)/1000000</f>
        <v>221.04507331282019</v>
      </c>
      <c r="N204" s="27">
        <f>K204/1000/((I204/1000000/2)^2*3.14)/1000000</f>
        <v>135.43576316411767</v>
      </c>
      <c r="O204" s="27">
        <f>K204/1000/((I204/1000000/2)^2*3.14)/1000000</f>
        <v>135.43576316411767</v>
      </c>
    </row>
    <row r="205" spans="1:16" x14ac:dyDescent="0.45">
      <c r="A205" s="40" t="s">
        <v>213</v>
      </c>
      <c r="B205" s="26" t="s">
        <v>42</v>
      </c>
      <c r="C205" s="26" t="s">
        <v>7</v>
      </c>
      <c r="D205" s="26">
        <v>0.47699999999999998</v>
      </c>
      <c r="E205" s="26"/>
      <c r="F205" s="26">
        <v>30.963000000000001</v>
      </c>
      <c r="G205" s="26"/>
      <c r="H205" s="26"/>
      <c r="I205" s="26"/>
      <c r="J205" s="26">
        <v>85.861000000000004</v>
      </c>
      <c r="K205" s="26"/>
      <c r="L205" s="26"/>
      <c r="M205" s="26"/>
      <c r="N205" s="26"/>
      <c r="O205" s="26"/>
    </row>
    <row r="206" spans="1:16" x14ac:dyDescent="0.45">
      <c r="A206" s="41" t="s">
        <v>214</v>
      </c>
      <c r="B206" s="27" t="s">
        <v>42</v>
      </c>
      <c r="C206" s="27" t="s">
        <v>7</v>
      </c>
      <c r="D206" s="27">
        <v>0.54200000000000004</v>
      </c>
      <c r="E206" s="27">
        <f>AVERAGE(D205:D206)</f>
        <v>0.50950000000000006</v>
      </c>
      <c r="F206" s="27">
        <v>20.306999999999999</v>
      </c>
      <c r="G206" s="27">
        <f>AVERAGE(F205:F206)</f>
        <v>25.634999999999998</v>
      </c>
      <c r="H206" s="27">
        <f>LN(G206)</f>
        <v>3.2439586052356639</v>
      </c>
      <c r="I206" s="27">
        <f>'Thread diameter (μm)'!E148</f>
        <v>11.678999999999998</v>
      </c>
      <c r="J206" s="27">
        <v>78.415000000000006</v>
      </c>
      <c r="K206" s="27">
        <f>AVERAGE(J205:J206)</f>
        <v>82.138000000000005</v>
      </c>
      <c r="L206" s="27">
        <f>G206/1000/((I206/1000000/2)^2*3.14)/1000000</f>
        <v>239.41554659034608</v>
      </c>
      <c r="M206" s="27">
        <f>G206/1000/((I206/1000000/2)^2*3.14)/1000000</f>
        <v>239.41554659034608</v>
      </c>
      <c r="N206" s="27">
        <f>K206/1000/((I206/1000000/2)^2*3.14)/1000000</f>
        <v>767.11972560319282</v>
      </c>
      <c r="O206" s="27">
        <f>K206/1000/((I206/1000000/2)^2*3.14)/1000000</f>
        <v>767.11972560319282</v>
      </c>
    </row>
    <row r="207" spans="1:16" ht="18.600000000000001" thickBot="1" x14ac:dyDescent="0.5">
      <c r="A207" s="42" t="s">
        <v>215</v>
      </c>
      <c r="B207" s="25" t="s">
        <v>42</v>
      </c>
      <c r="C207" s="25" t="s">
        <v>7</v>
      </c>
      <c r="D207" s="25">
        <v>0.31900000000000001</v>
      </c>
      <c r="E207" s="25">
        <f>AVERAGE(D207)</f>
        <v>0.31900000000000001</v>
      </c>
      <c r="F207" s="25">
        <v>24.51</v>
      </c>
      <c r="G207" s="25">
        <f>AVERAGE(F207)</f>
        <v>24.51</v>
      </c>
      <c r="H207" s="25">
        <f>LN(G207)</f>
        <v>3.1990811975400213</v>
      </c>
      <c r="I207" s="25">
        <f>'Thread diameter (μm)'!E149</f>
        <v>10.596</v>
      </c>
      <c r="J207" s="25">
        <v>175.84</v>
      </c>
      <c r="K207" s="34">
        <f>AVERAGE(J207)</f>
        <v>175.84</v>
      </c>
      <c r="L207" s="34">
        <f>G207/1000/((I207/1000000/2)^2*3.14)/1000000</f>
        <v>278.09280666452457</v>
      </c>
      <c r="M207" s="34">
        <f>G207/1000/((I207/1000000/2)^2*3.14)/1000000</f>
        <v>278.09280666452457</v>
      </c>
      <c r="N207" s="34">
        <f>K207/1000/((I207/1000000/2)^2*3.14)/1000000</f>
        <v>1995.0974754749079</v>
      </c>
      <c r="O207" s="34">
        <f>K207/1000/((I207/1000000/2)^2*3.14)/1000000</f>
        <v>1995.0974754749079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7878E-BDD7-47BF-8C26-441E26978C9B}">
  <dimension ref="A1:U80"/>
  <sheetViews>
    <sheetView topLeftCell="D1" zoomScale="55" zoomScaleNormal="55" workbookViewId="0">
      <selection activeCell="U29" sqref="U29"/>
    </sheetView>
  </sheetViews>
  <sheetFormatPr defaultRowHeight="18" x14ac:dyDescent="0.45"/>
  <cols>
    <col min="1" max="1" width="12.19921875" style="24" customWidth="1"/>
    <col min="2" max="2" width="14.3984375" style="24" customWidth="1"/>
    <col min="3" max="3" width="38.5" style="24" customWidth="1"/>
    <col min="4" max="4" width="33.69921875" style="24" customWidth="1"/>
    <col min="5" max="5" width="8.796875" style="24"/>
    <col min="6" max="6" width="12.59765625" style="24" customWidth="1"/>
    <col min="7" max="7" width="15.09765625" style="24" customWidth="1"/>
    <col min="8" max="8" width="15" style="24" customWidth="1"/>
    <col min="9" max="9" width="13.5" style="24" customWidth="1"/>
    <col min="10" max="10" width="37.5" style="24" customWidth="1"/>
    <col min="11" max="11" width="32.59765625" style="24" customWidth="1"/>
    <col min="12" max="12" width="39.19921875" style="24" customWidth="1"/>
    <col min="13" max="13" width="26.5" style="24" customWidth="1"/>
    <col min="14" max="14" width="8.796875" style="24"/>
    <col min="15" max="15" width="38.09765625" customWidth="1"/>
    <col min="16" max="16" width="11.296875" customWidth="1"/>
    <col min="18" max="18" width="8.796875" style="24"/>
    <col min="19" max="19" width="9.59765625" style="24" customWidth="1"/>
    <col min="20" max="20" width="24.09765625" customWidth="1"/>
    <col min="21" max="21" width="101.296875" customWidth="1"/>
  </cols>
  <sheetData>
    <row r="1" spans="1:21" x14ac:dyDescent="0.45">
      <c r="A1" s="24" t="s">
        <v>65</v>
      </c>
      <c r="B1" s="24" t="s">
        <v>64</v>
      </c>
      <c r="C1" s="24" t="s">
        <v>63</v>
      </c>
      <c r="D1" s="24" t="s">
        <v>62</v>
      </c>
      <c r="F1" s="24" t="s">
        <v>65</v>
      </c>
      <c r="G1" s="24" t="s">
        <v>64</v>
      </c>
      <c r="H1" s="24" t="s">
        <v>327</v>
      </c>
      <c r="I1" s="24" t="s">
        <v>350</v>
      </c>
      <c r="J1" s="24" t="s">
        <v>351</v>
      </c>
      <c r="K1" s="24" t="s">
        <v>352</v>
      </c>
      <c r="L1" s="24" t="s">
        <v>353</v>
      </c>
      <c r="M1" s="24" t="s">
        <v>354</v>
      </c>
      <c r="O1" s="24"/>
      <c r="P1" s="49"/>
      <c r="Q1" s="49"/>
      <c r="R1" s="49"/>
      <c r="S1" s="49"/>
      <c r="T1" s="49"/>
      <c r="U1" s="49"/>
    </row>
    <row r="2" spans="1:21" ht="18.600000000000001" thickBot="1" x14ac:dyDescent="0.5">
      <c r="A2" s="24" t="s">
        <v>68</v>
      </c>
      <c r="B2" s="24" t="s">
        <v>355</v>
      </c>
      <c r="C2" s="24">
        <f>'Thread diameter (μm)'!F2</f>
        <v>0.43048287108345223</v>
      </c>
      <c r="D2" s="24">
        <f>'Thread diameter (μm)'!H2</f>
        <v>0.43048287108345223</v>
      </c>
      <c r="F2" s="24" t="s">
        <v>328</v>
      </c>
      <c r="G2" s="24" t="s">
        <v>355</v>
      </c>
      <c r="H2" s="24">
        <f>'Tensile properties'!E2</f>
        <v>0.14599999999999999</v>
      </c>
      <c r="I2" s="24">
        <f>'Tensile properties'!H2</f>
        <v>-0.66747943381136754</v>
      </c>
      <c r="J2" s="24">
        <f>'Tensile properties'!L2</f>
        <v>180.13352377540352</v>
      </c>
      <c r="K2" s="24">
        <f>'Tensile properties'!M2</f>
        <v>180.13352377540352</v>
      </c>
      <c r="L2" s="24">
        <f>'Tensile properties'!N2</f>
        <v>4968.9463839098162</v>
      </c>
      <c r="M2" s="24">
        <f>'Tensile properties'!O2</f>
        <v>4968.9463839098162</v>
      </c>
      <c r="O2" s="25"/>
      <c r="P2" s="25"/>
      <c r="Q2" s="25"/>
      <c r="R2" s="25"/>
      <c r="S2" s="25"/>
    </row>
    <row r="3" spans="1:21" ht="18.600000000000001" thickBot="1" x14ac:dyDescent="0.5">
      <c r="A3" s="24" t="s">
        <v>69</v>
      </c>
      <c r="B3" s="24" t="s">
        <v>355</v>
      </c>
      <c r="C3" s="24">
        <f>'Thread diameter (μm)'!F3</f>
        <v>0.55560776653788391</v>
      </c>
      <c r="D3" s="24">
        <f>'Thread diameter (μm)'!H3</f>
        <v>0.55560776653788391</v>
      </c>
      <c r="F3" s="24" t="s">
        <v>304</v>
      </c>
      <c r="G3" s="24" t="s">
        <v>355</v>
      </c>
      <c r="H3" s="24">
        <f>'Tensile properties'!E3</f>
        <v>0.44800000000000001</v>
      </c>
      <c r="I3" s="24">
        <f>'Tensile properties'!H3</f>
        <v>-0.76142602131323966</v>
      </c>
      <c r="J3" s="24">
        <f>'Tensile properties'!L3</f>
        <v>163.98120000606909</v>
      </c>
      <c r="K3" s="24">
        <f>'Tensile properties'!M3</f>
        <v>163.98120000606909</v>
      </c>
      <c r="L3" s="24">
        <f>'Tensile properties'!N3</f>
        <v>1746.5577919275968</v>
      </c>
      <c r="M3" s="24">
        <f>'Tensile properties'!O3</f>
        <v>1746.5577919275968</v>
      </c>
      <c r="O3" s="25" t="s">
        <v>35</v>
      </c>
      <c r="P3" s="25" t="s">
        <v>36</v>
      </c>
      <c r="Q3" s="25" t="s">
        <v>20</v>
      </c>
      <c r="R3" s="25" t="s">
        <v>28</v>
      </c>
      <c r="S3" s="25" t="s">
        <v>39</v>
      </c>
      <c r="T3" s="50" t="s">
        <v>40</v>
      </c>
    </row>
    <row r="4" spans="1:21" x14ac:dyDescent="0.45">
      <c r="A4" s="24" t="s">
        <v>70</v>
      </c>
      <c r="B4" s="24" t="s">
        <v>355</v>
      </c>
      <c r="C4" s="24">
        <f>'Thread diameter (μm)'!F4</f>
        <v>0.72027584794819799</v>
      </c>
      <c r="D4" s="24">
        <f>'Thread diameter (μm)'!H4</f>
        <v>0.72027584794819799</v>
      </c>
      <c r="F4" s="24" t="s">
        <v>305</v>
      </c>
      <c r="G4" s="24" t="s">
        <v>355</v>
      </c>
      <c r="H4" s="24">
        <f>'Tensile properties'!E4</f>
        <v>0.47299999999999998</v>
      </c>
      <c r="I4" s="24">
        <f>'Tensile properties'!H4</f>
        <v>0.15785808461558032</v>
      </c>
      <c r="J4" s="24">
        <f>'Tensile properties'!L4</f>
        <v>411.18198117153514</v>
      </c>
      <c r="K4" s="24">
        <f>'Tensile properties'!M4</f>
        <v>411.18198117153514</v>
      </c>
      <c r="L4" s="24">
        <f>'Tensile properties'!N4</f>
        <v>1626.819913550574</v>
      </c>
      <c r="M4" s="24">
        <f>'Tensile properties'!O4</f>
        <v>1626.819913550574</v>
      </c>
      <c r="O4" s="72" t="s">
        <v>48</v>
      </c>
      <c r="P4" s="24" t="s">
        <v>21</v>
      </c>
      <c r="Q4" s="36">
        <v>55.777000000000001</v>
      </c>
      <c r="R4" s="54" t="s">
        <v>46</v>
      </c>
      <c r="S4" s="54" t="s">
        <v>34</v>
      </c>
      <c r="T4" s="24" t="s">
        <v>38</v>
      </c>
    </row>
    <row r="5" spans="1:21" x14ac:dyDescent="0.45">
      <c r="A5" s="24" t="s">
        <v>71</v>
      </c>
      <c r="B5" s="24" t="s">
        <v>355</v>
      </c>
      <c r="C5" s="24">
        <f>'Thread diameter (μm)'!F5</f>
        <v>0.74526513482205203</v>
      </c>
      <c r="D5" s="24">
        <f>'Thread diameter (μm)'!H5</f>
        <v>0.74526513482205203</v>
      </c>
      <c r="F5" s="24" t="s">
        <v>306</v>
      </c>
      <c r="G5" s="24" t="s">
        <v>355</v>
      </c>
      <c r="H5" s="24">
        <f>'Tensile properties'!E5</f>
        <v>0.28399999999999997</v>
      </c>
      <c r="I5" s="24">
        <f>'Tensile properties'!H5</f>
        <v>-0.42617814970570594</v>
      </c>
      <c r="J5" s="24">
        <f>'Tensile properties'!L5</f>
        <v>229.29277002989963</v>
      </c>
      <c r="K5" s="24">
        <f>'Tensile properties'!M5</f>
        <v>229.29277002989963</v>
      </c>
      <c r="L5" s="24">
        <f>'Tensile properties'!N5</f>
        <v>1299.2086510116826</v>
      </c>
      <c r="M5" s="24">
        <f>'Tensile properties'!O5</f>
        <v>1299.2086510116826</v>
      </c>
      <c r="O5" s="71"/>
      <c r="P5" s="27" t="s">
        <v>22</v>
      </c>
      <c r="Q5" s="27">
        <v>8.8219999999999992</v>
      </c>
      <c r="R5" s="38" t="s">
        <v>47</v>
      </c>
      <c r="S5" s="38">
        <v>5.9999999999999995E-4</v>
      </c>
      <c r="T5" s="27" t="s">
        <v>32</v>
      </c>
    </row>
    <row r="6" spans="1:21" x14ac:dyDescent="0.45">
      <c r="A6" s="24" t="s">
        <v>72</v>
      </c>
      <c r="B6" s="24" t="s">
        <v>355</v>
      </c>
      <c r="C6" s="24">
        <f>'Thread diameter (μm)'!F6</f>
        <v>0.65440635224351473</v>
      </c>
      <c r="D6" s="24">
        <f>'Thread diameter (μm)'!H6</f>
        <v>0.65440635224351473</v>
      </c>
      <c r="F6" s="24" t="s">
        <v>330</v>
      </c>
      <c r="G6" s="24" t="s">
        <v>355</v>
      </c>
      <c r="H6" s="24">
        <f>'Tensile properties'!E6</f>
        <v>0.30299999999999999</v>
      </c>
      <c r="I6" s="24">
        <f>'Tensile properties'!H6</f>
        <v>-0.3285040669720361</v>
      </c>
      <c r="J6" s="24">
        <f>'Tensile properties'!L6</f>
        <v>252.81898073740842</v>
      </c>
      <c r="K6" s="24">
        <f>'Tensile properties'!M6</f>
        <v>252.81898073740842</v>
      </c>
      <c r="L6" s="24">
        <f>'Tensile properties'!N6</f>
        <v>3151.8099598596928</v>
      </c>
      <c r="M6" s="24">
        <f>'Tensile properties'!O6</f>
        <v>3151.8099598596928</v>
      </c>
      <c r="O6" s="70" t="s">
        <v>49</v>
      </c>
      <c r="P6" s="24" t="s">
        <v>21</v>
      </c>
      <c r="Q6" s="35">
        <v>57.715000000000003</v>
      </c>
      <c r="R6" s="39" t="s">
        <v>46</v>
      </c>
      <c r="S6" s="51" t="s">
        <v>34</v>
      </c>
      <c r="T6" s="24" t="s">
        <v>38</v>
      </c>
    </row>
    <row r="7" spans="1:21" x14ac:dyDescent="0.45">
      <c r="A7" s="24" t="s">
        <v>73</v>
      </c>
      <c r="B7" s="24" t="s">
        <v>355</v>
      </c>
      <c r="C7" s="24">
        <f>'Thread diameter (μm)'!F7</f>
        <v>0.60540826625193855</v>
      </c>
      <c r="D7" s="24">
        <f>'Thread diameter (μm)'!H7</f>
        <v>0.60540826625193855</v>
      </c>
      <c r="F7" s="24" t="s">
        <v>216</v>
      </c>
      <c r="G7" s="24" t="s">
        <v>355</v>
      </c>
      <c r="H7" s="24">
        <f>'Tensile properties'!E8</f>
        <v>0.32700000000000001</v>
      </c>
      <c r="I7" s="24">
        <f>'Tensile properties'!H8</f>
        <v>0.52057791520866903</v>
      </c>
      <c r="J7" s="24">
        <f>'Tensile properties'!L8</f>
        <v>590.96436747369228</v>
      </c>
      <c r="K7" s="24">
        <f>'Tensile properties'!M8</f>
        <v>590.96436747369228</v>
      </c>
      <c r="L7" s="24">
        <f>'Tensile properties'!N8</f>
        <v>1153.1354621411795</v>
      </c>
      <c r="M7" s="24">
        <f>'Tensile properties'!O8</f>
        <v>1153.1354621411795</v>
      </c>
      <c r="O7" s="71"/>
      <c r="P7" s="27" t="s">
        <v>22</v>
      </c>
      <c r="Q7" s="27">
        <v>8.843</v>
      </c>
      <c r="R7" s="38" t="s">
        <v>51</v>
      </c>
      <c r="S7" s="38">
        <v>5.9999999999999995E-4</v>
      </c>
      <c r="T7" s="27" t="s">
        <v>32</v>
      </c>
    </row>
    <row r="8" spans="1:21" x14ac:dyDescent="0.45">
      <c r="A8" s="24" t="s">
        <v>74</v>
      </c>
      <c r="B8" s="24" t="s">
        <v>355</v>
      </c>
      <c r="C8" s="24">
        <f>'Thread diameter (μm)'!F8</f>
        <v>0.50561205671310316</v>
      </c>
      <c r="D8" s="24">
        <f>'Thread diameter (μm)'!H8</f>
        <v>0.50561205671310316</v>
      </c>
      <c r="F8" s="24" t="s">
        <v>217</v>
      </c>
      <c r="G8" s="24" t="s">
        <v>355</v>
      </c>
      <c r="H8" s="24">
        <f>'Tensile properties'!E9</f>
        <v>0.17299999999999999</v>
      </c>
      <c r="I8" s="24">
        <f>'Tensile properties'!H9</f>
        <v>-4.3951887529182831E-2</v>
      </c>
      <c r="J8" s="24">
        <f>'Tensile properties'!L9</f>
        <v>336.03856189680539</v>
      </c>
      <c r="K8" s="24">
        <f>'Tensile properties'!M9</f>
        <v>336.03856189680539</v>
      </c>
      <c r="L8" s="24">
        <f>'Tensile properties'!N9</f>
        <v>1668.9564103401422</v>
      </c>
      <c r="M8" s="24">
        <f>'Tensile properties'!O9</f>
        <v>1668.9564103401422</v>
      </c>
      <c r="O8" s="73" t="s">
        <v>26</v>
      </c>
      <c r="P8" s="24" t="s">
        <v>21</v>
      </c>
      <c r="Q8" s="53">
        <v>21.867999999999999</v>
      </c>
      <c r="R8" s="51" t="s">
        <v>31</v>
      </c>
      <c r="S8" s="51" t="s">
        <v>34</v>
      </c>
      <c r="T8" s="24" t="s">
        <v>38</v>
      </c>
      <c r="U8" s="53" t="s">
        <v>364</v>
      </c>
    </row>
    <row r="9" spans="1:21" x14ac:dyDescent="0.45">
      <c r="A9" s="24" t="s">
        <v>75</v>
      </c>
      <c r="B9" s="24" t="s">
        <v>355</v>
      </c>
      <c r="C9" s="24">
        <f>'Thread diameter (μm)'!F9</f>
        <v>0.60212778217277674</v>
      </c>
      <c r="D9" s="24">
        <f>'Thread diameter (μm)'!H9</f>
        <v>0.60212778217277674</v>
      </c>
      <c r="F9" s="24" t="s">
        <v>329</v>
      </c>
      <c r="G9" s="24" t="s">
        <v>355</v>
      </c>
      <c r="H9" s="24">
        <f>'Tensile properties'!E11</f>
        <v>0.26400000000000001</v>
      </c>
      <c r="I9" s="24">
        <f>'Tensile properties'!H11</f>
        <v>-0.30110509278392161</v>
      </c>
      <c r="J9" s="24">
        <f>'Tensile properties'!L11</f>
        <v>259.84173020233646</v>
      </c>
      <c r="K9" s="24">
        <f>'Tensile properties'!M11</f>
        <v>259.84173020233646</v>
      </c>
      <c r="L9" s="24">
        <f>'Tensile properties'!N11</f>
        <v>2447.0770510541665</v>
      </c>
      <c r="M9" s="24">
        <f>'Tensile properties'!O11</f>
        <v>2447.0770510541665</v>
      </c>
      <c r="O9" s="73"/>
      <c r="P9" s="24" t="s">
        <v>22</v>
      </c>
      <c r="Q9" s="24">
        <v>6.6050000000000004</v>
      </c>
      <c r="R9" s="51" t="s">
        <v>29</v>
      </c>
      <c r="S9" s="51">
        <v>3.8999999999999998E-3</v>
      </c>
      <c r="T9" s="24" t="s">
        <v>32</v>
      </c>
    </row>
    <row r="10" spans="1:21" x14ac:dyDescent="0.45">
      <c r="A10" s="24" t="s">
        <v>76</v>
      </c>
      <c r="B10" s="24" t="s">
        <v>355</v>
      </c>
      <c r="C10" s="24">
        <f>'Thread diameter (μm)'!F10</f>
        <v>0.66577598376381331</v>
      </c>
      <c r="D10" s="24">
        <f>'Thread diameter (μm)'!H10</f>
        <v>0.66577598376381331</v>
      </c>
      <c r="F10" s="24" t="s">
        <v>220</v>
      </c>
      <c r="G10" s="24" t="s">
        <v>355</v>
      </c>
      <c r="H10" s="24">
        <f>'Tensile properties'!E12</f>
        <v>0.17599999999999999</v>
      </c>
      <c r="I10" s="24">
        <f>'Tensile properties'!H12</f>
        <v>-0.29705923426437791</v>
      </c>
      <c r="J10" s="24">
        <f>'Tensile properties'!L12</f>
        <v>260.89514262207564</v>
      </c>
      <c r="K10" s="24">
        <f>'Tensile properties'!M12</f>
        <v>260.89514262207564</v>
      </c>
      <c r="L10" s="24">
        <f>'Tensile properties'!N12</f>
        <v>7863.3725758798955</v>
      </c>
      <c r="M10" s="24">
        <f>'Tensile properties'!O12</f>
        <v>7863.3725758798955</v>
      </c>
      <c r="O10" s="67" t="s">
        <v>25</v>
      </c>
      <c r="P10" s="35" t="s">
        <v>21</v>
      </c>
      <c r="Q10" s="35">
        <v>110.72799999999999</v>
      </c>
      <c r="R10" s="39" t="s">
        <v>30</v>
      </c>
      <c r="S10" s="39" t="s">
        <v>33</v>
      </c>
      <c r="T10" s="35" t="s">
        <v>37</v>
      </c>
    </row>
    <row r="11" spans="1:21" x14ac:dyDescent="0.45">
      <c r="A11" s="24" t="s">
        <v>77</v>
      </c>
      <c r="B11" s="24" t="s">
        <v>355</v>
      </c>
      <c r="C11" s="24">
        <f>'Thread diameter (μm)'!F11</f>
        <v>0.88294075219260104</v>
      </c>
      <c r="D11" s="24">
        <f>'Thread diameter (μm)'!H11</f>
        <v>0.88294075219260104</v>
      </c>
      <c r="F11" s="24" t="s">
        <v>331</v>
      </c>
      <c r="G11" s="24" t="s">
        <v>355</v>
      </c>
      <c r="H11" s="24">
        <f>'Tensile properties'!E14</f>
        <v>1.4E-2</v>
      </c>
      <c r="I11" s="24">
        <f>'Tensile properties'!H14</f>
        <v>-0.53273045915404071</v>
      </c>
      <c r="J11" s="24">
        <f>'Tensile properties'!L14</f>
        <v>206.11769679563716</v>
      </c>
      <c r="K11" s="24">
        <f>'Tensile properties'!M14</f>
        <v>206.11769679563716</v>
      </c>
      <c r="L11" s="24">
        <f>'Tensile properties'!N14</f>
        <v>7312.086742883047</v>
      </c>
      <c r="M11" s="24">
        <f>'Tensile properties'!O14</f>
        <v>7312.086742883047</v>
      </c>
      <c r="O11" s="74"/>
      <c r="P11" s="26" t="s">
        <v>22</v>
      </c>
      <c r="Q11" s="5">
        <v>12.031000000000001</v>
      </c>
      <c r="R11" s="51" t="s">
        <v>29</v>
      </c>
      <c r="S11" s="37">
        <v>1E-4</v>
      </c>
      <c r="T11" s="24" t="s">
        <v>32</v>
      </c>
    </row>
    <row r="12" spans="1:21" x14ac:dyDescent="0.45">
      <c r="A12" s="24" t="s">
        <v>67</v>
      </c>
      <c r="B12" s="24" t="s">
        <v>356</v>
      </c>
      <c r="C12" s="24">
        <f>'Thread diameter (μm)'!F12</f>
        <v>1.0163170459412794</v>
      </c>
      <c r="D12" s="24">
        <f>'Thread diameter (μm)'!H12</f>
        <v>1.0163170459412794</v>
      </c>
      <c r="F12" s="24" t="s">
        <v>332</v>
      </c>
      <c r="G12" s="24" t="s">
        <v>355</v>
      </c>
      <c r="H12" s="24">
        <f>'Tensile properties'!E16</f>
        <v>0.27700000000000002</v>
      </c>
      <c r="I12" s="24">
        <f>'Tensile properties'!H16</f>
        <v>-0.31060957709548559</v>
      </c>
      <c r="J12" s="24">
        <f>'Tensile properties'!L16</f>
        <v>257.38376788961165</v>
      </c>
      <c r="K12" s="24">
        <f>'Tensile properties'!M16</f>
        <v>257.38376788961165</v>
      </c>
      <c r="L12" s="24">
        <f>'Tensile properties'!N16</f>
        <v>5164.1788190348152</v>
      </c>
      <c r="M12" s="24">
        <f>'Tensile properties'!O16</f>
        <v>5164.1788190348152</v>
      </c>
      <c r="O12" s="67" t="s">
        <v>23</v>
      </c>
      <c r="P12" s="35" t="s">
        <v>21</v>
      </c>
      <c r="Q12" s="35">
        <v>0.70299999999999996</v>
      </c>
      <c r="R12" s="39" t="s">
        <v>30</v>
      </c>
      <c r="S12" s="39">
        <v>0.50229999999999997</v>
      </c>
      <c r="T12" s="35" t="s">
        <v>41</v>
      </c>
    </row>
    <row r="13" spans="1:21" x14ac:dyDescent="0.45">
      <c r="A13" s="24" t="s">
        <v>79</v>
      </c>
      <c r="B13" s="24" t="s">
        <v>356</v>
      </c>
      <c r="C13" s="24">
        <f>'Thread diameter (μm)'!F13</f>
        <v>0.34783599527152798</v>
      </c>
      <c r="D13" s="24">
        <f>'Thread diameter (μm)'!H13</f>
        <v>0.34783599527152798</v>
      </c>
      <c r="F13" s="24" t="s">
        <v>333</v>
      </c>
      <c r="G13" s="24" t="s">
        <v>355</v>
      </c>
      <c r="H13" s="24">
        <f>'Tensile properties'!E18</f>
        <v>0.26700000000000002</v>
      </c>
      <c r="I13" s="24">
        <f>'Tensile properties'!H18</f>
        <v>8.8468647987608187E-2</v>
      </c>
      <c r="J13" s="24">
        <f>'Tensile properties'!L18</f>
        <v>383.61768952169268</v>
      </c>
      <c r="K13" s="24">
        <f>'Tensile properties'!M18</f>
        <v>383.61768952169268</v>
      </c>
      <c r="L13" s="24">
        <f>'Tensile properties'!N18</f>
        <v>4884.8489590673025</v>
      </c>
      <c r="M13" s="24">
        <f>'Tensile properties'!O18</f>
        <v>4884.8489590673025</v>
      </c>
      <c r="O13" s="68"/>
      <c r="P13" s="27" t="s">
        <v>22</v>
      </c>
      <c r="Q13" s="27">
        <v>0.67200000000000004</v>
      </c>
      <c r="R13" s="51" t="s">
        <v>29</v>
      </c>
      <c r="S13" s="38">
        <v>0.51739999999999997</v>
      </c>
      <c r="T13" s="27" t="s">
        <v>41</v>
      </c>
    </row>
    <row r="14" spans="1:21" x14ac:dyDescent="0.45">
      <c r="A14" s="24" t="s">
        <v>310</v>
      </c>
      <c r="B14" s="24" t="s">
        <v>356</v>
      </c>
      <c r="C14" s="24">
        <f>'Thread diameter (μm)'!F17</f>
        <v>0.87983419486354009</v>
      </c>
      <c r="D14" s="24">
        <f>'Thread diameter (μm)'!H17</f>
        <v>0.87983419486354009</v>
      </c>
      <c r="F14" s="24" t="s">
        <v>334</v>
      </c>
      <c r="G14" s="24" t="s">
        <v>355</v>
      </c>
      <c r="H14" s="24">
        <f>'Tensile properties'!E20</f>
        <v>0.1515</v>
      </c>
      <c r="I14" s="24">
        <f>'Tensile properties'!H20</f>
        <v>-0.62548853208613042</v>
      </c>
      <c r="J14" s="24">
        <f>'Tensile properties'!L20</f>
        <v>187.85854818682432</v>
      </c>
      <c r="K14" s="24">
        <f>'Tensile properties'!M20</f>
        <v>187.85854818682432</v>
      </c>
      <c r="L14" s="24">
        <f>'Tensile properties'!N20</f>
        <v>2831.3970155223515</v>
      </c>
      <c r="M14" s="24">
        <f>'Tensile properties'!O20</f>
        <v>2831.3970155223515</v>
      </c>
      <c r="O14" s="67" t="s">
        <v>24</v>
      </c>
      <c r="P14" s="35" t="s">
        <v>21</v>
      </c>
      <c r="Q14" s="35">
        <v>0.78800000000000003</v>
      </c>
      <c r="R14" s="39" t="s">
        <v>30</v>
      </c>
      <c r="S14" s="39">
        <v>0.4269</v>
      </c>
      <c r="T14" s="35" t="s">
        <v>41</v>
      </c>
    </row>
    <row r="15" spans="1:21" x14ac:dyDescent="0.45">
      <c r="A15" s="24" t="s">
        <v>311</v>
      </c>
      <c r="B15" s="24" t="s">
        <v>356</v>
      </c>
      <c r="C15" s="24">
        <f>'Thread diameter (μm)'!F22</f>
        <v>1.0202903218926398</v>
      </c>
      <c r="D15" s="24">
        <f>'Thread diameter (μm)'!H22</f>
        <v>1.0202903218926398</v>
      </c>
      <c r="F15" s="24" t="s">
        <v>335</v>
      </c>
      <c r="G15" s="24" t="s">
        <v>356</v>
      </c>
      <c r="H15" s="24">
        <f>'Tensile properties'!E32</f>
        <v>0.626</v>
      </c>
      <c r="I15" s="24">
        <f>'Tensile properties'!H32</f>
        <v>1.0231341474921529</v>
      </c>
      <c r="J15" s="24">
        <f>'Tensile properties'!L32</f>
        <v>366.54852194680404</v>
      </c>
      <c r="K15" s="24">
        <f>'Tensile properties'!M32</f>
        <v>366.54852194680404</v>
      </c>
      <c r="L15" s="24">
        <f>'Tensile properties'!N32</f>
        <v>1440.3687488815856</v>
      </c>
      <c r="M15" s="24">
        <f>'Tensile properties'!O32</f>
        <v>1440.3687488815856</v>
      </c>
      <c r="O15" s="68"/>
      <c r="P15" s="27" t="s">
        <v>22</v>
      </c>
      <c r="Q15" s="27">
        <v>1.5620000000000001</v>
      </c>
      <c r="R15" s="38" t="s">
        <v>29</v>
      </c>
      <c r="S15" s="38">
        <v>0.22489999999999999</v>
      </c>
      <c r="T15" s="27" t="s">
        <v>41</v>
      </c>
    </row>
    <row r="16" spans="1:21" x14ac:dyDescent="0.45">
      <c r="A16" s="24" t="s">
        <v>312</v>
      </c>
      <c r="B16" s="24" t="s">
        <v>356</v>
      </c>
      <c r="C16" s="24">
        <f>'Thread diameter (μm)'!F24</f>
        <v>0.64159069364554322</v>
      </c>
      <c r="D16" s="24">
        <f>'Thread diameter (μm)'!H24</f>
        <v>0.64159069364554322</v>
      </c>
      <c r="F16" s="24" t="s">
        <v>241</v>
      </c>
      <c r="G16" s="24" t="s">
        <v>356</v>
      </c>
      <c r="H16" s="24">
        <f>'Tensile properties'!E33</f>
        <v>0.504</v>
      </c>
      <c r="I16" s="24">
        <f>'Tensile properties'!H33</f>
        <v>0.85441532815606758</v>
      </c>
      <c r="J16" s="24">
        <f>'Tensile properties'!L33</f>
        <v>309.64054300118249</v>
      </c>
      <c r="K16" s="24">
        <f>'Tensile properties'!M33</f>
        <v>309.64054300118249</v>
      </c>
      <c r="L16" s="24">
        <f>'Tensile properties'!N33</f>
        <v>490.41791534059627</v>
      </c>
      <c r="M16" s="24">
        <f>'Tensile properties'!O33</f>
        <v>490.41791534059627</v>
      </c>
      <c r="O16" s="67" t="s">
        <v>43</v>
      </c>
      <c r="P16" s="35" t="s">
        <v>21</v>
      </c>
      <c r="Q16" s="35">
        <v>1.5589999999999999</v>
      </c>
      <c r="R16" s="39" t="s">
        <v>30</v>
      </c>
      <c r="S16" s="37">
        <v>0.22500000000000001</v>
      </c>
      <c r="T16" s="35" t="s">
        <v>41</v>
      </c>
    </row>
    <row r="17" spans="1:20" x14ac:dyDescent="0.45">
      <c r="A17" s="24" t="s">
        <v>313</v>
      </c>
      <c r="B17" s="24" t="s">
        <v>356</v>
      </c>
      <c r="C17" s="24">
        <f>'Thread diameter (μm)'!F28</f>
        <v>1.3403813041054844</v>
      </c>
      <c r="D17" s="24">
        <f>'Thread diameter (μm)'!H28</f>
        <v>1.3403813041054844</v>
      </c>
      <c r="F17" s="24" t="s">
        <v>242</v>
      </c>
      <c r="G17" s="24" t="s">
        <v>356</v>
      </c>
      <c r="H17" s="24">
        <f>'Tensile properties'!E34</f>
        <v>0.48399999999999999</v>
      </c>
      <c r="I17" s="24">
        <f>'Tensile properties'!H34</f>
        <v>1.3209555198115503</v>
      </c>
      <c r="J17" s="24">
        <f>'Tensile properties'!L34</f>
        <v>493.71196367039602</v>
      </c>
      <c r="K17" s="24">
        <f>'Tensile properties'!M34</f>
        <v>493.71196367039602</v>
      </c>
      <c r="L17" s="24">
        <f>'Tensile properties'!N34</f>
        <v>286.18691889300783</v>
      </c>
      <c r="M17" s="24">
        <f>'Tensile properties'!O34</f>
        <v>286.18691889300783</v>
      </c>
      <c r="O17" s="68"/>
      <c r="P17" s="27" t="s">
        <v>22</v>
      </c>
      <c r="Q17" s="27">
        <v>3.742</v>
      </c>
      <c r="R17" s="38" t="s">
        <v>29</v>
      </c>
      <c r="S17" s="38">
        <v>3.4299999999999997E-2</v>
      </c>
      <c r="T17" s="27" t="s">
        <v>45</v>
      </c>
    </row>
    <row r="18" spans="1:20" x14ac:dyDescent="0.45">
      <c r="A18" s="24" t="s">
        <v>314</v>
      </c>
      <c r="B18" s="24" t="s">
        <v>356</v>
      </c>
      <c r="C18" s="24">
        <f>'Thread diameter (μm)'!F32</f>
        <v>0.91137868751313444</v>
      </c>
      <c r="D18" s="24">
        <f>'Thread diameter (μm)'!H32</f>
        <v>0.91137868751313444</v>
      </c>
      <c r="F18" s="24" t="s">
        <v>336</v>
      </c>
      <c r="G18" s="24" t="s">
        <v>356</v>
      </c>
      <c r="H18" s="24">
        <f>'Tensile properties'!E41</f>
        <v>0.31300000000000006</v>
      </c>
      <c r="I18" s="24">
        <f>'Tensile properties'!H41</f>
        <v>-0.268439826229386</v>
      </c>
      <c r="J18" s="24">
        <f>'Tensile properties'!L41</f>
        <v>100.74140949193486</v>
      </c>
      <c r="K18" s="24">
        <f>'Tensile properties'!M41</f>
        <v>100.74140949193486</v>
      </c>
      <c r="L18" s="24">
        <f>'Tensile properties'!N41</f>
        <v>809.41355559841008</v>
      </c>
      <c r="M18" s="24">
        <f>'Tensile properties'!O41</f>
        <v>809.41355559841008</v>
      </c>
      <c r="O18" s="67" t="s">
        <v>44</v>
      </c>
      <c r="P18" s="26" t="s">
        <v>21</v>
      </c>
      <c r="Q18" s="5">
        <v>1.6779999999999999</v>
      </c>
      <c r="R18" s="39" t="s">
        <v>30</v>
      </c>
      <c r="S18" s="37">
        <v>0.20180000000000001</v>
      </c>
      <c r="T18" s="5" t="s">
        <v>41</v>
      </c>
    </row>
    <row r="19" spans="1:20" ht="18.600000000000001" thickBot="1" x14ac:dyDescent="0.5">
      <c r="A19" s="24" t="s">
        <v>315</v>
      </c>
      <c r="B19" s="24" t="s">
        <v>356</v>
      </c>
      <c r="C19" s="24">
        <f>'Thread diameter (μm)'!F36</f>
        <v>1.2624303738975047</v>
      </c>
      <c r="D19" s="24">
        <f>'Thread diameter (μm)'!H36</f>
        <v>1.2624303738975047</v>
      </c>
      <c r="F19" s="24" t="s">
        <v>66</v>
      </c>
      <c r="G19" s="24" t="s">
        <v>356</v>
      </c>
      <c r="H19" s="24">
        <f>'Tensile properties'!E50</f>
        <v>0.39855555555555555</v>
      </c>
      <c r="I19" s="24">
        <f>'Tensile properties'!H50</f>
        <v>-0.29765758880728632</v>
      </c>
      <c r="J19" s="24">
        <f>'Tensile properties'!L50</f>
        <v>123.90748017496286</v>
      </c>
      <c r="K19" s="24">
        <f>'Tensile properties'!M50</f>
        <v>123.90748017496286</v>
      </c>
      <c r="L19" s="24">
        <f>'Tensile properties'!N50</f>
        <v>764.6739794786763</v>
      </c>
      <c r="M19" s="24">
        <f>'Tensile properties'!O50</f>
        <v>764.6739794786763</v>
      </c>
      <c r="O19" s="69"/>
      <c r="P19" s="25" t="s">
        <v>22</v>
      </c>
      <c r="Q19" s="25">
        <v>3.956</v>
      </c>
      <c r="R19" s="52" t="s">
        <v>29</v>
      </c>
      <c r="S19" s="52">
        <v>2.8799999999999999E-2</v>
      </c>
      <c r="T19" s="25" t="s">
        <v>45</v>
      </c>
    </row>
    <row r="20" spans="1:20" x14ac:dyDescent="0.45">
      <c r="A20" s="24" t="s">
        <v>103</v>
      </c>
      <c r="B20" s="24" t="s">
        <v>356</v>
      </c>
      <c r="C20" s="24">
        <f>'Thread diameter (μm)'!F37</f>
        <v>1.8517564431343512</v>
      </c>
      <c r="D20" s="24">
        <f>'Thread diameter (μm)'!H37</f>
        <v>1.8517564431343512</v>
      </c>
      <c r="F20" s="24" t="s">
        <v>79</v>
      </c>
      <c r="G20" s="24" t="s">
        <v>356</v>
      </c>
      <c r="H20" s="24">
        <f>'Tensile properties'!E51</f>
        <v>7.3999999999999996E-2</v>
      </c>
      <c r="I20" s="24">
        <f>'Tensile properties'!H51</f>
        <v>-1.1841701770297564</v>
      </c>
      <c r="J20" s="44">
        <f>'Tensile properties'!L51</f>
        <v>222.20193903378413</v>
      </c>
      <c r="K20" s="44">
        <f>'Tensile properties'!M51</f>
        <v>194.41298257876704</v>
      </c>
      <c r="L20" s="44">
        <f>'Tensile properties'!N51</f>
        <v>1644.0038887989779</v>
      </c>
      <c r="M20" s="44">
        <f>'Tensile properties'!O51</f>
        <v>1438.401936465126</v>
      </c>
      <c r="O20" s="24"/>
      <c r="P20" s="24"/>
      <c r="R20"/>
      <c r="S20"/>
    </row>
    <row r="21" spans="1:20" x14ac:dyDescent="0.45">
      <c r="A21" s="24" t="s">
        <v>104</v>
      </c>
      <c r="B21" s="24" t="s">
        <v>356</v>
      </c>
      <c r="C21" s="24">
        <f>'Thread diameter (μm)'!F38</f>
        <v>1.640355015068822</v>
      </c>
      <c r="D21" s="24">
        <f>'Thread diameter (μm)'!H38</f>
        <v>1.640355015068822</v>
      </c>
      <c r="F21" s="24" t="s">
        <v>337</v>
      </c>
      <c r="G21" s="24" t="s">
        <v>356</v>
      </c>
      <c r="H21" s="24">
        <f>'Tensile properties'!E53</f>
        <v>0.28400000000000003</v>
      </c>
      <c r="I21" s="24">
        <f>'Tensile properties'!H53</f>
        <v>9.8486946714653967E-2</v>
      </c>
      <c r="J21" s="24">
        <f>'Tensile properties'!L53</f>
        <v>145.39929327736374</v>
      </c>
      <c r="K21" s="24">
        <f>'Tensile properties'!M53</f>
        <v>145.39929327736374</v>
      </c>
      <c r="L21" s="24">
        <f>'Tensile properties'!N53</f>
        <v>338.2987634704408</v>
      </c>
      <c r="M21" s="24">
        <f>'Tensile properties'!O53</f>
        <v>338.2987634704408</v>
      </c>
      <c r="O21" s="24"/>
      <c r="P21" s="24"/>
      <c r="R21"/>
      <c r="S21"/>
    </row>
    <row r="22" spans="1:20" x14ac:dyDescent="0.45">
      <c r="A22" s="24" t="s">
        <v>105</v>
      </c>
      <c r="B22" s="24" t="s">
        <v>356</v>
      </c>
      <c r="C22" s="24">
        <f>'Thread diameter (μm)'!F39</f>
        <v>1.237214138105738</v>
      </c>
      <c r="D22" s="24">
        <f>'Thread diameter (μm)'!H39</f>
        <v>1.237214138105738</v>
      </c>
      <c r="F22" s="24" t="s">
        <v>260</v>
      </c>
      <c r="G22" s="24" t="s">
        <v>356</v>
      </c>
      <c r="H22" s="24">
        <f>'Tensile properties'!E54</f>
        <v>0.19500000000000001</v>
      </c>
      <c r="I22" s="24">
        <f>'Tensile properties'!H54</f>
        <v>-0.21072103131565253</v>
      </c>
      <c r="J22" s="24">
        <f>'Tensile properties'!L54</f>
        <v>106.72716588551395</v>
      </c>
      <c r="K22" s="24">
        <f>'Tensile properties'!M54</f>
        <v>106.72716588551395</v>
      </c>
      <c r="L22" s="24">
        <f>'Tensile properties'!N54</f>
        <v>2841.3143273521273</v>
      </c>
      <c r="M22" s="24">
        <f>'Tensile properties'!O54</f>
        <v>2841.3143273521273</v>
      </c>
      <c r="O22" s="24"/>
      <c r="P22" s="24"/>
      <c r="R22"/>
      <c r="S22"/>
    </row>
    <row r="23" spans="1:20" x14ac:dyDescent="0.45">
      <c r="A23" s="24" t="s">
        <v>106</v>
      </c>
      <c r="B23" s="24" t="s">
        <v>356</v>
      </c>
      <c r="C23" s="24">
        <f>'Thread diameter (μm)'!F40</f>
        <v>0.20945022418220732</v>
      </c>
      <c r="D23" s="24">
        <f>'Thread diameter (μm)'!H40</f>
        <v>0.20945022418220732</v>
      </c>
      <c r="F23" s="24" t="s">
        <v>338</v>
      </c>
      <c r="G23" s="24" t="s">
        <v>356</v>
      </c>
      <c r="H23" s="24">
        <f>'Tensile properties'!E56</f>
        <v>0.28149999999999997</v>
      </c>
      <c r="I23" s="24">
        <f>'Tensile properties'!H56</f>
        <v>0.3162695293036934</v>
      </c>
      <c r="J23" s="24">
        <f>'Tensile properties'!L56</f>
        <v>180.77737233941377</v>
      </c>
      <c r="K23" s="24">
        <f>'Tensile properties'!M56</f>
        <v>180.77737233941377</v>
      </c>
      <c r="L23" s="24">
        <f>'Tensile properties'!N56</f>
        <v>1364.8559849692547</v>
      </c>
      <c r="M23" s="24">
        <f>'Tensile properties'!O56</f>
        <v>1364.8559849692547</v>
      </c>
      <c r="O23" s="24"/>
      <c r="P23" s="24"/>
      <c r="R23"/>
      <c r="S23"/>
    </row>
    <row r="24" spans="1:20" x14ac:dyDescent="0.45">
      <c r="A24" s="24" t="s">
        <v>340</v>
      </c>
      <c r="B24" s="24" t="s">
        <v>357</v>
      </c>
      <c r="C24" s="24">
        <f>'Thread diameter (μm)'!F50</f>
        <v>1.9791238451649689</v>
      </c>
      <c r="D24" s="24">
        <f>'Thread diameter (μm)'!H50</f>
        <v>1.9791238451649689</v>
      </c>
      <c r="F24" s="24" t="s">
        <v>339</v>
      </c>
      <c r="G24" s="24" t="s">
        <v>356</v>
      </c>
      <c r="H24" s="24">
        <f>'Tensile properties'!E59</f>
        <v>0.25533333333333336</v>
      </c>
      <c r="I24" s="24">
        <f>'Tensile properties'!H59</f>
        <v>0.38616901916643515</v>
      </c>
      <c r="J24" s="24">
        <f>'Tensile properties'!L59</f>
        <v>193.86572436981839</v>
      </c>
      <c r="K24" s="24">
        <f>'Tensile properties'!M59</f>
        <v>193.86572436981839</v>
      </c>
      <c r="L24" s="24">
        <f>'Tensile properties'!N59</f>
        <v>2556.2693452134499</v>
      </c>
      <c r="M24" s="24">
        <f>'Tensile properties'!O59</f>
        <v>2556.2693452134499</v>
      </c>
      <c r="O24" s="24"/>
      <c r="P24" s="24"/>
      <c r="R24"/>
      <c r="S24"/>
    </row>
    <row r="25" spans="1:20" x14ac:dyDescent="0.45">
      <c r="A25" s="24" t="s">
        <v>341</v>
      </c>
      <c r="B25" s="24" t="s">
        <v>357</v>
      </c>
      <c r="C25" s="57">
        <f>'Thread diameter (μm)'!F60</f>
        <v>2.5266856056295137</v>
      </c>
      <c r="D25" s="57">
        <f>'Thread diameter (μm)'!H60</f>
        <v>2.5962921604747002</v>
      </c>
      <c r="F25" s="24" t="s">
        <v>309</v>
      </c>
      <c r="G25" s="24" t="s">
        <v>356</v>
      </c>
      <c r="H25" s="24">
        <f>'Tensile properties'!E64</f>
        <v>0.19779999999999998</v>
      </c>
      <c r="I25" s="24">
        <f>'Tensile properties'!H64</f>
        <v>-0.40796823832628287</v>
      </c>
      <c r="J25" s="24">
        <f>'Tensile properties'!L64</f>
        <v>145.79335058599767</v>
      </c>
      <c r="K25" s="24">
        <f>'Tensile properties'!M64</f>
        <v>145.79335058599767</v>
      </c>
      <c r="L25" s="24">
        <f>'Tensile properties'!N64</f>
        <v>15005.007794686644</v>
      </c>
      <c r="M25" s="24">
        <f>'Tensile properties'!O64</f>
        <v>15005.007794686644</v>
      </c>
      <c r="O25" s="24"/>
      <c r="P25" s="24"/>
      <c r="R25"/>
      <c r="S25"/>
    </row>
    <row r="26" spans="1:20" x14ac:dyDescent="0.45">
      <c r="A26" s="24" t="s">
        <v>342</v>
      </c>
      <c r="B26" s="24" t="s">
        <v>357</v>
      </c>
      <c r="C26" s="58">
        <f>'Thread diameter (μm)'!F62</f>
        <v>2.3322895157003765</v>
      </c>
      <c r="D26" s="58">
        <f>'Thread diameter (μm)'!H62</f>
        <v>2.4840729690394228</v>
      </c>
      <c r="F26" s="24" t="s">
        <v>311</v>
      </c>
      <c r="G26" s="24" t="s">
        <v>356</v>
      </c>
      <c r="H26" s="24">
        <f>'Tensile properties'!E69</f>
        <v>0.1996</v>
      </c>
      <c r="I26" s="24">
        <f>'Tensile properties'!H69</f>
        <v>-9.5850325656834046E-2</v>
      </c>
      <c r="J26" s="24">
        <f>'Tensile properties'!L69</f>
        <v>150.41465858158685</v>
      </c>
      <c r="K26" s="24">
        <f>'Tensile properties'!M69</f>
        <v>150.41465858158685</v>
      </c>
      <c r="L26" s="24">
        <f>'Tensile properties'!N69</f>
        <v>12857.125843793374</v>
      </c>
      <c r="M26" s="24">
        <f>'Tensile properties'!O69</f>
        <v>12857.125843793374</v>
      </c>
      <c r="O26" s="24"/>
      <c r="P26" s="24"/>
      <c r="R26"/>
      <c r="S26"/>
    </row>
    <row r="27" spans="1:20" x14ac:dyDescent="0.45">
      <c r="A27" s="24" t="s">
        <v>343</v>
      </c>
      <c r="B27" s="24" t="s">
        <v>357</v>
      </c>
      <c r="C27" s="24">
        <f>'Thread diameter (μm)'!F66</f>
        <v>2.4592255279499766</v>
      </c>
      <c r="D27" s="24">
        <f>'Thread diameter (μm)'!H66</f>
        <v>2.4592255279499766</v>
      </c>
      <c r="F27" s="24" t="s">
        <v>312</v>
      </c>
      <c r="G27" s="24" t="s">
        <v>356</v>
      </c>
      <c r="H27" s="24">
        <f>'Tensile properties'!E73</f>
        <v>0.22099999999999997</v>
      </c>
      <c r="I27" s="24">
        <f>'Tensile properties'!H73</f>
        <v>0.50259181883888715</v>
      </c>
      <c r="J27" s="24">
        <f>'Tensile properties'!L73</f>
        <v>583.61252131961498</v>
      </c>
      <c r="K27" s="24">
        <f>'Tensile properties'!M73</f>
        <v>583.61252131961498</v>
      </c>
      <c r="L27" s="24">
        <f>'Tensile properties'!N73</f>
        <v>12318.178501258744</v>
      </c>
      <c r="M27" s="24">
        <f>'Tensile properties'!O73</f>
        <v>12318.178501258744</v>
      </c>
      <c r="O27" s="24"/>
      <c r="P27" s="24"/>
      <c r="R27"/>
      <c r="S27"/>
    </row>
    <row r="28" spans="1:20" x14ac:dyDescent="0.45">
      <c r="A28" s="24" t="s">
        <v>344</v>
      </c>
      <c r="B28" s="24" t="s">
        <v>357</v>
      </c>
      <c r="C28" s="24">
        <f>'Thread diameter (μm)'!F67</f>
        <v>3.6724959748634123</v>
      </c>
      <c r="D28" s="24">
        <f>'Thread diameter (μm)'!H67</f>
        <v>3.6724959748634123</v>
      </c>
      <c r="F28" s="24" t="s">
        <v>313</v>
      </c>
      <c r="G28" s="24" t="s">
        <v>356</v>
      </c>
      <c r="H28" s="24">
        <f>'Tensile properties'!E78</f>
        <v>0.23020000000000002</v>
      </c>
      <c r="I28" s="24">
        <f>'Tensile properties'!H78</f>
        <v>0.3929875865970518</v>
      </c>
      <c r="J28" s="24">
        <f>'Tensile properties'!L78</f>
        <v>129.28920814015419</v>
      </c>
      <c r="K28" s="24">
        <f>'Tensile properties'!M78</f>
        <v>129.28920814015419</v>
      </c>
      <c r="L28" s="24">
        <f>'Tensile properties'!N78</f>
        <v>3095.8018990859464</v>
      </c>
      <c r="M28" s="24">
        <f>'Tensile properties'!O78</f>
        <v>3095.8018990859464</v>
      </c>
      <c r="O28" s="24"/>
      <c r="P28" s="24"/>
      <c r="R28"/>
      <c r="S28"/>
    </row>
    <row r="29" spans="1:20" x14ac:dyDescent="0.45">
      <c r="A29" s="24" t="s">
        <v>345</v>
      </c>
      <c r="B29" s="24" t="s">
        <v>357</v>
      </c>
      <c r="C29" s="24">
        <f>'Thread diameter (μm)'!F70</f>
        <v>2.4722997377902831</v>
      </c>
      <c r="D29" s="24">
        <f>'Thread diameter (μm)'!H70</f>
        <v>2.4722997377902831</v>
      </c>
      <c r="F29" s="24" t="s">
        <v>314</v>
      </c>
      <c r="G29" s="24" t="s">
        <v>356</v>
      </c>
      <c r="H29" s="24">
        <f>'Tensile properties'!E82</f>
        <v>0.22200000000000003</v>
      </c>
      <c r="I29" s="24">
        <f>'Tensile properties'!H82</f>
        <v>-0.62923385481629246</v>
      </c>
      <c r="J29" s="24">
        <f>'Tensile properties'!L82</f>
        <v>109.70946127145436</v>
      </c>
      <c r="K29" s="24">
        <f>'Tensile properties'!M82</f>
        <v>109.70946127145436</v>
      </c>
      <c r="L29" s="24">
        <f>'Tensile properties'!N82</f>
        <v>3236.4805659794197</v>
      </c>
      <c r="M29" s="24">
        <f>'Tensile properties'!O82</f>
        <v>3236.4805659794197</v>
      </c>
      <c r="O29" s="24"/>
      <c r="P29" s="24"/>
      <c r="R29"/>
      <c r="S29"/>
    </row>
    <row r="30" spans="1:20" x14ac:dyDescent="0.45">
      <c r="A30" s="24" t="s">
        <v>346</v>
      </c>
      <c r="B30" s="24" t="s">
        <v>357</v>
      </c>
      <c r="C30" s="24">
        <f>'Thread diameter (μm)'!F74</f>
        <v>2.046821496110538</v>
      </c>
      <c r="D30" s="24">
        <f>'Thread diameter (μm)'!H74</f>
        <v>2.046821496110538</v>
      </c>
      <c r="F30" s="24" t="s">
        <v>340</v>
      </c>
      <c r="G30" s="24" t="s">
        <v>357</v>
      </c>
      <c r="H30" s="24">
        <f>'Tensile properties'!E107</f>
        <v>0.45626086956521744</v>
      </c>
      <c r="I30" s="24">
        <f>'Tensile properties'!H107</f>
        <v>1.8874911675590911</v>
      </c>
      <c r="J30" s="24">
        <f>'Tensile properties'!L107</f>
        <v>160.62465654581368</v>
      </c>
      <c r="K30" s="24">
        <f>'Tensile properties'!M107</f>
        <v>160.62465654581368</v>
      </c>
      <c r="L30" s="24">
        <f>'Tensile properties'!N107</f>
        <v>1843.9480841731486</v>
      </c>
      <c r="M30" s="24">
        <f>'Tensile properties'!O107</f>
        <v>1843.9480841731486</v>
      </c>
      <c r="O30" s="24"/>
      <c r="P30" s="24"/>
      <c r="R30"/>
      <c r="S30"/>
    </row>
    <row r="31" spans="1:20" x14ac:dyDescent="0.45">
      <c r="A31" s="24" t="s">
        <v>347</v>
      </c>
      <c r="B31" s="24" t="s">
        <v>357</v>
      </c>
      <c r="C31" s="24">
        <f>'Thread diameter (μm)'!F79</f>
        <v>2.5102007074902546</v>
      </c>
      <c r="D31" s="24">
        <f>'Thread diameter (μm)'!H79</f>
        <v>2.5102007074902546</v>
      </c>
      <c r="F31" s="24" t="s">
        <v>341</v>
      </c>
      <c r="G31" s="24" t="s">
        <v>357</v>
      </c>
      <c r="H31" s="24">
        <f>'Tensile properties'!E123</f>
        <v>0.44231249999999994</v>
      </c>
      <c r="I31" s="24">
        <f>'Tensile properties'!H123</f>
        <v>2.8640028278760439</v>
      </c>
      <c r="J31" s="24">
        <f>'Tensile properties'!L123</f>
        <v>124.11956651517318</v>
      </c>
      <c r="K31" s="24">
        <f>'Tensile properties'!M123</f>
        <v>124.11956651517318</v>
      </c>
      <c r="L31" s="24">
        <f>'Tensile properties'!N123</f>
        <v>1592.4260953917737</v>
      </c>
      <c r="M31" s="24">
        <f>'Tensile properties'!O123</f>
        <v>1592.4260953917737</v>
      </c>
      <c r="O31" s="24"/>
      <c r="P31" s="24"/>
      <c r="R31"/>
      <c r="S31"/>
    </row>
    <row r="32" spans="1:20" x14ac:dyDescent="0.45">
      <c r="A32" s="24" t="s">
        <v>348</v>
      </c>
      <c r="B32" s="24" t="s">
        <v>357</v>
      </c>
      <c r="C32" s="24">
        <f>'Thread diameter (μm)'!F81</f>
        <v>2.5559086128093877</v>
      </c>
      <c r="D32" s="24">
        <f>'Thread diameter (μm)'!H81</f>
        <v>2.5559086128093877</v>
      </c>
      <c r="F32" s="24" t="s">
        <v>342</v>
      </c>
      <c r="G32" s="24" t="s">
        <v>357</v>
      </c>
      <c r="H32" s="24">
        <f>'Tensile properties'!E126</f>
        <v>0.58233333333333326</v>
      </c>
      <c r="I32" s="24">
        <f>'Tensile properties'!H126</f>
        <v>3.4391459184207256</v>
      </c>
      <c r="J32" s="58">
        <f>'Tensile properties'!L126</f>
        <v>374.05158929822113</v>
      </c>
      <c r="K32" s="58">
        <f>'Tensile properties'!M126</f>
        <v>276.11758856855039</v>
      </c>
      <c r="L32" s="58">
        <f>'Tensile properties'!N126</f>
        <v>3289.0058825541887</v>
      </c>
      <c r="M32" s="58">
        <f>'Tensile properties'!O126</f>
        <v>2427.8800012117968</v>
      </c>
      <c r="O32" s="24"/>
      <c r="P32" s="24"/>
      <c r="R32"/>
      <c r="S32"/>
    </row>
    <row r="33" spans="1:19" x14ac:dyDescent="0.45">
      <c r="A33" s="24" t="s">
        <v>324</v>
      </c>
      <c r="B33" s="24" t="s">
        <v>358</v>
      </c>
      <c r="C33" s="24">
        <f>'Thread diameter (μm)'!F82</f>
        <v>1.4502076868635434</v>
      </c>
      <c r="D33" s="24">
        <f>'Thread diameter (μm)'!H82</f>
        <v>1.4502076868635434</v>
      </c>
      <c r="F33" s="24" t="s">
        <v>343</v>
      </c>
      <c r="G33" s="24" t="s">
        <v>357</v>
      </c>
      <c r="H33" s="24">
        <f>'Tensile properties'!E130</f>
        <v>0.47133333333333333</v>
      </c>
      <c r="I33" s="24">
        <f>'Tensile properties'!H130</f>
        <v>3.127724983012488</v>
      </c>
      <c r="J33" s="24">
        <f>'Tensile properties'!L130</f>
        <v>212.53374320139372</v>
      </c>
      <c r="K33" s="24">
        <f>'Tensile properties'!M130</f>
        <v>212.53374320139372</v>
      </c>
      <c r="L33" s="24">
        <f>'Tensile properties'!N130</f>
        <v>1630.8967663241351</v>
      </c>
      <c r="M33" s="24">
        <f>'Tensile properties'!O130</f>
        <v>1630.8967663241351</v>
      </c>
      <c r="O33" s="24"/>
      <c r="P33" s="24"/>
      <c r="R33"/>
      <c r="S33"/>
    </row>
    <row r="34" spans="1:19" x14ac:dyDescent="0.45">
      <c r="A34" s="24" t="s">
        <v>149</v>
      </c>
      <c r="B34" s="24" t="s">
        <v>358</v>
      </c>
      <c r="C34" s="24">
        <f>'Thread diameter (μm)'!F83</f>
        <v>1.657847051641788</v>
      </c>
      <c r="D34" s="24">
        <f>'Thread diameter (μm)'!H83</f>
        <v>1.657847051641788</v>
      </c>
      <c r="F34" s="24" t="s">
        <v>344</v>
      </c>
      <c r="G34" s="24" t="s">
        <v>357</v>
      </c>
      <c r="H34" s="24">
        <f>'Tensile properties'!E135</f>
        <v>0.65359999999999996</v>
      </c>
      <c r="I34" s="24">
        <f>'Tensile properties'!H135</f>
        <v>4.5771471838016664</v>
      </c>
      <c r="J34" s="24">
        <f>'Tensile properties'!L135</f>
        <v>79.996435246050126</v>
      </c>
      <c r="K34" s="24">
        <f>'Tensile properties'!M135</f>
        <v>79.996435246050126</v>
      </c>
      <c r="L34" s="24">
        <f>'Tensile properties'!N135</f>
        <v>409.04091284274284</v>
      </c>
      <c r="M34" s="24">
        <f>'Tensile properties'!O135</f>
        <v>409.04091284274284</v>
      </c>
      <c r="O34" s="24"/>
      <c r="P34" s="24"/>
      <c r="R34"/>
      <c r="S34"/>
    </row>
    <row r="35" spans="1:19" x14ac:dyDescent="0.45">
      <c r="A35" s="24" t="s">
        <v>150</v>
      </c>
      <c r="B35" s="24" t="s">
        <v>358</v>
      </c>
      <c r="C35" s="24">
        <f>'Thread diameter (μm)'!F84</f>
        <v>1.5290951597515618</v>
      </c>
      <c r="D35" s="24">
        <f>'Thread diameter (μm)'!H84</f>
        <v>1.5290951597515618</v>
      </c>
      <c r="F35" s="24" t="s">
        <v>345</v>
      </c>
      <c r="G35" s="24" t="s">
        <v>357</v>
      </c>
      <c r="H35" s="24">
        <f>'Tensile properties'!E138</f>
        <v>0.59166666666666667</v>
      </c>
      <c r="I35" s="24">
        <f>'Tensile properties'!H138</f>
        <v>3.4501674238324638</v>
      </c>
      <c r="J35" s="24">
        <f>'Tensile properties'!L138</f>
        <v>285.82930255774573</v>
      </c>
      <c r="K35" s="24">
        <f>'Tensile properties'!M138</f>
        <v>285.82930255774573</v>
      </c>
      <c r="L35" s="24">
        <f>'Tensile properties'!N138</f>
        <v>2448.5873227882939</v>
      </c>
      <c r="M35" s="24">
        <f>'Tensile properties'!O138</f>
        <v>2448.5873227882939</v>
      </c>
      <c r="O35" s="24"/>
      <c r="P35" s="24"/>
      <c r="R35"/>
      <c r="S35"/>
    </row>
    <row r="36" spans="1:19" x14ac:dyDescent="0.45">
      <c r="A36" s="24" t="s">
        <v>325</v>
      </c>
      <c r="B36" s="24" t="s">
        <v>358</v>
      </c>
      <c r="C36" s="24">
        <f>'Thread diameter (μm)'!F85</f>
        <v>1.4953729561461278</v>
      </c>
      <c r="D36" s="24">
        <f>'Thread diameter (μm)'!H85</f>
        <v>1.4953729561461278</v>
      </c>
      <c r="F36" s="24" t="s">
        <v>346</v>
      </c>
      <c r="G36" s="24" t="s">
        <v>357</v>
      </c>
      <c r="H36" s="24">
        <f>'Tensile properties'!E142</f>
        <v>0.84424999999999994</v>
      </c>
      <c r="I36" s="24">
        <f>'Tensile properties'!H142</f>
        <v>3.2633614999074787</v>
      </c>
      <c r="J36" s="24">
        <f>'Tensile properties'!L142</f>
        <v>555.32045741819775</v>
      </c>
      <c r="K36" s="24">
        <f>'Tensile properties'!M142</f>
        <v>555.32045741819775</v>
      </c>
      <c r="L36" s="24">
        <f>'Tensile properties'!N142</f>
        <v>194.57913817062661</v>
      </c>
      <c r="M36" s="24">
        <f>'Tensile properties'!O142</f>
        <v>194.57913817062661</v>
      </c>
      <c r="O36" s="24"/>
      <c r="P36" s="24"/>
      <c r="R36"/>
      <c r="S36"/>
    </row>
    <row r="37" spans="1:19" x14ac:dyDescent="0.45">
      <c r="A37" s="24" t="s">
        <v>152</v>
      </c>
      <c r="B37" s="24" t="s">
        <v>358</v>
      </c>
      <c r="C37" s="24">
        <f>'Thread diameter (μm)'!F86</f>
        <v>2.1860512767380942</v>
      </c>
      <c r="D37" s="24">
        <f>'Thread diameter (μm)'!H86</f>
        <v>2.1860512767380942</v>
      </c>
      <c r="F37" s="24" t="s">
        <v>347</v>
      </c>
      <c r="G37" s="24" t="s">
        <v>357</v>
      </c>
      <c r="H37" s="24">
        <f>'Tensile properties'!E147</f>
        <v>0.82179999999999997</v>
      </c>
      <c r="I37" s="24">
        <f>'Tensile properties'!H147</f>
        <v>3.4845024543390481</v>
      </c>
      <c r="J37" s="24">
        <f>'Tensile properties'!L147</f>
        <v>274.21922549738781</v>
      </c>
      <c r="K37" s="24">
        <f>'Tensile properties'!M147</f>
        <v>274.21922549738781</v>
      </c>
      <c r="L37" s="24">
        <f>'Tensile properties'!N147</f>
        <v>949.63572220892172</v>
      </c>
      <c r="M37" s="24">
        <f>'Tensile properties'!O147</f>
        <v>949.63572220892172</v>
      </c>
      <c r="O37" s="24"/>
      <c r="P37" s="24"/>
      <c r="R37"/>
      <c r="S37"/>
    </row>
    <row r="38" spans="1:19" x14ac:dyDescent="0.45">
      <c r="A38" s="24" t="s">
        <v>153</v>
      </c>
      <c r="B38" s="24" t="s">
        <v>358</v>
      </c>
      <c r="C38" s="24">
        <f>'Thread diameter (μm)'!F87</f>
        <v>1.7524987552747524</v>
      </c>
      <c r="D38" s="24">
        <f>'Thread diameter (μm)'!H87</f>
        <v>1.7524987552747524</v>
      </c>
      <c r="F38" s="24" t="s">
        <v>348</v>
      </c>
      <c r="G38" s="24" t="s">
        <v>357</v>
      </c>
      <c r="H38" s="24">
        <f>'Tensile properties'!E149</f>
        <v>0.76200000000000001</v>
      </c>
      <c r="I38" s="24">
        <f>'Tensile properties'!H149</f>
        <v>3.2159314945787507</v>
      </c>
      <c r="J38" s="24">
        <f>'Tensile properties'!L149</f>
        <v>191.31879283769524</v>
      </c>
      <c r="K38" s="24">
        <f>'Tensile properties'!M149</f>
        <v>191.31879283769524</v>
      </c>
      <c r="L38" s="24">
        <f>'Tensile properties'!N149</f>
        <v>232.304986396891</v>
      </c>
      <c r="M38" s="24">
        <f>'Tensile properties'!O149</f>
        <v>232.304986396891</v>
      </c>
      <c r="O38" s="24"/>
      <c r="P38" s="24"/>
      <c r="R38"/>
      <c r="S38"/>
    </row>
    <row r="39" spans="1:19" x14ac:dyDescent="0.45">
      <c r="A39" s="24" t="s">
        <v>154</v>
      </c>
      <c r="B39" s="24" t="s">
        <v>358</v>
      </c>
      <c r="C39" s="24">
        <f>'Thread diameter (μm)'!F88</f>
        <v>1.4653365684598434</v>
      </c>
      <c r="D39" s="24">
        <f>'Thread diameter (μm)'!H88</f>
        <v>1.4653365684598434</v>
      </c>
      <c r="F39" s="24" t="s">
        <v>324</v>
      </c>
      <c r="G39" s="24" t="s">
        <v>358</v>
      </c>
      <c r="H39" s="24">
        <f>'Tensile properties'!E150</f>
        <v>0.35699999999999998</v>
      </c>
      <c r="I39" s="24">
        <f>'Tensile properties'!H150</f>
        <v>1.922787731634459</v>
      </c>
      <c r="J39" s="24">
        <f>'Tensile properties'!L150</f>
        <v>479.23888927514474</v>
      </c>
      <c r="K39" s="24">
        <f>'Tensile properties'!M150</f>
        <v>479.23888927514474</v>
      </c>
      <c r="L39" s="24">
        <f>'Tensile properties'!N150</f>
        <v>5160.9964653357374</v>
      </c>
      <c r="M39" s="24">
        <f>'Tensile properties'!O150</f>
        <v>5160.9964653357374</v>
      </c>
      <c r="O39" s="24"/>
      <c r="P39" s="24"/>
      <c r="R39"/>
      <c r="S39"/>
    </row>
    <row r="40" spans="1:19" x14ac:dyDescent="0.45">
      <c r="A40" s="24" t="s">
        <v>155</v>
      </c>
      <c r="B40" s="24" t="s">
        <v>358</v>
      </c>
      <c r="C40" s="24">
        <f>'Thread diameter (μm)'!F89</f>
        <v>1.5496879080283263</v>
      </c>
      <c r="D40" s="24">
        <f>'Thread diameter (μm)'!H89</f>
        <v>1.5496879080283263</v>
      </c>
      <c r="F40" s="24" t="s">
        <v>149</v>
      </c>
      <c r="G40" s="24" t="s">
        <v>358</v>
      </c>
      <c r="H40" s="24">
        <f>'Tensile properties'!E151</f>
        <v>0.30099999999999999</v>
      </c>
      <c r="I40" s="24">
        <f>'Tensile properties'!H151</f>
        <v>2.2215919337845138</v>
      </c>
      <c r="J40" s="24">
        <f>'Tensile properties'!L151</f>
        <v>426.54790023946913</v>
      </c>
      <c r="K40" s="24">
        <f>'Tensile properties'!M151</f>
        <v>426.54790023946913</v>
      </c>
      <c r="L40" s="24">
        <f>'Tensile properties'!N151</f>
        <v>2627.6960269469187</v>
      </c>
      <c r="M40" s="24">
        <f>'Tensile properties'!O151</f>
        <v>2627.6960269469187</v>
      </c>
      <c r="O40" s="24"/>
      <c r="P40" s="24"/>
      <c r="R40"/>
      <c r="S40"/>
    </row>
    <row r="41" spans="1:19" x14ac:dyDescent="0.45">
      <c r="A41" s="24" t="s">
        <v>156</v>
      </c>
      <c r="B41" s="24" t="s">
        <v>358</v>
      </c>
      <c r="C41" s="24">
        <f>'Thread diameter (μm)'!F90</f>
        <v>1.7381828683246627</v>
      </c>
      <c r="D41" s="24">
        <f>'Thread diameter (μm)'!H90</f>
        <v>1.7381828683246627</v>
      </c>
      <c r="F41" s="24" t="s">
        <v>150</v>
      </c>
      <c r="G41" s="24" t="s">
        <v>358</v>
      </c>
      <c r="H41" s="24">
        <f>'Tensile properties'!E152</f>
        <v>0.48399999999999999</v>
      </c>
      <c r="I41" s="24">
        <f>'Tensile properties'!H152</f>
        <v>2.3265945454543977</v>
      </c>
      <c r="J41" s="24">
        <f>'Tensile properties'!L152</f>
        <v>612.91794330329628</v>
      </c>
      <c r="K41" s="24">
        <f>'Tensile properties'!M152</f>
        <v>612.91794330329628</v>
      </c>
      <c r="L41" s="24">
        <f>'Tensile properties'!N152</f>
        <v>3324.6445228814259</v>
      </c>
      <c r="M41" s="24">
        <f>'Tensile properties'!O152</f>
        <v>3324.6445228814259</v>
      </c>
      <c r="O41" s="24"/>
      <c r="P41" s="24"/>
      <c r="R41"/>
      <c r="S41"/>
    </row>
    <row r="42" spans="1:19" x14ac:dyDescent="0.45">
      <c r="A42" s="24" t="s">
        <v>157</v>
      </c>
      <c r="B42" s="24" t="s">
        <v>358</v>
      </c>
      <c r="C42" s="24">
        <f>'Thread diameter (μm)'!F91</f>
        <v>1.5437253690687192</v>
      </c>
      <c r="D42" s="24">
        <f>'Thread diameter (μm)'!H91</f>
        <v>1.5437253690687192</v>
      </c>
      <c r="F42" s="24" t="s">
        <v>295</v>
      </c>
      <c r="G42" s="24" t="s">
        <v>358</v>
      </c>
      <c r="H42" s="24">
        <f>'Tensile properties'!E153</f>
        <v>0.17599999999999999</v>
      </c>
      <c r="I42" s="24">
        <f>'Tensile properties'!H153</f>
        <v>2.411439497906128</v>
      </c>
      <c r="J42" s="46">
        <f>'Tensile properties'!L153</f>
        <v>125.88826756661295</v>
      </c>
      <c r="K42" s="46">
        <f>'Tensile properties'!M153</f>
        <v>197.9066087819634</v>
      </c>
      <c r="L42" s="24">
        <f>'Tensile properties'!N153</f>
        <v>1993.6206545641369</v>
      </c>
      <c r="M42" s="24">
        <f>'Tensile properties'!O153</f>
        <v>1993.6206545641369</v>
      </c>
      <c r="O42" s="24"/>
      <c r="P42" s="24"/>
      <c r="R42"/>
      <c r="S42"/>
    </row>
    <row r="43" spans="1:19" x14ac:dyDescent="0.45">
      <c r="A43" s="24" t="s">
        <v>158</v>
      </c>
      <c r="B43" s="24" t="s">
        <v>358</v>
      </c>
      <c r="C43" s="24">
        <f>'Thread diameter (μm)'!F92</f>
        <v>1.7195471351141305</v>
      </c>
      <c r="D43" s="24">
        <f>'Thread diameter (μm)'!H92</f>
        <v>1.7195471351141305</v>
      </c>
      <c r="F43" s="24" t="s">
        <v>296</v>
      </c>
      <c r="G43" s="24" t="s">
        <v>358</v>
      </c>
      <c r="H43" s="24">
        <f>'Tensile properties'!E154</f>
        <v>0.255</v>
      </c>
      <c r="I43" s="24">
        <f>'Tensile properties'!H154</f>
        <v>0.42330502623649535</v>
      </c>
      <c r="J43" s="46">
        <f>'Tensile properties'!L154</f>
        <v>17.240482921454525</v>
      </c>
      <c r="K43" s="46">
        <f>'Tensile properties'!M154</f>
        <v>27.103443193727184</v>
      </c>
      <c r="L43" s="24">
        <f>'Tensile properties'!N154</f>
        <v>218.81548637345693</v>
      </c>
      <c r="M43" s="24">
        <f>'Tensile properties'!O154</f>
        <v>218.81548637345693</v>
      </c>
      <c r="O43" s="24"/>
      <c r="P43" s="24"/>
      <c r="R43"/>
      <c r="S43"/>
    </row>
    <row r="44" spans="1:19" x14ac:dyDescent="0.45">
      <c r="A44" s="24" t="s">
        <v>159</v>
      </c>
      <c r="B44" s="24" t="s">
        <v>358</v>
      </c>
      <c r="C44" s="24">
        <f>'Thread diameter (μm)'!F93</f>
        <v>1.5098385472113456</v>
      </c>
      <c r="D44" s="24">
        <f>'Thread diameter (μm)'!H93</f>
        <v>1.5098385472113456</v>
      </c>
      <c r="F44" s="24" t="s">
        <v>297</v>
      </c>
      <c r="G44" s="24" t="s">
        <v>358</v>
      </c>
      <c r="H44" s="24">
        <f>'Tensile properties'!E155</f>
        <v>0.17299999999999999</v>
      </c>
      <c r="I44" s="24">
        <f>'Tensile properties'!H155</f>
        <v>0.53415144906948731</v>
      </c>
      <c r="J44" s="46">
        <f>'Tensile properties'!L155</f>
        <v>19.261469459071005</v>
      </c>
      <c r="K44" s="46">
        <f>'Tensile properties'!M155</f>
        <v>30.280598617222385</v>
      </c>
      <c r="L44" s="24">
        <f>'Tensile properties'!N155</f>
        <v>300.96004112170147</v>
      </c>
      <c r="M44" s="24">
        <f>'Tensile properties'!O155</f>
        <v>300.96004112170147</v>
      </c>
      <c r="O44" s="24"/>
      <c r="P44" s="24"/>
      <c r="R44"/>
      <c r="S44"/>
    </row>
    <row r="45" spans="1:19" x14ac:dyDescent="0.45">
      <c r="A45" s="24" t="s">
        <v>160</v>
      </c>
      <c r="B45" s="24" t="s">
        <v>358</v>
      </c>
      <c r="C45" s="24">
        <f>'Thread diameter (μm)'!F94</f>
        <v>1.6280633765572654</v>
      </c>
      <c r="D45" s="24">
        <f>'Thread diameter (μm)'!H94</f>
        <v>1.6280633765572654</v>
      </c>
      <c r="F45" s="24" t="s">
        <v>298</v>
      </c>
      <c r="G45" s="24" t="s">
        <v>358</v>
      </c>
      <c r="H45" s="24">
        <f>'Tensile properties'!E156</f>
        <v>0.56599999999999995</v>
      </c>
      <c r="I45" s="24">
        <f>'Tensile properties'!H156</f>
        <v>2.8251218726880474</v>
      </c>
      <c r="J45" s="46">
        <f>'Tensile properties'!L156</f>
        <v>190.39048035657348</v>
      </c>
      <c r="K45" s="46">
        <f>'Tensile properties'!M156</f>
        <v>299.30934025921511</v>
      </c>
      <c r="L45" s="24">
        <f>'Tensile properties'!N156</f>
        <v>3506.9406065596709</v>
      </c>
      <c r="M45" s="24">
        <f>'Tensile properties'!O156</f>
        <v>3506.9406065596709</v>
      </c>
      <c r="O45" s="24"/>
      <c r="P45" s="24"/>
      <c r="R45"/>
      <c r="S45"/>
    </row>
    <row r="46" spans="1:19" x14ac:dyDescent="0.45">
      <c r="A46" s="24" t="s">
        <v>161</v>
      </c>
      <c r="B46" s="24" t="s">
        <v>358</v>
      </c>
      <c r="C46" s="24">
        <f>'Thread diameter (μm)'!F95</f>
        <v>2.4473778378955862</v>
      </c>
      <c r="D46" s="24">
        <f>'Thread diameter (μm)'!H95</f>
        <v>2.4473778378955862</v>
      </c>
      <c r="F46" s="24" t="s">
        <v>151</v>
      </c>
      <c r="G46" s="24" t="s">
        <v>358</v>
      </c>
      <c r="H46" s="24">
        <f>'Tensile properties'!E157</f>
        <v>0.112</v>
      </c>
      <c r="I46" s="24">
        <f>'Tensile properties'!H157</f>
        <v>1.6199821263097716</v>
      </c>
      <c r="J46" s="46">
        <f>'Tensile properties'!L157</f>
        <v>57.050530584223793</v>
      </c>
      <c r="K46" s="46">
        <f>'Tensile properties'!M157</f>
        <v>323.45598766782211</v>
      </c>
      <c r="L46" s="24">
        <f>'Tensile properties'!N157</f>
        <v>6111.3529781584502</v>
      </c>
      <c r="M46" s="24">
        <f>'Tensile properties'!O157</f>
        <v>6111.3529781584502</v>
      </c>
      <c r="O46" s="24"/>
      <c r="P46" s="24"/>
      <c r="R46"/>
      <c r="S46"/>
    </row>
    <row r="47" spans="1:19" x14ac:dyDescent="0.45">
      <c r="A47" s="24" t="s">
        <v>162</v>
      </c>
      <c r="B47" s="24" t="s">
        <v>358</v>
      </c>
      <c r="C47" s="24">
        <f>'Thread diameter (μm)'!F96</f>
        <v>3.4432346374532128</v>
      </c>
      <c r="D47" s="24">
        <f>'Thread diameter (μm)'!H96</f>
        <v>3.4432346374532128</v>
      </c>
      <c r="F47" s="24" t="s">
        <v>152</v>
      </c>
      <c r="G47" s="24" t="s">
        <v>358</v>
      </c>
      <c r="H47" s="24">
        <f>'Tensile properties'!E158</f>
        <v>0.193</v>
      </c>
      <c r="I47" s="24">
        <f>'Tensile properties'!H158</f>
        <v>2.8454906102234481</v>
      </c>
      <c r="J47" s="46">
        <f>'Tensile properties'!L158</f>
        <v>194.3082587283775</v>
      </c>
      <c r="K47" s="46">
        <f>'Tensile properties'!M158</f>
        <v>276.77776643076487</v>
      </c>
      <c r="L47" s="24">
        <f>'Tensile properties'!N158</f>
        <v>4806.3802019464492</v>
      </c>
      <c r="M47" s="24">
        <f>'Tensile properties'!O158</f>
        <v>4806.3802019464492</v>
      </c>
      <c r="O47" s="24"/>
      <c r="P47" s="24"/>
      <c r="R47"/>
      <c r="S47"/>
    </row>
    <row r="48" spans="1:19" x14ac:dyDescent="0.45">
      <c r="A48" s="24" t="s">
        <v>163</v>
      </c>
      <c r="B48" s="24" t="s">
        <v>358</v>
      </c>
      <c r="C48" s="24">
        <f>'Thread diameter (μm)'!F97</f>
        <v>2.9652215183489692</v>
      </c>
      <c r="D48" s="24">
        <f>'Thread diameter (μm)'!H97</f>
        <v>2.9652215183489692</v>
      </c>
      <c r="F48" s="24" t="s">
        <v>153</v>
      </c>
      <c r="G48" s="24" t="s">
        <v>358</v>
      </c>
      <c r="H48" s="24">
        <f>'Tensile properties'!E159</f>
        <v>0.254</v>
      </c>
      <c r="I48" s="24">
        <f>'Tensile properties'!H159</f>
        <v>1.4445632692438664</v>
      </c>
      <c r="J48" s="46">
        <f>'Tensile properties'!L159</f>
        <v>47.871412958066273</v>
      </c>
      <c r="K48" s="46">
        <f>'Tensile properties'!M159</f>
        <v>162.29125621846768</v>
      </c>
      <c r="L48" s="24">
        <f>'Tensile properties'!N159</f>
        <v>5640.7694407819763</v>
      </c>
      <c r="M48" s="24">
        <f>'Tensile properties'!O159</f>
        <v>5640.7694407819763</v>
      </c>
      <c r="O48" s="24"/>
      <c r="P48" s="24"/>
      <c r="R48"/>
      <c r="S48"/>
    </row>
    <row r="49" spans="1:19" x14ac:dyDescent="0.45">
      <c r="A49" s="24" t="s">
        <v>164</v>
      </c>
      <c r="B49" s="24" t="s">
        <v>358</v>
      </c>
      <c r="C49" s="24">
        <f>'Thread diameter (μm)'!F98</f>
        <v>2.4819021407677018</v>
      </c>
      <c r="D49" s="24">
        <f>'Thread diameter (μm)'!H98</f>
        <v>2.4819021407677018</v>
      </c>
      <c r="F49" s="24" t="s">
        <v>154</v>
      </c>
      <c r="G49" s="24" t="s">
        <v>358</v>
      </c>
      <c r="H49" s="24">
        <f>'Tensile properties'!E160</f>
        <v>0.53300000000000003</v>
      </c>
      <c r="I49" s="24">
        <f>'Tensile properties'!H160</f>
        <v>1.964731903295901</v>
      </c>
      <c r="J49" s="46">
        <f>'Tensile properties'!L160</f>
        <v>80.534619959878938</v>
      </c>
      <c r="K49" s="46">
        <f>'Tensile properties'!M160</f>
        <v>484.87232388429038</v>
      </c>
      <c r="L49" s="24">
        <f>'Tensile properties'!N160</f>
        <v>6312.8568409939944</v>
      </c>
      <c r="M49" s="24">
        <f>'Tensile properties'!O160</f>
        <v>6312.8568409939944</v>
      </c>
      <c r="O49" s="24"/>
      <c r="P49" s="24"/>
      <c r="R49"/>
      <c r="S49"/>
    </row>
    <row r="50" spans="1:19" x14ac:dyDescent="0.45">
      <c r="A50" s="24" t="s">
        <v>165</v>
      </c>
      <c r="B50" s="24" t="s">
        <v>358</v>
      </c>
      <c r="C50" s="24">
        <f>'Thread diameter (μm)'!F99</f>
        <v>2.3843493947966854</v>
      </c>
      <c r="D50" s="24">
        <f>'Thread diameter (μm)'!H99</f>
        <v>2.3843493947966854</v>
      </c>
      <c r="F50" s="24" t="s">
        <v>155</v>
      </c>
      <c r="G50" s="24" t="s">
        <v>358</v>
      </c>
      <c r="H50" s="24">
        <f>'Tensile properties'!E161</f>
        <v>0.23</v>
      </c>
      <c r="I50" s="24">
        <f>'Tensile properties'!H161</f>
        <v>2.65745841498615</v>
      </c>
      <c r="J50" s="46">
        <f>'Tensile properties'!L161</f>
        <v>161.00149735425117</v>
      </c>
      <c r="K50" s="46">
        <f>'Tensile properties'!M161</f>
        <v>818.85697844588708</v>
      </c>
      <c r="L50" s="24">
        <f>'Tensile properties'!N161</f>
        <v>8460.1822324286495</v>
      </c>
      <c r="M50" s="24">
        <f>'Tensile properties'!O161</f>
        <v>8460.1822324286495</v>
      </c>
      <c r="O50" s="24"/>
      <c r="P50" s="24"/>
      <c r="R50"/>
      <c r="S50"/>
    </row>
    <row r="51" spans="1:19" x14ac:dyDescent="0.45">
      <c r="A51" s="24" t="s">
        <v>166</v>
      </c>
      <c r="B51" s="24" t="s">
        <v>358</v>
      </c>
      <c r="C51" s="24">
        <f>'Thread diameter (μm)'!F100</f>
        <v>2.0839314469526879</v>
      </c>
      <c r="D51" s="24">
        <f>'Thread diameter (μm)'!H100</f>
        <v>2.0839314469526879</v>
      </c>
      <c r="F51" s="24" t="s">
        <v>156</v>
      </c>
      <c r="G51" s="24" t="s">
        <v>358</v>
      </c>
      <c r="H51" s="24">
        <f>'Tensile properties'!E162</f>
        <v>0.19700000000000001</v>
      </c>
      <c r="I51" s="24">
        <f>'Tensile properties'!H162</f>
        <v>2.4197457127676225</v>
      </c>
      <c r="J51" s="46">
        <f>'Tensile properties'!L162</f>
        <v>126.93827733196676</v>
      </c>
      <c r="K51" s="46">
        <f>'Tensile properties'!M162</f>
        <v>442.8392406668429</v>
      </c>
      <c r="L51" s="24">
        <f>'Tensile properties'!N162</f>
        <v>6264.6607869840227</v>
      </c>
      <c r="M51" s="24">
        <f>'Tensile properties'!O162</f>
        <v>6264.6607869840227</v>
      </c>
      <c r="O51" s="24"/>
      <c r="P51" s="24"/>
      <c r="R51"/>
      <c r="S51"/>
    </row>
    <row r="52" spans="1:19" x14ac:dyDescent="0.45">
      <c r="A52" s="24" t="s">
        <v>167</v>
      </c>
      <c r="B52" s="24" t="s">
        <v>359</v>
      </c>
      <c r="C52" s="24">
        <f>'Thread diameter (μm)'!F101</f>
        <v>1.854264674579452</v>
      </c>
      <c r="D52" s="24">
        <f>'Thread diameter (μm)'!H101</f>
        <v>1.854264674579452</v>
      </c>
      <c r="F52" s="24" t="s">
        <v>157</v>
      </c>
      <c r="G52" s="24" t="s">
        <v>358</v>
      </c>
      <c r="H52" s="24">
        <f>'Tensile properties'!E163</f>
        <v>0.34300000000000003</v>
      </c>
      <c r="I52" s="24">
        <f>'Tensile properties'!H163</f>
        <v>1.8094356542409977</v>
      </c>
      <c r="J52" s="46">
        <f>'Tensile properties'!L163</f>
        <v>68.950641258233659</v>
      </c>
      <c r="K52" s="46">
        <f>'Tensile properties'!M163</f>
        <v>354.8913748398532</v>
      </c>
      <c r="L52" s="24">
        <f>'Tensile properties'!N163</f>
        <v>3073.9625110371235</v>
      </c>
      <c r="M52" s="24">
        <f>'Tensile properties'!O163</f>
        <v>3073.9625110371235</v>
      </c>
      <c r="O52" s="24"/>
      <c r="P52" s="24"/>
      <c r="R52"/>
      <c r="S52"/>
    </row>
    <row r="53" spans="1:19" x14ac:dyDescent="0.45">
      <c r="A53" s="24" t="s">
        <v>168</v>
      </c>
      <c r="B53" s="24" t="s">
        <v>359</v>
      </c>
      <c r="C53" s="24">
        <f>'Thread diameter (μm)'!F102</f>
        <v>1.2632789102233435</v>
      </c>
      <c r="D53" s="24">
        <f>'Thread diameter (μm)'!H102</f>
        <v>1.2632789102233435</v>
      </c>
      <c r="F53" s="24" t="s">
        <v>158</v>
      </c>
      <c r="G53" s="24" t="s">
        <v>358</v>
      </c>
      <c r="H53" s="24">
        <f>'Tensile properties'!E164</f>
        <v>0.14899999999999999</v>
      </c>
      <c r="I53" s="24">
        <f>'Tensile properties'!H164</f>
        <v>1.6140273647679075</v>
      </c>
      <c r="J53" s="46">
        <f>'Tensile properties'!L164</f>
        <v>56.711817756690301</v>
      </c>
      <c r="K53" s="46">
        <f>'Tensile properties'!M164</f>
        <v>205.35905496803016</v>
      </c>
      <c r="L53" s="24">
        <f>'Tensile properties'!N164</f>
        <v>7425.7147429510887</v>
      </c>
      <c r="M53" s="24">
        <f>'Tensile properties'!O164</f>
        <v>7425.7147429510887</v>
      </c>
      <c r="O53" s="24"/>
      <c r="P53" s="24"/>
      <c r="R53"/>
      <c r="S53"/>
    </row>
    <row r="54" spans="1:19" x14ac:dyDescent="0.45">
      <c r="A54" s="24" t="s">
        <v>169</v>
      </c>
      <c r="B54" s="24" t="s">
        <v>359</v>
      </c>
      <c r="C54" s="24">
        <f>'Thread diameter (μm)'!F103</f>
        <v>1.8143360234069599</v>
      </c>
      <c r="D54" s="24">
        <f>'Thread diameter (μm)'!H103</f>
        <v>1.8143360234069599</v>
      </c>
      <c r="F54" s="24" t="s">
        <v>349</v>
      </c>
      <c r="G54" s="24" t="s">
        <v>359</v>
      </c>
      <c r="H54" s="24">
        <f>'Tensile properties'!E165</f>
        <v>0.19700000000000001</v>
      </c>
      <c r="I54" s="24">
        <f>'Tensile properties'!H165</f>
        <v>1.467182864853229</v>
      </c>
      <c r="J54" s="24">
        <f>'Tensile properties'!L165</f>
        <v>135.43344730738687</v>
      </c>
      <c r="K54" s="24">
        <f>'Tensile properties'!M165</f>
        <v>135.43344730738687</v>
      </c>
      <c r="L54" s="24">
        <f>'Tensile properties'!N165</f>
        <v>1782.0256177180863</v>
      </c>
      <c r="M54" s="24">
        <f>'Tensile properties'!O165</f>
        <v>1782.0256177180863</v>
      </c>
      <c r="O54" s="24"/>
      <c r="P54" s="24"/>
      <c r="R54"/>
      <c r="S54"/>
    </row>
    <row r="55" spans="1:19" x14ac:dyDescent="0.45">
      <c r="A55" s="24" t="s">
        <v>170</v>
      </c>
      <c r="B55" s="24" t="s">
        <v>359</v>
      </c>
      <c r="C55" s="24">
        <f>'Thread diameter (μm)'!F104</f>
        <v>2.4828211432969791</v>
      </c>
      <c r="D55" s="24">
        <f>'Thread diameter (μm)'!H104</f>
        <v>2.4828211432969791</v>
      </c>
      <c r="F55" s="24" t="s">
        <v>168</v>
      </c>
      <c r="G55" s="24" t="s">
        <v>359</v>
      </c>
      <c r="H55" s="24">
        <f>'Tensile properties'!E166</f>
        <v>0.27800000000000002</v>
      </c>
      <c r="I55" s="24">
        <f>'Tensile properties'!H166</f>
        <v>0.47809579914307182</v>
      </c>
      <c r="J55" s="24">
        <f>'Tensile properties'!L166</f>
        <v>164.24592032926401</v>
      </c>
      <c r="K55" s="24">
        <f>'Tensile properties'!M166</f>
        <v>164.24592032926401</v>
      </c>
      <c r="L55" s="24">
        <f>'Tensile properties'!N166</f>
        <v>592.7312475118697</v>
      </c>
      <c r="M55" s="24">
        <f>'Tensile properties'!O166</f>
        <v>592.7312475118697</v>
      </c>
      <c r="O55" s="24"/>
      <c r="P55" s="24"/>
      <c r="R55"/>
      <c r="S55"/>
    </row>
    <row r="56" spans="1:19" x14ac:dyDescent="0.45">
      <c r="A56" s="24" t="s">
        <v>171</v>
      </c>
      <c r="B56" s="24" t="s">
        <v>359</v>
      </c>
      <c r="C56" s="24">
        <f>'Thread diameter (μm)'!F105</f>
        <v>1.900613874140137</v>
      </c>
      <c r="D56" s="24">
        <f>'Thread diameter (μm)'!H105</f>
        <v>1.900613874140137</v>
      </c>
      <c r="F56" s="24" t="s">
        <v>169</v>
      </c>
      <c r="G56" s="24" t="s">
        <v>359</v>
      </c>
      <c r="H56" s="24">
        <f>'Tensile properties'!E167</f>
        <v>0.222</v>
      </c>
      <c r="I56" s="24">
        <f>'Tensile properties'!H167</f>
        <v>0.80959599320319209</v>
      </c>
      <c r="J56" s="24">
        <f>'Tensile properties'!L167</f>
        <v>76.001325929211546</v>
      </c>
      <c r="K56" s="24">
        <f>'Tensile properties'!M167</f>
        <v>76.001325929211546</v>
      </c>
      <c r="L56" s="24">
        <f>'Tensile properties'!N167</f>
        <v>5476.6954581477221</v>
      </c>
      <c r="M56" s="24">
        <f>'Tensile properties'!O167</f>
        <v>5476.6954581477221</v>
      </c>
      <c r="O56" s="24"/>
      <c r="P56" s="24"/>
      <c r="R56"/>
      <c r="S56"/>
    </row>
    <row r="57" spans="1:19" x14ac:dyDescent="0.45">
      <c r="A57" s="24" t="s">
        <v>172</v>
      </c>
      <c r="B57" s="24" t="s">
        <v>359</v>
      </c>
      <c r="C57" s="24">
        <f>'Thread diameter (μm)'!F106</f>
        <v>2.5545881729888085</v>
      </c>
      <c r="D57" s="24">
        <f>'Thread diameter (μm)'!H106</f>
        <v>2.5545881729888085</v>
      </c>
      <c r="F57" s="24" t="s">
        <v>170</v>
      </c>
      <c r="G57" s="24" t="s">
        <v>359</v>
      </c>
      <c r="H57" s="24">
        <f>'Tensile properties'!E168</f>
        <v>0.23499999999999999</v>
      </c>
      <c r="I57" s="24">
        <f>'Tensile properties'!H168</f>
        <v>3.1059310658520665</v>
      </c>
      <c r="J57" s="24">
        <f>'Tensile properties'!L168</f>
        <v>198.36635909091376</v>
      </c>
      <c r="K57" s="24">
        <f>'Tensile properties'!M168</f>
        <v>198.36635909091376</v>
      </c>
      <c r="L57" s="24">
        <f>'Tensile properties'!N168</f>
        <v>2705.0846398017984</v>
      </c>
      <c r="M57" s="24">
        <f>'Tensile properties'!O168</f>
        <v>2705.0846398017984</v>
      </c>
      <c r="O57" s="24"/>
      <c r="P57" s="24"/>
      <c r="R57"/>
      <c r="S57"/>
    </row>
    <row r="58" spans="1:19" x14ac:dyDescent="0.45">
      <c r="A58" s="23" t="s">
        <v>173</v>
      </c>
      <c r="B58" s="24" t="s">
        <v>359</v>
      </c>
      <c r="C58" s="23">
        <f>'Thread diameter (μm)'!F107</f>
        <v>2.1248928045837534</v>
      </c>
      <c r="F58" s="24" t="s">
        <v>171</v>
      </c>
      <c r="G58" s="24" t="s">
        <v>359</v>
      </c>
      <c r="H58" s="24">
        <f>'Tensile properties'!E169</f>
        <v>4.9000000000000002E-2</v>
      </c>
      <c r="I58" s="24">
        <f>'Tensile properties'!H169</f>
        <v>2.1648161632491498</v>
      </c>
      <c r="J58" s="24">
        <f>'Tensile properties'!L169</f>
        <v>247.99665425103697</v>
      </c>
      <c r="K58" s="24">
        <f>'Tensile properties'!M169</f>
        <v>247.99665425103697</v>
      </c>
      <c r="L58" s="24">
        <f>'Tensile properties'!N169</f>
        <v>8588.374894262357</v>
      </c>
      <c r="M58" s="24">
        <f>'Tensile properties'!O169</f>
        <v>8588.374894262357</v>
      </c>
      <c r="O58" s="24"/>
      <c r="P58" s="24"/>
      <c r="R58"/>
      <c r="S58"/>
    </row>
    <row r="59" spans="1:19" x14ac:dyDescent="0.45">
      <c r="A59" s="24" t="s">
        <v>326</v>
      </c>
      <c r="B59" s="24" t="s">
        <v>359</v>
      </c>
      <c r="C59" s="24">
        <f>'Thread diameter (μm)'!F108</f>
        <v>2.3044333838516633</v>
      </c>
      <c r="D59" s="24">
        <f>'Thread diameter (μm)'!H108</f>
        <v>2.3044333838516633</v>
      </c>
      <c r="F59" s="24" t="s">
        <v>172</v>
      </c>
      <c r="G59" s="24" t="s">
        <v>359</v>
      </c>
      <c r="H59" s="24">
        <f>'Tensile properties'!E170</f>
        <v>0.23899999999999999</v>
      </c>
      <c r="I59" s="24">
        <f>'Tensile properties'!H170</f>
        <v>3.1111569749694081</v>
      </c>
      <c r="J59" s="24">
        <f>'Tensile properties'!L170</f>
        <v>172.74343675202638</v>
      </c>
      <c r="K59" s="24">
        <f>'Tensile properties'!M170</f>
        <v>172.74343675202638</v>
      </c>
      <c r="L59" s="24">
        <f>'Tensile properties'!N170</f>
        <v>3222.384250509022</v>
      </c>
      <c r="M59" s="24">
        <f>'Tensile properties'!O170</f>
        <v>3222.384250509022</v>
      </c>
      <c r="O59" s="24"/>
      <c r="P59" s="24"/>
      <c r="R59"/>
      <c r="S59"/>
    </row>
    <row r="60" spans="1:19" x14ac:dyDescent="0.45">
      <c r="A60" s="24" t="s">
        <v>175</v>
      </c>
      <c r="B60" s="24" t="s">
        <v>359</v>
      </c>
      <c r="C60" s="24">
        <f>'Thread diameter (μm)'!F109</f>
        <v>1.3483328548327718</v>
      </c>
      <c r="D60" s="24">
        <f>'Thread diameter (μm)'!H109</f>
        <v>1.3483328548327718</v>
      </c>
      <c r="F60" s="24" t="s">
        <v>299</v>
      </c>
      <c r="G60" s="24" t="s">
        <v>359</v>
      </c>
      <c r="H60" s="24">
        <f>'Tensile properties'!E171</f>
        <v>0.05</v>
      </c>
      <c r="I60" s="24">
        <f>'Tensile properties'!H171</f>
        <v>1.6733512381777531</v>
      </c>
      <c r="J60" s="24">
        <f>'Tensile properties'!L171</f>
        <v>96.87218887540196</v>
      </c>
      <c r="K60" s="24">
        <f>'Tensile properties'!M171</f>
        <v>96.87218887540196</v>
      </c>
      <c r="L60" s="24">
        <f>'Tensile properties'!N171</f>
        <v>2903.2576831063247</v>
      </c>
      <c r="M60" s="24">
        <f>'Tensile properties'!O171</f>
        <v>2903.2576831063247</v>
      </c>
      <c r="O60" s="24"/>
      <c r="P60" s="24"/>
      <c r="R60"/>
      <c r="S60"/>
    </row>
    <row r="61" spans="1:19" x14ac:dyDescent="0.45">
      <c r="A61" s="24" t="s">
        <v>176</v>
      </c>
      <c r="B61" s="24" t="s">
        <v>359</v>
      </c>
      <c r="C61" s="24">
        <f>'Thread diameter (μm)'!F110</f>
        <v>2.6508447273314308</v>
      </c>
      <c r="D61" s="24">
        <f>'Thread diameter (μm)'!H110</f>
        <v>2.6508447273314308</v>
      </c>
      <c r="F61" s="24" t="s">
        <v>175</v>
      </c>
      <c r="G61" s="24" t="s">
        <v>359</v>
      </c>
      <c r="H61" s="24">
        <f>'Tensile properties'!E172</f>
        <v>0.33900000000000002</v>
      </c>
      <c r="I61" s="24">
        <f>'Tensile properties'!H172</f>
        <v>1.8229350866965048</v>
      </c>
      <c r="J61" s="24">
        <f>'Tensile properties'!L172</f>
        <v>531.70893088174171</v>
      </c>
      <c r="K61" s="24">
        <f>'Tensile properties'!M172</f>
        <v>531.70893088174171</v>
      </c>
      <c r="L61" s="24">
        <f>'Tensile properties'!N172</f>
        <v>8637.9079304471634</v>
      </c>
      <c r="M61" s="24">
        <f>'Tensile properties'!O172</f>
        <v>8637.9079304471634</v>
      </c>
      <c r="O61" s="24"/>
      <c r="P61" s="24"/>
      <c r="R61"/>
      <c r="S61"/>
    </row>
    <row r="62" spans="1:19" x14ac:dyDescent="0.45">
      <c r="A62" s="24" t="s">
        <v>177</v>
      </c>
      <c r="B62" s="24" t="s">
        <v>359</v>
      </c>
      <c r="C62" s="24">
        <f>'Thread diameter (μm)'!F111</f>
        <v>2.1696249657378153</v>
      </c>
      <c r="D62" s="24">
        <f>'Thread diameter (μm)'!H111</f>
        <v>2.1696249657378153</v>
      </c>
      <c r="F62" s="24" t="s">
        <v>176</v>
      </c>
      <c r="G62" s="24" t="s">
        <v>359</v>
      </c>
      <c r="H62" s="24">
        <f>'Tensile properties'!E173</f>
        <v>0.56000000000000005</v>
      </c>
      <c r="I62" s="24">
        <f>'Tensile properties'!H173</f>
        <v>4.7581487505851721</v>
      </c>
      <c r="J62" s="24">
        <f>'Tensile properties'!L173</f>
        <v>739.7306519614749</v>
      </c>
      <c r="K62" s="24">
        <f>'Tensile properties'!M173</f>
        <v>739.7306519614749</v>
      </c>
      <c r="L62" s="24">
        <f>'Tensile properties'!N173</f>
        <v>2492.4726953244099</v>
      </c>
      <c r="M62" s="24">
        <f>'Tensile properties'!O173</f>
        <v>2492.4726953244099</v>
      </c>
      <c r="O62" s="24"/>
      <c r="P62" s="24"/>
      <c r="R62"/>
      <c r="S62"/>
    </row>
    <row r="63" spans="1:19" x14ac:dyDescent="0.45">
      <c r="A63" s="24" t="s">
        <v>178</v>
      </c>
      <c r="B63" s="24" t="s">
        <v>359</v>
      </c>
      <c r="C63" s="24">
        <f>'Thread diameter (μm)'!F112</f>
        <v>1.4185195084146276</v>
      </c>
      <c r="D63" s="24">
        <f>'Thread diameter (μm)'!H112</f>
        <v>1.4185195084146276</v>
      </c>
      <c r="F63" s="24" t="s">
        <v>177</v>
      </c>
      <c r="G63" s="24" t="s">
        <v>359</v>
      </c>
      <c r="H63" s="24">
        <f>'Tensile properties'!E174</f>
        <v>0.22500000000000001</v>
      </c>
      <c r="I63" s="24">
        <f>'Tensile properties'!H174</f>
        <v>1.9680908987564605</v>
      </c>
      <c r="J63" s="24">
        <f>'Tensile properties'!L174</f>
        <v>118.94578576105226</v>
      </c>
      <c r="K63" s="24">
        <f>'Tensile properties'!M174</f>
        <v>118.94578576105226</v>
      </c>
      <c r="L63" s="24">
        <f>'Tensile properties'!N174</f>
        <v>1297.1522395766563</v>
      </c>
      <c r="M63" s="24">
        <f>'Tensile properties'!O174</f>
        <v>1297.1522395766563</v>
      </c>
      <c r="O63" s="24"/>
      <c r="P63" s="24"/>
      <c r="R63"/>
      <c r="S63"/>
    </row>
    <row r="64" spans="1:19" x14ac:dyDescent="0.45">
      <c r="A64" s="24" t="s">
        <v>179</v>
      </c>
      <c r="B64" s="24" t="s">
        <v>359</v>
      </c>
      <c r="C64" s="24">
        <f>'Thread diameter (μm)'!F113</f>
        <v>1.730415838987003</v>
      </c>
      <c r="D64" s="24">
        <f>'Thread diameter (μm)'!H113</f>
        <v>1.730415838987003</v>
      </c>
      <c r="F64" s="24" t="s">
        <v>178</v>
      </c>
      <c r="G64" s="24" t="s">
        <v>359</v>
      </c>
      <c r="H64" s="24">
        <f>'Tensile properties'!E175</f>
        <v>0.312</v>
      </c>
      <c r="I64" s="24">
        <f>'Tensile properties'!H175</f>
        <v>1.1693813595563169</v>
      </c>
      <c r="J64" s="24">
        <f>'Tensile properties'!L175</f>
        <v>240.36754344277665</v>
      </c>
      <c r="K64" s="24">
        <f>'Tensile properties'!M175</f>
        <v>240.36754344277665</v>
      </c>
      <c r="L64" s="24">
        <f>'Tensile properties'!N175</f>
        <v>1878.3753092082575</v>
      </c>
      <c r="M64" s="24">
        <f>'Tensile properties'!O175</f>
        <v>1878.3753092082575</v>
      </c>
      <c r="O64" s="24"/>
      <c r="P64" s="24"/>
      <c r="R64"/>
      <c r="S64"/>
    </row>
    <row r="65" spans="1:19" x14ac:dyDescent="0.45">
      <c r="A65" s="24" t="s">
        <v>180</v>
      </c>
      <c r="B65" s="24" t="s">
        <v>359</v>
      </c>
      <c r="C65" s="24">
        <f>'Thread diameter (μm)'!F114</f>
        <v>2.3554621325948126</v>
      </c>
      <c r="D65" s="24">
        <f>'Thread diameter (μm)'!H114</f>
        <v>2.3554621325948126</v>
      </c>
      <c r="F65" s="24" t="s">
        <v>179</v>
      </c>
      <c r="G65" s="24" t="s">
        <v>359</v>
      </c>
      <c r="H65" s="24">
        <f>'Tensile properties'!E176</f>
        <v>0.28100000000000003</v>
      </c>
      <c r="I65" s="24">
        <f>'Tensile properties'!H176</f>
        <v>2.0785661586438819</v>
      </c>
      <c r="J65" s="24">
        <f>'Tensile properties'!L176</f>
        <v>319.75699633213543</v>
      </c>
      <c r="K65" s="24">
        <f>'Tensile properties'!M176</f>
        <v>319.75699633213543</v>
      </c>
      <c r="L65" s="24">
        <f>'Tensile properties'!N176</f>
        <v>4655.3386291968727</v>
      </c>
      <c r="M65" s="24">
        <f>'Tensile properties'!O176</f>
        <v>4655.3386291968727</v>
      </c>
      <c r="O65" s="24"/>
      <c r="P65" s="24"/>
      <c r="R65"/>
      <c r="S65"/>
    </row>
    <row r="66" spans="1:19" x14ac:dyDescent="0.45">
      <c r="A66" s="24" t="s">
        <v>181</v>
      </c>
      <c r="B66" s="24" t="s">
        <v>359</v>
      </c>
      <c r="C66" s="24">
        <f>'Thread diameter (μm)'!F115</f>
        <v>2.3296164320450758</v>
      </c>
      <c r="D66" s="24">
        <f>'Thread diameter (μm)'!H115</f>
        <v>2.3296164320450758</v>
      </c>
      <c r="F66" s="24" t="s">
        <v>316</v>
      </c>
      <c r="G66" s="24" t="s">
        <v>360</v>
      </c>
      <c r="H66" s="24">
        <f>'Tensile properties'!E188</f>
        <v>0.34849999999999998</v>
      </c>
      <c r="I66" s="24">
        <f>'Tensile properties'!H188</f>
        <v>2.6361125217310906</v>
      </c>
      <c r="J66" s="24">
        <f>'Tensile properties'!L188</f>
        <v>118.08789912629014</v>
      </c>
      <c r="K66" s="24">
        <f>'Tensile properties'!M188</f>
        <v>118.08789912629014</v>
      </c>
      <c r="L66" s="24">
        <f>'Tensile properties'!N188</f>
        <v>1222.4056691015105</v>
      </c>
      <c r="M66" s="24">
        <f>'Tensile properties'!O188</f>
        <v>1222.4056691015105</v>
      </c>
      <c r="O66" s="24"/>
      <c r="P66" s="24"/>
      <c r="R66"/>
      <c r="S66"/>
    </row>
    <row r="67" spans="1:19" x14ac:dyDescent="0.45">
      <c r="A67" s="24" t="s">
        <v>182</v>
      </c>
      <c r="B67" s="24" t="s">
        <v>359</v>
      </c>
      <c r="C67" s="24">
        <f>'Thread diameter (μm)'!F116</f>
        <v>2.4726653633656466</v>
      </c>
      <c r="D67" s="24">
        <f>'Thread diameter (μm)'!H116</f>
        <v>2.4726653633656466</v>
      </c>
      <c r="F67" s="24" t="s">
        <v>317</v>
      </c>
      <c r="G67" s="24" t="s">
        <v>360</v>
      </c>
      <c r="H67" s="24">
        <f>'Tensile properties'!E194</f>
        <v>0.434</v>
      </c>
      <c r="I67" s="24">
        <f>'Tensile properties'!H194</f>
        <v>3.5615999064880159</v>
      </c>
      <c r="J67" s="24">
        <f>'Tensile properties'!L194</f>
        <v>83.742634863466051</v>
      </c>
      <c r="K67" s="24">
        <f>'Tensile properties'!M194</f>
        <v>83.742634863466051</v>
      </c>
      <c r="L67" s="24">
        <f>'Tensile properties'!N194</f>
        <v>1051.9059638137762</v>
      </c>
      <c r="M67" s="24">
        <f>'Tensile properties'!O194</f>
        <v>1051.9059638137762</v>
      </c>
      <c r="O67" s="24"/>
      <c r="P67" s="24"/>
      <c r="R67"/>
      <c r="S67"/>
    </row>
    <row r="68" spans="1:19" x14ac:dyDescent="0.45">
      <c r="A68" s="24" t="s">
        <v>183</v>
      </c>
      <c r="B68" s="24" t="s">
        <v>359</v>
      </c>
      <c r="C68" s="24">
        <f>'Thread diameter (μm)'!F117</f>
        <v>2.5641028454251469</v>
      </c>
      <c r="D68" s="24">
        <f>'Thread diameter (μm)'!H117</f>
        <v>2.5641028454251469</v>
      </c>
      <c r="F68" s="24" t="s">
        <v>318</v>
      </c>
      <c r="G68" s="24" t="s">
        <v>360</v>
      </c>
      <c r="H68" s="24">
        <f>'Tensile properties'!E196</f>
        <v>0.32800000000000001</v>
      </c>
      <c r="I68" s="24">
        <f>'Tensile properties'!H196</f>
        <v>4.3023067915406461</v>
      </c>
      <c r="J68" s="59">
        <f>'Tensile properties'!L196</f>
        <v>241.06923414162617</v>
      </c>
      <c r="K68" s="59">
        <f>'Tensile properties'!M196</f>
        <v>195.2677268685371</v>
      </c>
      <c r="L68" s="59">
        <f>'Tensile properties'!N196</f>
        <v>2948.5537983683676</v>
      </c>
      <c r="M68" s="59">
        <f>'Tensile properties'!O196</f>
        <v>2388.3487239965652</v>
      </c>
      <c r="O68" s="24"/>
      <c r="P68" s="24"/>
      <c r="R68"/>
      <c r="S68"/>
    </row>
    <row r="69" spans="1:19" x14ac:dyDescent="0.45">
      <c r="A69" s="24" t="s">
        <v>184</v>
      </c>
      <c r="B69" s="24" t="s">
        <v>359</v>
      </c>
      <c r="C69" s="24">
        <f>'Thread diameter (μm)'!F118</f>
        <v>2.3947311814275412</v>
      </c>
      <c r="D69" s="24">
        <f>'Thread diameter (μm)'!H118</f>
        <v>2.3947311814275412</v>
      </c>
      <c r="F69" s="24" t="s">
        <v>319</v>
      </c>
      <c r="G69" s="24" t="s">
        <v>360</v>
      </c>
      <c r="H69" s="24">
        <f>'Tensile properties'!E198</f>
        <v>0.42649999999999999</v>
      </c>
      <c r="I69" s="24">
        <f>'Tensile properties'!H198</f>
        <v>4.433218673935305</v>
      </c>
      <c r="J69" s="24">
        <f>'Tensile properties'!L198</f>
        <v>199.59559274227516</v>
      </c>
      <c r="K69" s="24">
        <f>'Tensile properties'!M198</f>
        <v>199.59559274227516</v>
      </c>
      <c r="L69" s="24">
        <f>'Tensile properties'!N198</f>
        <v>2053.5457106306753</v>
      </c>
      <c r="M69" s="24">
        <f>'Tensile properties'!O198</f>
        <v>2053.5457106306753</v>
      </c>
      <c r="O69" s="24"/>
      <c r="P69" s="24"/>
      <c r="R69"/>
      <c r="S69"/>
    </row>
    <row r="70" spans="1:19" x14ac:dyDescent="0.45">
      <c r="A70" s="24" t="s">
        <v>185</v>
      </c>
      <c r="B70" s="24" t="s">
        <v>359</v>
      </c>
      <c r="C70" s="24">
        <f>'Thread diameter (μm)'!F119</f>
        <v>2.3336233827782302</v>
      </c>
      <c r="D70" s="24">
        <f>'Thread diameter (μm)'!H119</f>
        <v>2.3336233827782302</v>
      </c>
      <c r="F70" s="24" t="s">
        <v>320</v>
      </c>
      <c r="G70" s="24" t="s">
        <v>360</v>
      </c>
      <c r="H70" s="24">
        <f>'Tensile properties'!E200</f>
        <v>0.57200000000000006</v>
      </c>
      <c r="I70" s="24">
        <f>'Tensile properties'!H200</f>
        <v>4.6340491455384685</v>
      </c>
      <c r="J70" s="24">
        <f>'Tensile properties'!L200</f>
        <v>206.26392058596269</v>
      </c>
      <c r="K70" s="24">
        <f>'Tensile properties'!M200</f>
        <v>206.26392058596269</v>
      </c>
      <c r="L70" s="24">
        <f>'Tensile properties'!N200</f>
        <v>1892.8667454297934</v>
      </c>
      <c r="M70" s="24">
        <f>'Tensile properties'!O200</f>
        <v>1892.8667454297934</v>
      </c>
      <c r="O70" s="24"/>
      <c r="P70" s="24"/>
      <c r="R70"/>
      <c r="S70"/>
    </row>
    <row r="71" spans="1:19" x14ac:dyDescent="0.45">
      <c r="A71" s="24" t="s">
        <v>186</v>
      </c>
      <c r="B71" s="24" t="s">
        <v>359</v>
      </c>
      <c r="C71" s="24">
        <f>'Thread diameter (μm)'!F120</f>
        <v>1.7565639773243944</v>
      </c>
      <c r="D71" s="24">
        <f>'Thread diameter (μm)'!H120</f>
        <v>1.7565639773243944</v>
      </c>
      <c r="F71" s="24" t="s">
        <v>321</v>
      </c>
      <c r="G71" s="24" t="s">
        <v>360</v>
      </c>
      <c r="H71" s="24">
        <f>'Tensile properties'!E202</f>
        <v>0.495</v>
      </c>
      <c r="I71" s="24">
        <f>'Tensile properties'!H202</f>
        <v>3.3993122726267568</v>
      </c>
      <c r="J71" s="24">
        <f>'Tensile properties'!L202</f>
        <v>391.32233069350889</v>
      </c>
      <c r="K71" s="24">
        <f>'Tensile properties'!M202</f>
        <v>391.32233069350889</v>
      </c>
      <c r="L71" s="24">
        <f>'Tensile properties'!N202</f>
        <v>3591.798866792592</v>
      </c>
      <c r="M71" s="24">
        <f>'Tensile properties'!O202</f>
        <v>3591.798866792592</v>
      </c>
      <c r="O71" s="24"/>
      <c r="P71" s="24"/>
      <c r="R71"/>
      <c r="S71"/>
    </row>
    <row r="72" spans="1:19" x14ac:dyDescent="0.45">
      <c r="A72" s="24" t="s">
        <v>316</v>
      </c>
      <c r="B72" s="24" t="s">
        <v>360</v>
      </c>
      <c r="C72" s="24">
        <f>'Thread diameter (μm)'!F130</f>
        <v>2.5072550534517619</v>
      </c>
      <c r="D72" s="24">
        <f>'Thread diameter (μm)'!H130</f>
        <v>2.5072550534517619</v>
      </c>
      <c r="F72" s="24" t="s">
        <v>322</v>
      </c>
      <c r="G72" s="24" t="s">
        <v>360</v>
      </c>
      <c r="H72" s="24">
        <f>'Tensile properties'!E204</f>
        <v>0.62149999999999994</v>
      </c>
      <c r="I72" s="24">
        <f>'Tensile properties'!H204</f>
        <v>3.5078520595306952</v>
      </c>
      <c r="J72" s="24">
        <f>'Tensile properties'!L204</f>
        <v>221.04507331282019</v>
      </c>
      <c r="K72" s="24">
        <f>'Tensile properties'!M204</f>
        <v>221.04507331282019</v>
      </c>
      <c r="L72" s="24">
        <f>'Tensile properties'!N204</f>
        <v>135.43576316411767</v>
      </c>
      <c r="M72" s="24">
        <f>'Tensile properties'!O204</f>
        <v>135.43576316411767</v>
      </c>
      <c r="O72" s="24"/>
      <c r="P72" s="24"/>
      <c r="R72"/>
      <c r="S72"/>
    </row>
    <row r="73" spans="1:19" x14ac:dyDescent="0.45">
      <c r="A73" s="24" t="s">
        <v>317</v>
      </c>
      <c r="B73" s="24" t="s">
        <v>360</v>
      </c>
      <c r="C73" s="24">
        <f>'Thread diameter (μm)'!F135</f>
        <v>3.1418392608802939</v>
      </c>
      <c r="D73" s="24">
        <f>'Thread diameter (μm)'!H135</f>
        <v>3.1418392608802939</v>
      </c>
      <c r="F73" s="24" t="s">
        <v>323</v>
      </c>
      <c r="G73" s="24" t="s">
        <v>360</v>
      </c>
      <c r="H73" s="24">
        <f>'Tensile properties'!E206</f>
        <v>0.50950000000000006</v>
      </c>
      <c r="I73" s="24">
        <f>'Tensile properties'!H206</f>
        <v>3.2439586052356639</v>
      </c>
      <c r="J73" s="24">
        <f>'Tensile properties'!L206</f>
        <v>239.41554659034608</v>
      </c>
      <c r="K73" s="24">
        <f>'Tensile properties'!M206</f>
        <v>239.41554659034608</v>
      </c>
      <c r="L73" s="24">
        <f>'Tensile properties'!N206</f>
        <v>767.11972560319282</v>
      </c>
      <c r="M73" s="24">
        <f>'Tensile properties'!O206</f>
        <v>767.11972560319282</v>
      </c>
      <c r="O73" s="24"/>
      <c r="P73" s="24"/>
      <c r="R73"/>
      <c r="S73"/>
    </row>
    <row r="74" spans="1:19" x14ac:dyDescent="0.45">
      <c r="A74" s="24" t="s">
        <v>318</v>
      </c>
      <c r="B74" s="24" t="s">
        <v>360</v>
      </c>
      <c r="C74" s="59">
        <f>'Thread diameter (μm)'!F138</f>
        <v>2.9835247304462462</v>
      </c>
      <c r="D74" s="59">
        <f>'Thread diameter (μm)'!H138</f>
        <v>3.0888810282520134</v>
      </c>
      <c r="F74" s="24" t="s">
        <v>215</v>
      </c>
      <c r="G74" s="24" t="s">
        <v>360</v>
      </c>
      <c r="H74" s="24">
        <f>'Tensile properties'!E207</f>
        <v>0.31900000000000001</v>
      </c>
      <c r="I74" s="24">
        <f>'Tensile properties'!H207</f>
        <v>3.1990811975400213</v>
      </c>
      <c r="J74" s="24">
        <f>'Tensile properties'!L207</f>
        <v>278.09280666452457</v>
      </c>
      <c r="K74" s="24">
        <f>'Tensile properties'!M207</f>
        <v>278.09280666452457</v>
      </c>
      <c r="L74" s="24">
        <f>'Tensile properties'!N207</f>
        <v>1995.0974754749079</v>
      </c>
      <c r="M74" s="24">
        <f>'Tensile properties'!O207</f>
        <v>1995.0974754749079</v>
      </c>
      <c r="O74" s="24"/>
      <c r="P74" s="24"/>
      <c r="R74"/>
      <c r="S74"/>
    </row>
    <row r="75" spans="1:19" x14ac:dyDescent="0.45">
      <c r="A75" s="24" t="s">
        <v>319</v>
      </c>
      <c r="B75" s="24" t="s">
        <v>360</v>
      </c>
      <c r="C75" s="24">
        <f>'Thread diameter (μm)'!F140</f>
        <v>3.1433761154665532</v>
      </c>
      <c r="D75" s="24">
        <f>'Thread diameter (μm)'!H140</f>
        <v>3.1433761154665532</v>
      </c>
    </row>
    <row r="76" spans="1:19" x14ac:dyDescent="0.45">
      <c r="A76" s="24" t="s">
        <v>320</v>
      </c>
      <c r="B76" s="24" t="s">
        <v>360</v>
      </c>
      <c r="C76" s="24">
        <f>'Thread diameter (μm)'!F142</f>
        <v>3.227359734516511</v>
      </c>
      <c r="D76" s="24">
        <f>'Thread diameter (μm)'!H142</f>
        <v>3.227359734516511</v>
      </c>
    </row>
    <row r="77" spans="1:19" x14ac:dyDescent="0.45">
      <c r="A77" s="24" t="s">
        <v>321</v>
      </c>
      <c r="B77" s="24" t="s">
        <v>360</v>
      </c>
      <c r="C77" s="24">
        <f>'Thread diameter (μm)'!F144</f>
        <v>2.2898037586293127</v>
      </c>
      <c r="D77" s="24">
        <f>'Thread diameter (μm)'!H144</f>
        <v>2.2898037586293127</v>
      </c>
    </row>
    <row r="78" spans="1:19" x14ac:dyDescent="0.45">
      <c r="A78" s="24" t="s">
        <v>322</v>
      </c>
      <c r="B78" s="24" t="s">
        <v>360</v>
      </c>
      <c r="C78" s="24">
        <f>'Thread diameter (μm)'!F146</f>
        <v>2.6296561336741981</v>
      </c>
      <c r="D78" s="24">
        <f>'Thread diameter (μm)'!H146</f>
        <v>2.6296561336741981</v>
      </c>
    </row>
    <row r="79" spans="1:19" x14ac:dyDescent="0.45">
      <c r="A79" s="24" t="s">
        <v>323</v>
      </c>
      <c r="B79" s="24" t="s">
        <v>360</v>
      </c>
      <c r="C79" s="24">
        <f>'Thread diameter (μm)'!F148</f>
        <v>2.4577923572964284</v>
      </c>
      <c r="D79" s="24">
        <f>'Thread diameter (μm)'!H148</f>
        <v>2.4577923572964284</v>
      </c>
    </row>
    <row r="80" spans="1:19" x14ac:dyDescent="0.45">
      <c r="A80" s="24" t="s">
        <v>215</v>
      </c>
      <c r="B80" s="24" t="s">
        <v>360</v>
      </c>
      <c r="C80" s="24">
        <f>'Thread diameter (μm)'!F149</f>
        <v>2.3604765714098233</v>
      </c>
      <c r="D80" s="24">
        <f>'Thread diameter (μm)'!H149</f>
        <v>2.3604765714098233</v>
      </c>
    </row>
  </sheetData>
  <mergeCells count="8">
    <mergeCell ref="O14:O15"/>
    <mergeCell ref="O18:O19"/>
    <mergeCell ref="O16:O17"/>
    <mergeCell ref="O6:O7"/>
    <mergeCell ref="O4:O5"/>
    <mergeCell ref="O8:O9"/>
    <mergeCell ref="O10:O11"/>
    <mergeCell ref="O12:O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Thread diameter (μm)</vt:lpstr>
      <vt:lpstr>Tensile properties</vt:lpstr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Keizo Takasuka</dc:creator>
  <cp:lastModifiedBy>Anonymous</cp:lastModifiedBy>
  <dcterms:created xsi:type="dcterms:W3CDTF">2022-03-03T08:01:09Z</dcterms:created>
  <dcterms:modified xsi:type="dcterms:W3CDTF">2022-04-13T07:32:07Z</dcterms:modified>
</cp:coreProperties>
</file>