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520" windowHeight="1466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X5" i="1"/>
  <c r="AX6"/>
  <c r="AX7"/>
  <c r="AX8"/>
  <c r="AX9"/>
  <c r="AX10"/>
  <c r="AX11"/>
  <c r="AX12"/>
  <c r="AX13"/>
  <c r="AX14"/>
  <c r="AX15"/>
  <c r="AX16"/>
  <c r="AX17"/>
  <c r="AX18"/>
  <c r="AX19"/>
  <c r="AX20"/>
  <c r="AX21"/>
  <c r="AX22"/>
  <c r="AX23"/>
  <c r="AX24"/>
  <c r="AX25"/>
  <c r="AX26"/>
  <c r="AX27"/>
  <c r="AX28"/>
  <c r="AX29"/>
  <c r="AX30"/>
  <c r="AX31"/>
  <c r="AX32"/>
  <c r="AX33"/>
  <c r="AX34"/>
  <c r="AX35"/>
  <c r="AX36"/>
  <c r="AX37"/>
  <c r="AX38"/>
  <c r="AX39"/>
  <c r="AX40"/>
  <c r="AX41"/>
  <c r="AX42"/>
  <c r="AX43"/>
  <c r="AX44"/>
  <c r="AX45"/>
  <c r="AX46"/>
  <c r="AX47"/>
  <c r="AX48"/>
  <c r="AX49"/>
  <c r="AX50"/>
  <c r="AX51"/>
  <c r="AX4"/>
  <c r="AU100"/>
  <c r="AU99"/>
  <c r="AU98"/>
  <c r="AU97"/>
  <c r="AU96"/>
  <c r="AU95"/>
  <c r="AU94"/>
  <c r="AU93"/>
  <c r="AU90"/>
  <c r="AU89"/>
  <c r="AU87"/>
  <c r="AU86"/>
  <c r="AU84"/>
  <c r="AU83"/>
  <c r="AU82"/>
  <c r="AU81"/>
  <c r="AU80"/>
  <c r="AU79"/>
  <c r="AU78"/>
  <c r="AU77"/>
  <c r="AU76"/>
  <c r="AU75"/>
  <c r="AU74"/>
  <c r="AU73"/>
  <c r="AU72"/>
  <c r="AU71"/>
  <c r="AU70"/>
  <c r="AU69"/>
  <c r="AU68"/>
  <c r="AU67"/>
  <c r="AU66"/>
  <c r="AU65"/>
  <c r="AU64"/>
  <c r="AU63"/>
  <c r="AU62"/>
  <c r="AU61"/>
  <c r="AU60"/>
  <c r="AU59"/>
  <c r="AU58"/>
  <c r="AU57"/>
  <c r="AU56"/>
  <c r="AU55"/>
  <c r="AU54"/>
  <c r="AV5"/>
  <c r="AV6"/>
  <c r="AV7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4"/>
  <c r="J51"/>
  <c r="I51"/>
  <c r="H51"/>
  <c r="J46"/>
  <c r="I46"/>
  <c r="F41"/>
  <c r="F38"/>
  <c r="D38"/>
  <c r="C38"/>
  <c r="B38"/>
  <c r="H37"/>
  <c r="G34"/>
  <c r="I32"/>
  <c r="G17"/>
  <c r="I15"/>
  <c r="G15"/>
  <c r="F15"/>
  <c r="L11"/>
  <c r="I7"/>
  <c r="H7"/>
  <c r="E5"/>
  <c r="J4"/>
  <c r="H4"/>
  <c r="E4"/>
</calcChain>
</file>

<file path=xl/sharedStrings.xml><?xml version="1.0" encoding="utf-8"?>
<sst xmlns="http://schemas.openxmlformats.org/spreadsheetml/2006/main" count="151" uniqueCount="61">
  <si>
    <t>Weighted time total</t>
    <phoneticPr fontId="3" type="noConversion"/>
  </si>
  <si>
    <t>Avg time to meta</t>
    <phoneticPr fontId="3" type="noConversion"/>
  </si>
  <si>
    <t>Tank</t>
    <phoneticPr fontId="3" type="noConversion"/>
  </si>
  <si>
    <t>MacTreat</t>
    <phoneticPr fontId="3" type="noConversion"/>
  </si>
  <si>
    <t>InsectTreat</t>
    <phoneticPr fontId="3" type="noConversion"/>
  </si>
  <si>
    <t>Total</t>
    <phoneticPr fontId="3" type="noConversion"/>
  </si>
  <si>
    <t xml:space="preserve"> Day 30</t>
    <phoneticPr fontId="3" type="noConversion"/>
  </si>
  <si>
    <t xml:space="preserve">  Day 31</t>
    <phoneticPr fontId="3" type="noConversion"/>
  </si>
  <si>
    <t xml:space="preserve"> Day 32</t>
  </si>
  <si>
    <t xml:space="preserve"> Day 33</t>
  </si>
  <si>
    <t xml:space="preserve"> Day 34</t>
  </si>
  <si>
    <t xml:space="preserve"> Day 35</t>
  </si>
  <si>
    <t xml:space="preserve"> Day 36</t>
  </si>
  <si>
    <t xml:space="preserve"> Day 37</t>
  </si>
  <si>
    <t xml:space="preserve"> Day 38</t>
  </si>
  <si>
    <t xml:space="preserve"> Day 39</t>
  </si>
  <si>
    <t xml:space="preserve"> Day 40</t>
  </si>
  <si>
    <t xml:space="preserve"> Day 41</t>
  </si>
  <si>
    <t xml:space="preserve"> Day 42</t>
  </si>
  <si>
    <t xml:space="preserve"> Day 43</t>
  </si>
  <si>
    <t xml:space="preserve"> Day 44</t>
  </si>
  <si>
    <t xml:space="preserve"> Day 45</t>
  </si>
  <si>
    <t xml:space="preserve"> Day 46</t>
  </si>
  <si>
    <t xml:space="preserve"> Day 47</t>
  </si>
  <si>
    <t xml:space="preserve"> Day 48</t>
  </si>
  <si>
    <t xml:space="preserve"> Day 49</t>
  </si>
  <si>
    <t xml:space="preserve"> Day 50</t>
  </si>
  <si>
    <t xml:space="preserve"> Day 51</t>
  </si>
  <si>
    <t xml:space="preserve"> Day 52</t>
  </si>
  <si>
    <t xml:space="preserve"> Day 53</t>
  </si>
  <si>
    <t xml:space="preserve"> Day 54</t>
  </si>
  <si>
    <t xml:space="preserve"> Day 56</t>
    <phoneticPr fontId="3" type="noConversion"/>
  </si>
  <si>
    <t xml:space="preserve"> Day 57</t>
  </si>
  <si>
    <t xml:space="preserve"> Day 58</t>
  </si>
  <si>
    <t xml:space="preserve"> Day 59</t>
  </si>
  <si>
    <t xml:space="preserve"> Day 61</t>
    <phoneticPr fontId="3" type="noConversion"/>
  </si>
  <si>
    <t xml:space="preserve"> Day 63</t>
    <phoneticPr fontId="3" type="noConversion"/>
  </si>
  <si>
    <t xml:space="preserve"> Day 64</t>
    <phoneticPr fontId="3" type="noConversion"/>
  </si>
  <si>
    <t xml:space="preserve"> Day 65</t>
    <phoneticPr fontId="3" type="noConversion"/>
  </si>
  <si>
    <t xml:space="preserve"> Day 66</t>
    <phoneticPr fontId="3" type="noConversion"/>
  </si>
  <si>
    <t xml:space="preserve"> Day 68</t>
    <phoneticPr fontId="3" type="noConversion"/>
  </si>
  <si>
    <t xml:space="preserve"> Day 70</t>
    <phoneticPr fontId="3" type="noConversion"/>
  </si>
  <si>
    <t xml:space="preserve"> Day 71</t>
  </si>
  <si>
    <t xml:space="preserve"> Day 72</t>
  </si>
  <si>
    <t xml:space="preserve"> Day 75</t>
    <phoneticPr fontId="3" type="noConversion"/>
  </si>
  <si>
    <t xml:space="preserve"> Day 77</t>
    <phoneticPr fontId="3" type="noConversion"/>
  </si>
  <si>
    <t xml:space="preserve"> Day 81</t>
    <phoneticPr fontId="3" type="noConversion"/>
  </si>
  <si>
    <t xml:space="preserve"> Day 83</t>
    <phoneticPr fontId="3" type="noConversion"/>
  </si>
  <si>
    <t xml:space="preserve"> Day 86</t>
    <phoneticPr fontId="3" type="noConversion"/>
  </si>
  <si>
    <t xml:space="preserve"> Day 89</t>
    <phoneticPr fontId="3" type="noConversion"/>
  </si>
  <si>
    <t xml:space="preserve"> Day 94</t>
    <phoneticPr fontId="3" type="noConversion"/>
  </si>
  <si>
    <t>Number of GTFs emerging</t>
    <phoneticPr fontId="3" type="noConversion"/>
  </si>
  <si>
    <t>Weighted Gray Treefrog (GTF) time to metamorphosis</t>
    <phoneticPr fontId="3" type="noConversion"/>
  </si>
  <si>
    <t>Control</t>
  </si>
  <si>
    <t xml:space="preserve"> Single pulse</t>
  </si>
  <si>
    <t xml:space="preserve"> Repeated pulses</t>
  </si>
  <si>
    <t>Tank</t>
    <phoneticPr fontId="3" type="noConversion"/>
  </si>
  <si>
    <t>GTF Emergence time after tadpole addition to tanks (d)</t>
    <phoneticPr fontId="3" type="noConversion"/>
  </si>
  <si>
    <t>Tank #</t>
    <phoneticPr fontId="3" type="noConversion"/>
  </si>
  <si>
    <t># collected</t>
    <phoneticPr fontId="3" type="noConversion"/>
  </si>
  <si>
    <t>survival</t>
    <phoneticPr fontId="3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</si>
</sst>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b/>
      <u/>
      <sz val="10"/>
      <name val="Verdana"/>
    </font>
    <font>
      <u/>
      <sz val="10"/>
      <name val="Verdan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Border="1"/>
    <xf numFmtId="0" fontId="1" fillId="0" borderId="0" xfId="0" applyFont="1" applyBorder="1"/>
    <xf numFmtId="0" fontId="1" fillId="0" borderId="2" xfId="0" applyFont="1" applyBorder="1"/>
    <xf numFmtId="0" fontId="0" fillId="0" borderId="0" xfId="0" applyFill="1" applyBorder="1"/>
    <xf numFmtId="0" fontId="0" fillId="0" borderId="1" xfId="0" applyBorder="1"/>
    <xf numFmtId="0" fontId="0" fillId="0" borderId="1" xfId="0" applyFill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2" fillId="0" borderId="2" xfId="0" applyFont="1" applyBorder="1"/>
    <xf numFmtId="0" fontId="0" fillId="0" borderId="3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1" fillId="0" borderId="0" xfId="0" applyFont="1"/>
    <xf numFmtId="0" fontId="1" fillId="0" borderId="3" xfId="0" applyFont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A101"/>
  <sheetViews>
    <sheetView tabSelected="1" view="pageLayout" topLeftCell="AR1" workbookViewId="0">
      <selection activeCell="AZ6" sqref="AZ6"/>
    </sheetView>
  </sheetViews>
  <sheetFormatPr baseColWidth="10" defaultRowHeight="13"/>
  <cols>
    <col min="1" max="1" width="6.42578125" style="8" customWidth="1"/>
    <col min="2" max="47" width="10.7109375" style="8"/>
    <col min="50" max="50" width="15.42578125" customWidth="1"/>
    <col min="53" max="53" width="17.140625" customWidth="1"/>
  </cols>
  <sheetData>
    <row r="1" spans="1:53">
      <c r="B1" s="11" t="s">
        <v>52</v>
      </c>
      <c r="AU1" s="9"/>
      <c r="AV1" s="4"/>
    </row>
    <row r="2" spans="1:53">
      <c r="B2" s="10" t="s">
        <v>57</v>
      </c>
      <c r="AU2" s="9"/>
      <c r="AV2" s="4"/>
    </row>
    <row r="3" spans="1:53">
      <c r="A3" s="11" t="s">
        <v>58</v>
      </c>
      <c r="B3" s="11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1" t="s">
        <v>19</v>
      </c>
      <c r="P3" s="11" t="s">
        <v>20</v>
      </c>
      <c r="Q3" s="11" t="s">
        <v>21</v>
      </c>
      <c r="R3" s="11" t="s">
        <v>22</v>
      </c>
      <c r="S3" s="11" t="s">
        <v>23</v>
      </c>
      <c r="T3" s="11" t="s">
        <v>24</v>
      </c>
      <c r="U3" s="11" t="s">
        <v>25</v>
      </c>
      <c r="V3" s="11" t="s">
        <v>26</v>
      </c>
      <c r="W3" s="11" t="s">
        <v>27</v>
      </c>
      <c r="X3" s="11" t="s">
        <v>28</v>
      </c>
      <c r="Y3" s="11" t="s">
        <v>29</v>
      </c>
      <c r="Z3" s="11" t="s">
        <v>30</v>
      </c>
      <c r="AA3" s="11" t="s">
        <v>31</v>
      </c>
      <c r="AB3" s="11" t="s">
        <v>32</v>
      </c>
      <c r="AC3" s="11" t="s">
        <v>33</v>
      </c>
      <c r="AD3" s="11" t="s">
        <v>34</v>
      </c>
      <c r="AE3" s="11" t="s">
        <v>35</v>
      </c>
      <c r="AF3" s="11" t="s">
        <v>36</v>
      </c>
      <c r="AG3" s="11" t="s">
        <v>37</v>
      </c>
      <c r="AH3" s="11" t="s">
        <v>38</v>
      </c>
      <c r="AI3" s="11" t="s">
        <v>39</v>
      </c>
      <c r="AJ3" s="11" t="s">
        <v>40</v>
      </c>
      <c r="AK3" s="11" t="s">
        <v>41</v>
      </c>
      <c r="AL3" s="11" t="s">
        <v>42</v>
      </c>
      <c r="AM3" s="11" t="s">
        <v>43</v>
      </c>
      <c r="AN3" s="11" t="s">
        <v>44</v>
      </c>
      <c r="AO3" s="11" t="s">
        <v>45</v>
      </c>
      <c r="AP3" s="11" t="s">
        <v>46</v>
      </c>
      <c r="AQ3" s="11" t="s">
        <v>47</v>
      </c>
      <c r="AR3" s="11" t="s">
        <v>48</v>
      </c>
      <c r="AS3" s="11" t="s">
        <v>49</v>
      </c>
      <c r="AT3" s="11" t="s">
        <v>50</v>
      </c>
      <c r="AU3" s="11" t="s">
        <v>59</v>
      </c>
      <c r="AV3" s="5" t="s">
        <v>60</v>
      </c>
      <c r="AW3" s="6" t="s">
        <v>0</v>
      </c>
      <c r="AX3" s="6" t="s">
        <v>1</v>
      </c>
      <c r="AY3" s="16" t="s">
        <v>2</v>
      </c>
      <c r="AZ3" s="17" t="s">
        <v>3</v>
      </c>
      <c r="BA3" s="17" t="s">
        <v>4</v>
      </c>
    </row>
    <row r="4" spans="1:53">
      <c r="A4" s="8">
        <v>1</v>
      </c>
      <c r="E4" s="8">
        <f>1*33</f>
        <v>33</v>
      </c>
      <c r="G4" s="8">
        <v>35</v>
      </c>
      <c r="H4" s="8">
        <f>2*36</f>
        <v>72</v>
      </c>
      <c r="J4" s="8">
        <f>4*38</f>
        <v>152</v>
      </c>
      <c r="K4" s="8">
        <v>39</v>
      </c>
      <c r="L4" s="8">
        <v>120</v>
      </c>
      <c r="M4" s="8">
        <v>123</v>
      </c>
      <c r="N4" s="8">
        <v>42</v>
      </c>
      <c r="Q4" s="8">
        <v>90</v>
      </c>
      <c r="Y4" s="8">
        <v>53</v>
      </c>
      <c r="AA4" s="8">
        <v>56</v>
      </c>
      <c r="AU4" s="8">
        <v>20</v>
      </c>
      <c r="AV4" s="4">
        <f>AU4/20</f>
        <v>1</v>
      </c>
      <c r="AW4" s="1">
        <v>815</v>
      </c>
      <c r="AX4" s="13">
        <f>AW4/AU4</f>
        <v>40.75</v>
      </c>
      <c r="AY4">
        <v>1</v>
      </c>
      <c r="AZ4" s="3">
        <v>50</v>
      </c>
      <c r="BA4" s="14" t="s">
        <v>53</v>
      </c>
    </row>
    <row r="5" spans="1:53">
      <c r="A5" s="8">
        <v>2</v>
      </c>
      <c r="E5" s="8">
        <f>3*33</f>
        <v>99</v>
      </c>
      <c r="F5" s="8">
        <v>34</v>
      </c>
      <c r="H5" s="8">
        <v>72</v>
      </c>
      <c r="I5" s="8">
        <v>37</v>
      </c>
      <c r="J5" s="8">
        <v>38</v>
      </c>
      <c r="K5" s="8">
        <v>117</v>
      </c>
      <c r="L5" s="8">
        <v>40</v>
      </c>
      <c r="M5" s="8">
        <v>41</v>
      </c>
      <c r="N5" s="8">
        <v>42</v>
      </c>
      <c r="O5" s="8">
        <v>129</v>
      </c>
      <c r="P5" s="8">
        <v>88</v>
      </c>
      <c r="R5" s="8">
        <v>46</v>
      </c>
      <c r="AU5" s="8">
        <v>20</v>
      </c>
      <c r="AV5" s="4">
        <f t="shared" ref="AV5:AV51" si="0">AU5/20</f>
        <v>1</v>
      </c>
      <c r="AW5" s="4">
        <v>783</v>
      </c>
      <c r="AX5" s="13">
        <f t="shared" ref="AX5:AX51" si="1">AW5/AU5</f>
        <v>39.15</v>
      </c>
      <c r="AY5">
        <v>2</v>
      </c>
      <c r="AZ5" s="3">
        <v>10</v>
      </c>
      <c r="BA5" s="14" t="s">
        <v>55</v>
      </c>
    </row>
    <row r="6" spans="1:53">
      <c r="A6" s="8">
        <v>4</v>
      </c>
      <c r="L6" s="8">
        <v>120</v>
      </c>
      <c r="M6" s="8">
        <v>82</v>
      </c>
      <c r="O6" s="8">
        <v>43</v>
      </c>
      <c r="P6" s="8">
        <v>44</v>
      </c>
      <c r="R6" s="8">
        <v>46</v>
      </c>
      <c r="AU6" s="8">
        <v>8</v>
      </c>
      <c r="AV6" s="4">
        <f t="shared" si="0"/>
        <v>0.4</v>
      </c>
      <c r="AW6" s="1">
        <v>335</v>
      </c>
      <c r="AX6" s="13">
        <f t="shared" si="1"/>
        <v>41.875</v>
      </c>
      <c r="AY6">
        <v>4</v>
      </c>
      <c r="AZ6" s="2">
        <v>100</v>
      </c>
      <c r="BA6" s="15" t="s">
        <v>55</v>
      </c>
    </row>
    <row r="7" spans="1:53">
      <c r="A7" s="8">
        <v>5</v>
      </c>
      <c r="E7" s="8">
        <v>66</v>
      </c>
      <c r="G7" s="8">
        <v>35</v>
      </c>
      <c r="H7" s="8">
        <f>3*36</f>
        <v>108</v>
      </c>
      <c r="I7" s="8">
        <f>6*37</f>
        <v>222</v>
      </c>
      <c r="J7" s="8">
        <v>38</v>
      </c>
      <c r="K7" s="8">
        <v>78</v>
      </c>
      <c r="L7" s="8">
        <v>120</v>
      </c>
      <c r="M7" s="8">
        <v>41</v>
      </c>
      <c r="R7" s="8">
        <v>46</v>
      </c>
      <c r="AU7" s="9">
        <v>20</v>
      </c>
      <c r="AV7" s="4">
        <f t="shared" si="0"/>
        <v>1</v>
      </c>
      <c r="AW7" s="1">
        <v>754</v>
      </c>
      <c r="AX7" s="13">
        <f t="shared" si="1"/>
        <v>37.700000000000003</v>
      </c>
      <c r="AY7">
        <v>5</v>
      </c>
      <c r="AZ7" s="3">
        <v>0</v>
      </c>
      <c r="BA7" s="14" t="s">
        <v>53</v>
      </c>
    </row>
    <row r="8" spans="1:53">
      <c r="A8" s="8">
        <v>6</v>
      </c>
      <c r="E8" s="8">
        <v>33</v>
      </c>
      <c r="K8" s="8">
        <v>117</v>
      </c>
      <c r="M8" s="8">
        <v>41</v>
      </c>
      <c r="N8" s="8">
        <v>42</v>
      </c>
      <c r="O8" s="8">
        <v>43</v>
      </c>
      <c r="Q8" s="8">
        <v>45</v>
      </c>
      <c r="U8" s="8">
        <v>49</v>
      </c>
      <c r="X8" s="8">
        <v>52</v>
      </c>
      <c r="AU8" s="9">
        <v>10</v>
      </c>
      <c r="AV8" s="4">
        <f t="shared" si="0"/>
        <v>0.5</v>
      </c>
      <c r="AW8" s="1">
        <v>422</v>
      </c>
      <c r="AX8" s="13">
        <f t="shared" si="1"/>
        <v>42.2</v>
      </c>
      <c r="AY8">
        <v>6</v>
      </c>
      <c r="AZ8" s="3">
        <v>10</v>
      </c>
      <c r="BA8" s="14" t="s">
        <v>55</v>
      </c>
    </row>
    <row r="9" spans="1:53">
      <c r="A9" s="8">
        <v>7</v>
      </c>
      <c r="H9" s="8">
        <v>108</v>
      </c>
      <c r="J9" s="8">
        <v>114</v>
      </c>
      <c r="L9" s="8">
        <v>120</v>
      </c>
      <c r="M9" s="8">
        <v>41</v>
      </c>
      <c r="N9" s="8">
        <v>84</v>
      </c>
      <c r="O9" s="8">
        <v>129</v>
      </c>
      <c r="P9" s="8">
        <v>44</v>
      </c>
      <c r="T9" s="8">
        <v>96</v>
      </c>
      <c r="X9" s="8">
        <v>52</v>
      </c>
      <c r="AU9" s="9">
        <v>19</v>
      </c>
      <c r="AV9" s="4">
        <f t="shared" si="0"/>
        <v>0.95</v>
      </c>
      <c r="AW9" s="1">
        <v>788</v>
      </c>
      <c r="AX9" s="13">
        <f t="shared" si="1"/>
        <v>41.473684210526315</v>
      </c>
      <c r="AY9">
        <v>7</v>
      </c>
      <c r="AZ9" s="3">
        <v>0</v>
      </c>
      <c r="BA9" s="14" t="s">
        <v>55</v>
      </c>
    </row>
    <row r="10" spans="1:53">
      <c r="A10" s="8">
        <v>8</v>
      </c>
      <c r="G10" s="8">
        <v>35</v>
      </c>
      <c r="J10" s="8">
        <v>38</v>
      </c>
      <c r="M10" s="8">
        <v>41</v>
      </c>
      <c r="N10" s="8">
        <v>42</v>
      </c>
      <c r="O10" s="8">
        <v>43</v>
      </c>
      <c r="P10" s="8">
        <v>176</v>
      </c>
      <c r="Q10" s="8">
        <v>45</v>
      </c>
      <c r="R10" s="8">
        <v>46</v>
      </c>
      <c r="S10" s="8">
        <v>47</v>
      </c>
      <c r="U10" s="8">
        <v>49</v>
      </c>
      <c r="X10" s="8">
        <v>52</v>
      </c>
      <c r="Y10" s="8">
        <v>53</v>
      </c>
      <c r="AE10" s="8">
        <v>61</v>
      </c>
      <c r="AU10" s="9">
        <v>16</v>
      </c>
      <c r="AV10" s="4">
        <f t="shared" si="0"/>
        <v>0.8</v>
      </c>
      <c r="AW10" s="1">
        <v>728</v>
      </c>
      <c r="AX10" s="13">
        <f t="shared" si="1"/>
        <v>45.5</v>
      </c>
      <c r="AY10">
        <v>8</v>
      </c>
      <c r="AZ10" s="3">
        <v>10</v>
      </c>
      <c r="BA10" s="14" t="s">
        <v>54</v>
      </c>
    </row>
    <row r="11" spans="1:53">
      <c r="A11" s="8">
        <v>9</v>
      </c>
      <c r="E11" s="8">
        <v>33</v>
      </c>
      <c r="F11" s="8">
        <v>34</v>
      </c>
      <c r="G11" s="8">
        <v>35</v>
      </c>
      <c r="H11" s="8">
        <v>72</v>
      </c>
      <c r="I11" s="8">
        <v>37</v>
      </c>
      <c r="J11" s="8">
        <v>38</v>
      </c>
      <c r="K11" s="8">
        <v>39</v>
      </c>
      <c r="L11" s="8">
        <f>5*40</f>
        <v>200</v>
      </c>
      <c r="M11" s="8">
        <v>41</v>
      </c>
      <c r="P11" s="8">
        <v>88</v>
      </c>
      <c r="Q11" s="8">
        <v>45</v>
      </c>
      <c r="R11" s="8">
        <v>46</v>
      </c>
      <c r="S11" s="8">
        <v>47</v>
      </c>
      <c r="T11" s="8">
        <v>48</v>
      </c>
      <c r="AU11" s="9">
        <v>20</v>
      </c>
      <c r="AV11" s="4">
        <f t="shared" si="0"/>
        <v>1</v>
      </c>
      <c r="AW11" s="1">
        <v>803</v>
      </c>
      <c r="AX11" s="13">
        <f t="shared" si="1"/>
        <v>40.15</v>
      </c>
      <c r="AY11">
        <v>9</v>
      </c>
      <c r="AZ11" s="3">
        <v>50</v>
      </c>
      <c r="BA11" s="14" t="s">
        <v>55</v>
      </c>
    </row>
    <row r="12" spans="1:53">
      <c r="A12" s="8">
        <v>10</v>
      </c>
      <c r="G12" s="8">
        <v>35</v>
      </c>
      <c r="H12" s="8">
        <v>72</v>
      </c>
      <c r="J12" s="8">
        <v>114</v>
      </c>
      <c r="K12" s="8">
        <v>78</v>
      </c>
      <c r="M12" s="8">
        <v>82</v>
      </c>
      <c r="P12" s="8">
        <v>132</v>
      </c>
      <c r="R12" s="8">
        <v>138</v>
      </c>
      <c r="S12" s="8">
        <v>94</v>
      </c>
      <c r="U12" s="8">
        <v>49</v>
      </c>
      <c r="AA12" s="8">
        <v>56</v>
      </c>
      <c r="AC12" s="8">
        <v>58</v>
      </c>
      <c r="AU12" s="9">
        <v>21</v>
      </c>
      <c r="AV12" s="4">
        <f t="shared" si="0"/>
        <v>1.05</v>
      </c>
      <c r="AW12" s="1">
        <v>908</v>
      </c>
      <c r="AX12" s="13">
        <f t="shared" si="1"/>
        <v>43.238095238095241</v>
      </c>
      <c r="AY12">
        <v>10</v>
      </c>
      <c r="AZ12" s="3">
        <v>10</v>
      </c>
      <c r="BA12" s="14" t="s">
        <v>55</v>
      </c>
    </row>
    <row r="13" spans="1:53">
      <c r="A13" s="8">
        <v>11</v>
      </c>
      <c r="J13" s="8">
        <v>38</v>
      </c>
      <c r="M13" s="8">
        <v>41</v>
      </c>
      <c r="O13" s="8">
        <v>86</v>
      </c>
      <c r="T13" s="8">
        <v>48</v>
      </c>
      <c r="V13" s="8">
        <v>100</v>
      </c>
      <c r="Y13" s="8">
        <v>53</v>
      </c>
      <c r="AB13" s="8">
        <v>114</v>
      </c>
      <c r="AC13" s="8">
        <v>58</v>
      </c>
      <c r="AI13" s="8">
        <v>66</v>
      </c>
      <c r="AJ13" s="8">
        <v>68</v>
      </c>
      <c r="AL13" s="8">
        <v>71</v>
      </c>
      <c r="AU13" s="9">
        <v>14</v>
      </c>
      <c r="AV13" s="4">
        <f t="shared" si="0"/>
        <v>0.7</v>
      </c>
      <c r="AW13" s="1">
        <v>743</v>
      </c>
      <c r="AX13" s="13">
        <f t="shared" si="1"/>
        <v>53.071428571428569</v>
      </c>
      <c r="AY13">
        <v>11</v>
      </c>
      <c r="AZ13" s="3">
        <v>50</v>
      </c>
      <c r="BA13" s="14" t="s">
        <v>55</v>
      </c>
    </row>
    <row r="14" spans="1:53">
      <c r="A14" s="8">
        <v>12</v>
      </c>
      <c r="I14" s="8">
        <v>74</v>
      </c>
      <c r="L14" s="8">
        <v>80</v>
      </c>
      <c r="M14" s="8">
        <v>41</v>
      </c>
      <c r="N14" s="8">
        <v>42</v>
      </c>
      <c r="P14" s="8">
        <v>44</v>
      </c>
      <c r="Q14" s="8">
        <v>45</v>
      </c>
      <c r="S14" s="8">
        <v>47</v>
      </c>
      <c r="U14" s="8">
        <v>49</v>
      </c>
      <c r="AA14" s="8">
        <v>112</v>
      </c>
      <c r="AD14" s="8">
        <v>59</v>
      </c>
      <c r="AE14" s="8">
        <v>61</v>
      </c>
      <c r="AH14" s="8">
        <v>65</v>
      </c>
      <c r="AU14" s="9">
        <v>15</v>
      </c>
      <c r="AV14" s="4">
        <f t="shared" si="0"/>
        <v>0.75</v>
      </c>
      <c r="AW14" s="1">
        <v>719</v>
      </c>
      <c r="AX14" s="13">
        <f t="shared" si="1"/>
        <v>47.93333333333333</v>
      </c>
      <c r="AY14">
        <v>12</v>
      </c>
      <c r="AZ14" s="3">
        <v>100</v>
      </c>
      <c r="BA14" s="14" t="s">
        <v>54</v>
      </c>
    </row>
    <row r="15" spans="1:53">
      <c r="A15" s="8">
        <v>13</v>
      </c>
      <c r="E15" s="8">
        <v>33</v>
      </c>
      <c r="F15" s="8">
        <f>3*34</f>
        <v>102</v>
      </c>
      <c r="G15" s="8">
        <f>4*35</f>
        <v>140</v>
      </c>
      <c r="H15" s="8">
        <v>36</v>
      </c>
      <c r="I15" s="8">
        <f>4*37</f>
        <v>148</v>
      </c>
      <c r="J15" s="8">
        <v>76</v>
      </c>
      <c r="K15" s="8">
        <v>78</v>
      </c>
      <c r="M15" s="8">
        <v>82</v>
      </c>
      <c r="O15" s="8">
        <v>86</v>
      </c>
      <c r="AU15" s="9">
        <v>21</v>
      </c>
      <c r="AV15" s="4">
        <f t="shared" si="0"/>
        <v>1.05</v>
      </c>
      <c r="AW15" s="1">
        <v>781</v>
      </c>
      <c r="AX15" s="13">
        <f t="shared" si="1"/>
        <v>37.19047619047619</v>
      </c>
      <c r="AY15">
        <v>13</v>
      </c>
      <c r="AZ15" s="3">
        <v>0</v>
      </c>
      <c r="BA15" s="14" t="s">
        <v>55</v>
      </c>
    </row>
    <row r="16" spans="1:53">
      <c r="A16" s="8">
        <v>14</v>
      </c>
      <c r="E16" s="8">
        <v>33</v>
      </c>
      <c r="F16" s="8">
        <v>34</v>
      </c>
      <c r="G16" s="8">
        <v>35</v>
      </c>
      <c r="J16" s="8">
        <v>38</v>
      </c>
      <c r="K16" s="8">
        <v>39</v>
      </c>
      <c r="L16" s="8">
        <v>40</v>
      </c>
      <c r="O16" s="8">
        <v>43</v>
      </c>
      <c r="P16" s="8">
        <v>88</v>
      </c>
      <c r="Q16" s="8">
        <v>45</v>
      </c>
      <c r="S16" s="8">
        <v>94</v>
      </c>
      <c r="T16" s="8">
        <v>48</v>
      </c>
      <c r="AA16" s="8">
        <v>168</v>
      </c>
      <c r="AF16" s="8">
        <v>63</v>
      </c>
      <c r="AU16" s="9">
        <v>17</v>
      </c>
      <c r="AV16" s="4">
        <f t="shared" si="0"/>
        <v>0.85</v>
      </c>
      <c r="AW16" s="1">
        <v>768</v>
      </c>
      <c r="AX16" s="13">
        <f t="shared" si="1"/>
        <v>45.176470588235297</v>
      </c>
      <c r="AY16">
        <v>14</v>
      </c>
      <c r="AZ16" s="3">
        <v>100</v>
      </c>
      <c r="BA16" s="14" t="s">
        <v>53</v>
      </c>
    </row>
    <row r="17" spans="1:53">
      <c r="A17" s="8">
        <v>15</v>
      </c>
      <c r="E17" s="8">
        <v>33</v>
      </c>
      <c r="G17" s="8">
        <f>35*2</f>
        <v>70</v>
      </c>
      <c r="H17" s="8">
        <v>36</v>
      </c>
      <c r="I17" s="8">
        <v>74</v>
      </c>
      <c r="J17" s="8">
        <v>76</v>
      </c>
      <c r="L17" s="8">
        <v>40</v>
      </c>
      <c r="M17" s="8">
        <v>82</v>
      </c>
      <c r="O17" s="8">
        <v>129</v>
      </c>
      <c r="P17" s="8">
        <v>44</v>
      </c>
      <c r="S17" s="8">
        <v>47</v>
      </c>
      <c r="X17" s="8">
        <v>52</v>
      </c>
      <c r="AU17" s="9">
        <v>17</v>
      </c>
      <c r="AV17" s="4">
        <f t="shared" si="0"/>
        <v>0.85</v>
      </c>
      <c r="AW17" s="1">
        <v>683</v>
      </c>
      <c r="AX17" s="13">
        <f t="shared" si="1"/>
        <v>40.176470588235297</v>
      </c>
      <c r="AY17">
        <v>15</v>
      </c>
      <c r="AZ17" s="3">
        <v>50</v>
      </c>
      <c r="BA17" s="14" t="s">
        <v>54</v>
      </c>
    </row>
    <row r="18" spans="1:53">
      <c r="A18" s="8">
        <v>16</v>
      </c>
      <c r="D18" s="8">
        <v>32</v>
      </c>
      <c r="G18" s="8">
        <v>35</v>
      </c>
      <c r="O18" s="8">
        <v>86</v>
      </c>
      <c r="P18" s="8">
        <v>88</v>
      </c>
      <c r="U18" s="8">
        <v>49</v>
      </c>
      <c r="X18" s="8">
        <v>52</v>
      </c>
      <c r="Z18" s="8">
        <v>54</v>
      </c>
      <c r="AA18" s="8">
        <v>112</v>
      </c>
      <c r="AE18" s="8">
        <v>122</v>
      </c>
      <c r="AU18" s="9">
        <v>13</v>
      </c>
      <c r="AV18" s="4">
        <f t="shared" si="0"/>
        <v>0.65</v>
      </c>
      <c r="AW18" s="1">
        <v>630</v>
      </c>
      <c r="AX18" s="13">
        <f t="shared" si="1"/>
        <v>48.46153846153846</v>
      </c>
      <c r="AY18">
        <v>16</v>
      </c>
      <c r="AZ18" s="3">
        <v>100</v>
      </c>
      <c r="BA18" s="14" t="s">
        <v>53</v>
      </c>
    </row>
    <row r="19" spans="1:53">
      <c r="A19" s="8">
        <v>17</v>
      </c>
      <c r="E19" s="8">
        <v>33</v>
      </c>
      <c r="G19" s="8">
        <v>70</v>
      </c>
      <c r="H19" s="8">
        <v>36</v>
      </c>
      <c r="I19" s="8">
        <v>37</v>
      </c>
      <c r="J19" s="8">
        <v>76</v>
      </c>
      <c r="L19" s="8">
        <v>120</v>
      </c>
      <c r="M19" s="8">
        <v>123</v>
      </c>
      <c r="N19" s="8">
        <v>42</v>
      </c>
      <c r="O19" s="8">
        <v>43</v>
      </c>
      <c r="AA19" s="8">
        <v>56</v>
      </c>
      <c r="AB19" s="8">
        <v>57</v>
      </c>
      <c r="AU19" s="9">
        <v>17</v>
      </c>
      <c r="AV19" s="4">
        <f t="shared" si="0"/>
        <v>0.85</v>
      </c>
      <c r="AW19" s="1">
        <v>693</v>
      </c>
      <c r="AX19" s="13">
        <f t="shared" si="1"/>
        <v>40.764705882352942</v>
      </c>
      <c r="AY19">
        <v>17</v>
      </c>
      <c r="AZ19" s="3">
        <v>100</v>
      </c>
      <c r="BA19" s="14" t="s">
        <v>55</v>
      </c>
    </row>
    <row r="20" spans="1:53">
      <c r="A20" s="8">
        <v>18</v>
      </c>
      <c r="G20" s="8">
        <v>70</v>
      </c>
      <c r="J20" s="8">
        <v>76</v>
      </c>
      <c r="K20" s="8">
        <v>39</v>
      </c>
      <c r="L20" s="8">
        <v>40</v>
      </c>
      <c r="M20" s="8">
        <v>82</v>
      </c>
      <c r="N20" s="8">
        <v>84</v>
      </c>
      <c r="O20" s="8">
        <v>43</v>
      </c>
      <c r="P20" s="8">
        <v>44</v>
      </c>
      <c r="R20" s="8">
        <v>46</v>
      </c>
      <c r="V20" s="8">
        <v>50</v>
      </c>
      <c r="AU20" s="9">
        <v>14</v>
      </c>
      <c r="AV20" s="4">
        <f t="shared" si="0"/>
        <v>0.7</v>
      </c>
      <c r="AW20" s="1">
        <v>574</v>
      </c>
      <c r="AX20" s="13">
        <f t="shared" si="1"/>
        <v>41</v>
      </c>
      <c r="AY20">
        <v>18</v>
      </c>
      <c r="AZ20" s="3">
        <v>10</v>
      </c>
      <c r="BA20" s="14" t="s">
        <v>55</v>
      </c>
    </row>
    <row r="21" spans="1:53">
      <c r="A21" s="8">
        <v>19</v>
      </c>
      <c r="J21" s="8">
        <v>76</v>
      </c>
      <c r="K21" s="8">
        <v>39</v>
      </c>
      <c r="L21" s="8">
        <v>40</v>
      </c>
      <c r="M21" s="8">
        <v>123</v>
      </c>
      <c r="N21" s="8">
        <v>42</v>
      </c>
      <c r="O21" s="8">
        <v>86</v>
      </c>
      <c r="R21" s="8">
        <v>46</v>
      </c>
      <c r="T21" s="8">
        <v>96</v>
      </c>
      <c r="U21" s="8">
        <v>49</v>
      </c>
      <c r="AU21" s="9">
        <v>14</v>
      </c>
      <c r="AV21" s="4">
        <f t="shared" si="0"/>
        <v>0.7</v>
      </c>
      <c r="AW21" s="1">
        <v>597</v>
      </c>
      <c r="AX21" s="13">
        <f t="shared" si="1"/>
        <v>42.642857142857146</v>
      </c>
      <c r="AY21">
        <v>19</v>
      </c>
      <c r="AZ21" s="3">
        <v>0</v>
      </c>
      <c r="BA21" s="14" t="s">
        <v>55</v>
      </c>
    </row>
    <row r="22" spans="1:53">
      <c r="A22" s="8">
        <v>20</v>
      </c>
      <c r="F22" s="8">
        <v>34</v>
      </c>
      <c r="J22" s="8">
        <v>76</v>
      </c>
      <c r="L22" s="8">
        <v>80</v>
      </c>
      <c r="M22" s="8">
        <v>41</v>
      </c>
      <c r="N22" s="8">
        <v>126</v>
      </c>
      <c r="O22" s="8">
        <v>43</v>
      </c>
      <c r="P22" s="8">
        <v>44</v>
      </c>
      <c r="S22" s="8">
        <v>141</v>
      </c>
      <c r="U22" s="8">
        <v>49</v>
      </c>
      <c r="V22" s="8">
        <v>50</v>
      </c>
      <c r="X22" s="8">
        <v>52</v>
      </c>
      <c r="Y22" s="8">
        <v>53</v>
      </c>
      <c r="Z22" s="8">
        <v>54</v>
      </c>
      <c r="AT22" s="8">
        <v>94</v>
      </c>
      <c r="AU22" s="9">
        <v>20</v>
      </c>
      <c r="AV22" s="4">
        <f t="shared" si="0"/>
        <v>1</v>
      </c>
      <c r="AW22" s="1">
        <v>937</v>
      </c>
      <c r="AX22" s="13">
        <f t="shared" si="1"/>
        <v>46.85</v>
      </c>
      <c r="AY22">
        <v>20</v>
      </c>
      <c r="AZ22" s="3">
        <v>0</v>
      </c>
      <c r="BA22" s="14" t="s">
        <v>54</v>
      </c>
    </row>
    <row r="23" spans="1:53">
      <c r="A23" s="8">
        <v>21</v>
      </c>
      <c r="F23" s="8">
        <v>34</v>
      </c>
      <c r="H23" s="8">
        <v>36</v>
      </c>
      <c r="J23" s="8">
        <v>76</v>
      </c>
      <c r="M23" s="8">
        <v>41</v>
      </c>
      <c r="P23" s="8">
        <v>132</v>
      </c>
      <c r="Q23" s="8">
        <v>45</v>
      </c>
      <c r="U23" s="8">
        <v>49</v>
      </c>
      <c r="X23" s="8">
        <v>52</v>
      </c>
      <c r="AC23" s="8">
        <v>116</v>
      </c>
      <c r="AK23" s="8">
        <v>70</v>
      </c>
      <c r="AT23" s="8">
        <v>94</v>
      </c>
      <c r="AU23" s="9">
        <v>14</v>
      </c>
      <c r="AV23" s="4">
        <f t="shared" si="0"/>
        <v>0.7</v>
      </c>
      <c r="AW23" s="1">
        <v>745</v>
      </c>
      <c r="AX23" s="13">
        <f t="shared" si="1"/>
        <v>53.214285714285715</v>
      </c>
      <c r="AY23">
        <v>21</v>
      </c>
      <c r="AZ23" s="3">
        <v>50</v>
      </c>
      <c r="BA23" s="14" t="s">
        <v>53</v>
      </c>
    </row>
    <row r="24" spans="1:53">
      <c r="A24" s="8">
        <v>22</v>
      </c>
      <c r="E24" s="8">
        <v>33</v>
      </c>
      <c r="H24" s="8">
        <v>36</v>
      </c>
      <c r="J24" s="8">
        <v>38</v>
      </c>
      <c r="K24" s="8">
        <v>39</v>
      </c>
      <c r="L24" s="8">
        <v>40</v>
      </c>
      <c r="P24" s="8">
        <v>88</v>
      </c>
      <c r="S24" s="8">
        <v>47</v>
      </c>
      <c r="T24" s="8">
        <v>96</v>
      </c>
      <c r="AC24" s="8">
        <v>58</v>
      </c>
      <c r="AD24" s="8">
        <v>59</v>
      </c>
      <c r="AF24" s="8">
        <v>63</v>
      </c>
      <c r="AG24" s="8">
        <v>64</v>
      </c>
      <c r="AI24" s="8">
        <v>66</v>
      </c>
      <c r="AU24" s="9">
        <v>15</v>
      </c>
      <c r="AV24" s="4">
        <f t="shared" si="0"/>
        <v>0.75</v>
      </c>
      <c r="AW24" s="1">
        <v>727</v>
      </c>
      <c r="AX24" s="13">
        <f t="shared" si="1"/>
        <v>48.466666666666669</v>
      </c>
      <c r="AY24">
        <v>22</v>
      </c>
      <c r="AZ24" s="3">
        <v>100</v>
      </c>
      <c r="BA24" s="14" t="s">
        <v>53</v>
      </c>
    </row>
    <row r="25" spans="1:53">
      <c r="A25" s="8">
        <v>23</v>
      </c>
      <c r="L25" s="8">
        <v>40</v>
      </c>
      <c r="M25" s="8">
        <v>41</v>
      </c>
      <c r="N25" s="8">
        <v>42</v>
      </c>
      <c r="P25" s="8">
        <v>44</v>
      </c>
      <c r="Q25" s="8">
        <v>90</v>
      </c>
      <c r="S25" s="8">
        <v>47</v>
      </c>
      <c r="T25" s="8">
        <v>48</v>
      </c>
      <c r="U25" s="8">
        <v>49</v>
      </c>
      <c r="Y25" s="8">
        <v>53</v>
      </c>
      <c r="AE25" s="8">
        <v>61</v>
      </c>
      <c r="AJ25" s="8">
        <v>68</v>
      </c>
      <c r="AK25" s="8">
        <v>70</v>
      </c>
      <c r="AL25" s="8">
        <v>71</v>
      </c>
      <c r="AU25" s="9">
        <v>14</v>
      </c>
      <c r="AV25" s="4">
        <f t="shared" si="0"/>
        <v>0.7</v>
      </c>
      <c r="AW25" s="1">
        <v>724</v>
      </c>
      <c r="AX25" s="13">
        <f t="shared" si="1"/>
        <v>51.714285714285715</v>
      </c>
      <c r="AY25">
        <v>23</v>
      </c>
      <c r="AZ25" s="3">
        <v>50</v>
      </c>
      <c r="BA25" s="14" t="s">
        <v>54</v>
      </c>
    </row>
    <row r="26" spans="1:53">
      <c r="A26" s="8">
        <v>24</v>
      </c>
      <c r="D26" s="8">
        <v>32</v>
      </c>
      <c r="E26" s="8">
        <v>66</v>
      </c>
      <c r="H26" s="8">
        <v>72</v>
      </c>
      <c r="I26" s="8">
        <v>74</v>
      </c>
      <c r="J26" s="8">
        <v>76</v>
      </c>
      <c r="K26" s="8">
        <v>78</v>
      </c>
      <c r="L26" s="8">
        <v>40</v>
      </c>
      <c r="O26" s="8">
        <v>86</v>
      </c>
      <c r="P26" s="8">
        <v>88</v>
      </c>
      <c r="Q26" s="8">
        <v>90</v>
      </c>
      <c r="S26" s="8">
        <v>47</v>
      </c>
      <c r="AF26" s="8">
        <v>63</v>
      </c>
      <c r="AU26" s="9">
        <v>20</v>
      </c>
      <c r="AV26" s="4">
        <f t="shared" si="0"/>
        <v>1</v>
      </c>
      <c r="AW26" s="1">
        <v>812</v>
      </c>
      <c r="AX26" s="13">
        <f t="shared" si="1"/>
        <v>40.6</v>
      </c>
      <c r="AY26">
        <v>24</v>
      </c>
      <c r="AZ26" s="3">
        <v>50</v>
      </c>
      <c r="BA26" s="14" t="s">
        <v>55</v>
      </c>
    </row>
    <row r="27" spans="1:53">
      <c r="A27" s="8">
        <v>25</v>
      </c>
      <c r="F27" s="8">
        <v>34</v>
      </c>
      <c r="G27" s="8">
        <v>35</v>
      </c>
      <c r="H27" s="8">
        <v>36</v>
      </c>
      <c r="I27" s="8">
        <v>37</v>
      </c>
      <c r="J27" s="8">
        <v>76</v>
      </c>
      <c r="L27" s="8">
        <v>40</v>
      </c>
      <c r="N27" s="8">
        <v>42</v>
      </c>
      <c r="O27" s="8">
        <v>86</v>
      </c>
      <c r="P27" s="8">
        <v>44</v>
      </c>
      <c r="R27" s="8">
        <v>46</v>
      </c>
      <c r="S27" s="8">
        <v>47</v>
      </c>
      <c r="U27" s="8">
        <v>49</v>
      </c>
      <c r="W27" s="8">
        <v>102</v>
      </c>
      <c r="AA27" s="8">
        <v>112</v>
      </c>
      <c r="AC27" s="8">
        <v>58</v>
      </c>
      <c r="AU27" s="9">
        <v>19</v>
      </c>
      <c r="AV27" s="4">
        <f t="shared" si="0"/>
        <v>0.95</v>
      </c>
      <c r="AW27" s="1">
        <v>844</v>
      </c>
      <c r="AX27" s="13">
        <f t="shared" si="1"/>
        <v>44.421052631578945</v>
      </c>
      <c r="AY27">
        <v>25</v>
      </c>
      <c r="AZ27" s="3">
        <v>50</v>
      </c>
      <c r="BA27" s="14" t="s">
        <v>54</v>
      </c>
    </row>
    <row r="28" spans="1:53">
      <c r="A28" s="8">
        <v>26</v>
      </c>
      <c r="E28" s="8">
        <v>33</v>
      </c>
      <c r="F28" s="8">
        <v>34</v>
      </c>
      <c r="I28" s="8">
        <v>37</v>
      </c>
      <c r="M28" s="8">
        <v>82</v>
      </c>
      <c r="O28" s="8">
        <v>43</v>
      </c>
      <c r="Q28" s="8">
        <v>45</v>
      </c>
      <c r="S28" s="8">
        <v>141</v>
      </c>
      <c r="U28" s="8">
        <v>49</v>
      </c>
      <c r="Z28" s="8">
        <v>54</v>
      </c>
      <c r="AA28" s="8">
        <v>56</v>
      </c>
      <c r="AG28" s="8">
        <v>128</v>
      </c>
      <c r="AU28" s="9">
        <v>15</v>
      </c>
      <c r="AV28" s="4">
        <f t="shared" si="0"/>
        <v>0.75</v>
      </c>
      <c r="AW28" s="1">
        <v>702</v>
      </c>
      <c r="AX28" s="13">
        <f t="shared" si="1"/>
        <v>46.8</v>
      </c>
      <c r="AY28">
        <v>26</v>
      </c>
      <c r="AZ28" s="3">
        <v>100</v>
      </c>
      <c r="BA28" s="14" t="s">
        <v>55</v>
      </c>
    </row>
    <row r="29" spans="1:53">
      <c r="A29" s="8">
        <v>27</v>
      </c>
      <c r="G29" s="8">
        <v>35</v>
      </c>
      <c r="H29" s="8">
        <v>36</v>
      </c>
      <c r="I29" s="8">
        <v>37</v>
      </c>
      <c r="J29" s="8">
        <v>38</v>
      </c>
      <c r="K29" s="8">
        <v>39</v>
      </c>
      <c r="L29" s="8">
        <v>80</v>
      </c>
      <c r="M29" s="8">
        <v>82</v>
      </c>
      <c r="O29" s="8">
        <v>172</v>
      </c>
      <c r="P29" s="8">
        <v>132</v>
      </c>
      <c r="R29" s="8">
        <v>46</v>
      </c>
      <c r="S29" s="8">
        <v>47</v>
      </c>
      <c r="T29" s="8">
        <v>48</v>
      </c>
      <c r="AD29" s="8">
        <v>59</v>
      </c>
      <c r="AU29" s="9">
        <v>20</v>
      </c>
      <c r="AV29" s="4">
        <f t="shared" si="0"/>
        <v>1</v>
      </c>
      <c r="AW29" s="1">
        <v>851</v>
      </c>
      <c r="AX29" s="13">
        <f t="shared" si="1"/>
        <v>42.55</v>
      </c>
      <c r="AY29">
        <v>27</v>
      </c>
      <c r="AZ29" s="3">
        <v>10</v>
      </c>
      <c r="BA29" s="14" t="s">
        <v>54</v>
      </c>
    </row>
    <row r="30" spans="1:53">
      <c r="A30" s="8">
        <v>28</v>
      </c>
      <c r="C30" s="8">
        <v>31</v>
      </c>
      <c r="D30" s="8">
        <v>32</v>
      </c>
      <c r="E30" s="8">
        <v>33</v>
      </c>
      <c r="F30" s="8">
        <v>34</v>
      </c>
      <c r="G30" s="8">
        <v>70</v>
      </c>
      <c r="H30" s="8">
        <v>108</v>
      </c>
      <c r="I30" s="8">
        <v>74</v>
      </c>
      <c r="J30" s="8">
        <v>38</v>
      </c>
      <c r="L30" s="8">
        <v>160</v>
      </c>
      <c r="M30" s="8">
        <v>41</v>
      </c>
      <c r="N30" s="8">
        <v>42</v>
      </c>
      <c r="O30" s="8">
        <v>43</v>
      </c>
      <c r="U30" s="8">
        <v>49</v>
      </c>
      <c r="AU30" s="9">
        <v>20</v>
      </c>
      <c r="AV30" s="4">
        <f t="shared" si="0"/>
        <v>1</v>
      </c>
      <c r="AW30" s="1">
        <v>755</v>
      </c>
      <c r="AX30" s="13">
        <f t="shared" si="1"/>
        <v>37.75</v>
      </c>
      <c r="AY30">
        <v>28</v>
      </c>
      <c r="AZ30" s="3">
        <v>0</v>
      </c>
      <c r="BA30" s="14" t="s">
        <v>55</v>
      </c>
    </row>
    <row r="31" spans="1:53">
      <c r="A31" s="8">
        <v>29</v>
      </c>
      <c r="G31" s="8">
        <v>70</v>
      </c>
      <c r="J31" s="8">
        <v>76</v>
      </c>
      <c r="K31" s="8">
        <v>78</v>
      </c>
      <c r="L31" s="8">
        <v>40</v>
      </c>
      <c r="M31" s="8">
        <v>82</v>
      </c>
      <c r="N31" s="8">
        <v>126</v>
      </c>
      <c r="R31" s="8">
        <v>92</v>
      </c>
      <c r="T31" s="8">
        <v>48</v>
      </c>
      <c r="U31" s="8">
        <v>98</v>
      </c>
      <c r="X31" s="8">
        <v>52</v>
      </c>
      <c r="AU31" s="9">
        <v>18</v>
      </c>
      <c r="AV31" s="4">
        <f t="shared" si="0"/>
        <v>0.9</v>
      </c>
      <c r="AW31" s="1">
        <v>762</v>
      </c>
      <c r="AX31" s="13">
        <f t="shared" si="1"/>
        <v>42.333333333333336</v>
      </c>
      <c r="AY31">
        <v>29</v>
      </c>
      <c r="AZ31" s="3">
        <v>100</v>
      </c>
      <c r="BA31" s="14" t="s">
        <v>54</v>
      </c>
    </row>
    <row r="32" spans="1:53">
      <c r="A32" s="8">
        <v>30</v>
      </c>
      <c r="D32" s="8">
        <v>32</v>
      </c>
      <c r="E32" s="8">
        <v>33</v>
      </c>
      <c r="F32" s="8">
        <v>34</v>
      </c>
      <c r="H32" s="8">
        <v>72</v>
      </c>
      <c r="I32" s="8">
        <f>4*37</f>
        <v>148</v>
      </c>
      <c r="J32" s="8">
        <v>38</v>
      </c>
      <c r="L32" s="8">
        <v>80</v>
      </c>
      <c r="M32" s="8">
        <v>41</v>
      </c>
      <c r="N32" s="8">
        <v>42</v>
      </c>
      <c r="P32" s="8">
        <v>88</v>
      </c>
      <c r="Q32" s="8">
        <v>90</v>
      </c>
      <c r="R32" s="8">
        <v>46</v>
      </c>
      <c r="U32" s="8">
        <v>49</v>
      </c>
      <c r="AU32" s="9">
        <v>20</v>
      </c>
      <c r="AV32" s="4">
        <f t="shared" si="0"/>
        <v>1</v>
      </c>
      <c r="AW32" s="1">
        <v>793</v>
      </c>
      <c r="AX32" s="13">
        <f t="shared" si="1"/>
        <v>39.65</v>
      </c>
      <c r="AY32">
        <v>30</v>
      </c>
      <c r="AZ32" s="3">
        <v>0</v>
      </c>
      <c r="BA32" s="14" t="s">
        <v>53</v>
      </c>
    </row>
    <row r="33" spans="1:53">
      <c r="A33" s="8">
        <v>31</v>
      </c>
      <c r="H33" s="8">
        <v>72</v>
      </c>
      <c r="I33" s="8">
        <v>37</v>
      </c>
      <c r="J33" s="8">
        <v>114</v>
      </c>
      <c r="K33" s="8">
        <v>117</v>
      </c>
      <c r="L33" s="8">
        <v>80</v>
      </c>
      <c r="M33" s="8">
        <v>82</v>
      </c>
      <c r="N33" s="8">
        <v>126</v>
      </c>
      <c r="O33" s="8">
        <v>43</v>
      </c>
      <c r="X33" s="8">
        <v>52</v>
      </c>
      <c r="AU33" s="9">
        <v>18</v>
      </c>
      <c r="AV33" s="4">
        <f t="shared" si="0"/>
        <v>0.9</v>
      </c>
      <c r="AW33" s="1">
        <v>723</v>
      </c>
      <c r="AX33" s="13">
        <f t="shared" si="1"/>
        <v>40.166666666666664</v>
      </c>
      <c r="AY33">
        <v>31</v>
      </c>
      <c r="AZ33" s="3">
        <v>50</v>
      </c>
      <c r="BA33" s="14" t="s">
        <v>53</v>
      </c>
    </row>
    <row r="34" spans="1:53">
      <c r="A34" s="8">
        <v>32</v>
      </c>
      <c r="E34" s="8">
        <v>99</v>
      </c>
      <c r="G34" s="8">
        <f>35*3</f>
        <v>105</v>
      </c>
      <c r="H34" s="8">
        <v>108</v>
      </c>
      <c r="I34" s="8">
        <v>37</v>
      </c>
      <c r="J34" s="8">
        <v>76</v>
      </c>
      <c r="K34" s="8">
        <v>39</v>
      </c>
      <c r="L34" s="8">
        <v>80</v>
      </c>
      <c r="O34" s="8">
        <v>43</v>
      </c>
      <c r="R34" s="8">
        <v>46</v>
      </c>
      <c r="T34" s="8">
        <v>48</v>
      </c>
      <c r="Y34" s="8">
        <v>53</v>
      </c>
      <c r="AU34" s="9">
        <v>19</v>
      </c>
      <c r="AV34" s="4">
        <f t="shared" si="0"/>
        <v>0.95</v>
      </c>
      <c r="AW34" s="1">
        <v>734</v>
      </c>
      <c r="AX34" s="13">
        <f t="shared" si="1"/>
        <v>38.631578947368418</v>
      </c>
      <c r="AY34">
        <v>32</v>
      </c>
      <c r="AZ34" s="3">
        <v>0</v>
      </c>
      <c r="BA34" s="14" t="s">
        <v>54</v>
      </c>
    </row>
    <row r="35" spans="1:53">
      <c r="A35" s="8">
        <v>33</v>
      </c>
      <c r="F35" s="8">
        <v>34</v>
      </c>
      <c r="G35" s="8">
        <v>35</v>
      </c>
      <c r="H35" s="8">
        <v>72</v>
      </c>
      <c r="I35" s="8">
        <v>72</v>
      </c>
      <c r="L35" s="8">
        <v>80</v>
      </c>
      <c r="M35" s="8">
        <v>41</v>
      </c>
      <c r="N35" s="8">
        <v>42</v>
      </c>
      <c r="P35" s="8">
        <v>132</v>
      </c>
      <c r="Q35" s="8">
        <v>45</v>
      </c>
      <c r="S35" s="8">
        <v>47</v>
      </c>
      <c r="U35" s="8">
        <v>49</v>
      </c>
      <c r="W35" s="8">
        <v>51</v>
      </c>
      <c r="AB35" s="8">
        <v>57</v>
      </c>
      <c r="AU35" s="9">
        <v>18</v>
      </c>
      <c r="AV35" s="4">
        <f t="shared" si="0"/>
        <v>0.9</v>
      </c>
      <c r="AW35" s="1">
        <v>757</v>
      </c>
      <c r="AX35" s="13">
        <f t="shared" si="1"/>
        <v>42.055555555555557</v>
      </c>
      <c r="AY35">
        <v>33</v>
      </c>
      <c r="AZ35" s="3">
        <v>100</v>
      </c>
      <c r="BA35" s="14" t="s">
        <v>55</v>
      </c>
    </row>
    <row r="36" spans="1:53">
      <c r="A36" s="8">
        <v>34</v>
      </c>
      <c r="C36" s="8">
        <v>31</v>
      </c>
      <c r="F36" s="8">
        <v>34</v>
      </c>
      <c r="I36" s="8">
        <v>37</v>
      </c>
      <c r="K36" s="8">
        <v>39</v>
      </c>
      <c r="L36" s="8">
        <v>160</v>
      </c>
      <c r="S36" s="8">
        <v>94</v>
      </c>
      <c r="T36" s="8">
        <v>48</v>
      </c>
      <c r="U36" s="8">
        <v>49</v>
      </c>
      <c r="Y36" s="8">
        <v>53</v>
      </c>
      <c r="AH36" s="8">
        <v>65</v>
      </c>
      <c r="AU36" s="9">
        <v>14</v>
      </c>
      <c r="AV36" s="4">
        <f t="shared" si="0"/>
        <v>0.7</v>
      </c>
      <c r="AW36" s="1">
        <v>610</v>
      </c>
      <c r="AX36" s="13">
        <f t="shared" si="1"/>
        <v>43.571428571428569</v>
      </c>
      <c r="AY36">
        <v>34</v>
      </c>
      <c r="AZ36" s="3">
        <v>100</v>
      </c>
      <c r="BA36" s="14" t="s">
        <v>54</v>
      </c>
    </row>
    <row r="37" spans="1:53">
      <c r="A37" s="8">
        <v>35</v>
      </c>
      <c r="C37" s="8">
        <v>31</v>
      </c>
      <c r="G37" s="8">
        <v>35</v>
      </c>
      <c r="H37" s="8">
        <f>5*36</f>
        <v>180</v>
      </c>
      <c r="I37" s="8">
        <v>37</v>
      </c>
      <c r="J37" s="8">
        <v>76</v>
      </c>
      <c r="K37" s="8">
        <v>78</v>
      </c>
      <c r="L37" s="8">
        <v>80</v>
      </c>
      <c r="M37" s="8">
        <v>82</v>
      </c>
      <c r="O37" s="8">
        <v>86</v>
      </c>
      <c r="R37" s="8">
        <v>46</v>
      </c>
      <c r="S37" s="8">
        <v>47</v>
      </c>
      <c r="AU37" s="9">
        <v>20</v>
      </c>
      <c r="AV37" s="4">
        <f t="shared" si="0"/>
        <v>1</v>
      </c>
      <c r="AW37" s="1">
        <v>778</v>
      </c>
      <c r="AX37" s="13">
        <f t="shared" si="1"/>
        <v>38.9</v>
      </c>
      <c r="AY37">
        <v>35</v>
      </c>
      <c r="AZ37" s="3">
        <v>10</v>
      </c>
      <c r="BA37" s="14" t="s">
        <v>53</v>
      </c>
    </row>
    <row r="38" spans="1:53">
      <c r="A38" s="8">
        <v>36</v>
      </c>
      <c r="B38" s="8">
        <f>1*30</f>
        <v>30</v>
      </c>
      <c r="C38" s="8">
        <f>3*31</f>
        <v>93</v>
      </c>
      <c r="D38" s="8">
        <f>4*32</f>
        <v>128</v>
      </c>
      <c r="E38" s="8">
        <v>33</v>
      </c>
      <c r="F38" s="8">
        <f>3*34</f>
        <v>102</v>
      </c>
      <c r="G38" s="8">
        <v>35</v>
      </c>
      <c r="H38" s="8">
        <v>108</v>
      </c>
      <c r="I38" s="8">
        <v>37</v>
      </c>
      <c r="K38" s="8">
        <v>39</v>
      </c>
      <c r="L38" s="8">
        <v>80</v>
      </c>
      <c r="AU38" s="9">
        <v>20</v>
      </c>
      <c r="AV38" s="4">
        <f t="shared" si="0"/>
        <v>1</v>
      </c>
      <c r="AW38" s="1">
        <v>685</v>
      </c>
      <c r="AX38" s="13">
        <f t="shared" si="1"/>
        <v>34.25</v>
      </c>
      <c r="AY38">
        <v>36</v>
      </c>
      <c r="AZ38" s="3">
        <v>0</v>
      </c>
      <c r="BA38" s="14" t="s">
        <v>53</v>
      </c>
    </row>
    <row r="39" spans="1:53">
      <c r="A39" s="8">
        <v>37</v>
      </c>
      <c r="H39" s="8">
        <v>108</v>
      </c>
      <c r="J39" s="8">
        <v>38</v>
      </c>
      <c r="K39" s="8">
        <v>39</v>
      </c>
      <c r="L39" s="8">
        <v>160</v>
      </c>
      <c r="M39" s="8">
        <v>82</v>
      </c>
      <c r="O39" s="8">
        <v>86</v>
      </c>
      <c r="S39" s="8">
        <v>47</v>
      </c>
      <c r="T39" s="8">
        <v>48</v>
      </c>
      <c r="U39" s="8">
        <v>49</v>
      </c>
      <c r="AG39" s="8">
        <v>64</v>
      </c>
      <c r="AU39" s="9">
        <v>17</v>
      </c>
      <c r="AV39" s="4">
        <f t="shared" si="0"/>
        <v>0.85</v>
      </c>
      <c r="AW39" s="1">
        <v>721</v>
      </c>
      <c r="AX39" s="13">
        <f t="shared" si="1"/>
        <v>42.411764705882355</v>
      </c>
      <c r="AY39">
        <v>37</v>
      </c>
      <c r="AZ39" s="3">
        <v>50</v>
      </c>
      <c r="BA39" s="14" t="s">
        <v>53</v>
      </c>
    </row>
    <row r="40" spans="1:53">
      <c r="A40" s="8">
        <v>38</v>
      </c>
      <c r="D40" s="8">
        <v>32</v>
      </c>
      <c r="J40" s="8">
        <v>38</v>
      </c>
      <c r="K40" s="8">
        <v>39</v>
      </c>
      <c r="L40" s="8">
        <v>120</v>
      </c>
      <c r="M40" s="8">
        <v>41</v>
      </c>
      <c r="P40" s="8">
        <v>132</v>
      </c>
      <c r="T40" s="8">
        <v>48</v>
      </c>
      <c r="AA40" s="8">
        <v>112</v>
      </c>
      <c r="AD40" s="8">
        <v>59</v>
      </c>
      <c r="AF40" s="8">
        <v>63</v>
      </c>
      <c r="AJ40" s="8">
        <v>68</v>
      </c>
      <c r="AO40" s="8">
        <v>77</v>
      </c>
      <c r="AR40" s="8">
        <v>86</v>
      </c>
      <c r="AU40" s="9">
        <v>18</v>
      </c>
      <c r="AV40" s="4">
        <f t="shared" si="0"/>
        <v>0.9</v>
      </c>
      <c r="AW40" s="1">
        <v>915</v>
      </c>
      <c r="AX40" s="13">
        <f t="shared" si="1"/>
        <v>50.833333333333336</v>
      </c>
      <c r="AY40">
        <v>38</v>
      </c>
      <c r="AZ40" s="3">
        <v>100</v>
      </c>
      <c r="BA40" s="14" t="s">
        <v>53</v>
      </c>
    </row>
    <row r="41" spans="1:53">
      <c r="A41" s="8">
        <v>39</v>
      </c>
      <c r="C41" s="8">
        <v>31</v>
      </c>
      <c r="D41" s="8">
        <v>64</v>
      </c>
      <c r="E41" s="8">
        <v>99</v>
      </c>
      <c r="F41" s="8">
        <f>5*34</f>
        <v>170</v>
      </c>
      <c r="G41" s="8">
        <v>70</v>
      </c>
      <c r="H41" s="8">
        <v>36</v>
      </c>
      <c r="J41" s="8">
        <v>152</v>
      </c>
      <c r="L41" s="8">
        <v>40</v>
      </c>
      <c r="M41" s="8">
        <v>123</v>
      </c>
      <c r="AU41" s="9">
        <v>22</v>
      </c>
      <c r="AV41" s="4">
        <f t="shared" si="0"/>
        <v>1.1000000000000001</v>
      </c>
      <c r="AW41" s="1">
        <v>785</v>
      </c>
      <c r="AX41" s="13">
        <f t="shared" si="1"/>
        <v>35.68181818181818</v>
      </c>
      <c r="AY41">
        <v>39</v>
      </c>
      <c r="AZ41" s="3">
        <v>0</v>
      </c>
      <c r="BA41" s="14" t="s">
        <v>53</v>
      </c>
    </row>
    <row r="42" spans="1:53">
      <c r="A42" s="8">
        <v>40</v>
      </c>
      <c r="C42" s="8">
        <v>62</v>
      </c>
      <c r="E42" s="8">
        <v>66</v>
      </c>
      <c r="H42" s="8">
        <v>72</v>
      </c>
      <c r="I42" s="8">
        <v>72</v>
      </c>
      <c r="J42" s="8">
        <v>114</v>
      </c>
      <c r="K42" s="8">
        <v>39</v>
      </c>
      <c r="N42" s="8">
        <v>126</v>
      </c>
      <c r="O42" s="8">
        <v>43</v>
      </c>
      <c r="Q42" s="8">
        <v>45</v>
      </c>
      <c r="W42" s="8">
        <v>51</v>
      </c>
      <c r="AU42" s="9">
        <v>17</v>
      </c>
      <c r="AV42" s="4">
        <f t="shared" si="0"/>
        <v>0.85</v>
      </c>
      <c r="AW42" s="1">
        <v>690</v>
      </c>
      <c r="AX42" s="13">
        <f t="shared" si="1"/>
        <v>40.588235294117645</v>
      </c>
      <c r="AY42">
        <v>40</v>
      </c>
      <c r="AZ42" s="3">
        <v>0</v>
      </c>
      <c r="BA42" s="14" t="s">
        <v>54</v>
      </c>
    </row>
    <row r="43" spans="1:53">
      <c r="A43" s="8">
        <v>41</v>
      </c>
      <c r="D43" s="8">
        <v>32</v>
      </c>
      <c r="G43" s="8">
        <v>35</v>
      </c>
      <c r="H43" s="8">
        <v>36</v>
      </c>
      <c r="I43" s="8">
        <v>37</v>
      </c>
      <c r="N43" s="8">
        <v>42</v>
      </c>
      <c r="O43" s="8">
        <v>43</v>
      </c>
      <c r="P43" s="8">
        <v>44</v>
      </c>
      <c r="Q43" s="8">
        <v>45</v>
      </c>
      <c r="S43" s="8">
        <v>94</v>
      </c>
      <c r="T43" s="8">
        <v>48</v>
      </c>
      <c r="Y43" s="8">
        <v>2</v>
      </c>
      <c r="AA43" s="8">
        <v>56</v>
      </c>
      <c r="AC43" s="8">
        <v>116</v>
      </c>
      <c r="AF43" s="8">
        <v>63</v>
      </c>
      <c r="AH43" s="8">
        <v>65</v>
      </c>
      <c r="AU43" s="9">
        <v>18</v>
      </c>
      <c r="AV43" s="4">
        <f t="shared" si="0"/>
        <v>0.9</v>
      </c>
      <c r="AW43" s="1">
        <v>758</v>
      </c>
      <c r="AX43" s="13">
        <f t="shared" si="1"/>
        <v>42.111111111111114</v>
      </c>
      <c r="AY43">
        <v>41</v>
      </c>
      <c r="AZ43" s="3">
        <v>50</v>
      </c>
      <c r="BA43" s="14" t="s">
        <v>54</v>
      </c>
    </row>
    <row r="44" spans="1:53">
      <c r="A44" s="8">
        <v>42</v>
      </c>
      <c r="C44" s="8">
        <v>31</v>
      </c>
      <c r="D44" s="8">
        <v>64</v>
      </c>
      <c r="E44" s="8">
        <v>33</v>
      </c>
      <c r="G44" s="8">
        <v>70</v>
      </c>
      <c r="H44" s="8">
        <v>36</v>
      </c>
      <c r="I44" s="8">
        <v>37</v>
      </c>
      <c r="J44" s="8">
        <v>38</v>
      </c>
      <c r="K44" s="8">
        <v>78</v>
      </c>
      <c r="L44" s="8">
        <v>40</v>
      </c>
      <c r="M44" s="8">
        <v>41</v>
      </c>
      <c r="N44" s="8">
        <v>84</v>
      </c>
      <c r="P44" s="8">
        <v>44</v>
      </c>
      <c r="AU44" s="9">
        <v>16</v>
      </c>
      <c r="AV44" s="4">
        <f t="shared" si="0"/>
        <v>0.8</v>
      </c>
      <c r="AW44" s="1">
        <v>596</v>
      </c>
      <c r="AX44" s="13">
        <f t="shared" si="1"/>
        <v>37.25</v>
      </c>
      <c r="AY44">
        <v>42</v>
      </c>
      <c r="AZ44" s="3">
        <v>10</v>
      </c>
      <c r="BA44" s="14" t="s">
        <v>54</v>
      </c>
    </row>
    <row r="45" spans="1:53">
      <c r="A45" s="8">
        <v>43</v>
      </c>
      <c r="E45" s="8">
        <v>33</v>
      </c>
      <c r="F45" s="8">
        <v>34</v>
      </c>
      <c r="G45" s="8">
        <v>35</v>
      </c>
      <c r="H45" s="8">
        <v>108</v>
      </c>
      <c r="I45" s="8">
        <v>72</v>
      </c>
      <c r="J45" s="8">
        <v>38</v>
      </c>
      <c r="K45" s="8">
        <v>117</v>
      </c>
      <c r="M45" s="8">
        <v>123</v>
      </c>
      <c r="N45" s="8">
        <v>42</v>
      </c>
      <c r="P45" s="8">
        <v>132</v>
      </c>
      <c r="Q45" s="8">
        <v>45</v>
      </c>
      <c r="AU45" s="9">
        <v>20</v>
      </c>
      <c r="AV45" s="4">
        <f t="shared" si="0"/>
        <v>1</v>
      </c>
      <c r="AW45" s="1">
        <v>779</v>
      </c>
      <c r="AX45" s="13">
        <f t="shared" si="1"/>
        <v>38.950000000000003</v>
      </c>
      <c r="AY45">
        <v>43</v>
      </c>
      <c r="AZ45" s="3">
        <v>10</v>
      </c>
      <c r="BA45" s="14" t="s">
        <v>53</v>
      </c>
    </row>
    <row r="46" spans="1:53">
      <c r="A46" s="8">
        <v>44</v>
      </c>
      <c r="D46" s="8">
        <v>32</v>
      </c>
      <c r="E46" s="8">
        <v>33</v>
      </c>
      <c r="H46" s="8">
        <v>72</v>
      </c>
      <c r="I46" s="8">
        <f>4*37</f>
        <v>148</v>
      </c>
      <c r="J46" s="8">
        <f>2*J44</f>
        <v>76</v>
      </c>
      <c r="K46" s="8">
        <v>78</v>
      </c>
      <c r="L46" s="8">
        <v>40</v>
      </c>
      <c r="M46" s="8">
        <v>82</v>
      </c>
      <c r="N46" s="8">
        <v>42</v>
      </c>
      <c r="O46" s="8">
        <v>43</v>
      </c>
      <c r="AU46" s="9">
        <v>17</v>
      </c>
      <c r="AV46" s="4">
        <f t="shared" si="0"/>
        <v>0.85</v>
      </c>
      <c r="AW46" s="1">
        <v>646</v>
      </c>
      <c r="AX46" s="13">
        <f t="shared" si="1"/>
        <v>38</v>
      </c>
      <c r="AY46">
        <v>44</v>
      </c>
      <c r="AZ46" s="3">
        <v>0</v>
      </c>
      <c r="BA46" s="14" t="s">
        <v>54</v>
      </c>
    </row>
    <row r="47" spans="1:53">
      <c r="A47" s="8">
        <v>45</v>
      </c>
      <c r="G47" s="8">
        <v>35</v>
      </c>
      <c r="H47" s="8">
        <v>72</v>
      </c>
      <c r="I47" s="8">
        <v>37</v>
      </c>
      <c r="K47" s="8">
        <v>78</v>
      </c>
      <c r="L47" s="8">
        <v>120</v>
      </c>
      <c r="N47" s="8">
        <v>42</v>
      </c>
      <c r="O47" s="8">
        <v>43</v>
      </c>
      <c r="P47" s="8">
        <v>88</v>
      </c>
      <c r="Q47" s="8">
        <v>135</v>
      </c>
      <c r="R47" s="8">
        <v>46</v>
      </c>
      <c r="S47" s="8">
        <v>47</v>
      </c>
      <c r="X47" s="8">
        <v>52</v>
      </c>
      <c r="AU47" s="9">
        <v>19</v>
      </c>
      <c r="AV47" s="4">
        <f t="shared" si="0"/>
        <v>0.95</v>
      </c>
      <c r="AW47" s="1">
        <v>795</v>
      </c>
      <c r="AX47" s="13">
        <f t="shared" si="1"/>
        <v>41.842105263157897</v>
      </c>
      <c r="AY47">
        <v>45</v>
      </c>
      <c r="AZ47" s="3">
        <v>10</v>
      </c>
      <c r="BA47" s="14" t="s">
        <v>54</v>
      </c>
    </row>
    <row r="48" spans="1:53">
      <c r="A48" s="8">
        <v>46</v>
      </c>
      <c r="H48" s="8">
        <v>36</v>
      </c>
      <c r="I48" s="8">
        <v>74</v>
      </c>
      <c r="J48" s="8">
        <v>76</v>
      </c>
      <c r="L48" s="8">
        <v>40</v>
      </c>
      <c r="N48" s="8">
        <v>84</v>
      </c>
      <c r="Q48" s="8">
        <v>45</v>
      </c>
      <c r="AU48" s="9">
        <v>9</v>
      </c>
      <c r="AV48" s="4">
        <f t="shared" si="0"/>
        <v>0.45</v>
      </c>
      <c r="AW48" s="1">
        <v>355</v>
      </c>
      <c r="AX48" s="13">
        <f t="shared" si="1"/>
        <v>39.444444444444443</v>
      </c>
      <c r="AY48">
        <v>46</v>
      </c>
      <c r="AZ48" s="3">
        <v>10</v>
      </c>
      <c r="BA48" s="14" t="s">
        <v>53</v>
      </c>
    </row>
    <row r="49" spans="1:53">
      <c r="A49" s="8">
        <v>47</v>
      </c>
      <c r="E49" s="8">
        <v>66</v>
      </c>
      <c r="I49" s="8">
        <v>37</v>
      </c>
      <c r="J49" s="8">
        <v>38</v>
      </c>
      <c r="L49" s="8">
        <v>40</v>
      </c>
      <c r="N49" s="8">
        <v>42</v>
      </c>
      <c r="P49" s="8">
        <v>88</v>
      </c>
      <c r="Q49" s="8">
        <v>135</v>
      </c>
      <c r="R49" s="8">
        <v>46</v>
      </c>
      <c r="W49" s="8">
        <v>51</v>
      </c>
      <c r="X49" s="8">
        <v>52</v>
      </c>
      <c r="Y49" s="8">
        <v>53</v>
      </c>
      <c r="AU49" s="9">
        <v>15</v>
      </c>
      <c r="AV49" s="4">
        <f t="shared" si="0"/>
        <v>0.75</v>
      </c>
      <c r="AW49" s="1">
        <v>648</v>
      </c>
      <c r="AX49" s="13">
        <f t="shared" si="1"/>
        <v>43.2</v>
      </c>
      <c r="AY49">
        <v>47</v>
      </c>
      <c r="AZ49" s="3">
        <v>10</v>
      </c>
      <c r="BA49" s="14" t="s">
        <v>53</v>
      </c>
    </row>
    <row r="50" spans="1:53">
      <c r="A50" s="8">
        <v>48</v>
      </c>
      <c r="F50" s="8">
        <v>34</v>
      </c>
      <c r="G50" s="8">
        <v>35</v>
      </c>
      <c r="H50" s="8">
        <v>72</v>
      </c>
      <c r="I50" s="8">
        <v>74</v>
      </c>
      <c r="J50" s="8">
        <v>114</v>
      </c>
      <c r="L50" s="8">
        <v>120</v>
      </c>
      <c r="M50" s="8">
        <v>41</v>
      </c>
      <c r="N50" s="8">
        <v>42</v>
      </c>
      <c r="O50" s="8">
        <v>129</v>
      </c>
      <c r="P50" s="8">
        <v>88</v>
      </c>
      <c r="U50" s="8">
        <v>49</v>
      </c>
      <c r="AU50" s="9">
        <v>20</v>
      </c>
      <c r="AV50" s="4">
        <f t="shared" si="0"/>
        <v>1</v>
      </c>
      <c r="AW50" s="1">
        <v>798</v>
      </c>
      <c r="AX50" s="13">
        <f t="shared" si="1"/>
        <v>39.9</v>
      </c>
      <c r="AY50">
        <v>48</v>
      </c>
      <c r="AZ50" s="3">
        <v>100</v>
      </c>
      <c r="BA50" s="14" t="s">
        <v>54</v>
      </c>
    </row>
    <row r="51" spans="1:53">
      <c r="A51" s="8">
        <v>49</v>
      </c>
      <c r="D51" s="8">
        <v>32</v>
      </c>
      <c r="F51" s="8">
        <v>34</v>
      </c>
      <c r="G51" s="8">
        <v>70</v>
      </c>
      <c r="H51" s="8">
        <f>4*36</f>
        <v>144</v>
      </c>
      <c r="I51" s="8">
        <f>3*37</f>
        <v>111</v>
      </c>
      <c r="J51" s="8">
        <f>2*J49</f>
        <v>76</v>
      </c>
      <c r="L51" s="8">
        <v>160</v>
      </c>
      <c r="P51" s="8">
        <v>44</v>
      </c>
      <c r="Q51" s="8">
        <v>45</v>
      </c>
      <c r="S51" s="8">
        <v>47</v>
      </c>
      <c r="AU51" s="9">
        <v>19</v>
      </c>
      <c r="AV51" s="4">
        <f t="shared" si="0"/>
        <v>0.95</v>
      </c>
      <c r="AW51" s="1">
        <v>763</v>
      </c>
      <c r="AX51" s="13">
        <f t="shared" si="1"/>
        <v>40.157894736842103</v>
      </c>
      <c r="AY51">
        <v>49</v>
      </c>
      <c r="AZ51" s="3">
        <v>50</v>
      </c>
      <c r="BA51" s="14" t="s">
        <v>55</v>
      </c>
    </row>
    <row r="52" spans="1:53">
      <c r="B52" s="10" t="s">
        <v>51</v>
      </c>
      <c r="C52" s="12"/>
      <c r="D52" s="12"/>
      <c r="E52" s="12"/>
      <c r="F52" s="12"/>
      <c r="G52" s="12"/>
      <c r="AV52" s="4"/>
      <c r="AW52" s="1"/>
      <c r="AX52" s="1"/>
      <c r="AY52" s="1"/>
    </row>
    <row r="53" spans="1:53">
      <c r="A53" s="8" t="s">
        <v>56</v>
      </c>
      <c r="B53" s="11" t="s">
        <v>6</v>
      </c>
      <c r="C53" s="11" t="s">
        <v>7</v>
      </c>
      <c r="D53" s="11" t="s">
        <v>8</v>
      </c>
      <c r="E53" s="11" t="s">
        <v>9</v>
      </c>
      <c r="F53" s="11" t="s">
        <v>10</v>
      </c>
      <c r="G53" s="11" t="s">
        <v>11</v>
      </c>
      <c r="H53" s="11" t="s">
        <v>12</v>
      </c>
      <c r="I53" s="11" t="s">
        <v>13</v>
      </c>
      <c r="J53" s="11" t="s">
        <v>14</v>
      </c>
      <c r="K53" s="11" t="s">
        <v>15</v>
      </c>
      <c r="L53" s="11" t="s">
        <v>16</v>
      </c>
      <c r="M53" s="11" t="s">
        <v>17</v>
      </c>
      <c r="N53" s="11" t="s">
        <v>18</v>
      </c>
      <c r="O53" s="11" t="s">
        <v>19</v>
      </c>
      <c r="P53" s="11" t="s">
        <v>20</v>
      </c>
      <c r="Q53" s="11" t="s">
        <v>21</v>
      </c>
      <c r="R53" s="11" t="s">
        <v>22</v>
      </c>
      <c r="S53" s="11" t="s">
        <v>23</v>
      </c>
      <c r="T53" s="11" t="s">
        <v>24</v>
      </c>
      <c r="U53" s="11" t="s">
        <v>25</v>
      </c>
      <c r="V53" s="11" t="s">
        <v>26</v>
      </c>
      <c r="W53" s="11" t="s">
        <v>27</v>
      </c>
      <c r="X53" s="11" t="s">
        <v>28</v>
      </c>
      <c r="Y53" s="11" t="s">
        <v>29</v>
      </c>
      <c r="Z53" s="11" t="s">
        <v>30</v>
      </c>
      <c r="AA53" s="11" t="s">
        <v>31</v>
      </c>
      <c r="AB53" s="11" t="s">
        <v>32</v>
      </c>
      <c r="AC53" s="11" t="s">
        <v>33</v>
      </c>
      <c r="AD53" s="11" t="s">
        <v>34</v>
      </c>
      <c r="AE53" s="11" t="s">
        <v>35</v>
      </c>
      <c r="AF53" s="11" t="s">
        <v>36</v>
      </c>
      <c r="AG53" s="11" t="s">
        <v>37</v>
      </c>
      <c r="AH53" s="11" t="s">
        <v>38</v>
      </c>
      <c r="AI53" s="11" t="s">
        <v>39</v>
      </c>
      <c r="AJ53" s="11" t="s">
        <v>40</v>
      </c>
      <c r="AK53" s="11" t="s">
        <v>41</v>
      </c>
      <c r="AL53" s="11" t="s">
        <v>42</v>
      </c>
      <c r="AM53" s="11" t="s">
        <v>43</v>
      </c>
      <c r="AN53" s="11" t="s">
        <v>44</v>
      </c>
      <c r="AO53" s="11" t="s">
        <v>45</v>
      </c>
      <c r="AP53" s="11" t="s">
        <v>46</v>
      </c>
      <c r="AQ53" s="11" t="s">
        <v>47</v>
      </c>
      <c r="AR53" s="11" t="s">
        <v>48</v>
      </c>
      <c r="AS53" s="11" t="s">
        <v>49</v>
      </c>
      <c r="AT53" s="11" t="s">
        <v>50</v>
      </c>
      <c r="AU53" s="8" t="s">
        <v>5</v>
      </c>
      <c r="AV53" s="4"/>
      <c r="AW53" s="7"/>
      <c r="AX53" s="7"/>
      <c r="AY53" s="7"/>
    </row>
    <row r="54" spans="1:53">
      <c r="A54" s="8">
        <v>1</v>
      </c>
      <c r="E54" s="8">
        <v>1</v>
      </c>
      <c r="G54" s="8">
        <v>1</v>
      </c>
      <c r="H54" s="8">
        <v>2</v>
      </c>
      <c r="J54" s="8">
        <v>4</v>
      </c>
      <c r="K54" s="8">
        <v>1</v>
      </c>
      <c r="L54" s="8">
        <v>3</v>
      </c>
      <c r="M54" s="8">
        <v>3</v>
      </c>
      <c r="N54" s="8">
        <v>1</v>
      </c>
      <c r="Q54" s="8">
        <v>2</v>
      </c>
      <c r="Y54" s="8">
        <v>1</v>
      </c>
      <c r="AA54" s="8">
        <v>1</v>
      </c>
      <c r="AU54" s="8">
        <f>SUM(B54:AN54)</f>
        <v>20</v>
      </c>
      <c r="AV54" s="4"/>
      <c r="AW54" s="4"/>
      <c r="AX54" s="4"/>
      <c r="AY54" s="4"/>
    </row>
    <row r="55" spans="1:53">
      <c r="A55" s="8">
        <v>2</v>
      </c>
      <c r="E55" s="8">
        <v>3</v>
      </c>
      <c r="F55" s="8">
        <v>1</v>
      </c>
      <c r="H55" s="8">
        <v>2</v>
      </c>
      <c r="I55" s="8">
        <v>1</v>
      </c>
      <c r="J55" s="8">
        <v>1</v>
      </c>
      <c r="K55" s="8">
        <v>3</v>
      </c>
      <c r="L55" s="8">
        <v>1</v>
      </c>
      <c r="M55" s="8">
        <v>1</v>
      </c>
      <c r="N55" s="8">
        <v>1</v>
      </c>
      <c r="O55" s="8">
        <v>3</v>
      </c>
      <c r="P55" s="8">
        <v>2</v>
      </c>
      <c r="R55" s="8">
        <v>1</v>
      </c>
      <c r="AU55" s="8">
        <f t="shared" ref="AU55:AU62" si="2">SUM(B55:AN55)</f>
        <v>20</v>
      </c>
      <c r="AV55" s="4"/>
      <c r="AW55" s="4"/>
      <c r="AX55" s="4"/>
      <c r="AY55" s="4"/>
    </row>
    <row r="56" spans="1:53">
      <c r="A56" s="8">
        <v>4</v>
      </c>
      <c r="L56" s="8">
        <v>3</v>
      </c>
      <c r="M56" s="8">
        <v>2</v>
      </c>
      <c r="O56" s="8">
        <v>1</v>
      </c>
      <c r="P56" s="8">
        <v>1</v>
      </c>
      <c r="R56" s="8">
        <v>1</v>
      </c>
      <c r="AU56" s="8">
        <f t="shared" si="2"/>
        <v>8</v>
      </c>
      <c r="AV56" s="4"/>
      <c r="AW56" s="4"/>
      <c r="AX56" s="4"/>
      <c r="AY56" s="4"/>
    </row>
    <row r="57" spans="1:53">
      <c r="A57" s="8">
        <v>5</v>
      </c>
      <c r="E57" s="8">
        <v>2</v>
      </c>
      <c r="G57" s="8">
        <v>1</v>
      </c>
      <c r="H57" s="8">
        <v>3</v>
      </c>
      <c r="I57" s="8">
        <v>6</v>
      </c>
      <c r="J57" s="8">
        <v>1</v>
      </c>
      <c r="K57" s="8">
        <v>2</v>
      </c>
      <c r="L57" s="8">
        <v>3</v>
      </c>
      <c r="M57" s="8">
        <v>1</v>
      </c>
      <c r="R57" s="8">
        <v>1</v>
      </c>
      <c r="AU57" s="9">
        <f t="shared" si="2"/>
        <v>20</v>
      </c>
      <c r="AV57" s="7"/>
      <c r="AW57" s="7"/>
      <c r="AX57" s="4"/>
      <c r="AY57" s="4"/>
    </row>
    <row r="58" spans="1:53">
      <c r="A58" s="8">
        <v>6</v>
      </c>
      <c r="E58" s="8">
        <v>1</v>
      </c>
      <c r="K58" s="8">
        <v>3</v>
      </c>
      <c r="M58" s="8">
        <v>1</v>
      </c>
      <c r="N58" s="8">
        <v>1</v>
      </c>
      <c r="O58" s="8">
        <v>1</v>
      </c>
      <c r="Q58" s="8">
        <v>1</v>
      </c>
      <c r="U58" s="8">
        <v>1</v>
      </c>
      <c r="X58" s="8">
        <v>1</v>
      </c>
      <c r="AU58" s="9">
        <f t="shared" si="2"/>
        <v>10</v>
      </c>
      <c r="AV58" s="7"/>
      <c r="AW58" s="7"/>
      <c r="AX58" s="4"/>
      <c r="AY58" s="4"/>
    </row>
    <row r="59" spans="1:53">
      <c r="A59" s="8">
        <v>7</v>
      </c>
      <c r="H59" s="8">
        <v>3</v>
      </c>
      <c r="J59" s="8">
        <v>3</v>
      </c>
      <c r="L59" s="8">
        <v>3</v>
      </c>
      <c r="M59" s="8">
        <v>1</v>
      </c>
      <c r="N59" s="8">
        <v>2</v>
      </c>
      <c r="O59" s="8">
        <v>3</v>
      </c>
      <c r="P59" s="8">
        <v>1</v>
      </c>
      <c r="T59" s="8">
        <v>2</v>
      </c>
      <c r="X59" s="8">
        <v>1</v>
      </c>
      <c r="AU59" s="9">
        <f t="shared" si="2"/>
        <v>19</v>
      </c>
      <c r="AV59" s="7"/>
      <c r="AW59" s="7"/>
      <c r="AX59" s="4"/>
      <c r="AY59" s="4"/>
    </row>
    <row r="60" spans="1:53">
      <c r="A60" s="8">
        <v>8</v>
      </c>
      <c r="G60" s="8">
        <v>1</v>
      </c>
      <c r="J60" s="8">
        <v>1</v>
      </c>
      <c r="M60" s="8">
        <v>1</v>
      </c>
      <c r="N60" s="8">
        <v>1</v>
      </c>
      <c r="O60" s="8">
        <v>1</v>
      </c>
      <c r="P60" s="8">
        <v>4</v>
      </c>
      <c r="Q60" s="8">
        <v>1</v>
      </c>
      <c r="R60" s="8">
        <v>1</v>
      </c>
      <c r="S60" s="8">
        <v>1</v>
      </c>
      <c r="U60" s="8">
        <v>1</v>
      </c>
      <c r="X60" s="8">
        <v>1</v>
      </c>
      <c r="Y60" s="8">
        <v>1</v>
      </c>
      <c r="AE60" s="8">
        <v>1</v>
      </c>
      <c r="AU60" s="9">
        <f t="shared" si="2"/>
        <v>16</v>
      </c>
      <c r="AV60" s="7"/>
      <c r="AW60" s="7"/>
      <c r="AX60" s="4"/>
      <c r="AY60" s="4"/>
    </row>
    <row r="61" spans="1:53">
      <c r="A61" s="8">
        <v>9</v>
      </c>
      <c r="E61" s="8">
        <v>1</v>
      </c>
      <c r="F61" s="8">
        <v>1</v>
      </c>
      <c r="G61" s="8">
        <v>1</v>
      </c>
      <c r="H61" s="8">
        <v>2</v>
      </c>
      <c r="I61" s="8">
        <v>1</v>
      </c>
      <c r="J61" s="8">
        <v>1</v>
      </c>
      <c r="K61" s="8">
        <v>1</v>
      </c>
      <c r="L61" s="8">
        <v>5</v>
      </c>
      <c r="M61" s="8">
        <v>1</v>
      </c>
      <c r="P61" s="8">
        <v>2</v>
      </c>
      <c r="Q61" s="8">
        <v>1</v>
      </c>
      <c r="R61" s="8">
        <v>1</v>
      </c>
      <c r="S61" s="8">
        <v>1</v>
      </c>
      <c r="T61" s="8">
        <v>1</v>
      </c>
      <c r="AU61" s="9">
        <f t="shared" si="2"/>
        <v>20</v>
      </c>
      <c r="AV61" s="7"/>
      <c r="AW61" s="7"/>
      <c r="AX61" s="4"/>
      <c r="AY61" s="4"/>
    </row>
    <row r="62" spans="1:53">
      <c r="A62" s="8">
        <v>10</v>
      </c>
      <c r="G62" s="8">
        <v>1</v>
      </c>
      <c r="H62" s="8">
        <v>2</v>
      </c>
      <c r="J62" s="8">
        <v>3</v>
      </c>
      <c r="K62" s="8">
        <v>2</v>
      </c>
      <c r="M62" s="8">
        <v>2</v>
      </c>
      <c r="P62" s="8">
        <v>3</v>
      </c>
      <c r="R62" s="8">
        <v>3</v>
      </c>
      <c r="S62" s="8">
        <v>2</v>
      </c>
      <c r="U62" s="8">
        <v>1</v>
      </c>
      <c r="AA62" s="8">
        <v>1</v>
      </c>
      <c r="AC62" s="8">
        <v>1</v>
      </c>
      <c r="AU62" s="9">
        <f>SUM(B62:AT62)</f>
        <v>21</v>
      </c>
      <c r="AV62" s="7"/>
      <c r="AW62" s="7"/>
      <c r="AX62" s="4"/>
      <c r="AY62" s="4"/>
    </row>
    <row r="63" spans="1:53">
      <c r="A63" s="8">
        <v>11</v>
      </c>
      <c r="J63" s="8">
        <v>1</v>
      </c>
      <c r="M63" s="8">
        <v>1</v>
      </c>
      <c r="O63" s="8">
        <v>2</v>
      </c>
      <c r="T63" s="8">
        <v>1</v>
      </c>
      <c r="V63" s="8">
        <v>2</v>
      </c>
      <c r="Y63" s="8">
        <v>1</v>
      </c>
      <c r="AB63" s="8">
        <v>2</v>
      </c>
      <c r="AC63" s="8">
        <v>1</v>
      </c>
      <c r="AI63" s="8">
        <v>1</v>
      </c>
      <c r="AJ63" s="8">
        <v>1</v>
      </c>
      <c r="AL63" s="8">
        <v>1</v>
      </c>
      <c r="AU63" s="9">
        <f t="shared" ref="AU63:AU78" si="3">SUM(B63:AN63)</f>
        <v>14</v>
      </c>
      <c r="AV63" s="7"/>
      <c r="AW63" s="7"/>
      <c r="AX63" s="4"/>
      <c r="AY63" s="4"/>
    </row>
    <row r="64" spans="1:53">
      <c r="A64" s="8">
        <v>12</v>
      </c>
      <c r="I64" s="8">
        <v>2</v>
      </c>
      <c r="L64" s="8">
        <v>2</v>
      </c>
      <c r="M64" s="8">
        <v>1</v>
      </c>
      <c r="N64" s="8">
        <v>1</v>
      </c>
      <c r="P64" s="8">
        <v>1</v>
      </c>
      <c r="Q64" s="8">
        <v>1</v>
      </c>
      <c r="S64" s="8">
        <v>1</v>
      </c>
      <c r="U64" s="8">
        <v>1</v>
      </c>
      <c r="AA64" s="8">
        <v>2</v>
      </c>
      <c r="AD64" s="8">
        <v>1</v>
      </c>
      <c r="AE64" s="8">
        <v>1</v>
      </c>
      <c r="AH64" s="8">
        <v>1</v>
      </c>
      <c r="AU64" s="9">
        <f t="shared" si="3"/>
        <v>15</v>
      </c>
      <c r="AV64" s="7"/>
      <c r="AW64" s="7"/>
      <c r="AX64" s="4"/>
      <c r="AY64" s="4"/>
    </row>
    <row r="65" spans="1:51">
      <c r="A65" s="8">
        <v>13</v>
      </c>
      <c r="E65" s="8">
        <v>1</v>
      </c>
      <c r="F65" s="8">
        <v>3</v>
      </c>
      <c r="G65" s="8">
        <v>4</v>
      </c>
      <c r="H65" s="8">
        <v>1</v>
      </c>
      <c r="I65" s="8">
        <v>4</v>
      </c>
      <c r="J65" s="8">
        <v>2</v>
      </c>
      <c r="K65" s="8">
        <v>2</v>
      </c>
      <c r="M65" s="8">
        <v>2</v>
      </c>
      <c r="O65" s="8">
        <v>2</v>
      </c>
      <c r="AU65" s="9">
        <f t="shared" si="3"/>
        <v>21</v>
      </c>
      <c r="AV65" s="7"/>
      <c r="AW65" s="7"/>
      <c r="AX65" s="4"/>
      <c r="AY65" s="4"/>
    </row>
    <row r="66" spans="1:51">
      <c r="A66" s="8">
        <v>14</v>
      </c>
      <c r="E66" s="8">
        <v>1</v>
      </c>
      <c r="F66" s="8">
        <v>1</v>
      </c>
      <c r="G66" s="8">
        <v>1</v>
      </c>
      <c r="J66" s="8">
        <v>1</v>
      </c>
      <c r="K66" s="8">
        <v>1</v>
      </c>
      <c r="L66" s="8">
        <v>1</v>
      </c>
      <c r="O66" s="8">
        <v>1</v>
      </c>
      <c r="P66" s="8">
        <v>2</v>
      </c>
      <c r="Q66" s="8">
        <v>1</v>
      </c>
      <c r="S66" s="8">
        <v>2</v>
      </c>
      <c r="T66" s="8">
        <v>1</v>
      </c>
      <c r="AA66" s="8">
        <v>3</v>
      </c>
      <c r="AF66" s="8">
        <v>1</v>
      </c>
      <c r="AU66" s="9">
        <f t="shared" si="3"/>
        <v>17</v>
      </c>
      <c r="AV66" s="7"/>
      <c r="AW66" s="7"/>
      <c r="AX66" s="4"/>
      <c r="AY66" s="4"/>
    </row>
    <row r="67" spans="1:51">
      <c r="A67" s="8">
        <v>15</v>
      </c>
      <c r="E67" s="8">
        <v>1</v>
      </c>
      <c r="G67" s="8">
        <v>2</v>
      </c>
      <c r="H67" s="8">
        <v>1</v>
      </c>
      <c r="I67" s="8">
        <v>2</v>
      </c>
      <c r="J67" s="8">
        <v>2</v>
      </c>
      <c r="L67" s="8">
        <v>1</v>
      </c>
      <c r="M67" s="8">
        <v>2</v>
      </c>
      <c r="O67" s="8">
        <v>3</v>
      </c>
      <c r="P67" s="8">
        <v>1</v>
      </c>
      <c r="S67" s="8">
        <v>1</v>
      </c>
      <c r="X67" s="8">
        <v>1</v>
      </c>
      <c r="AU67" s="9">
        <f t="shared" si="3"/>
        <v>17</v>
      </c>
      <c r="AV67" s="7"/>
      <c r="AW67" s="7"/>
      <c r="AX67" s="4"/>
      <c r="AY67" s="4"/>
    </row>
    <row r="68" spans="1:51">
      <c r="A68" s="8">
        <v>16</v>
      </c>
      <c r="D68" s="8">
        <v>1</v>
      </c>
      <c r="G68" s="8">
        <v>1</v>
      </c>
      <c r="O68" s="8">
        <v>2</v>
      </c>
      <c r="P68" s="8">
        <v>2</v>
      </c>
      <c r="U68" s="8">
        <v>1</v>
      </c>
      <c r="X68" s="8">
        <v>1</v>
      </c>
      <c r="Z68" s="8">
        <v>1</v>
      </c>
      <c r="AA68" s="8">
        <v>2</v>
      </c>
      <c r="AE68" s="8">
        <v>2</v>
      </c>
      <c r="AU68" s="9">
        <f t="shared" si="3"/>
        <v>13</v>
      </c>
      <c r="AV68" s="7"/>
      <c r="AW68" s="7"/>
      <c r="AX68" s="4"/>
      <c r="AY68" s="4"/>
    </row>
    <row r="69" spans="1:51">
      <c r="A69" s="8">
        <v>17</v>
      </c>
      <c r="E69" s="8">
        <v>1</v>
      </c>
      <c r="G69" s="8">
        <v>2</v>
      </c>
      <c r="H69" s="8">
        <v>1</v>
      </c>
      <c r="I69" s="8">
        <v>1</v>
      </c>
      <c r="J69" s="8">
        <v>2</v>
      </c>
      <c r="L69" s="8">
        <v>3</v>
      </c>
      <c r="M69" s="8">
        <v>3</v>
      </c>
      <c r="N69" s="8">
        <v>1</v>
      </c>
      <c r="O69" s="8">
        <v>1</v>
      </c>
      <c r="AA69" s="8">
        <v>1</v>
      </c>
      <c r="AB69" s="8">
        <v>1</v>
      </c>
      <c r="AU69" s="9">
        <f t="shared" si="3"/>
        <v>17</v>
      </c>
      <c r="AV69" s="7"/>
      <c r="AW69" s="7"/>
      <c r="AX69" s="4"/>
      <c r="AY69" s="4"/>
    </row>
    <row r="70" spans="1:51">
      <c r="A70" s="8">
        <v>18</v>
      </c>
      <c r="G70" s="8">
        <v>2</v>
      </c>
      <c r="J70" s="8">
        <v>2</v>
      </c>
      <c r="K70" s="8">
        <v>1</v>
      </c>
      <c r="L70" s="8">
        <v>1</v>
      </c>
      <c r="M70" s="8">
        <v>2</v>
      </c>
      <c r="N70" s="8">
        <v>2</v>
      </c>
      <c r="O70" s="8">
        <v>1</v>
      </c>
      <c r="P70" s="8">
        <v>1</v>
      </c>
      <c r="R70" s="8">
        <v>1</v>
      </c>
      <c r="V70" s="8">
        <v>1</v>
      </c>
      <c r="AU70" s="9">
        <f t="shared" si="3"/>
        <v>14</v>
      </c>
      <c r="AV70" s="7"/>
      <c r="AW70" s="7"/>
      <c r="AX70" s="4"/>
      <c r="AY70" s="4"/>
    </row>
    <row r="71" spans="1:51">
      <c r="A71" s="8">
        <v>19</v>
      </c>
      <c r="J71" s="8">
        <v>2</v>
      </c>
      <c r="K71" s="8">
        <v>1</v>
      </c>
      <c r="L71" s="8">
        <v>1</v>
      </c>
      <c r="M71" s="8">
        <v>3</v>
      </c>
      <c r="N71" s="8">
        <v>1</v>
      </c>
      <c r="O71" s="8">
        <v>2</v>
      </c>
      <c r="R71" s="8">
        <v>1</v>
      </c>
      <c r="T71" s="8">
        <v>2</v>
      </c>
      <c r="U71" s="8">
        <v>1</v>
      </c>
      <c r="AU71" s="9">
        <f t="shared" si="3"/>
        <v>14</v>
      </c>
      <c r="AV71" s="7"/>
      <c r="AW71" s="7"/>
      <c r="AX71" s="4"/>
      <c r="AY71" s="4"/>
    </row>
    <row r="72" spans="1:51">
      <c r="A72" s="8">
        <v>20</v>
      </c>
      <c r="F72" s="8">
        <v>1</v>
      </c>
      <c r="J72" s="8">
        <v>2</v>
      </c>
      <c r="L72" s="8">
        <v>2</v>
      </c>
      <c r="M72" s="8">
        <v>1</v>
      </c>
      <c r="N72" s="8">
        <v>3</v>
      </c>
      <c r="O72" s="8">
        <v>1</v>
      </c>
      <c r="P72" s="8">
        <v>1</v>
      </c>
      <c r="S72" s="8">
        <v>3</v>
      </c>
      <c r="U72" s="8">
        <v>1</v>
      </c>
      <c r="V72" s="8">
        <v>1</v>
      </c>
      <c r="X72" s="8">
        <v>1</v>
      </c>
      <c r="Y72" s="8">
        <v>1</v>
      </c>
      <c r="Z72" s="8">
        <v>1</v>
      </c>
      <c r="AT72" s="8">
        <v>1</v>
      </c>
      <c r="AU72" s="9">
        <f>SUM(B72:AT72)</f>
        <v>20</v>
      </c>
      <c r="AV72" s="7"/>
      <c r="AW72" s="7"/>
      <c r="AX72" s="4"/>
      <c r="AY72" s="4"/>
    </row>
    <row r="73" spans="1:51">
      <c r="A73" s="8">
        <v>21</v>
      </c>
      <c r="F73" s="8">
        <v>1</v>
      </c>
      <c r="H73" s="8">
        <v>1</v>
      </c>
      <c r="J73" s="8">
        <v>2</v>
      </c>
      <c r="M73" s="8">
        <v>1</v>
      </c>
      <c r="P73" s="8">
        <v>3</v>
      </c>
      <c r="Q73" s="8">
        <v>1</v>
      </c>
      <c r="U73" s="8">
        <v>1</v>
      </c>
      <c r="X73" s="8">
        <v>1</v>
      </c>
      <c r="AC73" s="8">
        <v>2</v>
      </c>
      <c r="AK73" s="8">
        <v>1</v>
      </c>
      <c r="AT73" s="8">
        <v>1</v>
      </c>
      <c r="AU73" s="9">
        <f t="shared" si="3"/>
        <v>14</v>
      </c>
      <c r="AV73" s="7"/>
      <c r="AW73" s="7"/>
      <c r="AX73" s="4"/>
      <c r="AY73" s="4"/>
    </row>
    <row r="74" spans="1:51">
      <c r="A74" s="8">
        <v>22</v>
      </c>
      <c r="E74" s="8">
        <v>1</v>
      </c>
      <c r="H74" s="8">
        <v>1</v>
      </c>
      <c r="J74" s="8">
        <v>1</v>
      </c>
      <c r="K74" s="8">
        <v>1</v>
      </c>
      <c r="L74" s="8">
        <v>1</v>
      </c>
      <c r="P74" s="8">
        <v>2</v>
      </c>
      <c r="S74" s="8">
        <v>1</v>
      </c>
      <c r="T74" s="8">
        <v>2</v>
      </c>
      <c r="AC74" s="8">
        <v>1</v>
      </c>
      <c r="AD74" s="8">
        <v>1</v>
      </c>
      <c r="AF74" s="8">
        <v>1</v>
      </c>
      <c r="AG74" s="8">
        <v>1</v>
      </c>
      <c r="AI74" s="8">
        <v>1</v>
      </c>
      <c r="AU74" s="9">
        <f t="shared" si="3"/>
        <v>15</v>
      </c>
      <c r="AV74" s="7"/>
      <c r="AW74" s="7"/>
      <c r="AX74" s="4"/>
      <c r="AY74" s="4"/>
    </row>
    <row r="75" spans="1:51">
      <c r="A75" s="8">
        <v>23</v>
      </c>
      <c r="L75" s="8">
        <v>1</v>
      </c>
      <c r="M75" s="8">
        <v>1</v>
      </c>
      <c r="N75" s="8">
        <v>1</v>
      </c>
      <c r="P75" s="8">
        <v>1</v>
      </c>
      <c r="Q75" s="8">
        <v>2</v>
      </c>
      <c r="S75" s="8">
        <v>1</v>
      </c>
      <c r="T75" s="8">
        <v>1</v>
      </c>
      <c r="U75" s="8">
        <v>1</v>
      </c>
      <c r="Y75" s="8">
        <v>1</v>
      </c>
      <c r="AE75" s="8">
        <v>1</v>
      </c>
      <c r="AJ75" s="8">
        <v>1</v>
      </c>
      <c r="AK75" s="8">
        <v>1</v>
      </c>
      <c r="AL75" s="8">
        <v>1</v>
      </c>
      <c r="AU75" s="9">
        <f>SUM(B75:AT75)</f>
        <v>14</v>
      </c>
      <c r="AV75" s="7"/>
      <c r="AW75" s="7"/>
      <c r="AX75" s="4"/>
      <c r="AY75" s="4"/>
    </row>
    <row r="76" spans="1:51">
      <c r="A76" s="8">
        <v>24</v>
      </c>
      <c r="D76" s="8">
        <v>1</v>
      </c>
      <c r="E76" s="8">
        <v>2</v>
      </c>
      <c r="H76" s="8">
        <v>2</v>
      </c>
      <c r="I76" s="8">
        <v>2</v>
      </c>
      <c r="J76" s="8">
        <v>2</v>
      </c>
      <c r="K76" s="8">
        <v>2</v>
      </c>
      <c r="L76" s="8">
        <v>1</v>
      </c>
      <c r="O76" s="8">
        <v>2</v>
      </c>
      <c r="P76" s="8">
        <v>2</v>
      </c>
      <c r="Q76" s="8">
        <v>2</v>
      </c>
      <c r="S76" s="8">
        <v>1</v>
      </c>
      <c r="AF76" s="8">
        <v>1</v>
      </c>
      <c r="AU76" s="9">
        <f t="shared" si="3"/>
        <v>20</v>
      </c>
      <c r="AV76" s="7"/>
      <c r="AW76" s="7"/>
      <c r="AX76" s="4"/>
      <c r="AY76" s="4"/>
    </row>
    <row r="77" spans="1:51">
      <c r="A77" s="8">
        <v>25</v>
      </c>
      <c r="F77" s="8">
        <v>1</v>
      </c>
      <c r="G77" s="8">
        <v>1</v>
      </c>
      <c r="H77" s="8">
        <v>1</v>
      </c>
      <c r="I77" s="8">
        <v>1</v>
      </c>
      <c r="J77" s="8">
        <v>2</v>
      </c>
      <c r="L77" s="8">
        <v>1</v>
      </c>
      <c r="N77" s="8">
        <v>1</v>
      </c>
      <c r="O77" s="8">
        <v>2</v>
      </c>
      <c r="P77" s="8">
        <v>1</v>
      </c>
      <c r="R77" s="8">
        <v>1</v>
      </c>
      <c r="S77" s="8">
        <v>1</v>
      </c>
      <c r="U77" s="8">
        <v>1</v>
      </c>
      <c r="W77" s="8">
        <v>2</v>
      </c>
      <c r="AA77" s="8">
        <v>2</v>
      </c>
      <c r="AC77" s="8">
        <v>1</v>
      </c>
      <c r="AU77" s="9">
        <f t="shared" si="3"/>
        <v>19</v>
      </c>
      <c r="AV77" s="7"/>
      <c r="AW77" s="7"/>
      <c r="AX77" s="4"/>
      <c r="AY77" s="4"/>
    </row>
    <row r="78" spans="1:51">
      <c r="A78" s="8">
        <v>26</v>
      </c>
      <c r="E78" s="8">
        <v>1</v>
      </c>
      <c r="F78" s="8">
        <v>1</v>
      </c>
      <c r="I78" s="8">
        <v>1</v>
      </c>
      <c r="M78" s="8">
        <v>2</v>
      </c>
      <c r="O78" s="8">
        <v>1</v>
      </c>
      <c r="Q78" s="8">
        <v>1</v>
      </c>
      <c r="S78" s="8">
        <v>3</v>
      </c>
      <c r="U78" s="8">
        <v>1</v>
      </c>
      <c r="Z78" s="8">
        <v>1</v>
      </c>
      <c r="AA78" s="8">
        <v>1</v>
      </c>
      <c r="AG78" s="8">
        <v>2</v>
      </c>
      <c r="AU78" s="9">
        <f t="shared" si="3"/>
        <v>15</v>
      </c>
      <c r="AV78" s="7"/>
      <c r="AW78" s="7"/>
      <c r="AX78" s="4"/>
      <c r="AY78" s="4"/>
    </row>
    <row r="79" spans="1:51">
      <c r="A79" s="8">
        <v>27</v>
      </c>
      <c r="G79" s="8">
        <v>1</v>
      </c>
      <c r="H79" s="8">
        <v>1</v>
      </c>
      <c r="I79" s="8">
        <v>1</v>
      </c>
      <c r="J79" s="8">
        <v>1</v>
      </c>
      <c r="K79" s="8">
        <v>1</v>
      </c>
      <c r="L79" s="8">
        <v>2</v>
      </c>
      <c r="M79" s="8">
        <v>2</v>
      </c>
      <c r="O79" s="8">
        <v>4</v>
      </c>
      <c r="P79" s="8">
        <v>3</v>
      </c>
      <c r="R79" s="8">
        <v>1</v>
      </c>
      <c r="S79" s="8">
        <v>1</v>
      </c>
      <c r="T79" s="8">
        <v>1</v>
      </c>
      <c r="AD79" s="8">
        <v>1</v>
      </c>
      <c r="AU79" s="9">
        <f>SUM(B79:AT79)</f>
        <v>20</v>
      </c>
      <c r="AV79" s="7"/>
      <c r="AW79" s="7"/>
      <c r="AX79" s="4"/>
      <c r="AY79" s="4"/>
    </row>
    <row r="80" spans="1:51">
      <c r="A80" s="8">
        <v>28</v>
      </c>
      <c r="C80" s="8">
        <v>1</v>
      </c>
      <c r="D80" s="8">
        <v>1</v>
      </c>
      <c r="E80" s="8">
        <v>1</v>
      </c>
      <c r="F80" s="8">
        <v>1</v>
      </c>
      <c r="G80" s="8">
        <v>2</v>
      </c>
      <c r="H80" s="8">
        <v>3</v>
      </c>
      <c r="I80" s="8">
        <v>2</v>
      </c>
      <c r="J80" s="8">
        <v>1</v>
      </c>
      <c r="L80" s="8">
        <v>4</v>
      </c>
      <c r="M80" s="8">
        <v>1</v>
      </c>
      <c r="N80" s="8">
        <v>1</v>
      </c>
      <c r="O80" s="8">
        <v>1</v>
      </c>
      <c r="U80" s="8">
        <v>1</v>
      </c>
      <c r="AU80" s="9">
        <f t="shared" ref="AU80:AU86" si="4">SUM(B80:AN80)</f>
        <v>20</v>
      </c>
      <c r="AV80" s="7"/>
      <c r="AW80" s="7"/>
      <c r="AX80" s="4"/>
      <c r="AY80" s="4"/>
    </row>
    <row r="81" spans="1:51">
      <c r="A81" s="8">
        <v>29</v>
      </c>
      <c r="G81" s="8">
        <v>2</v>
      </c>
      <c r="J81" s="8">
        <v>2</v>
      </c>
      <c r="K81" s="8">
        <v>2</v>
      </c>
      <c r="L81" s="8">
        <v>1</v>
      </c>
      <c r="M81" s="8">
        <v>2</v>
      </c>
      <c r="N81" s="8">
        <v>3</v>
      </c>
      <c r="R81" s="8">
        <v>2</v>
      </c>
      <c r="T81" s="8">
        <v>1</v>
      </c>
      <c r="U81" s="8">
        <v>2</v>
      </c>
      <c r="X81" s="8">
        <v>1</v>
      </c>
      <c r="AU81" s="9">
        <f t="shared" si="4"/>
        <v>18</v>
      </c>
      <c r="AV81" s="7"/>
      <c r="AW81" s="7"/>
      <c r="AX81" s="4"/>
      <c r="AY81" s="4"/>
    </row>
    <row r="82" spans="1:51">
      <c r="A82" s="8">
        <v>30</v>
      </c>
      <c r="D82" s="8">
        <v>1</v>
      </c>
      <c r="E82" s="8">
        <v>1</v>
      </c>
      <c r="F82" s="8">
        <v>1</v>
      </c>
      <c r="H82" s="8">
        <v>2</v>
      </c>
      <c r="I82" s="8">
        <v>4</v>
      </c>
      <c r="J82" s="8">
        <v>1</v>
      </c>
      <c r="L82" s="8">
        <v>2</v>
      </c>
      <c r="M82" s="8">
        <v>1</v>
      </c>
      <c r="N82" s="8">
        <v>1</v>
      </c>
      <c r="P82" s="8">
        <v>2</v>
      </c>
      <c r="Q82" s="8">
        <v>2</v>
      </c>
      <c r="R82" s="8">
        <v>1</v>
      </c>
      <c r="U82" s="8">
        <v>1</v>
      </c>
      <c r="AU82" s="9">
        <f t="shared" si="4"/>
        <v>20</v>
      </c>
      <c r="AV82" s="7"/>
      <c r="AW82" s="7"/>
      <c r="AX82" s="4"/>
      <c r="AY82" s="4"/>
    </row>
    <row r="83" spans="1:51">
      <c r="A83" s="8">
        <v>31</v>
      </c>
      <c r="H83" s="8">
        <v>2</v>
      </c>
      <c r="I83" s="8">
        <v>1</v>
      </c>
      <c r="J83" s="8">
        <v>3</v>
      </c>
      <c r="K83" s="8">
        <v>3</v>
      </c>
      <c r="L83" s="8">
        <v>2</v>
      </c>
      <c r="M83" s="8">
        <v>2</v>
      </c>
      <c r="N83" s="8">
        <v>3</v>
      </c>
      <c r="O83" s="8">
        <v>1</v>
      </c>
      <c r="X83" s="8">
        <v>1</v>
      </c>
      <c r="AU83" s="9">
        <f t="shared" si="4"/>
        <v>18</v>
      </c>
      <c r="AV83" s="7"/>
      <c r="AW83" s="7"/>
      <c r="AX83" s="4"/>
      <c r="AY83" s="4"/>
    </row>
    <row r="84" spans="1:51">
      <c r="A84" s="8">
        <v>32</v>
      </c>
      <c r="E84" s="8">
        <v>3</v>
      </c>
      <c r="G84" s="8">
        <v>3</v>
      </c>
      <c r="H84" s="8">
        <v>3</v>
      </c>
      <c r="I84" s="8">
        <v>1</v>
      </c>
      <c r="J84" s="8">
        <v>2</v>
      </c>
      <c r="K84" s="8">
        <v>1</v>
      </c>
      <c r="L84" s="8">
        <v>2</v>
      </c>
      <c r="O84" s="8">
        <v>1</v>
      </c>
      <c r="R84" s="8">
        <v>1</v>
      </c>
      <c r="T84" s="8">
        <v>1</v>
      </c>
      <c r="Y84" s="8">
        <v>1</v>
      </c>
      <c r="AU84" s="9">
        <f t="shared" si="4"/>
        <v>19</v>
      </c>
      <c r="AV84" s="7"/>
      <c r="AW84" s="7"/>
      <c r="AX84" s="4"/>
      <c r="AY84" s="4"/>
    </row>
    <row r="85" spans="1:51">
      <c r="A85" s="8">
        <v>33</v>
      </c>
      <c r="F85" s="8">
        <v>1</v>
      </c>
      <c r="G85" s="8">
        <v>1</v>
      </c>
      <c r="H85" s="8">
        <v>2</v>
      </c>
      <c r="I85" s="8">
        <v>2</v>
      </c>
      <c r="L85" s="8">
        <v>2</v>
      </c>
      <c r="M85" s="8">
        <v>1</v>
      </c>
      <c r="N85" s="8">
        <v>1</v>
      </c>
      <c r="P85" s="8">
        <v>3</v>
      </c>
      <c r="Q85" s="8">
        <v>1</v>
      </c>
      <c r="S85" s="8">
        <v>1</v>
      </c>
      <c r="U85" s="8">
        <v>1</v>
      </c>
      <c r="W85" s="8">
        <v>1</v>
      </c>
      <c r="AB85" s="8">
        <v>1</v>
      </c>
      <c r="AU85" s="9">
        <v>18</v>
      </c>
      <c r="AV85" s="7"/>
      <c r="AW85" s="7"/>
      <c r="AX85" s="4"/>
      <c r="AY85" s="4"/>
    </row>
    <row r="86" spans="1:51">
      <c r="A86" s="8">
        <v>34</v>
      </c>
      <c r="C86" s="8">
        <v>1</v>
      </c>
      <c r="F86" s="8">
        <v>1</v>
      </c>
      <c r="I86" s="8">
        <v>1</v>
      </c>
      <c r="K86" s="8">
        <v>1</v>
      </c>
      <c r="L86" s="8">
        <v>4</v>
      </c>
      <c r="S86" s="8">
        <v>2</v>
      </c>
      <c r="T86" s="8">
        <v>1</v>
      </c>
      <c r="U86" s="8">
        <v>1</v>
      </c>
      <c r="Y86" s="8">
        <v>1</v>
      </c>
      <c r="AH86" s="8">
        <v>1</v>
      </c>
      <c r="AU86" s="9">
        <f t="shared" si="4"/>
        <v>14</v>
      </c>
      <c r="AV86" s="7"/>
      <c r="AW86" s="7"/>
      <c r="AX86" s="4"/>
      <c r="AY86" s="4"/>
    </row>
    <row r="87" spans="1:51">
      <c r="A87" s="8">
        <v>35</v>
      </c>
      <c r="C87" s="8">
        <v>1</v>
      </c>
      <c r="G87" s="8">
        <v>1</v>
      </c>
      <c r="H87" s="8">
        <v>5</v>
      </c>
      <c r="I87" s="8">
        <v>1</v>
      </c>
      <c r="J87" s="8">
        <v>2</v>
      </c>
      <c r="K87" s="8">
        <v>2</v>
      </c>
      <c r="L87" s="8">
        <v>2</v>
      </c>
      <c r="M87" s="8">
        <v>2</v>
      </c>
      <c r="O87" s="8">
        <v>2</v>
      </c>
      <c r="R87" s="8">
        <v>1</v>
      </c>
      <c r="S87" s="8">
        <v>1</v>
      </c>
      <c r="AU87" s="9">
        <f>SUM(B87:AT87)</f>
        <v>20</v>
      </c>
      <c r="AV87" s="7"/>
      <c r="AW87" s="7"/>
      <c r="AX87" s="4"/>
      <c r="AY87" s="4"/>
    </row>
    <row r="88" spans="1:51">
      <c r="A88" s="8">
        <v>36</v>
      </c>
      <c r="B88" s="8">
        <v>1</v>
      </c>
      <c r="C88" s="8">
        <v>3</v>
      </c>
      <c r="D88" s="8">
        <v>4</v>
      </c>
      <c r="E88" s="8">
        <v>1</v>
      </c>
      <c r="F88" s="8">
        <v>3</v>
      </c>
      <c r="G88" s="8">
        <v>1</v>
      </c>
      <c r="H88" s="8">
        <v>3</v>
      </c>
      <c r="I88" s="8">
        <v>1</v>
      </c>
      <c r="K88" s="8">
        <v>1</v>
      </c>
      <c r="L88" s="8">
        <v>2</v>
      </c>
      <c r="AU88" s="9">
        <v>20</v>
      </c>
      <c r="AV88" s="7"/>
      <c r="AW88" s="7"/>
      <c r="AX88" s="4"/>
      <c r="AY88" s="4"/>
    </row>
    <row r="89" spans="1:51">
      <c r="A89" s="8">
        <v>37</v>
      </c>
      <c r="H89" s="8">
        <v>3</v>
      </c>
      <c r="J89" s="8">
        <v>1</v>
      </c>
      <c r="K89" s="8">
        <v>1</v>
      </c>
      <c r="L89" s="8">
        <v>4</v>
      </c>
      <c r="M89" s="8">
        <v>2</v>
      </c>
      <c r="O89" s="8">
        <v>2</v>
      </c>
      <c r="S89" s="8">
        <v>1</v>
      </c>
      <c r="T89" s="8">
        <v>1</v>
      </c>
      <c r="U89" s="8">
        <v>1</v>
      </c>
      <c r="AG89" s="8">
        <v>1</v>
      </c>
      <c r="AU89" s="9">
        <f>SUM(B89:AN89)</f>
        <v>17</v>
      </c>
      <c r="AV89" s="7"/>
      <c r="AW89" s="7"/>
      <c r="AX89" s="4"/>
      <c r="AY89" s="4"/>
    </row>
    <row r="90" spans="1:51">
      <c r="A90" s="8">
        <v>38</v>
      </c>
      <c r="D90" s="8">
        <v>1</v>
      </c>
      <c r="J90" s="8">
        <v>1</v>
      </c>
      <c r="K90" s="8">
        <v>1</v>
      </c>
      <c r="L90" s="8">
        <v>3</v>
      </c>
      <c r="M90" s="8">
        <v>1</v>
      </c>
      <c r="P90" s="8">
        <v>3</v>
      </c>
      <c r="T90" s="8">
        <v>1</v>
      </c>
      <c r="AA90" s="8">
        <v>2</v>
      </c>
      <c r="AD90" s="8">
        <v>1</v>
      </c>
      <c r="AF90" s="8">
        <v>1</v>
      </c>
      <c r="AJ90" s="8">
        <v>1</v>
      </c>
      <c r="AO90" s="8">
        <v>1</v>
      </c>
      <c r="AR90" s="8">
        <v>1</v>
      </c>
      <c r="AU90" s="9">
        <f>SUM(B90:AT90)</f>
        <v>18</v>
      </c>
      <c r="AV90" s="7"/>
      <c r="AW90" s="7"/>
      <c r="AX90" s="4"/>
      <c r="AY90" s="4"/>
    </row>
    <row r="91" spans="1:51">
      <c r="A91" s="8">
        <v>39</v>
      </c>
      <c r="C91" s="8">
        <v>1</v>
      </c>
      <c r="D91" s="8">
        <v>2</v>
      </c>
      <c r="E91" s="8">
        <v>3</v>
      </c>
      <c r="F91" s="8">
        <v>5</v>
      </c>
      <c r="G91" s="8">
        <v>2</v>
      </c>
      <c r="H91" s="8">
        <v>1</v>
      </c>
      <c r="J91" s="8">
        <v>4</v>
      </c>
      <c r="L91" s="8">
        <v>1</v>
      </c>
      <c r="M91" s="8">
        <v>3</v>
      </c>
      <c r="AU91" s="9">
        <v>22</v>
      </c>
      <c r="AV91" s="7"/>
      <c r="AW91" s="7"/>
      <c r="AX91" s="4"/>
      <c r="AY91" s="4"/>
    </row>
    <row r="92" spans="1:51">
      <c r="A92" s="8">
        <v>40</v>
      </c>
      <c r="C92" s="8">
        <v>2</v>
      </c>
      <c r="E92" s="8">
        <v>2</v>
      </c>
      <c r="H92" s="8">
        <v>2</v>
      </c>
      <c r="I92" s="8">
        <v>2</v>
      </c>
      <c r="J92" s="8">
        <v>3</v>
      </c>
      <c r="K92" s="8">
        <v>1</v>
      </c>
      <c r="N92" s="8">
        <v>3</v>
      </c>
      <c r="O92" s="8">
        <v>1</v>
      </c>
      <c r="Q92" s="8">
        <v>1</v>
      </c>
      <c r="W92" s="8">
        <v>1</v>
      </c>
      <c r="AU92" s="9">
        <v>17</v>
      </c>
      <c r="AV92" s="7"/>
      <c r="AW92" s="7"/>
      <c r="AX92" s="4"/>
      <c r="AY92" s="4"/>
    </row>
    <row r="93" spans="1:51">
      <c r="A93" s="8">
        <v>41</v>
      </c>
      <c r="D93" s="8">
        <v>1</v>
      </c>
      <c r="G93" s="8">
        <v>1</v>
      </c>
      <c r="H93" s="8">
        <v>1</v>
      </c>
      <c r="I93" s="8">
        <v>1</v>
      </c>
      <c r="N93" s="8">
        <v>1</v>
      </c>
      <c r="O93" s="8">
        <v>1</v>
      </c>
      <c r="P93" s="8">
        <v>1</v>
      </c>
      <c r="Q93" s="8">
        <v>1</v>
      </c>
      <c r="S93" s="8">
        <v>2</v>
      </c>
      <c r="T93" s="8">
        <v>1</v>
      </c>
      <c r="Y93" s="8">
        <v>2</v>
      </c>
      <c r="AA93" s="8">
        <v>1</v>
      </c>
      <c r="AC93" s="8">
        <v>2</v>
      </c>
      <c r="AF93" s="8">
        <v>1</v>
      </c>
      <c r="AH93" s="8">
        <v>1</v>
      </c>
      <c r="AU93" s="9">
        <f>SUM(B93:AT93)</f>
        <v>18</v>
      </c>
      <c r="AV93" s="7"/>
      <c r="AW93" s="7"/>
      <c r="AX93" s="4"/>
      <c r="AY93" s="4"/>
    </row>
    <row r="94" spans="1:51">
      <c r="A94" s="8">
        <v>42</v>
      </c>
      <c r="C94" s="8">
        <v>1</v>
      </c>
      <c r="D94" s="8">
        <v>2</v>
      </c>
      <c r="E94" s="8">
        <v>1</v>
      </c>
      <c r="G94" s="8">
        <v>2</v>
      </c>
      <c r="H94" s="8">
        <v>1</v>
      </c>
      <c r="I94" s="8">
        <v>1</v>
      </c>
      <c r="J94" s="8">
        <v>1</v>
      </c>
      <c r="K94" s="8">
        <v>2</v>
      </c>
      <c r="L94" s="8">
        <v>1</v>
      </c>
      <c r="M94" s="8">
        <v>1</v>
      </c>
      <c r="N94" s="8">
        <v>2</v>
      </c>
      <c r="P94" s="8">
        <v>1</v>
      </c>
      <c r="AU94" s="9">
        <f t="shared" ref="AU94:AU100" si="5">SUM(B94:AN94)</f>
        <v>16</v>
      </c>
      <c r="AV94" s="7"/>
      <c r="AW94" s="7"/>
      <c r="AX94" s="4"/>
      <c r="AY94" s="4"/>
    </row>
    <row r="95" spans="1:51">
      <c r="A95" s="8">
        <v>43</v>
      </c>
      <c r="E95" s="8">
        <v>1</v>
      </c>
      <c r="F95" s="8">
        <v>1</v>
      </c>
      <c r="G95" s="8">
        <v>1</v>
      </c>
      <c r="H95" s="8">
        <v>3</v>
      </c>
      <c r="I95" s="8">
        <v>2</v>
      </c>
      <c r="J95" s="8">
        <v>1</v>
      </c>
      <c r="K95" s="8">
        <v>3</v>
      </c>
      <c r="M95" s="8">
        <v>3</v>
      </c>
      <c r="N95" s="8">
        <v>1</v>
      </c>
      <c r="P95" s="8">
        <v>3</v>
      </c>
      <c r="Q95" s="8">
        <v>1</v>
      </c>
      <c r="AU95" s="9">
        <f t="shared" si="5"/>
        <v>20</v>
      </c>
      <c r="AV95" s="7"/>
      <c r="AW95" s="7"/>
      <c r="AX95" s="4"/>
      <c r="AY95" s="4"/>
    </row>
    <row r="96" spans="1:51">
      <c r="A96" s="8">
        <v>44</v>
      </c>
      <c r="D96" s="8">
        <v>1</v>
      </c>
      <c r="E96" s="8">
        <v>1</v>
      </c>
      <c r="H96" s="8">
        <v>2</v>
      </c>
      <c r="I96" s="8">
        <v>4</v>
      </c>
      <c r="J96" s="8">
        <v>2</v>
      </c>
      <c r="K96" s="8">
        <v>2</v>
      </c>
      <c r="L96" s="8">
        <v>1</v>
      </c>
      <c r="M96" s="8">
        <v>2</v>
      </c>
      <c r="N96" s="8">
        <v>1</v>
      </c>
      <c r="O96" s="8">
        <v>1</v>
      </c>
      <c r="AU96" s="9">
        <f t="shared" si="5"/>
        <v>17</v>
      </c>
      <c r="AV96" s="7"/>
      <c r="AW96" s="7"/>
      <c r="AX96" s="4"/>
      <c r="AY96" s="4"/>
    </row>
    <row r="97" spans="1:51">
      <c r="A97" s="8">
        <v>45</v>
      </c>
      <c r="G97" s="8">
        <v>1</v>
      </c>
      <c r="H97" s="8">
        <v>2</v>
      </c>
      <c r="I97" s="8">
        <v>1</v>
      </c>
      <c r="K97" s="8">
        <v>2</v>
      </c>
      <c r="L97" s="8">
        <v>3</v>
      </c>
      <c r="N97" s="8">
        <v>1</v>
      </c>
      <c r="O97" s="8">
        <v>1</v>
      </c>
      <c r="P97" s="8">
        <v>2</v>
      </c>
      <c r="Q97" s="8">
        <v>3</v>
      </c>
      <c r="R97" s="8">
        <v>1</v>
      </c>
      <c r="S97" s="8">
        <v>1</v>
      </c>
      <c r="X97" s="8">
        <v>1</v>
      </c>
      <c r="AU97" s="9">
        <f t="shared" si="5"/>
        <v>19</v>
      </c>
      <c r="AV97" s="7"/>
      <c r="AW97" s="7"/>
      <c r="AX97" s="4"/>
      <c r="AY97" s="4"/>
    </row>
    <row r="98" spans="1:51">
      <c r="A98" s="8">
        <v>46</v>
      </c>
      <c r="H98" s="8">
        <v>1</v>
      </c>
      <c r="I98" s="8">
        <v>2</v>
      </c>
      <c r="J98" s="8">
        <v>2</v>
      </c>
      <c r="L98" s="8">
        <v>1</v>
      </c>
      <c r="N98" s="8">
        <v>2</v>
      </c>
      <c r="Q98" s="8">
        <v>1</v>
      </c>
      <c r="AU98" s="9">
        <f t="shared" si="5"/>
        <v>9</v>
      </c>
      <c r="AV98" s="7"/>
      <c r="AW98" s="7"/>
      <c r="AX98" s="4"/>
      <c r="AY98" s="4"/>
    </row>
    <row r="99" spans="1:51">
      <c r="A99" s="8">
        <v>47</v>
      </c>
      <c r="E99" s="8">
        <v>2</v>
      </c>
      <c r="I99" s="8">
        <v>1</v>
      </c>
      <c r="J99" s="8">
        <v>1</v>
      </c>
      <c r="L99" s="8">
        <v>1</v>
      </c>
      <c r="N99" s="8">
        <v>1</v>
      </c>
      <c r="P99" s="8">
        <v>2</v>
      </c>
      <c r="Q99" s="8">
        <v>3</v>
      </c>
      <c r="R99" s="8">
        <v>1</v>
      </c>
      <c r="W99" s="8">
        <v>1</v>
      </c>
      <c r="X99" s="8">
        <v>1</v>
      </c>
      <c r="Y99" s="8">
        <v>1</v>
      </c>
      <c r="AU99" s="9">
        <f t="shared" si="5"/>
        <v>15</v>
      </c>
      <c r="AV99" s="7"/>
      <c r="AW99" s="7"/>
      <c r="AX99" s="4"/>
      <c r="AY99" s="4"/>
    </row>
    <row r="100" spans="1:51">
      <c r="A100" s="8">
        <v>48</v>
      </c>
      <c r="F100" s="8">
        <v>1</v>
      </c>
      <c r="G100" s="8">
        <v>1</v>
      </c>
      <c r="H100" s="8">
        <v>2</v>
      </c>
      <c r="I100" s="8">
        <v>2</v>
      </c>
      <c r="J100" s="8">
        <v>3</v>
      </c>
      <c r="L100" s="8">
        <v>3</v>
      </c>
      <c r="M100" s="8">
        <v>1</v>
      </c>
      <c r="N100" s="8">
        <v>1</v>
      </c>
      <c r="O100" s="8">
        <v>3</v>
      </c>
      <c r="P100" s="8">
        <v>2</v>
      </c>
      <c r="U100" s="8">
        <v>1</v>
      </c>
      <c r="AU100" s="9">
        <f t="shared" si="5"/>
        <v>20</v>
      </c>
      <c r="AV100" s="7"/>
      <c r="AW100" s="7"/>
      <c r="AX100" s="4"/>
      <c r="AY100" s="4"/>
    </row>
    <row r="101" spans="1:51">
      <c r="A101" s="8">
        <v>49</v>
      </c>
      <c r="D101" s="8">
        <v>1</v>
      </c>
      <c r="F101" s="8">
        <v>1</v>
      </c>
      <c r="G101" s="8">
        <v>2</v>
      </c>
      <c r="H101" s="8">
        <v>4</v>
      </c>
      <c r="I101" s="8">
        <v>3</v>
      </c>
      <c r="J101" s="8">
        <v>2</v>
      </c>
      <c r="L101" s="8">
        <v>4</v>
      </c>
      <c r="P101" s="8">
        <v>1</v>
      </c>
      <c r="Q101" s="8">
        <v>1</v>
      </c>
      <c r="S101" s="8">
        <v>1</v>
      </c>
      <c r="AU101" s="9">
        <v>19</v>
      </c>
      <c r="AV101" s="7"/>
      <c r="AW101" s="7"/>
      <c r="AX101" s="7"/>
      <c r="AY101" s="4"/>
    </row>
  </sheetData>
  <sheetCalcPr fullCalcOnLoad="1"/>
  <sortState ref="AW4:BA51">
    <sortCondition ref="AY5:AY51"/>
  </sortState>
  <phoneticPr fontId="3" type="noConversion"/>
  <pageMargins left="0.75" right="0.75" top="1" bottom="0.79166666666666663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Pittsburgh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Brogan</dc:creator>
  <cp:lastModifiedBy>William Brogan</cp:lastModifiedBy>
  <dcterms:created xsi:type="dcterms:W3CDTF">2015-03-25T19:48:53Z</dcterms:created>
  <dcterms:modified xsi:type="dcterms:W3CDTF">2015-03-25T20:03:25Z</dcterms:modified>
</cp:coreProperties>
</file>