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nnedywolfe 1/Desktop/Kenny's Files/tps/Tide pool ms 10Feb18/July 2019/GCB submission/R2/dryad/"/>
    </mc:Choice>
  </mc:AlternateContent>
  <xr:revisionPtr revIDLastSave="0" documentId="13_ncr:1_{B11DC642-967A-2544-ADF3-79A2888D7B31}" xr6:coauthVersionLast="36" xr6:coauthVersionMax="36" xr10:uidLastSave="{00000000-0000-0000-0000-000000000000}"/>
  <bookViews>
    <workbookView xWindow="9300" yWindow="460" windowWidth="15380" windowHeight="14060" tabRatio="500" xr2:uid="{00000000-000D-0000-FFFF-FFFF00000000}"/>
  </bookViews>
  <sheets>
    <sheet name="Nov" sheetId="1" r:id="rId1"/>
    <sheet name="March" sheetId="3" r:id="rId2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5" i="1" l="1"/>
  <c r="O65" i="1"/>
  <c r="M69" i="3"/>
  <c r="M67" i="3"/>
  <c r="O69" i="3"/>
  <c r="M70" i="3"/>
  <c r="O70" i="3"/>
  <c r="M71" i="3"/>
  <c r="O71" i="3"/>
  <c r="M72" i="3"/>
  <c r="O72" i="3"/>
  <c r="M73" i="3"/>
  <c r="O73" i="3"/>
  <c r="M74" i="3"/>
  <c r="O74" i="3"/>
  <c r="M75" i="3"/>
  <c r="O75" i="3"/>
  <c r="M76" i="3"/>
  <c r="O76" i="3"/>
  <c r="M77" i="3"/>
  <c r="O77" i="3"/>
  <c r="M78" i="3"/>
  <c r="O78" i="3"/>
  <c r="M79" i="3"/>
  <c r="O79" i="3"/>
  <c r="M68" i="3"/>
  <c r="O68" i="3"/>
  <c r="O67" i="3"/>
  <c r="M57" i="3"/>
  <c r="M54" i="3"/>
  <c r="O57" i="3"/>
  <c r="M58" i="3"/>
  <c r="O58" i="3"/>
  <c r="M59" i="3"/>
  <c r="O59" i="3"/>
  <c r="M60" i="3"/>
  <c r="O60" i="3"/>
  <c r="M61" i="3"/>
  <c r="O61" i="3"/>
  <c r="M62" i="3"/>
  <c r="O62" i="3"/>
  <c r="M63" i="3"/>
  <c r="O63" i="3"/>
  <c r="M64" i="3"/>
  <c r="O64" i="3"/>
  <c r="M65" i="3"/>
  <c r="O65" i="3"/>
  <c r="M66" i="3"/>
  <c r="O66" i="3"/>
  <c r="M56" i="3"/>
  <c r="O56" i="3"/>
  <c r="M55" i="3"/>
  <c r="O55" i="3"/>
  <c r="O54" i="3"/>
  <c r="K69" i="3"/>
  <c r="K67" i="3"/>
  <c r="N69" i="3"/>
  <c r="K70" i="3"/>
  <c r="N70" i="3"/>
  <c r="K71" i="3"/>
  <c r="N71" i="3"/>
  <c r="K72" i="3"/>
  <c r="N72" i="3"/>
  <c r="K73" i="3"/>
  <c r="N73" i="3"/>
  <c r="K74" i="3"/>
  <c r="N74" i="3"/>
  <c r="K75" i="3"/>
  <c r="N75" i="3"/>
  <c r="K76" i="3"/>
  <c r="N76" i="3"/>
  <c r="K77" i="3"/>
  <c r="N77" i="3"/>
  <c r="K78" i="3"/>
  <c r="N78" i="3"/>
  <c r="K79" i="3"/>
  <c r="N79" i="3"/>
  <c r="K68" i="3"/>
  <c r="N68" i="3"/>
  <c r="N67" i="3"/>
  <c r="K56" i="3"/>
  <c r="K54" i="3"/>
  <c r="N56" i="3"/>
  <c r="K57" i="3"/>
  <c r="N57" i="3"/>
  <c r="K58" i="3"/>
  <c r="N58" i="3"/>
  <c r="K59" i="3"/>
  <c r="N59" i="3"/>
  <c r="K60" i="3"/>
  <c r="N60" i="3"/>
  <c r="K61" i="3"/>
  <c r="N61" i="3"/>
  <c r="K62" i="3"/>
  <c r="N62" i="3"/>
  <c r="K63" i="3"/>
  <c r="N63" i="3"/>
  <c r="K64" i="3"/>
  <c r="N64" i="3"/>
  <c r="K65" i="3"/>
  <c r="N65" i="3"/>
  <c r="K66" i="3"/>
  <c r="N66" i="3"/>
  <c r="K55" i="3"/>
  <c r="N55" i="3"/>
  <c r="N54" i="3"/>
  <c r="K30" i="3"/>
  <c r="K28" i="3"/>
  <c r="N30" i="3"/>
  <c r="N28" i="3"/>
  <c r="M53" i="3"/>
  <c r="M41" i="3"/>
  <c r="O53" i="3"/>
  <c r="K53" i="3"/>
  <c r="K41" i="3"/>
  <c r="N53" i="3"/>
  <c r="M51" i="3"/>
  <c r="O51" i="3"/>
  <c r="K51" i="3"/>
  <c r="N51" i="3"/>
  <c r="M49" i="3"/>
  <c r="O49" i="3"/>
  <c r="K49" i="3"/>
  <c r="N49" i="3"/>
  <c r="M47" i="3"/>
  <c r="O47" i="3"/>
  <c r="K47" i="3"/>
  <c r="N47" i="3"/>
  <c r="M45" i="3"/>
  <c r="O45" i="3"/>
  <c r="K45" i="3"/>
  <c r="N45" i="3"/>
  <c r="M43" i="3"/>
  <c r="O43" i="3"/>
  <c r="K43" i="3"/>
  <c r="N43" i="3"/>
  <c r="O41" i="3"/>
  <c r="N41" i="3"/>
  <c r="M40" i="3"/>
  <c r="M28" i="3"/>
  <c r="O40" i="3"/>
  <c r="K40" i="3"/>
  <c r="N40" i="3"/>
  <c r="M38" i="3"/>
  <c r="O38" i="3"/>
  <c r="K38" i="3"/>
  <c r="N38" i="3"/>
  <c r="M36" i="3"/>
  <c r="O36" i="3"/>
  <c r="K36" i="3"/>
  <c r="N36" i="3"/>
  <c r="M34" i="3"/>
  <c r="O34" i="3"/>
  <c r="K34" i="3"/>
  <c r="N34" i="3"/>
  <c r="M32" i="3"/>
  <c r="O32" i="3"/>
  <c r="K32" i="3"/>
  <c r="N32" i="3"/>
  <c r="M30" i="3"/>
  <c r="O30" i="3"/>
  <c r="O28" i="3"/>
  <c r="M27" i="3"/>
  <c r="M15" i="3"/>
  <c r="O27" i="3"/>
  <c r="K27" i="3"/>
  <c r="K15" i="3"/>
  <c r="N27" i="3"/>
  <c r="M26" i="3"/>
  <c r="O26" i="3"/>
  <c r="K26" i="3"/>
  <c r="N26" i="3"/>
  <c r="M25" i="3"/>
  <c r="O25" i="3"/>
  <c r="K25" i="3"/>
  <c r="N25" i="3"/>
  <c r="M24" i="3"/>
  <c r="O24" i="3"/>
  <c r="K24" i="3"/>
  <c r="N24" i="3"/>
  <c r="M23" i="3"/>
  <c r="O23" i="3"/>
  <c r="K23" i="3"/>
  <c r="N23" i="3"/>
  <c r="M22" i="3"/>
  <c r="O22" i="3"/>
  <c r="K22" i="3"/>
  <c r="N22" i="3"/>
  <c r="M21" i="3"/>
  <c r="O21" i="3"/>
  <c r="K21" i="3"/>
  <c r="N21" i="3"/>
  <c r="M20" i="3"/>
  <c r="O20" i="3"/>
  <c r="K20" i="3"/>
  <c r="N20" i="3"/>
  <c r="M19" i="3"/>
  <c r="O19" i="3"/>
  <c r="K19" i="3"/>
  <c r="N19" i="3"/>
  <c r="M18" i="3"/>
  <c r="O18" i="3"/>
  <c r="K18" i="3"/>
  <c r="N18" i="3"/>
  <c r="M17" i="3"/>
  <c r="O17" i="3"/>
  <c r="K17" i="3"/>
  <c r="N17" i="3"/>
  <c r="M16" i="3"/>
  <c r="O16" i="3"/>
  <c r="K16" i="3"/>
  <c r="N16" i="3"/>
  <c r="O15" i="3"/>
  <c r="N15" i="3"/>
  <c r="M14" i="3"/>
  <c r="M2" i="3"/>
  <c r="O14" i="3"/>
  <c r="K14" i="3"/>
  <c r="K2" i="3"/>
  <c r="N14" i="3"/>
  <c r="M13" i="3"/>
  <c r="O13" i="3"/>
  <c r="K13" i="3"/>
  <c r="N13" i="3"/>
  <c r="M12" i="3"/>
  <c r="O12" i="3"/>
  <c r="K12" i="3"/>
  <c r="N12" i="3"/>
  <c r="M11" i="3"/>
  <c r="O11" i="3"/>
  <c r="K11" i="3"/>
  <c r="N11" i="3"/>
  <c r="M10" i="3"/>
  <c r="O10" i="3"/>
  <c r="K10" i="3"/>
  <c r="N10" i="3"/>
  <c r="M9" i="3"/>
  <c r="O9" i="3"/>
  <c r="K9" i="3"/>
  <c r="N9" i="3"/>
  <c r="M8" i="3"/>
  <c r="O8" i="3"/>
  <c r="K8" i="3"/>
  <c r="N8" i="3"/>
  <c r="M7" i="3"/>
  <c r="O7" i="3"/>
  <c r="K7" i="3"/>
  <c r="N7" i="3"/>
  <c r="M6" i="3"/>
  <c r="O6" i="3"/>
  <c r="K6" i="3"/>
  <c r="N6" i="3"/>
  <c r="M5" i="3"/>
  <c r="O5" i="3"/>
  <c r="K5" i="3"/>
  <c r="N5" i="3"/>
  <c r="M4" i="3"/>
  <c r="O4" i="3"/>
  <c r="K4" i="3"/>
  <c r="N4" i="3"/>
  <c r="M3" i="3"/>
  <c r="O3" i="3"/>
  <c r="K3" i="3"/>
  <c r="N3" i="3"/>
  <c r="O2" i="3"/>
  <c r="N2" i="3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N94" i="1"/>
  <c r="O94" i="1"/>
  <c r="N93" i="1"/>
  <c r="O93" i="1"/>
  <c r="N92" i="1"/>
  <c r="O92" i="1"/>
  <c r="N91" i="1"/>
  <c r="O91" i="1"/>
  <c r="N90" i="1"/>
  <c r="O90" i="1"/>
  <c r="N89" i="1"/>
  <c r="O89" i="1"/>
  <c r="N88" i="1"/>
  <c r="O88" i="1"/>
  <c r="N87" i="1"/>
  <c r="O87" i="1"/>
  <c r="N86" i="1"/>
  <c r="O86" i="1"/>
  <c r="N85" i="1"/>
  <c r="O85" i="1"/>
  <c r="N84" i="1"/>
  <c r="O84" i="1"/>
  <c r="N83" i="1"/>
  <c r="O83" i="1"/>
  <c r="O82" i="1"/>
  <c r="N82" i="1"/>
  <c r="N76" i="1"/>
  <c r="O76" i="1"/>
  <c r="N75" i="1"/>
  <c r="O75" i="1"/>
  <c r="N74" i="1"/>
  <c r="O74" i="1"/>
  <c r="N73" i="1"/>
  <c r="O73" i="1"/>
  <c r="N72" i="1"/>
  <c r="O72" i="1"/>
  <c r="N71" i="1"/>
  <c r="O71" i="1"/>
  <c r="N70" i="1"/>
  <c r="O70" i="1"/>
  <c r="N69" i="1"/>
  <c r="O69" i="1"/>
  <c r="N68" i="1"/>
  <c r="O68" i="1"/>
  <c r="N67" i="1"/>
  <c r="O67" i="1"/>
  <c r="N66" i="1"/>
  <c r="O66" i="1"/>
  <c r="O64" i="1"/>
  <c r="N64" i="1"/>
  <c r="O12" i="1"/>
  <c r="Q12" i="1"/>
  <c r="O3" i="1"/>
  <c r="Q3" i="1"/>
  <c r="O14" i="1"/>
  <c r="O13" i="1"/>
  <c r="O11" i="1"/>
  <c r="O10" i="1"/>
  <c r="O9" i="1"/>
  <c r="O8" i="1"/>
  <c r="O7" i="1"/>
  <c r="O5" i="1"/>
  <c r="O4" i="1"/>
  <c r="O2" i="1"/>
  <c r="O6" i="1"/>
  <c r="K55" i="1"/>
  <c r="K51" i="1"/>
  <c r="N55" i="1"/>
  <c r="K57" i="1"/>
  <c r="N57" i="1"/>
  <c r="K59" i="1"/>
  <c r="N59" i="1"/>
  <c r="K61" i="1"/>
  <c r="N61" i="1"/>
  <c r="K63" i="1"/>
  <c r="N63" i="1"/>
  <c r="K53" i="1"/>
  <c r="N53" i="1"/>
  <c r="N51" i="1"/>
  <c r="K37" i="1"/>
  <c r="K33" i="1"/>
  <c r="N37" i="1"/>
  <c r="K39" i="1"/>
  <c r="N39" i="1"/>
  <c r="K41" i="1"/>
  <c r="N41" i="1"/>
  <c r="K43" i="1"/>
  <c r="N43" i="1"/>
  <c r="K45" i="1"/>
  <c r="N45" i="1"/>
  <c r="K35" i="1"/>
  <c r="N35" i="1"/>
  <c r="N33" i="1"/>
  <c r="K32" i="1"/>
  <c r="K20" i="1"/>
  <c r="N32" i="1"/>
  <c r="K22" i="1"/>
  <c r="N22" i="1"/>
  <c r="K23" i="1"/>
  <c r="N23" i="1"/>
  <c r="K24" i="1"/>
  <c r="N24" i="1"/>
  <c r="K25" i="1"/>
  <c r="N25" i="1"/>
  <c r="K26" i="1"/>
  <c r="N26" i="1"/>
  <c r="K27" i="1"/>
  <c r="N27" i="1"/>
  <c r="K28" i="1"/>
  <c r="N28" i="1"/>
  <c r="K29" i="1"/>
  <c r="N29" i="1"/>
  <c r="K30" i="1"/>
  <c r="N30" i="1"/>
  <c r="K31" i="1"/>
  <c r="N31" i="1"/>
  <c r="K21" i="1"/>
  <c r="N21" i="1"/>
  <c r="N20" i="1"/>
  <c r="K4" i="1"/>
  <c r="K2" i="1"/>
  <c r="N4" i="1"/>
  <c r="K5" i="1"/>
  <c r="N5" i="1"/>
  <c r="K6" i="1"/>
  <c r="N6" i="1"/>
  <c r="K7" i="1"/>
  <c r="N7" i="1"/>
  <c r="K8" i="1"/>
  <c r="N8" i="1"/>
  <c r="K9" i="1"/>
  <c r="N9" i="1"/>
  <c r="K10" i="1"/>
  <c r="N10" i="1"/>
  <c r="K11" i="1"/>
  <c r="N11" i="1"/>
  <c r="K12" i="1"/>
  <c r="N12" i="1"/>
  <c r="K13" i="1"/>
  <c r="N13" i="1"/>
  <c r="K14" i="1"/>
  <c r="N14" i="1"/>
  <c r="K3" i="1"/>
  <c r="N3" i="1"/>
  <c r="N2" i="1"/>
  <c r="M33" i="1"/>
  <c r="M35" i="1"/>
  <c r="M37" i="1"/>
  <c r="M39" i="1"/>
  <c r="M41" i="1"/>
  <c r="M43" i="1"/>
  <c r="M45" i="1"/>
  <c r="M51" i="1"/>
  <c r="M53" i="1"/>
  <c r="M55" i="1"/>
  <c r="M57" i="1"/>
  <c r="M59" i="1"/>
  <c r="M61" i="1"/>
  <c r="M6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3" i="1"/>
  <c r="M4" i="1"/>
  <c r="M5" i="1"/>
  <c r="M6" i="1"/>
  <c r="M7" i="1"/>
  <c r="M8" i="1"/>
  <c r="M9" i="1"/>
  <c r="M10" i="1"/>
  <c r="M11" i="1"/>
  <c r="M12" i="1"/>
  <c r="M13" i="1"/>
  <c r="M14" i="1"/>
  <c r="M2" i="1"/>
  <c r="T9" i="1"/>
  <c r="Q53" i="3"/>
  <c r="T53" i="3"/>
  <c r="R53" i="3"/>
  <c r="Q51" i="3"/>
  <c r="T51" i="3"/>
  <c r="R51" i="3"/>
  <c r="Q49" i="3"/>
  <c r="T49" i="3"/>
  <c r="R49" i="3"/>
  <c r="Q47" i="3"/>
  <c r="T47" i="3"/>
  <c r="R47" i="3"/>
  <c r="Q45" i="3"/>
  <c r="T45" i="3"/>
  <c r="R45" i="3"/>
  <c r="Q43" i="3"/>
  <c r="T43" i="3"/>
  <c r="R43" i="3"/>
  <c r="Q8" i="3"/>
  <c r="Q40" i="3"/>
  <c r="T40" i="3"/>
  <c r="R40" i="3"/>
  <c r="Q38" i="3"/>
  <c r="T38" i="3"/>
  <c r="R38" i="3"/>
  <c r="Q36" i="3"/>
  <c r="T36" i="3"/>
  <c r="R36" i="3"/>
  <c r="Q34" i="3"/>
  <c r="T34" i="3"/>
  <c r="R34" i="3"/>
  <c r="Q32" i="3"/>
  <c r="T32" i="3"/>
  <c r="R32" i="3"/>
  <c r="Q30" i="3"/>
  <c r="T30" i="3"/>
  <c r="R30" i="3"/>
  <c r="Q17" i="3"/>
  <c r="T17" i="3"/>
  <c r="R17" i="3"/>
  <c r="Q18" i="3"/>
  <c r="T18" i="3"/>
  <c r="R18" i="3"/>
  <c r="Q19" i="3"/>
  <c r="T19" i="3"/>
  <c r="R19" i="3"/>
  <c r="Q20" i="3"/>
  <c r="T20" i="3"/>
  <c r="R20" i="3"/>
  <c r="Q21" i="3"/>
  <c r="T21" i="3"/>
  <c r="R21" i="3"/>
  <c r="Q22" i="3"/>
  <c r="T22" i="3"/>
  <c r="R22" i="3"/>
  <c r="Q23" i="3"/>
  <c r="T23" i="3"/>
  <c r="R23" i="3"/>
  <c r="Q24" i="3"/>
  <c r="T24" i="3"/>
  <c r="R24" i="3"/>
  <c r="Q25" i="3"/>
  <c r="T25" i="3"/>
  <c r="R25" i="3"/>
  <c r="Q26" i="3"/>
  <c r="T26" i="3"/>
  <c r="R26" i="3"/>
  <c r="Q27" i="3"/>
  <c r="T27" i="3"/>
  <c r="R27" i="3"/>
  <c r="Q16" i="3"/>
  <c r="T16" i="3"/>
  <c r="R16" i="3"/>
  <c r="Q4" i="3"/>
  <c r="T4" i="3"/>
  <c r="R4" i="3"/>
  <c r="Q5" i="3"/>
  <c r="T5" i="3"/>
  <c r="R5" i="3"/>
  <c r="Q6" i="3"/>
  <c r="T6" i="3"/>
  <c r="R6" i="3"/>
  <c r="Q7" i="3"/>
  <c r="T7" i="3"/>
  <c r="R7" i="3"/>
  <c r="T8" i="3"/>
  <c r="R8" i="3"/>
  <c r="Q9" i="3"/>
  <c r="T9" i="3"/>
  <c r="R9" i="3"/>
  <c r="Q10" i="3"/>
  <c r="T10" i="3"/>
  <c r="R10" i="3"/>
  <c r="Q11" i="3"/>
  <c r="T11" i="3"/>
  <c r="R11" i="3"/>
  <c r="Q12" i="3"/>
  <c r="T12" i="3"/>
  <c r="R12" i="3"/>
  <c r="Q13" i="3"/>
  <c r="T13" i="3"/>
  <c r="R13" i="3"/>
  <c r="T28" i="3"/>
  <c r="T29" i="3"/>
  <c r="T31" i="3"/>
  <c r="T33" i="3"/>
  <c r="T35" i="3"/>
  <c r="T37" i="3"/>
  <c r="T39" i="3"/>
  <c r="T41" i="3"/>
  <c r="T42" i="3"/>
  <c r="T44" i="3"/>
  <c r="T46" i="3"/>
  <c r="T48" i="3"/>
  <c r="T50" i="3"/>
  <c r="T52" i="3"/>
  <c r="Q3" i="3"/>
  <c r="T3" i="3"/>
  <c r="R3" i="3"/>
  <c r="T14" i="3"/>
  <c r="Q14" i="3"/>
  <c r="R14" i="3"/>
  <c r="T2" i="3"/>
  <c r="O63" i="1"/>
  <c r="Q63" i="1"/>
  <c r="R63" i="1"/>
  <c r="O61" i="1"/>
  <c r="Q61" i="1"/>
  <c r="T61" i="1"/>
  <c r="R61" i="1"/>
  <c r="O59" i="1"/>
  <c r="Q59" i="1"/>
  <c r="T59" i="1"/>
  <c r="R59" i="1"/>
  <c r="O57" i="1"/>
  <c r="Q57" i="1"/>
  <c r="T57" i="1"/>
  <c r="R57" i="1"/>
  <c r="O55" i="1"/>
  <c r="Q55" i="1"/>
  <c r="T55" i="1"/>
  <c r="R55" i="1"/>
  <c r="O53" i="1"/>
  <c r="Q53" i="1"/>
  <c r="T53" i="1"/>
  <c r="R53" i="1"/>
  <c r="O45" i="1"/>
  <c r="Q45" i="1"/>
  <c r="T45" i="1"/>
  <c r="R45" i="1"/>
  <c r="O43" i="1"/>
  <c r="Q43" i="1"/>
  <c r="T43" i="1"/>
  <c r="R43" i="1"/>
  <c r="O41" i="1"/>
  <c r="Q41" i="1"/>
  <c r="T41" i="1"/>
  <c r="R41" i="1"/>
  <c r="O39" i="1"/>
  <c r="Q39" i="1"/>
  <c r="T39" i="1"/>
  <c r="R39" i="1"/>
  <c r="O37" i="1"/>
  <c r="Q37" i="1"/>
  <c r="T37" i="1"/>
  <c r="R37" i="1"/>
  <c r="O35" i="1"/>
  <c r="Q35" i="1"/>
  <c r="T35" i="1"/>
  <c r="R35" i="1"/>
  <c r="O26" i="1"/>
  <c r="Q26" i="1"/>
  <c r="T26" i="1"/>
  <c r="R26" i="1"/>
  <c r="T3" i="1"/>
  <c r="R3" i="1"/>
  <c r="O32" i="1"/>
  <c r="Q32" i="1"/>
  <c r="T32" i="1"/>
  <c r="R32" i="1"/>
  <c r="O31" i="1"/>
  <c r="Q31" i="1"/>
  <c r="T31" i="1"/>
  <c r="R31" i="1"/>
  <c r="O30" i="1"/>
  <c r="Q30" i="1"/>
  <c r="T30" i="1"/>
  <c r="R30" i="1"/>
  <c r="O29" i="1"/>
  <c r="Q29" i="1"/>
  <c r="T29" i="1"/>
  <c r="R29" i="1"/>
  <c r="O28" i="1"/>
  <c r="Q28" i="1"/>
  <c r="T28" i="1"/>
  <c r="R28" i="1"/>
  <c r="O27" i="1"/>
  <c r="Q27" i="1"/>
  <c r="T27" i="1"/>
  <c r="R27" i="1"/>
  <c r="O24" i="1"/>
  <c r="Q24" i="1"/>
  <c r="T24" i="1"/>
  <c r="R24" i="1"/>
  <c r="O23" i="1"/>
  <c r="Q23" i="1"/>
  <c r="T23" i="1"/>
  <c r="R23" i="1"/>
  <c r="O22" i="1"/>
  <c r="Q22" i="1"/>
  <c r="T22" i="1"/>
  <c r="R22" i="1"/>
  <c r="O25" i="1"/>
  <c r="Q25" i="1"/>
  <c r="T25" i="1"/>
  <c r="R25" i="1"/>
  <c r="O21" i="1"/>
  <c r="Q21" i="1"/>
  <c r="T21" i="1"/>
  <c r="R21" i="1"/>
  <c r="Q14" i="1"/>
  <c r="T14" i="1"/>
  <c r="R14" i="1"/>
  <c r="T12" i="1"/>
  <c r="R12" i="1"/>
  <c r="Q11" i="1"/>
  <c r="T11" i="1"/>
  <c r="R11" i="1"/>
  <c r="Q10" i="1"/>
  <c r="T10" i="1"/>
  <c r="R10" i="1"/>
  <c r="Q4" i="1"/>
  <c r="T4" i="1"/>
  <c r="R4" i="1"/>
  <c r="Q5" i="1"/>
  <c r="T5" i="1"/>
  <c r="R5" i="1"/>
  <c r="Q6" i="1"/>
  <c r="T6" i="1"/>
  <c r="R6" i="1"/>
  <c r="Q7" i="1"/>
  <c r="T7" i="1"/>
  <c r="R7" i="1"/>
  <c r="Q8" i="1"/>
  <c r="T8" i="1"/>
  <c r="R8" i="1"/>
  <c r="Q9" i="1"/>
  <c r="R9" i="1"/>
  <c r="Q13" i="1"/>
  <c r="T13" i="1"/>
  <c r="R13" i="1"/>
  <c r="T20" i="1"/>
  <c r="T33" i="1"/>
  <c r="T36" i="1"/>
  <c r="T38" i="1"/>
  <c r="T40" i="1"/>
  <c r="T42" i="1"/>
  <c r="T44" i="1"/>
  <c r="T51" i="1"/>
  <c r="T2" i="1"/>
  <c r="Y3" i="1"/>
  <c r="O33" i="1"/>
  <c r="O20" i="1"/>
  <c r="O51" i="1"/>
  <c r="Z3" i="1"/>
</calcChain>
</file>

<file path=xl/sharedStrings.xml><?xml version="1.0" encoding="utf-8"?>
<sst xmlns="http://schemas.openxmlformats.org/spreadsheetml/2006/main" count="220" uniqueCount="35">
  <si>
    <t>TA</t>
  </si>
  <si>
    <t>Gnet</t>
  </si>
  <si>
    <t>Low</t>
  </si>
  <si>
    <t>Mid</t>
  </si>
  <si>
    <t>Sub</t>
  </si>
  <si>
    <t>Date</t>
  </si>
  <si>
    <t>Time</t>
  </si>
  <si>
    <t>Location</t>
  </si>
  <si>
    <t>Salinity</t>
  </si>
  <si>
    <t xml:space="preserve">pH </t>
  </si>
  <si>
    <t>pH total</t>
  </si>
  <si>
    <t>pCO2</t>
  </si>
  <si>
    <t>Temperature</t>
  </si>
  <si>
    <t>DO (%)</t>
  </si>
  <si>
    <t>DIC (µg/kg)</t>
  </si>
  <si>
    <t>High Tide</t>
  </si>
  <si>
    <t>Subtidal</t>
  </si>
  <si>
    <t>∆TA</t>
  </si>
  <si>
    <t>time (mins)</t>
  </si>
  <si>
    <t>Night</t>
  </si>
  <si>
    <t>Day</t>
  </si>
  <si>
    <t>depth</t>
  </si>
  <si>
    <t>pH total (sys)</t>
  </si>
  <si>
    <t>pCO2 (sys)</t>
  </si>
  <si>
    <t>Pnet</t>
  </si>
  <si>
    <t>∆DIC</t>
  </si>
  <si>
    <t>time (h)</t>
  </si>
  <si>
    <t>pe</t>
  </si>
  <si>
    <t>he</t>
  </si>
  <si>
    <t>ncp</t>
  </si>
  <si>
    <t>fco</t>
  </si>
  <si>
    <t>fco cm/h</t>
  </si>
  <si>
    <t>fco m/h</t>
  </si>
  <si>
    <t>NDIC</t>
  </si>
  <si>
    <t>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</si>
</sst>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0"/>
    <numFmt numFmtId="165" formatCode="#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" fillId="0" borderId="0" xfId="0" applyFont="1"/>
    <xf numFmtId="0" fontId="5" fillId="0" borderId="0" xfId="0" applyFont="1"/>
  </cellXfs>
  <cellStyles count="1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"/>
  <sheetViews>
    <sheetView tabSelected="1" zoomScale="70" zoomScaleNormal="70" zoomScalePageLayoutView="77" workbookViewId="0">
      <pane ySplit="1" topLeftCell="A2" activePane="bottomLeft" state="frozen"/>
      <selection activeCell="F1" sqref="F1"/>
      <selection pane="bottomLeft" activeCell="T94" sqref="Q64:T94"/>
    </sheetView>
  </sheetViews>
  <sheetFormatPr baseColWidth="10" defaultRowHeight="16" x14ac:dyDescent="0.2"/>
  <sheetData>
    <row r="1" spans="1:26" x14ac:dyDescent="0.2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33</v>
      </c>
      <c r="L1" s="1" t="s">
        <v>0</v>
      </c>
      <c r="M1" s="1" t="s">
        <v>34</v>
      </c>
      <c r="N1" s="1" t="s">
        <v>25</v>
      </c>
      <c r="O1" s="1" t="s">
        <v>17</v>
      </c>
      <c r="P1" s="1" t="s">
        <v>18</v>
      </c>
      <c r="Q1" s="1" t="s">
        <v>1</v>
      </c>
      <c r="R1" s="1" t="s">
        <v>24</v>
      </c>
      <c r="S1" s="1" t="s">
        <v>31</v>
      </c>
      <c r="T1" s="1" t="s">
        <v>32</v>
      </c>
      <c r="U1" s="1" t="s">
        <v>29</v>
      </c>
      <c r="X1" s="1" t="s">
        <v>21</v>
      </c>
    </row>
    <row r="2" spans="1:26" x14ac:dyDescent="0.2">
      <c r="A2" s="2">
        <v>41949.989583333336</v>
      </c>
      <c r="B2" s="3">
        <v>0.98958333333333337</v>
      </c>
      <c r="C2" t="s">
        <v>2</v>
      </c>
      <c r="D2">
        <v>34</v>
      </c>
      <c r="E2">
        <v>8.2029999999999994</v>
      </c>
      <c r="F2" s="4">
        <v>8.0057668685913086</v>
      </c>
      <c r="G2" s="5">
        <v>455.010498046875</v>
      </c>
      <c r="H2">
        <v>18.3</v>
      </c>
      <c r="I2">
        <v>104.4</v>
      </c>
      <c r="J2">
        <v>2108.0566920874389</v>
      </c>
      <c r="K2">
        <f>J2*35/D2</f>
        <v>2170.0583595017756</v>
      </c>
      <c r="L2">
        <v>2318.0199675224799</v>
      </c>
      <c r="M2">
        <f>L2*35/D2</f>
        <v>2386.1970253907884</v>
      </c>
      <c r="N2">
        <f>K2-K2</f>
        <v>0</v>
      </c>
      <c r="O2">
        <f>L2-L2</f>
        <v>0</v>
      </c>
      <c r="P2">
        <v>0</v>
      </c>
      <c r="S2">
        <v>1.8065035024386962</v>
      </c>
      <c r="T2">
        <f>S2/100</f>
        <v>1.8065035024386961E-2</v>
      </c>
      <c r="V2" t="s">
        <v>19</v>
      </c>
      <c r="W2" t="s">
        <v>27</v>
      </c>
      <c r="X2">
        <v>9.1999999999999998E-2</v>
      </c>
    </row>
    <row r="3" spans="1:26" x14ac:dyDescent="0.2">
      <c r="A3" s="2">
        <v>41950.010416666664</v>
      </c>
      <c r="B3" s="3">
        <v>1.0416666666666666E-2</v>
      </c>
      <c r="C3" t="s">
        <v>2</v>
      </c>
      <c r="D3">
        <v>34</v>
      </c>
      <c r="E3">
        <v>8.1940000000000008</v>
      </c>
      <c r="F3" s="4">
        <v>7.9909934997558594</v>
      </c>
      <c r="G3" s="5">
        <v>471.57763671875</v>
      </c>
      <c r="H3">
        <v>18.2</v>
      </c>
      <c r="I3">
        <v>98.2</v>
      </c>
      <c r="J3">
        <v>2107.7074596959214</v>
      </c>
      <c r="K3">
        <f t="shared" ref="K3:K66" si="0">J3*35/D3</f>
        <v>2169.698855569331</v>
      </c>
      <c r="L3">
        <v>2319.1869586192679</v>
      </c>
      <c r="M3">
        <f t="shared" ref="M3:M14" si="1">L3*35/D3</f>
        <v>2387.3983397551287</v>
      </c>
      <c r="N3">
        <f>K3-K$2</f>
        <v>-0.35950393244456791</v>
      </c>
      <c r="O3">
        <f>L3-L$2</f>
        <v>1.1669910967880242</v>
      </c>
      <c r="P3">
        <v>0.5</v>
      </c>
      <c r="Q3">
        <f>(-0.5*O3*X$4*1.024)/P3</f>
        <v>-0.37044965376439043</v>
      </c>
      <c r="R3">
        <f>((-N3*X$4*1.024)/P3)-Q3-T3</f>
        <v>0.57552832710312463</v>
      </c>
      <c r="S3">
        <v>2.3163183291673155</v>
      </c>
      <c r="T3">
        <f t="shared" ref="T3:T63" si="2">S3/100</f>
        <v>2.3163183291673155E-2</v>
      </c>
      <c r="V3" t="s">
        <v>20</v>
      </c>
      <c r="W3" t="s">
        <v>27</v>
      </c>
      <c r="X3">
        <v>9.1999999999999998E-2</v>
      </c>
      <c r="Y3">
        <f>(O3/P3)*1.024*$X$4*0.5</f>
        <v>0.37044965376439043</v>
      </c>
      <c r="Z3">
        <f>((N3-(O3/2))/P3)*1.024*$X$4</f>
        <v>-0.59869151039479773</v>
      </c>
    </row>
    <row r="4" spans="1:26" x14ac:dyDescent="0.2">
      <c r="A4" s="2">
        <v>41950.03125</v>
      </c>
      <c r="B4" s="3">
        <v>3.125E-2</v>
      </c>
      <c r="C4" t="s">
        <v>2</v>
      </c>
      <c r="D4">
        <v>34</v>
      </c>
      <c r="E4">
        <v>8.1669999999999998</v>
      </c>
      <c r="F4" s="4">
        <v>7.9688858985900879</v>
      </c>
      <c r="G4" s="5">
        <v>501.47470092773438</v>
      </c>
      <c r="H4">
        <v>17.899999999999999</v>
      </c>
      <c r="I4">
        <v>95.3</v>
      </c>
      <c r="J4">
        <v>2125.7945596941381</v>
      </c>
      <c r="K4">
        <f t="shared" si="0"/>
        <v>2188.3179290969069</v>
      </c>
      <c r="L4">
        <v>2325.0114360550888</v>
      </c>
      <c r="M4">
        <f t="shared" si="1"/>
        <v>2393.3941253508269</v>
      </c>
      <c r="N4">
        <f t="shared" ref="N4:O14" si="3">K4-K$2</f>
        <v>18.259569595131325</v>
      </c>
      <c r="O4">
        <f>L4-L$2</f>
        <v>6.9914685326089057</v>
      </c>
      <c r="P4">
        <v>1</v>
      </c>
      <c r="Q4">
        <f t="shared" ref="Q4:Q14" si="4">(-0.5*O4*X$4*1.024)/P4</f>
        <v>-1.1096858854956855</v>
      </c>
      <c r="R4">
        <f>((-N4*X$4*1.024)/P4)-Q4-T4</f>
        <v>-4.7190695434706162</v>
      </c>
      <c r="S4">
        <v>3.2437656687813838</v>
      </c>
      <c r="T4">
        <f t="shared" si="2"/>
        <v>3.2437656687813836E-2</v>
      </c>
      <c r="V4" t="s">
        <v>19</v>
      </c>
      <c r="W4" t="s">
        <v>28</v>
      </c>
      <c r="X4">
        <v>0.31</v>
      </c>
    </row>
    <row r="5" spans="1:26" x14ac:dyDescent="0.2">
      <c r="A5" s="2">
        <v>41950.052083333336</v>
      </c>
      <c r="B5" s="3">
        <v>5.2083333333333336E-2</v>
      </c>
      <c r="C5" t="s">
        <v>2</v>
      </c>
      <c r="D5">
        <v>34</v>
      </c>
      <c r="E5">
        <v>8.141</v>
      </c>
      <c r="F5" s="4">
        <v>7.9348044395446777</v>
      </c>
      <c r="G5" s="5">
        <v>547.88153076171875</v>
      </c>
      <c r="H5">
        <v>18</v>
      </c>
      <c r="I5">
        <v>89.3</v>
      </c>
      <c r="J5">
        <v>2136.3598305719061</v>
      </c>
      <c r="K5">
        <f t="shared" si="0"/>
        <v>2199.1939432357858</v>
      </c>
      <c r="L5">
        <v>2320.4115304006191</v>
      </c>
      <c r="M5">
        <f t="shared" si="1"/>
        <v>2388.6589283535782</v>
      </c>
      <c r="N5">
        <f t="shared" si="3"/>
        <v>29.135583734010197</v>
      </c>
      <c r="O5">
        <f>L5-L$2</f>
        <v>2.3915628781392115</v>
      </c>
      <c r="P5">
        <v>1.5</v>
      </c>
      <c r="Q5">
        <f t="shared" si="4"/>
        <v>-0.25305924001217045</v>
      </c>
      <c r="R5">
        <f>((-N5*X$4*1.024)/P5)-Q5-T5</f>
        <v>-5.9594630338727423</v>
      </c>
      <c r="S5">
        <v>4.6655806868780072</v>
      </c>
      <c r="T5">
        <f t="shared" si="2"/>
        <v>4.665580686878007E-2</v>
      </c>
      <c r="V5" t="s">
        <v>20</v>
      </c>
      <c r="W5" t="s">
        <v>28</v>
      </c>
      <c r="X5">
        <v>0.31</v>
      </c>
    </row>
    <row r="6" spans="1:26" x14ac:dyDescent="0.2">
      <c r="A6" s="2">
        <v>41950.072916666664</v>
      </c>
      <c r="B6" s="3">
        <v>7.2916666666666671E-2</v>
      </c>
      <c r="C6" t="s">
        <v>2</v>
      </c>
      <c r="D6">
        <v>34</v>
      </c>
      <c r="E6">
        <v>8.1590000000000007</v>
      </c>
      <c r="F6" s="4">
        <v>7.9516711235046387</v>
      </c>
      <c r="G6" s="5">
        <v>524.06396484375</v>
      </c>
      <c r="H6">
        <v>17.600000000000001</v>
      </c>
      <c r="I6">
        <v>91.1</v>
      </c>
      <c r="J6">
        <v>2132.9101660039578</v>
      </c>
      <c r="K6">
        <f t="shared" si="0"/>
        <v>2195.642817945251</v>
      </c>
      <c r="L6">
        <v>2321.9571004043246</v>
      </c>
      <c r="M6">
        <f t="shared" si="1"/>
        <v>2390.2499562985695</v>
      </c>
      <c r="N6">
        <f t="shared" si="3"/>
        <v>25.584458443475341</v>
      </c>
      <c r="O6">
        <f t="shared" si="3"/>
        <v>3.9371328818447182</v>
      </c>
      <c r="P6">
        <v>2</v>
      </c>
      <c r="Q6">
        <f t="shared" si="4"/>
        <v>-0.31245086550319684</v>
      </c>
      <c r="R6">
        <f>((-N6*X$4*1.024)/P6)-Q6-T6</f>
        <v>-3.7878364553964352</v>
      </c>
      <c r="S6">
        <v>3.9522076751225654</v>
      </c>
      <c r="T6">
        <f t="shared" si="2"/>
        <v>3.9522076751225654E-2</v>
      </c>
      <c r="V6" t="s">
        <v>19</v>
      </c>
      <c r="W6" t="s">
        <v>4</v>
      </c>
      <c r="X6">
        <v>0.97</v>
      </c>
    </row>
    <row r="7" spans="1:26" x14ac:dyDescent="0.2">
      <c r="A7" s="2">
        <v>41950.09375</v>
      </c>
      <c r="B7" s="3">
        <v>9.375E-2</v>
      </c>
      <c r="C7" t="s">
        <v>2</v>
      </c>
      <c r="D7">
        <v>34</v>
      </c>
      <c r="E7">
        <v>8.1590000000000007</v>
      </c>
      <c r="F7" s="4">
        <v>7.9488329887390137</v>
      </c>
      <c r="G7" s="5">
        <v>526.7281494140625</v>
      </c>
      <c r="H7">
        <v>17.5</v>
      </c>
      <c r="I7">
        <v>89.4</v>
      </c>
      <c r="J7">
        <v>2129.9283984520316</v>
      </c>
      <c r="K7">
        <f t="shared" si="0"/>
        <v>2192.5733513476794</v>
      </c>
      <c r="L7">
        <v>2316.7278022689807</v>
      </c>
      <c r="M7">
        <f t="shared" si="1"/>
        <v>2384.8668552768918</v>
      </c>
      <c r="N7">
        <f t="shared" si="3"/>
        <v>22.514991845903751</v>
      </c>
      <c r="O7">
        <f t="shared" ref="O7:O14" si="5">L7-L$2</f>
        <v>-1.2921652534992063</v>
      </c>
      <c r="P7">
        <v>2.5</v>
      </c>
      <c r="Q7">
        <f t="shared" si="4"/>
        <v>8.2036987614157619E-2</v>
      </c>
      <c r="R7">
        <f>((-N7*X$4*1.024)/P7)-Q7-T7</f>
        <v>-2.9812920310134627</v>
      </c>
      <c r="S7">
        <v>4.0391438773830801</v>
      </c>
      <c r="T7">
        <f t="shared" si="2"/>
        <v>4.03914387738308E-2</v>
      </c>
      <c r="V7" t="s">
        <v>20</v>
      </c>
      <c r="W7" t="s">
        <v>4</v>
      </c>
      <c r="X7">
        <v>0.97</v>
      </c>
    </row>
    <row r="8" spans="1:26" x14ac:dyDescent="0.2">
      <c r="A8" s="2">
        <v>41950.114583333336</v>
      </c>
      <c r="B8" s="3">
        <v>0.11458333333333333</v>
      </c>
      <c r="C8" t="s">
        <v>2</v>
      </c>
      <c r="D8">
        <v>34</v>
      </c>
      <c r="E8">
        <v>8.1430000000000007</v>
      </c>
      <c r="F8" s="4">
        <v>7.9508609771728516</v>
      </c>
      <c r="G8" s="5">
        <v>528.36932373046875</v>
      </c>
      <c r="H8">
        <v>17.5</v>
      </c>
      <c r="I8">
        <v>86.5</v>
      </c>
      <c r="J8">
        <v>2147.1426544934129</v>
      </c>
      <c r="K8">
        <f t="shared" si="0"/>
        <v>2210.2939090373366</v>
      </c>
      <c r="L8">
        <v>2335.9044669867117</v>
      </c>
      <c r="M8">
        <f t="shared" si="1"/>
        <v>2404.6075395451444</v>
      </c>
      <c r="N8">
        <f t="shared" si="3"/>
        <v>40.235549535560949</v>
      </c>
      <c r="O8">
        <f t="shared" si="5"/>
        <v>17.884499464231794</v>
      </c>
      <c r="P8">
        <v>3</v>
      </c>
      <c r="Q8">
        <f t="shared" si="4"/>
        <v>-0.94620925165429004</v>
      </c>
      <c r="R8">
        <f>((-N8*X$4*1.024)/P8)-Q8-T8</f>
        <v>-3.3521468801544634</v>
      </c>
      <c r="S8">
        <v>4.08985169525966</v>
      </c>
      <c r="T8">
        <f t="shared" si="2"/>
        <v>4.0898516952596602E-2</v>
      </c>
    </row>
    <row r="9" spans="1:26" x14ac:dyDescent="0.2">
      <c r="A9" s="2">
        <v>41950.135416666664</v>
      </c>
      <c r="B9" s="3">
        <v>0.13541666666666666</v>
      </c>
      <c r="C9" t="s">
        <v>2</v>
      </c>
      <c r="D9">
        <v>34</v>
      </c>
      <c r="E9">
        <v>8.1069999999999993</v>
      </c>
      <c r="F9" s="4">
        <v>7.9075250625610352</v>
      </c>
      <c r="G9" s="5">
        <v>590.80487060546875</v>
      </c>
      <c r="H9">
        <v>17.3</v>
      </c>
      <c r="I9">
        <v>90.2</v>
      </c>
      <c r="J9">
        <v>2163.1504594221688</v>
      </c>
      <c r="K9">
        <f t="shared" si="0"/>
        <v>2226.7725317581148</v>
      </c>
      <c r="L9">
        <v>2331.1912814754032</v>
      </c>
      <c r="M9">
        <f t="shared" si="1"/>
        <v>2399.7557309305621</v>
      </c>
      <c r="N9">
        <f t="shared" si="3"/>
        <v>56.714172256339225</v>
      </c>
      <c r="O9">
        <f t="shared" si="5"/>
        <v>13.171313952923356</v>
      </c>
      <c r="P9">
        <v>3.5</v>
      </c>
      <c r="Q9">
        <f t="shared" si="4"/>
        <v>-0.59730027160228438</v>
      </c>
      <c r="R9">
        <f>((-N9*X$4*1.024)/P9)-Q9-T9</f>
        <v>-4.6068440675312816</v>
      </c>
      <c r="S9">
        <v>6.03309559757591</v>
      </c>
      <c r="T9">
        <f t="shared" si="2"/>
        <v>6.0330955975759097E-2</v>
      </c>
    </row>
    <row r="10" spans="1:26" x14ac:dyDescent="0.2">
      <c r="A10" s="2">
        <v>41950.15625</v>
      </c>
      <c r="B10" s="3">
        <v>0.15625</v>
      </c>
      <c r="C10" t="s">
        <v>2</v>
      </c>
      <c r="D10">
        <v>33.9</v>
      </c>
      <c r="E10">
        <v>8.0820000000000007</v>
      </c>
      <c r="F10" s="4">
        <v>7.8714847564697266</v>
      </c>
      <c r="G10" s="5">
        <v>649.0458984375</v>
      </c>
      <c r="H10">
        <v>17.2</v>
      </c>
      <c r="I10">
        <v>80.400000000000006</v>
      </c>
      <c r="J10">
        <v>2178.5956542512859</v>
      </c>
      <c r="K10">
        <f t="shared" si="0"/>
        <v>2249.2875486370208</v>
      </c>
      <c r="L10">
        <v>2330.3322940530156</v>
      </c>
      <c r="M10">
        <f t="shared" si="1"/>
        <v>2405.9477962199276</v>
      </c>
      <c r="N10">
        <f t="shared" si="3"/>
        <v>79.229189135245178</v>
      </c>
      <c r="O10">
        <f t="shared" si="5"/>
        <v>12.312326530535756</v>
      </c>
      <c r="P10">
        <v>4</v>
      </c>
      <c r="Q10">
        <f t="shared" si="4"/>
        <v>-0.4885531167316588</v>
      </c>
      <c r="R10">
        <f>((-N10*X$4*1.024)/P10)-Q10-T10</f>
        <v>-5.8775379923386764</v>
      </c>
      <c r="S10">
        <v>7.8462659297276955</v>
      </c>
      <c r="T10">
        <f t="shared" si="2"/>
        <v>7.8462659297276957E-2</v>
      </c>
    </row>
    <row r="11" spans="1:26" x14ac:dyDescent="0.2">
      <c r="A11" s="2">
        <v>41950.177083333336</v>
      </c>
      <c r="B11" s="3">
        <v>0.17708333333333334</v>
      </c>
      <c r="C11" t="s">
        <v>2</v>
      </c>
      <c r="D11">
        <v>34</v>
      </c>
      <c r="E11">
        <v>8.0760000000000005</v>
      </c>
      <c r="F11" s="4">
        <v>7.8820219039916992</v>
      </c>
      <c r="G11" s="5">
        <v>630.926513671875</v>
      </c>
      <c r="H11">
        <v>16.100000000000001</v>
      </c>
      <c r="I11">
        <v>78.3</v>
      </c>
      <c r="J11" s="6">
        <v>2185.0524052392275</v>
      </c>
      <c r="K11">
        <f t="shared" si="0"/>
        <v>2249.3186524521461</v>
      </c>
      <c r="L11">
        <v>2335.1111615604773</v>
      </c>
      <c r="M11">
        <f t="shared" si="1"/>
        <v>2403.7909016063736</v>
      </c>
      <c r="N11">
        <f t="shared" si="3"/>
        <v>79.260292950370513</v>
      </c>
      <c r="O11">
        <f t="shared" si="5"/>
        <v>17.091194037997411</v>
      </c>
      <c r="P11">
        <v>4.5</v>
      </c>
      <c r="Q11">
        <f t="shared" si="4"/>
        <v>-0.60282540393576645</v>
      </c>
      <c r="R11">
        <f>((-N11*X$4*1.024)/P11)-Q11-T11</f>
        <v>-5.0621883371561038</v>
      </c>
      <c r="S11">
        <v>7.3816542388399826</v>
      </c>
      <c r="T11">
        <f t="shared" si="2"/>
        <v>7.3816542388399825E-2</v>
      </c>
    </row>
    <row r="12" spans="1:26" x14ac:dyDescent="0.2">
      <c r="A12" s="2">
        <v>41950.197916666664</v>
      </c>
      <c r="B12" s="3">
        <v>0.19791666666666666</v>
      </c>
      <c r="C12" t="s">
        <v>2</v>
      </c>
      <c r="D12">
        <v>34</v>
      </c>
      <c r="E12">
        <v>8.0549999999999997</v>
      </c>
      <c r="F12" s="4">
        <v>7.8215446472167969</v>
      </c>
      <c r="G12" s="5">
        <v>738.5609130859375</v>
      </c>
      <c r="H12">
        <v>16.7</v>
      </c>
      <c r="I12">
        <v>74.8</v>
      </c>
      <c r="J12">
        <v>2206.0812316201855</v>
      </c>
      <c r="K12">
        <f t="shared" si="0"/>
        <v>2270.9659737266616</v>
      </c>
      <c r="L12">
        <v>2335.6779141840921</v>
      </c>
      <c r="M12">
        <f t="shared" si="1"/>
        <v>2404.3743234248004</v>
      </c>
      <c r="N12">
        <f t="shared" si="3"/>
        <v>100.90761422488595</v>
      </c>
      <c r="O12">
        <f t="shared" si="5"/>
        <v>17.657946661612186</v>
      </c>
      <c r="P12">
        <v>5</v>
      </c>
      <c r="Q12">
        <f>(-0.5*O12*X$4*1.024)/P12</f>
        <v>-0.56053385882621731</v>
      </c>
      <c r="R12">
        <f>((-N12*X$4*1.024)/P12)-Q12-T12</f>
        <v>-5.952740944958486</v>
      </c>
      <c r="S12">
        <v>10.685219187514409</v>
      </c>
      <c r="T12">
        <f t="shared" si="2"/>
        <v>0.1068521918751441</v>
      </c>
    </row>
    <row r="13" spans="1:26" x14ac:dyDescent="0.2">
      <c r="A13" s="2">
        <v>41950.21875</v>
      </c>
      <c r="B13" s="3">
        <v>0.21875</v>
      </c>
      <c r="C13" t="s">
        <v>2</v>
      </c>
      <c r="D13">
        <v>34</v>
      </c>
      <c r="E13">
        <v>7.9320000000000004</v>
      </c>
      <c r="F13" s="4">
        <v>7.8357291221618652</v>
      </c>
      <c r="G13" s="5">
        <v>711.42926025390625</v>
      </c>
      <c r="H13">
        <v>17</v>
      </c>
      <c r="J13">
        <v>2194.8886063203572</v>
      </c>
      <c r="K13">
        <f t="shared" si="0"/>
        <v>2259.4441535650735</v>
      </c>
      <c r="L13">
        <v>2331.5858779744372</v>
      </c>
      <c r="M13">
        <f t="shared" si="1"/>
        <v>2400.1619332089795</v>
      </c>
      <c r="N13">
        <f t="shared" si="3"/>
        <v>89.385794063297908</v>
      </c>
      <c r="O13">
        <f t="shared" si="5"/>
        <v>13.565910451957279</v>
      </c>
      <c r="P13">
        <v>5.5</v>
      </c>
      <c r="Q13">
        <f t="shared" si="4"/>
        <v>-0.39148751035175627</v>
      </c>
      <c r="R13">
        <f>((-N13*X$4*1.024)/P13)-Q13-T13</f>
        <v>-4.8655716793918256</v>
      </c>
      <c r="S13">
        <v>9.8036195661165983</v>
      </c>
      <c r="T13">
        <f t="shared" si="2"/>
        <v>9.803619566116599E-2</v>
      </c>
    </row>
    <row r="14" spans="1:26" x14ac:dyDescent="0.2">
      <c r="A14" s="2">
        <v>41950.239583333336</v>
      </c>
      <c r="B14" s="3">
        <v>0.23958333333333334</v>
      </c>
      <c r="C14" t="s">
        <v>2</v>
      </c>
      <c r="D14">
        <v>34</v>
      </c>
      <c r="E14">
        <v>8.1210000000000004</v>
      </c>
      <c r="F14" s="4">
        <v>7.8898482322692871</v>
      </c>
      <c r="G14" s="5">
        <v>615.9638671875</v>
      </c>
      <c r="H14">
        <v>17.600000000000001</v>
      </c>
      <c r="I14">
        <v>91</v>
      </c>
      <c r="J14">
        <v>2157.9038352925163</v>
      </c>
      <c r="K14">
        <f t="shared" si="0"/>
        <v>2221.3715951540612</v>
      </c>
      <c r="L14">
        <v>2319.7783278430293</v>
      </c>
      <c r="M14">
        <f t="shared" si="1"/>
        <v>2388.0071021913536</v>
      </c>
      <c r="N14">
        <f t="shared" si="3"/>
        <v>51.313235652285584</v>
      </c>
      <c r="O14">
        <f t="shared" si="5"/>
        <v>1.7583603205494001</v>
      </c>
      <c r="P14">
        <v>6</v>
      </c>
      <c r="Q14">
        <f t="shared" si="4"/>
        <v>-4.6514491679600124E-2</v>
      </c>
      <c r="R14">
        <f>((-N14*X$4*1.024)/P14)-Q14-T14</f>
        <v>-2.7361812522879529</v>
      </c>
      <c r="S14">
        <v>6.7883489723963937</v>
      </c>
      <c r="T14">
        <f t="shared" si="2"/>
        <v>6.7883489723963936E-2</v>
      </c>
    </row>
    <row r="15" spans="1:26" x14ac:dyDescent="0.2">
      <c r="A15" s="2"/>
      <c r="B15" s="3"/>
      <c r="F15" s="4"/>
      <c r="G15" s="5"/>
    </row>
    <row r="16" spans="1:26" x14ac:dyDescent="0.2">
      <c r="A16" s="2"/>
      <c r="B16" s="3"/>
      <c r="F16" s="4"/>
      <c r="G16" s="5"/>
    </row>
    <row r="17" spans="1:20" x14ac:dyDescent="0.2">
      <c r="A17" s="2"/>
      <c r="B17" s="3" t="s">
        <v>15</v>
      </c>
      <c r="F17" s="4"/>
      <c r="G17" s="5"/>
    </row>
    <row r="18" spans="1:20" x14ac:dyDescent="0.2">
      <c r="A18" s="2"/>
      <c r="B18" s="3"/>
      <c r="F18" s="4"/>
      <c r="G18" s="5"/>
    </row>
    <row r="19" spans="1:20" x14ac:dyDescent="0.2">
      <c r="A19" s="2"/>
      <c r="B19" s="3"/>
      <c r="F19" s="4"/>
      <c r="G19" s="5"/>
    </row>
    <row r="20" spans="1:20" x14ac:dyDescent="0.2">
      <c r="A20" s="2">
        <v>41950.520833333336</v>
      </c>
      <c r="B20" s="3">
        <v>0.52083333333333337</v>
      </c>
      <c r="C20" t="s">
        <v>2</v>
      </c>
      <c r="D20">
        <v>33.9</v>
      </c>
      <c r="E20">
        <v>8.3339999999999996</v>
      </c>
      <c r="F20" s="4">
        <v>8.1254920959472656</v>
      </c>
      <c r="G20" s="5">
        <v>325.65261840820312</v>
      </c>
      <c r="H20">
        <v>21.3</v>
      </c>
      <c r="I20">
        <v>108.9</v>
      </c>
      <c r="J20">
        <v>2014.6042301793523</v>
      </c>
      <c r="K20">
        <f t="shared" si="0"/>
        <v>2079.9748689167354</v>
      </c>
      <c r="L20">
        <v>2323.1149763735434</v>
      </c>
      <c r="M20">
        <f>L20*35/D20</f>
        <v>2398.4962882912691</v>
      </c>
      <c r="N20">
        <f>K20-K20</f>
        <v>0</v>
      </c>
      <c r="O20">
        <f>L20-L20</f>
        <v>0</v>
      </c>
      <c r="P20">
        <v>0</v>
      </c>
      <c r="S20">
        <v>-24.096626358850511</v>
      </c>
      <c r="T20">
        <f t="shared" si="2"/>
        <v>-0.24096626358850512</v>
      </c>
    </row>
    <row r="21" spans="1:20" x14ac:dyDescent="0.2">
      <c r="A21" s="2">
        <v>41950.541666666664</v>
      </c>
      <c r="B21" s="3">
        <v>0.54166666666666663</v>
      </c>
      <c r="C21" t="s">
        <v>2</v>
      </c>
      <c r="D21">
        <v>34</v>
      </c>
      <c r="E21">
        <v>8.3490000000000002</v>
      </c>
      <c r="F21" s="4">
        <v>8.1405496597290039</v>
      </c>
      <c r="G21" s="5">
        <v>310.85153198242188</v>
      </c>
      <c r="H21">
        <v>21.4</v>
      </c>
      <c r="I21">
        <v>108.9</v>
      </c>
      <c r="J21">
        <v>1998.9680721428922</v>
      </c>
      <c r="K21">
        <f t="shared" si="0"/>
        <v>2057.7612507353301</v>
      </c>
      <c r="L21">
        <v>2317.6994284489324</v>
      </c>
      <c r="M21">
        <f t="shared" ref="M21:M84" si="6">L21*35/D21</f>
        <v>2385.8670586974304</v>
      </c>
      <c r="N21">
        <f>K21-K$20</f>
        <v>-22.213618181405309</v>
      </c>
      <c r="O21">
        <f>L21-L$20</f>
        <v>-5.415547924611019</v>
      </c>
      <c r="P21">
        <v>0.5</v>
      </c>
      <c r="Q21">
        <f>(-0.5*O21*X$4*1.024)/P21</f>
        <v>1.7191115331885218</v>
      </c>
      <c r="R21">
        <f>((-N21*X$4*1.024)/P21)-Q21-T21</f>
        <v>12.675223250181675</v>
      </c>
      <c r="S21">
        <v>-29.135287235959652</v>
      </c>
      <c r="T21">
        <f t="shared" si="2"/>
        <v>-0.2913528723595965</v>
      </c>
    </row>
    <row r="22" spans="1:20" x14ac:dyDescent="0.2">
      <c r="A22" s="2">
        <v>41950.5625</v>
      </c>
      <c r="B22" s="3">
        <v>0.5625</v>
      </c>
      <c r="C22" t="s">
        <v>2</v>
      </c>
      <c r="D22">
        <v>34.1</v>
      </c>
      <c r="E22">
        <v>8.3510000000000009</v>
      </c>
      <c r="F22" s="4">
        <v>8.1590213775634766</v>
      </c>
      <c r="G22" s="5">
        <v>292.94293212890625</v>
      </c>
      <c r="H22">
        <v>22.2</v>
      </c>
      <c r="I22">
        <v>108.9</v>
      </c>
      <c r="J22">
        <v>1972.9225888343851</v>
      </c>
      <c r="K22">
        <f t="shared" si="0"/>
        <v>2024.9938595074334</v>
      </c>
      <c r="L22">
        <v>2310.5805523934482</v>
      </c>
      <c r="M22">
        <f t="shared" si="6"/>
        <v>2371.5636168261199</v>
      </c>
      <c r="N22">
        <f t="shared" ref="N22:N31" si="7">K22-K$20</f>
        <v>-54.981009409302033</v>
      </c>
      <c r="O22">
        <f t="shared" ref="O22:O32" si="8">L22-L$20</f>
        <v>-12.534423980095198</v>
      </c>
      <c r="P22">
        <v>1</v>
      </c>
      <c r="Q22">
        <f t="shared" ref="Q22:Q32" si="9">(-0.5*O22*X$4*1.024)/P22</f>
        <v>1.9894637741207097</v>
      </c>
      <c r="R22">
        <f>((-N22*X$4*1.024)/P22)-Q22-T22</f>
        <v>15.813437603275233</v>
      </c>
      <c r="S22">
        <v>-34.972975050710374</v>
      </c>
      <c r="T22">
        <f t="shared" si="2"/>
        <v>-0.34972975050710375</v>
      </c>
    </row>
    <row r="23" spans="1:20" x14ac:dyDescent="0.2">
      <c r="A23" s="2">
        <v>41950.583333333336</v>
      </c>
      <c r="B23" s="3">
        <v>0.58333333333333337</v>
      </c>
      <c r="C23" t="s">
        <v>2</v>
      </c>
      <c r="D23">
        <v>34</v>
      </c>
      <c r="E23">
        <v>8.3469999999999995</v>
      </c>
      <c r="F23" s="4">
        <v>8.1645679473876953</v>
      </c>
      <c r="G23" s="5">
        <v>285.41152954101562</v>
      </c>
      <c r="H23">
        <v>23.1</v>
      </c>
      <c r="I23">
        <v>108.9</v>
      </c>
      <c r="J23">
        <v>1945.389739982877</v>
      </c>
      <c r="K23">
        <f t="shared" si="0"/>
        <v>2002.607085276491</v>
      </c>
      <c r="L23">
        <v>2292.3458516645665</v>
      </c>
      <c r="M23">
        <f t="shared" si="6"/>
        <v>2359.7677884782302</v>
      </c>
      <c r="N23">
        <f t="shared" si="7"/>
        <v>-77.367783640244397</v>
      </c>
      <c r="O23">
        <f t="shared" si="8"/>
        <v>-30.76912470897696</v>
      </c>
      <c r="P23">
        <v>1.5</v>
      </c>
      <c r="Q23">
        <f t="shared" si="9"/>
        <v>3.2557836492058825</v>
      </c>
      <c r="R23">
        <f>((-N23*X$4*1.024)/P23)-Q23-T23</f>
        <v>13.446750115121207</v>
      </c>
      <c r="S23">
        <v>-32.944760515429934</v>
      </c>
      <c r="T23">
        <f t="shared" si="2"/>
        <v>-0.32944760515429933</v>
      </c>
    </row>
    <row r="24" spans="1:20" x14ac:dyDescent="0.2">
      <c r="A24" s="2">
        <v>41950.604166666664</v>
      </c>
      <c r="B24" s="3">
        <v>0.60416666666666663</v>
      </c>
      <c r="C24" t="s">
        <v>2</v>
      </c>
      <c r="D24">
        <v>33.9</v>
      </c>
      <c r="E24">
        <v>8.3710000000000004</v>
      </c>
      <c r="F24" s="4">
        <v>8.1880464553833008</v>
      </c>
      <c r="G24" s="5">
        <v>263.70831298828125</v>
      </c>
      <c r="H24">
        <v>24.4</v>
      </c>
      <c r="I24">
        <v>108.9</v>
      </c>
      <c r="J24">
        <v>1905.4254696916773</v>
      </c>
      <c r="K24">
        <f t="shared" si="0"/>
        <v>1967.2534347849175</v>
      </c>
      <c r="L24">
        <v>2277.7070945559744</v>
      </c>
      <c r="M24">
        <f t="shared" si="6"/>
        <v>2351.6149943793248</v>
      </c>
      <c r="N24">
        <f t="shared" si="7"/>
        <v>-112.72143413181789</v>
      </c>
      <c r="O24">
        <f t="shared" si="8"/>
        <v>-45.407881817568978</v>
      </c>
      <c r="P24">
        <v>2</v>
      </c>
      <c r="Q24">
        <f t="shared" si="9"/>
        <v>3.6035695010422741</v>
      </c>
      <c r="R24">
        <f>((-N24*X$4*1.024)/P24)-Q24-T24</f>
        <v>14.629577951413626</v>
      </c>
      <c r="S24">
        <v>-34.200142705376827</v>
      </c>
      <c r="T24">
        <f t="shared" si="2"/>
        <v>-0.34200142705376829</v>
      </c>
    </row>
    <row r="25" spans="1:20" x14ac:dyDescent="0.2">
      <c r="A25" s="2">
        <v>41950.625</v>
      </c>
      <c r="B25" s="3">
        <v>0.625</v>
      </c>
      <c r="C25" t="s">
        <v>2</v>
      </c>
      <c r="D25">
        <v>34.1</v>
      </c>
      <c r="E25">
        <v>8.3819999999999997</v>
      </c>
      <c r="F25" s="4">
        <v>8.2393636703491211</v>
      </c>
      <c r="G25" s="5">
        <v>227.41656494140625</v>
      </c>
      <c r="H25">
        <v>23.7</v>
      </c>
      <c r="I25">
        <v>108.9</v>
      </c>
      <c r="J25">
        <v>1883.9099794160534</v>
      </c>
      <c r="K25">
        <f t="shared" si="0"/>
        <v>1933.6319436821661</v>
      </c>
      <c r="L25">
        <v>2286.3962684826811</v>
      </c>
      <c r="M25">
        <f t="shared" si="6"/>
        <v>2346.7410380320771</v>
      </c>
      <c r="N25">
        <f t="shared" si="7"/>
        <v>-146.34292523456929</v>
      </c>
      <c r="O25">
        <f t="shared" si="8"/>
        <v>-36.718707890862333</v>
      </c>
      <c r="P25">
        <v>2.5</v>
      </c>
      <c r="Q25">
        <f t="shared" si="9"/>
        <v>2.3311973265750678</v>
      </c>
      <c r="R25">
        <f>((-N25*X$4*1.024)/P25)-Q25-T25</f>
        <v>16.689615457645111</v>
      </c>
      <c r="S25">
        <v>-43.87735096355096</v>
      </c>
      <c r="T25">
        <f t="shared" si="2"/>
        <v>-0.4387735096355096</v>
      </c>
    </row>
    <row r="26" spans="1:20" x14ac:dyDescent="0.2">
      <c r="A26" s="2">
        <v>41950.645833333336</v>
      </c>
      <c r="B26" s="3">
        <v>0.64583333333333337</v>
      </c>
      <c r="C26" t="s">
        <v>2</v>
      </c>
      <c r="D26">
        <v>33.799999999999997</v>
      </c>
      <c r="E26">
        <v>8.3689999999999998</v>
      </c>
      <c r="F26" s="4">
        <v>8.1728096008300781</v>
      </c>
      <c r="G26" s="5">
        <v>269.06863403320312</v>
      </c>
      <c r="H26">
        <v>26.1</v>
      </c>
      <c r="I26">
        <v>108.9</v>
      </c>
      <c r="J26">
        <v>1863.4018023342983</v>
      </c>
      <c r="K26">
        <f t="shared" si="0"/>
        <v>1929.5580793402498</v>
      </c>
      <c r="L26">
        <v>2236.7221071181561</v>
      </c>
      <c r="M26">
        <f t="shared" si="6"/>
        <v>2316.1323594418777</v>
      </c>
      <c r="N26">
        <f t="shared" si="7"/>
        <v>-150.4167895764856</v>
      </c>
      <c r="O26">
        <f t="shared" si="8"/>
        <v>-86.392869255387268</v>
      </c>
      <c r="P26">
        <v>3</v>
      </c>
      <c r="Q26">
        <f t="shared" si="9"/>
        <v>4.5707587360716895</v>
      </c>
      <c r="R26">
        <f>((-N26*X$4*1.024)/P26)-Q26-T26</f>
        <v>11.626624576044717</v>
      </c>
      <c r="S26">
        <v>-28.12814177298775</v>
      </c>
      <c r="T26">
        <f t="shared" si="2"/>
        <v>-0.28128141772987747</v>
      </c>
    </row>
    <row r="27" spans="1:20" x14ac:dyDescent="0.2">
      <c r="A27" s="2">
        <v>41950.666666666664</v>
      </c>
      <c r="B27" s="3">
        <v>0.66666666666666663</v>
      </c>
      <c r="C27" t="s">
        <v>2</v>
      </c>
      <c r="D27">
        <v>34.1</v>
      </c>
      <c r="E27">
        <v>8.3480000000000008</v>
      </c>
      <c r="F27" s="4">
        <v>8.2226991653442383</v>
      </c>
      <c r="G27" s="5">
        <v>234.94931030273438</v>
      </c>
      <c r="H27">
        <v>25</v>
      </c>
      <c r="I27">
        <v>108.9</v>
      </c>
      <c r="J27">
        <v>1860.7285940148313</v>
      </c>
      <c r="K27">
        <f t="shared" si="0"/>
        <v>1909.8387328597973</v>
      </c>
      <c r="L27">
        <v>2262.2016996313846</v>
      </c>
      <c r="M27">
        <f t="shared" si="6"/>
        <v>2321.9079028474621</v>
      </c>
      <c r="N27">
        <f t="shared" si="7"/>
        <v>-170.13613605693808</v>
      </c>
      <c r="O27">
        <f t="shared" si="8"/>
        <v>-60.913276742158814</v>
      </c>
      <c r="P27">
        <v>3.5</v>
      </c>
      <c r="Q27">
        <f t="shared" si="9"/>
        <v>2.7623300812901279</v>
      </c>
      <c r="R27">
        <f>((-N27*X$4*1.024)/P27)-Q27-T27</f>
        <v>13.029103857629982</v>
      </c>
      <c r="S27">
        <v>-36.057250180170399</v>
      </c>
      <c r="T27">
        <f t="shared" si="2"/>
        <v>-0.36057250180170397</v>
      </c>
    </row>
    <row r="28" spans="1:20" x14ac:dyDescent="0.2">
      <c r="A28" s="2">
        <v>41950.6875</v>
      </c>
      <c r="B28" s="3">
        <v>0.6875</v>
      </c>
      <c r="C28" t="s">
        <v>2</v>
      </c>
      <c r="D28">
        <v>33.799999999999997</v>
      </c>
      <c r="E28">
        <v>8.3879999999999999</v>
      </c>
      <c r="F28" s="4">
        <v>8.2422885894775391</v>
      </c>
      <c r="G28" s="5">
        <v>222.50456237792969</v>
      </c>
      <c r="H28">
        <v>24.3</v>
      </c>
      <c r="I28">
        <v>108.9</v>
      </c>
      <c r="J28">
        <v>1852.6850381909417</v>
      </c>
      <c r="K28">
        <f t="shared" si="0"/>
        <v>1918.4608383634013</v>
      </c>
      <c r="L28">
        <v>2256.8528507733276</v>
      </c>
      <c r="M28">
        <f t="shared" si="6"/>
        <v>2336.977804055221</v>
      </c>
      <c r="N28">
        <f t="shared" si="7"/>
        <v>-161.51403055333412</v>
      </c>
      <c r="O28">
        <f t="shared" si="8"/>
        <v>-66.262125600215768</v>
      </c>
      <c r="P28">
        <v>4</v>
      </c>
      <c r="Q28">
        <f t="shared" si="9"/>
        <v>2.629281143816562</v>
      </c>
      <c r="R28">
        <f>((-N28*X$4*1.024)/P28)-Q28-T28</f>
        <v>10.579578074713281</v>
      </c>
      <c r="S28">
        <v>-39.110575381724821</v>
      </c>
      <c r="T28">
        <f t="shared" si="2"/>
        <v>-0.39110575381724821</v>
      </c>
    </row>
    <row r="29" spans="1:20" x14ac:dyDescent="0.2">
      <c r="A29" s="2">
        <v>41950.708333333336</v>
      </c>
      <c r="B29" s="3">
        <v>0.70833333333333337</v>
      </c>
      <c r="C29" t="s">
        <v>2</v>
      </c>
      <c r="D29">
        <v>34.1</v>
      </c>
      <c r="E29">
        <v>8.3870000000000005</v>
      </c>
      <c r="F29" s="4">
        <v>8.2501535415649414</v>
      </c>
      <c r="G29" s="5">
        <v>215.98373413085938</v>
      </c>
      <c r="H29">
        <v>23.9</v>
      </c>
      <c r="I29">
        <v>108.9</v>
      </c>
      <c r="J29">
        <v>1840.6700112643211</v>
      </c>
      <c r="K29">
        <f t="shared" si="0"/>
        <v>1889.2507446994498</v>
      </c>
      <c r="L29">
        <v>2247.6435782819731</v>
      </c>
      <c r="M29">
        <f t="shared" si="6"/>
        <v>2306.9655495562774</v>
      </c>
      <c r="N29">
        <f t="shared" si="7"/>
        <v>-190.72412421728563</v>
      </c>
      <c r="O29">
        <f t="shared" si="8"/>
        <v>-75.471398091570336</v>
      </c>
      <c r="P29">
        <v>4.5</v>
      </c>
      <c r="Q29">
        <f t="shared" si="9"/>
        <v>2.6619600677986761</v>
      </c>
      <c r="R29">
        <f>((-N29*X$4*1.024)/P29)-Q29-T29</f>
        <v>11.143372125775944</v>
      </c>
      <c r="S29">
        <v>-35.122863990014096</v>
      </c>
      <c r="T29">
        <f t="shared" si="2"/>
        <v>-0.35122863990014097</v>
      </c>
    </row>
    <row r="30" spans="1:20" x14ac:dyDescent="0.2">
      <c r="A30" s="2">
        <v>41950.729166666664</v>
      </c>
      <c r="B30" s="3">
        <v>0.72916666666666663</v>
      </c>
      <c r="C30" t="s">
        <v>2</v>
      </c>
      <c r="D30">
        <v>33.799999999999997</v>
      </c>
      <c r="E30">
        <v>8.3740000000000006</v>
      </c>
      <c r="F30" s="4">
        <v>8.1544923782348633</v>
      </c>
      <c r="G30" s="5">
        <v>283.30279541015625</v>
      </c>
      <c r="H30">
        <v>24</v>
      </c>
      <c r="I30">
        <v>108.9</v>
      </c>
      <c r="J30">
        <v>1876.0904347200367</v>
      </c>
      <c r="K30">
        <f t="shared" si="0"/>
        <v>1942.6971957160144</v>
      </c>
      <c r="L30">
        <v>2215.210952042632</v>
      </c>
      <c r="M30">
        <f t="shared" si="6"/>
        <v>2293.8574947187021</v>
      </c>
      <c r="N30">
        <f t="shared" si="7"/>
        <v>-137.27767320072098</v>
      </c>
      <c r="O30">
        <f t="shared" si="8"/>
        <v>-107.9040243309114</v>
      </c>
      <c r="P30">
        <v>5</v>
      </c>
      <c r="Q30">
        <f t="shared" si="9"/>
        <v>3.425305348360451</v>
      </c>
      <c r="R30">
        <f>((-N30*X$4*1.024)/P30)-Q30-T30</f>
        <v>5.4773737150419244</v>
      </c>
      <c r="S30">
        <v>-18.719414723500297</v>
      </c>
      <c r="T30">
        <f t="shared" si="2"/>
        <v>-0.18719414723500297</v>
      </c>
    </row>
    <row r="31" spans="1:20" x14ac:dyDescent="0.2">
      <c r="A31" s="2">
        <v>41950.75</v>
      </c>
      <c r="B31" s="3">
        <v>0.75</v>
      </c>
      <c r="C31" t="s">
        <v>2</v>
      </c>
      <c r="D31">
        <v>34.1</v>
      </c>
      <c r="E31">
        <v>8.3190000000000008</v>
      </c>
      <c r="F31" s="4">
        <v>8.174015998840332</v>
      </c>
      <c r="G31" s="5">
        <v>268.95242309570312</v>
      </c>
      <c r="H31">
        <v>22.9</v>
      </c>
      <c r="I31">
        <v>108.9</v>
      </c>
      <c r="J31">
        <v>1880.3594190946383</v>
      </c>
      <c r="K31">
        <f t="shared" si="0"/>
        <v>1929.9876735575463</v>
      </c>
      <c r="L31">
        <v>2224.84105795202</v>
      </c>
      <c r="M31">
        <f t="shared" si="6"/>
        <v>2283.56120317656</v>
      </c>
      <c r="N31">
        <f t="shared" si="7"/>
        <v>-149.98719535918917</v>
      </c>
      <c r="O31">
        <f t="shared" si="8"/>
        <v>-98.273918421523376</v>
      </c>
      <c r="P31">
        <v>5.5</v>
      </c>
      <c r="Q31">
        <f t="shared" si="9"/>
        <v>2.836006605793489</v>
      </c>
      <c r="R31">
        <f>((-N31*X$4*1.024)/P31)-Q31-T31</f>
        <v>5.9688428527351176</v>
      </c>
      <c r="S31">
        <v>-14.813395037933349</v>
      </c>
      <c r="T31">
        <f t="shared" si="2"/>
        <v>-0.1481339503793335</v>
      </c>
    </row>
    <row r="32" spans="1:20" x14ac:dyDescent="0.2">
      <c r="A32" s="2">
        <v>41950.770833333336</v>
      </c>
      <c r="B32" s="3">
        <v>0.77083333333333337</v>
      </c>
      <c r="C32" t="s">
        <v>2</v>
      </c>
      <c r="D32">
        <v>34.1</v>
      </c>
      <c r="E32">
        <v>8.3360000000000003</v>
      </c>
      <c r="F32" s="4">
        <v>8.0947914123535156</v>
      </c>
      <c r="G32" s="5">
        <v>343.32583618164062</v>
      </c>
      <c r="H32">
        <v>21.6</v>
      </c>
      <c r="I32">
        <v>108.9</v>
      </c>
      <c r="J32">
        <v>1965.6909346246998</v>
      </c>
      <c r="K32">
        <f t="shared" si="0"/>
        <v>2017.5713405238851</v>
      </c>
      <c r="L32">
        <v>2254.1453776427047</v>
      </c>
      <c r="M32">
        <f t="shared" si="6"/>
        <v>2313.6389506596674</v>
      </c>
      <c r="N32">
        <f>K32-K$20</f>
        <v>-62.403528392850376</v>
      </c>
      <c r="O32">
        <f t="shared" si="8"/>
        <v>-68.969598730838698</v>
      </c>
      <c r="P32">
        <v>6</v>
      </c>
      <c r="Q32">
        <f t="shared" si="9"/>
        <v>1.8244757850931199</v>
      </c>
      <c r="R32">
        <f>((-N32*X$4*1.024)/P32)-Q32-T32</f>
        <v>1.5274964483958826</v>
      </c>
      <c r="S32">
        <v>-5.0409557984598932</v>
      </c>
      <c r="T32">
        <f t="shared" si="2"/>
        <v>-5.0409557984598931E-2</v>
      </c>
    </row>
    <row r="33" spans="1:20" x14ac:dyDescent="0.2">
      <c r="A33" s="2">
        <v>41949.989583333336</v>
      </c>
      <c r="B33" s="3">
        <v>0.98958333333333337</v>
      </c>
      <c r="C33" t="s">
        <v>3</v>
      </c>
      <c r="D33">
        <v>34</v>
      </c>
      <c r="E33">
        <v>8.16</v>
      </c>
      <c r="F33" s="4">
        <v>7.9421939849853516</v>
      </c>
      <c r="G33" s="5">
        <v>538.48138427734375</v>
      </c>
      <c r="H33">
        <v>18.2</v>
      </c>
      <c r="I33">
        <v>105.3</v>
      </c>
      <c r="J33">
        <v>2135.9409679343426</v>
      </c>
      <c r="K33">
        <f t="shared" si="0"/>
        <v>2198.7627611088819</v>
      </c>
      <c r="L33">
        <v>2324.922634491093</v>
      </c>
      <c r="M33">
        <f t="shared" si="6"/>
        <v>2393.3027119761255</v>
      </c>
      <c r="N33">
        <f>K33-K33</f>
        <v>0</v>
      </c>
      <c r="O33">
        <f>L33-L33</f>
        <v>0</v>
      </c>
      <c r="P33">
        <v>0</v>
      </c>
      <c r="S33">
        <v>4.3667975911300978</v>
      </c>
      <c r="T33">
        <f t="shared" si="2"/>
        <v>4.3667975911300977E-2</v>
      </c>
    </row>
    <row r="34" spans="1:20" x14ac:dyDescent="0.2">
      <c r="A34" s="2">
        <v>41950.010416666664</v>
      </c>
      <c r="B34" s="3">
        <v>1.0416666666666666E-2</v>
      </c>
      <c r="C34" t="s">
        <v>3</v>
      </c>
    </row>
    <row r="35" spans="1:20" x14ac:dyDescent="0.2">
      <c r="A35" s="2">
        <v>41950.03125</v>
      </c>
      <c r="B35" s="3">
        <v>3.125E-2</v>
      </c>
      <c r="C35" t="s">
        <v>3</v>
      </c>
      <c r="D35">
        <v>34</v>
      </c>
      <c r="E35">
        <v>8.0839999999999996</v>
      </c>
      <c r="F35" s="4">
        <v>7.8686947822570801</v>
      </c>
      <c r="G35" s="5">
        <v>654.44305419921875</v>
      </c>
      <c r="H35">
        <v>17.399999999999999</v>
      </c>
      <c r="I35">
        <v>81.099999999999994</v>
      </c>
      <c r="J35">
        <v>2180.870316115831</v>
      </c>
      <c r="K35">
        <f t="shared" si="0"/>
        <v>2245.0135607074731</v>
      </c>
      <c r="L35">
        <v>2333.2913349445325</v>
      </c>
      <c r="M35">
        <f t="shared" si="6"/>
        <v>2401.9175506781953</v>
      </c>
      <c r="N35">
        <f>K35-K$33</f>
        <v>46.250799598591129</v>
      </c>
      <c r="O35">
        <f>L35-L$33</f>
        <v>8.3687004534394873</v>
      </c>
      <c r="P35">
        <v>1</v>
      </c>
      <c r="Q35">
        <f>(-0.5*O35*X$3*1.024)/P35</f>
        <v>-0.39419926615881362</v>
      </c>
      <c r="R35">
        <f>((-N35*X$3*1.024)/P35)-Q35-T35</f>
        <v>-4.042941606393188</v>
      </c>
      <c r="S35">
        <v>7.9945543967929042</v>
      </c>
      <c r="T35">
        <f t="shared" si="2"/>
        <v>7.9945543967929036E-2</v>
      </c>
    </row>
    <row r="36" spans="1:20" x14ac:dyDescent="0.2">
      <c r="A36" s="2">
        <v>41950.052083333336</v>
      </c>
      <c r="B36" s="3">
        <v>5.2083333333333336E-2</v>
      </c>
      <c r="C36" t="s">
        <v>3</v>
      </c>
      <c r="D36">
        <v>34</v>
      </c>
      <c r="E36">
        <v>7.9829999999999997</v>
      </c>
      <c r="H36">
        <v>17.2</v>
      </c>
      <c r="I36">
        <v>63.8</v>
      </c>
      <c r="T36">
        <f t="shared" si="2"/>
        <v>0</v>
      </c>
    </row>
    <row r="37" spans="1:20" x14ac:dyDescent="0.2">
      <c r="A37" s="2">
        <v>41950.072916666664</v>
      </c>
      <c r="B37" s="3">
        <v>7.2916666666666671E-2</v>
      </c>
      <c r="C37" t="s">
        <v>3</v>
      </c>
      <c r="D37">
        <v>34.200000000000003</v>
      </c>
      <c r="E37">
        <v>7.891</v>
      </c>
      <c r="F37" s="4">
        <v>7.6678147315979004</v>
      </c>
      <c r="G37" s="5">
        <v>1133.064453125</v>
      </c>
      <c r="H37">
        <v>16.899999999999999</v>
      </c>
      <c r="I37">
        <v>47.5</v>
      </c>
      <c r="J37">
        <v>2352.2752432770612</v>
      </c>
      <c r="K37">
        <f t="shared" si="0"/>
        <v>2407.2992255759395</v>
      </c>
      <c r="L37">
        <v>2429.9711786864355</v>
      </c>
      <c r="M37">
        <f t="shared" si="6"/>
        <v>2486.8126097668196</v>
      </c>
      <c r="N37">
        <f>K37-K$33</f>
        <v>208.53646446705761</v>
      </c>
      <c r="O37">
        <f>L37-L$33</f>
        <v>105.0485441953424</v>
      </c>
      <c r="P37">
        <v>2</v>
      </c>
      <c r="Q37">
        <f>(-0.5*O37*X$3*1.024)/P37</f>
        <v>-2.4741033128887042</v>
      </c>
      <c r="R37">
        <f>((-N37*X$3*1.024)/P37)-Q37-T37</f>
        <v>-7.5781425755772123</v>
      </c>
      <c r="S37">
        <v>22.934426620963489</v>
      </c>
      <c r="T37">
        <f t="shared" si="2"/>
        <v>0.22934426620963488</v>
      </c>
    </row>
    <row r="38" spans="1:20" x14ac:dyDescent="0.2">
      <c r="A38" s="2">
        <v>41950.09375</v>
      </c>
      <c r="B38" s="3">
        <v>9.375E-2</v>
      </c>
      <c r="C38" t="s">
        <v>3</v>
      </c>
      <c r="D38">
        <v>34.299999999999997</v>
      </c>
      <c r="E38">
        <v>7.8609999999999998</v>
      </c>
      <c r="H38">
        <v>16.7</v>
      </c>
      <c r="I38">
        <v>45.7</v>
      </c>
      <c r="T38">
        <f t="shared" si="2"/>
        <v>0</v>
      </c>
    </row>
    <row r="39" spans="1:20" x14ac:dyDescent="0.2">
      <c r="A39" s="2">
        <v>41950.114583333336</v>
      </c>
      <c r="B39" s="3">
        <v>0.11458333333333333</v>
      </c>
      <c r="C39" t="s">
        <v>3</v>
      </c>
      <c r="D39">
        <v>34.200000000000003</v>
      </c>
      <c r="E39">
        <v>7.8090000000000002</v>
      </c>
      <c r="F39" s="4">
        <v>7.5979042053222656</v>
      </c>
      <c r="G39" s="5">
        <v>1392.63427734375</v>
      </c>
      <c r="H39">
        <v>16.5</v>
      </c>
      <c r="I39">
        <v>36.5</v>
      </c>
      <c r="J39">
        <v>2461.9208646961201</v>
      </c>
      <c r="K39">
        <f t="shared" si="0"/>
        <v>2519.5096568527542</v>
      </c>
      <c r="L39">
        <v>2514.6652710778535</v>
      </c>
      <c r="M39">
        <f t="shared" si="6"/>
        <v>2573.487850518271</v>
      </c>
      <c r="N39">
        <f t="shared" ref="N39" si="10">K39-K$33</f>
        <v>320.7468957438723</v>
      </c>
      <c r="O39">
        <f>L39-L$33</f>
        <v>189.74263658676045</v>
      </c>
      <c r="P39">
        <v>3</v>
      </c>
      <c r="Q39">
        <f>(-0.5*O39*X$3*1.024)/P39</f>
        <v>-2.9792123845942542</v>
      </c>
      <c r="R39">
        <f>((-N39*X$3*1.024)/P39)-Q39-T39</f>
        <v>-7.4047060049331064</v>
      </c>
      <c r="S39">
        <v>31.161053811445306</v>
      </c>
      <c r="T39">
        <f t="shared" si="2"/>
        <v>0.31161053811445305</v>
      </c>
    </row>
    <row r="40" spans="1:20" x14ac:dyDescent="0.2">
      <c r="A40" s="2">
        <v>41950.135416666664</v>
      </c>
      <c r="B40" s="3">
        <v>0.13541666666666666</v>
      </c>
      <c r="C40" t="s">
        <v>3</v>
      </c>
      <c r="D40">
        <v>34.200000000000003</v>
      </c>
      <c r="E40">
        <v>7.782</v>
      </c>
      <c r="H40">
        <v>16</v>
      </c>
      <c r="I40">
        <v>35.9</v>
      </c>
      <c r="T40">
        <f t="shared" si="2"/>
        <v>0</v>
      </c>
    </row>
    <row r="41" spans="1:20" x14ac:dyDescent="0.2">
      <c r="A41" s="2">
        <v>41950.15625</v>
      </c>
      <c r="B41" s="3">
        <v>0.15625</v>
      </c>
      <c r="C41" t="s">
        <v>3</v>
      </c>
      <c r="D41">
        <v>34.299999999999997</v>
      </c>
      <c r="E41">
        <v>7.7439999999999998</v>
      </c>
      <c r="F41" s="4">
        <v>7.5256381034851074</v>
      </c>
      <c r="G41" s="5">
        <v>1713.044677734375</v>
      </c>
      <c r="H41">
        <v>16.100000000000001</v>
      </c>
      <c r="I41">
        <v>34.200000000000003</v>
      </c>
      <c r="J41">
        <v>2569.5752162939866</v>
      </c>
      <c r="K41">
        <f t="shared" si="0"/>
        <v>2622.0155268305984</v>
      </c>
      <c r="L41">
        <v>2596.3898036036899</v>
      </c>
      <c r="M41">
        <f t="shared" si="6"/>
        <v>2649.3773506160101</v>
      </c>
      <c r="N41">
        <f t="shared" ref="N41" si="11">K41-K$33</f>
        <v>423.25276572171651</v>
      </c>
      <c r="O41">
        <f>L41-L$33</f>
        <v>271.46716911259682</v>
      </c>
      <c r="P41">
        <v>4</v>
      </c>
      <c r="Q41">
        <f>(-0.5*O41*X$3*1.024)/P41</f>
        <v>-3.1967973834699404</v>
      </c>
      <c r="R41">
        <f>((-N41*X$3*1.024)/P41)-Q41-T41</f>
        <v>-7.1854544448331463</v>
      </c>
      <c r="S41">
        <v>41.380269002521935</v>
      </c>
      <c r="T41">
        <f t="shared" si="2"/>
        <v>0.41380269002521936</v>
      </c>
    </row>
    <row r="42" spans="1:20" x14ac:dyDescent="0.2">
      <c r="A42" s="2">
        <v>41950.177083333336</v>
      </c>
      <c r="B42" s="3">
        <v>0.17708333333333334</v>
      </c>
      <c r="C42" t="s">
        <v>3</v>
      </c>
      <c r="D42">
        <v>34.299999999999997</v>
      </c>
      <c r="E42">
        <v>7.7220000000000004</v>
      </c>
      <c r="H42">
        <v>16</v>
      </c>
      <c r="I42">
        <v>33</v>
      </c>
      <c r="T42">
        <f t="shared" si="2"/>
        <v>0</v>
      </c>
    </row>
    <row r="43" spans="1:20" x14ac:dyDescent="0.2">
      <c r="A43" s="2">
        <v>41950.197916666664</v>
      </c>
      <c r="B43" s="3">
        <v>0.19791666666666666</v>
      </c>
      <c r="C43" t="s">
        <v>3</v>
      </c>
      <c r="D43">
        <v>34.299999999999997</v>
      </c>
      <c r="E43">
        <v>7.734</v>
      </c>
      <c r="F43" s="4">
        <v>7.5179600715637207</v>
      </c>
      <c r="G43" s="5">
        <v>1767.2105712890625</v>
      </c>
      <c r="H43">
        <v>15.9</v>
      </c>
      <c r="I43">
        <v>35.700000000000003</v>
      </c>
      <c r="J43">
        <v>2607.7783352659349</v>
      </c>
      <c r="K43">
        <f t="shared" si="0"/>
        <v>2660.9983012917705</v>
      </c>
      <c r="L43">
        <v>2631.0143892854494</v>
      </c>
      <c r="M43">
        <f t="shared" si="6"/>
        <v>2684.7085604953568</v>
      </c>
      <c r="N43">
        <f t="shared" ref="N43" si="12">K43-K$33</f>
        <v>462.2355401828886</v>
      </c>
      <c r="O43">
        <f>L43-L$33</f>
        <v>306.09175479435635</v>
      </c>
      <c r="P43">
        <v>5</v>
      </c>
      <c r="Q43">
        <f>(-0.5*O43*X$3*1.024)/P43</f>
        <v>-2.8836292035666724</v>
      </c>
      <c r="R43">
        <f>((-N43*X$3*1.024)/P43)-Q43-T43</f>
        <v>-6.2575175450172837</v>
      </c>
      <c r="S43">
        <v>43.188959467404274</v>
      </c>
      <c r="T43">
        <f t="shared" si="2"/>
        <v>0.43188959467404275</v>
      </c>
    </row>
    <row r="44" spans="1:20" x14ac:dyDescent="0.2">
      <c r="A44" s="2">
        <v>41950.21875</v>
      </c>
      <c r="B44" s="3">
        <v>0.21875</v>
      </c>
      <c r="C44" t="s">
        <v>3</v>
      </c>
      <c r="D44">
        <v>34</v>
      </c>
      <c r="E44">
        <v>8.0090000000000003</v>
      </c>
      <c r="H44">
        <v>16.5</v>
      </c>
      <c r="I44">
        <v>81.400000000000006</v>
      </c>
      <c r="T44">
        <f t="shared" si="2"/>
        <v>0</v>
      </c>
    </row>
    <row r="45" spans="1:20" x14ac:dyDescent="0.2">
      <c r="A45" s="2">
        <v>41950.239583333336</v>
      </c>
      <c r="B45" s="3">
        <v>0.23958333333333334</v>
      </c>
      <c r="C45" t="s">
        <v>3</v>
      </c>
      <c r="D45">
        <v>34</v>
      </c>
      <c r="E45">
        <v>8.1129999999999995</v>
      </c>
      <c r="F45" s="4">
        <v>7.8690066337585449</v>
      </c>
      <c r="G45" s="5">
        <v>650.3809814453125</v>
      </c>
      <c r="H45">
        <v>17.3</v>
      </c>
      <c r="I45">
        <v>90</v>
      </c>
      <c r="J45">
        <v>2170.0247721978653</v>
      </c>
      <c r="K45">
        <f t="shared" si="0"/>
        <v>2233.8490302036848</v>
      </c>
      <c r="L45">
        <v>2321.4607977037067</v>
      </c>
      <c r="M45">
        <f t="shared" si="6"/>
        <v>2389.7390564596981</v>
      </c>
      <c r="N45">
        <f t="shared" ref="N45" si="13">K45-K$33</f>
        <v>35.086269094802901</v>
      </c>
      <c r="O45">
        <f>L45-L$33</f>
        <v>-3.4618367873863463</v>
      </c>
      <c r="P45">
        <v>5</v>
      </c>
      <c r="Q45">
        <f>(-0.5*O45*X$3*1.024)/P45</f>
        <v>3.2613272006609295E-2</v>
      </c>
      <c r="R45">
        <f>((-N45*X$3*1.024)/P45)-Q45-T45</f>
        <v>-0.7724763628959056</v>
      </c>
      <c r="S45">
        <v>7.8781643112657918</v>
      </c>
      <c r="T45">
        <f t="shared" si="2"/>
        <v>7.8781643112657923E-2</v>
      </c>
    </row>
    <row r="46" spans="1:20" x14ac:dyDescent="0.2">
      <c r="A46" s="2"/>
      <c r="B46" s="3"/>
      <c r="F46" s="4"/>
      <c r="G46" s="5"/>
    </row>
    <row r="47" spans="1:20" x14ac:dyDescent="0.2">
      <c r="A47" s="2"/>
      <c r="B47" s="3"/>
      <c r="F47" s="4"/>
      <c r="G47" s="5"/>
    </row>
    <row r="48" spans="1:20" x14ac:dyDescent="0.2">
      <c r="A48" s="2"/>
      <c r="B48" s="3" t="s">
        <v>15</v>
      </c>
      <c r="F48" s="4"/>
      <c r="G48" s="5"/>
    </row>
    <row r="49" spans="1:20" x14ac:dyDescent="0.2">
      <c r="A49" s="2"/>
      <c r="B49" s="3"/>
      <c r="F49" s="4"/>
      <c r="G49" s="5"/>
    </row>
    <row r="50" spans="1:20" x14ac:dyDescent="0.2">
      <c r="A50" s="2"/>
      <c r="B50" s="3"/>
      <c r="F50" s="4"/>
      <c r="G50" s="5"/>
    </row>
    <row r="51" spans="1:20" x14ac:dyDescent="0.2">
      <c r="A51" s="2">
        <v>41950.520833333336</v>
      </c>
      <c r="B51" s="3">
        <v>0.52083333333333337</v>
      </c>
      <c r="C51" t="s">
        <v>3</v>
      </c>
      <c r="D51">
        <v>34</v>
      </c>
      <c r="E51">
        <v>8.3450000000000006</v>
      </c>
      <c r="F51" s="4">
        <v>8.0978937149047852</v>
      </c>
      <c r="G51" s="5">
        <v>347.67626953125</v>
      </c>
      <c r="H51">
        <v>21.8</v>
      </c>
      <c r="I51">
        <v>108.9</v>
      </c>
      <c r="J51">
        <v>2004.0630310931799</v>
      </c>
      <c r="K51">
        <f t="shared" si="0"/>
        <v>2063.0060614194499</v>
      </c>
      <c r="L51">
        <v>2299.3569546025824</v>
      </c>
      <c r="M51">
        <f t="shared" si="6"/>
        <v>2366.9851003261879</v>
      </c>
      <c r="N51">
        <f>K51-K51</f>
        <v>0</v>
      </c>
      <c r="O51">
        <f>L51-L51</f>
        <v>0</v>
      </c>
      <c r="P51">
        <v>0</v>
      </c>
      <c r="S51">
        <v>-16.466728236501751</v>
      </c>
      <c r="T51">
        <f t="shared" si="2"/>
        <v>-0.16466728236501751</v>
      </c>
    </row>
    <row r="52" spans="1:20" x14ac:dyDescent="0.2">
      <c r="A52" s="2">
        <v>41950.541666666664</v>
      </c>
      <c r="B52" s="3">
        <v>0.54166666666666663</v>
      </c>
      <c r="C52" t="s">
        <v>3</v>
      </c>
      <c r="D52">
        <v>34.200000000000003</v>
      </c>
      <c r="E52">
        <v>8.4260000000000002</v>
      </c>
      <c r="H52">
        <v>23.6</v>
      </c>
      <c r="I52">
        <v>108.9</v>
      </c>
    </row>
    <row r="53" spans="1:20" x14ac:dyDescent="0.2">
      <c r="A53" s="2">
        <v>41950.5625</v>
      </c>
      <c r="B53" s="3">
        <v>0.5625</v>
      </c>
      <c r="C53" t="s">
        <v>3</v>
      </c>
      <c r="D53">
        <v>34.1</v>
      </c>
      <c r="E53">
        <v>8.3680000000000003</v>
      </c>
      <c r="F53" s="4">
        <v>8.3993453979492188</v>
      </c>
      <c r="G53" s="5">
        <v>125.15448760986328</v>
      </c>
      <c r="H53">
        <v>22.9</v>
      </c>
      <c r="I53">
        <v>108.9</v>
      </c>
      <c r="J53">
        <v>1594.9790649279776</v>
      </c>
      <c r="K53">
        <f t="shared" si="0"/>
        <v>1637.0752865829681</v>
      </c>
      <c r="L53">
        <v>2068.9893648235834</v>
      </c>
      <c r="M53">
        <f t="shared" si="6"/>
        <v>2123.596122252945</v>
      </c>
      <c r="N53">
        <f>K53-K$51</f>
        <v>-425.93077483648176</v>
      </c>
      <c r="O53">
        <f>L53-L$51</f>
        <v>-230.36758977899899</v>
      </c>
      <c r="P53">
        <v>1</v>
      </c>
      <c r="Q53">
        <f>(-0.5*O53*X$3*1.024)/P53</f>
        <v>10.851234948949969</v>
      </c>
      <c r="R53">
        <f>((-N53*X$3*1.024)/P53)-Q53-T53</f>
        <v>30.187508730514939</v>
      </c>
      <c r="S53">
        <v>-91.265724366963653</v>
      </c>
      <c r="T53">
        <f t="shared" si="2"/>
        <v>-0.91265724366963652</v>
      </c>
    </row>
    <row r="54" spans="1:20" x14ac:dyDescent="0.2">
      <c r="A54" s="2">
        <v>41950.583333333336</v>
      </c>
      <c r="B54" s="3">
        <v>0.58333333333333337</v>
      </c>
      <c r="C54" t="s">
        <v>3</v>
      </c>
      <c r="D54">
        <v>34.5</v>
      </c>
      <c r="E54">
        <v>8.5519999999999996</v>
      </c>
      <c r="H54">
        <v>26.4</v>
      </c>
      <c r="I54">
        <v>108.9</v>
      </c>
    </row>
    <row r="55" spans="1:20" x14ac:dyDescent="0.2">
      <c r="A55" s="2">
        <v>41950.604166666664</v>
      </c>
      <c r="B55" s="3">
        <v>0.60416666666666663</v>
      </c>
      <c r="C55" t="s">
        <v>3</v>
      </c>
      <c r="D55">
        <v>34.6</v>
      </c>
      <c r="E55">
        <v>8.5830000000000002</v>
      </c>
      <c r="F55" s="4">
        <v>8.3780193328857422</v>
      </c>
      <c r="G55" s="5">
        <v>121.21473693847656</v>
      </c>
      <c r="H55">
        <v>27.1</v>
      </c>
      <c r="I55">
        <v>108.9</v>
      </c>
      <c r="J55">
        <v>1470.4622172712427</v>
      </c>
      <c r="K55">
        <f t="shared" si="0"/>
        <v>1487.4617804766906</v>
      </c>
      <c r="L55">
        <v>1961.5659664139446</v>
      </c>
      <c r="M55">
        <f t="shared" si="6"/>
        <v>1984.2430296094815</v>
      </c>
      <c r="N55">
        <f t="shared" ref="N55" si="14">K55-K$51</f>
        <v>-575.54428094275931</v>
      </c>
      <c r="O55">
        <f>L55-L$51</f>
        <v>-337.79098818863781</v>
      </c>
      <c r="P55">
        <v>2</v>
      </c>
      <c r="Q55">
        <f>(-0.5*O55*X$3*1.024)/P55</f>
        <v>7.9556533538187981</v>
      </c>
      <c r="R55">
        <f>((-N55*X$3*1.024)/P55)-Q55-T55</f>
        <v>19.847120978848249</v>
      </c>
      <c r="S55">
        <v>-69.233652313931302</v>
      </c>
      <c r="T55">
        <f t="shared" si="2"/>
        <v>-0.69233652313931304</v>
      </c>
    </row>
    <row r="56" spans="1:20" x14ac:dyDescent="0.2">
      <c r="A56" s="2">
        <v>41950.625</v>
      </c>
      <c r="B56" s="3">
        <v>0.625</v>
      </c>
      <c r="C56" t="s">
        <v>3</v>
      </c>
      <c r="D56">
        <v>34.799999999999997</v>
      </c>
      <c r="E56">
        <v>8.6519999999999992</v>
      </c>
      <c r="H56">
        <v>27.8</v>
      </c>
      <c r="I56">
        <v>108.9</v>
      </c>
    </row>
    <row r="57" spans="1:20" x14ac:dyDescent="0.2">
      <c r="A57" s="2">
        <v>41950.645833333336</v>
      </c>
      <c r="B57" s="3">
        <v>0.64583333333333337</v>
      </c>
      <c r="C57" t="s">
        <v>3</v>
      </c>
      <c r="D57">
        <v>34.799999999999997</v>
      </c>
      <c r="E57">
        <v>8.7029999999999994</v>
      </c>
      <c r="F57" s="4">
        <v>8.486628532409668</v>
      </c>
      <c r="G57" s="5">
        <v>73.56268310546875</v>
      </c>
      <c r="H57">
        <v>29.3</v>
      </c>
      <c r="I57">
        <v>108.9</v>
      </c>
      <c r="J57">
        <v>1228.1393427663406</v>
      </c>
      <c r="K57">
        <f t="shared" si="0"/>
        <v>1235.1976148512047</v>
      </c>
      <c r="L57">
        <v>1785.8308769999735</v>
      </c>
      <c r="M57">
        <f t="shared" si="6"/>
        <v>1796.094272844801</v>
      </c>
      <c r="N57">
        <f t="shared" ref="N57" si="15">K57-K$51</f>
        <v>-827.80844656824524</v>
      </c>
      <c r="O57">
        <f>L57-L$51</f>
        <v>-513.52607760260889</v>
      </c>
      <c r="P57">
        <v>3</v>
      </c>
      <c r="Q57">
        <f>(-0.5*O57*X$3*1.024)/P57</f>
        <v>8.0630441197977643</v>
      </c>
      <c r="R57">
        <f>((-N57*X$3*1.024)/P57)-Q57-T57</f>
        <v>18.626071676491343</v>
      </c>
      <c r="S57">
        <v>-69.372308485535711</v>
      </c>
      <c r="T57">
        <f t="shared" si="2"/>
        <v>-0.69372308485535716</v>
      </c>
    </row>
    <row r="58" spans="1:20" x14ac:dyDescent="0.2">
      <c r="A58" s="2">
        <v>41950.666666666664</v>
      </c>
      <c r="B58" s="3">
        <v>0.66666666666666663</v>
      </c>
      <c r="C58" t="s">
        <v>3</v>
      </c>
      <c r="D58">
        <v>35.4</v>
      </c>
      <c r="E58">
        <v>8.7780000000000005</v>
      </c>
      <c r="H58">
        <v>27.3</v>
      </c>
      <c r="I58">
        <v>108.9</v>
      </c>
    </row>
    <row r="59" spans="1:20" x14ac:dyDescent="0.2">
      <c r="A59" s="2">
        <v>41950.6875</v>
      </c>
      <c r="B59" s="3">
        <v>0.6875</v>
      </c>
      <c r="C59" t="s">
        <v>3</v>
      </c>
      <c r="D59">
        <v>35.6</v>
      </c>
      <c r="E59">
        <v>8.8170000000000002</v>
      </c>
      <c r="F59" s="4">
        <v>8.5738887786865234</v>
      </c>
      <c r="G59" s="5">
        <v>50.122982025146484</v>
      </c>
      <c r="H59">
        <v>27.1</v>
      </c>
      <c r="I59">
        <v>108.9</v>
      </c>
      <c r="J59">
        <v>1082.253495565546</v>
      </c>
      <c r="K59">
        <f t="shared" si="0"/>
        <v>1064.0132681121941</v>
      </c>
      <c r="L59">
        <v>1653.0957358584919</v>
      </c>
      <c r="M59">
        <f t="shared" si="6"/>
        <v>1625.2345717709893</v>
      </c>
      <c r="N59">
        <f t="shared" ref="N59" si="16">K59-K$51</f>
        <v>-998.99279330725585</v>
      </c>
      <c r="O59">
        <f>L59-L$51</f>
        <v>-646.26121874409046</v>
      </c>
      <c r="P59">
        <v>4</v>
      </c>
      <c r="Q59">
        <f>(-0.5*O59*X$3*1.024)/P59</f>
        <v>7.6103721119304089</v>
      </c>
      <c r="R59">
        <f>((-N59*X$3*1.024)/P59)-Q59-T59</f>
        <v>16.676697793685108</v>
      </c>
      <c r="S59">
        <v>-75.879163764302788</v>
      </c>
      <c r="T59">
        <f t="shared" si="2"/>
        <v>-0.75879163764302793</v>
      </c>
    </row>
    <row r="60" spans="1:20" x14ac:dyDescent="0.2">
      <c r="A60" s="2">
        <v>41950.708333333336</v>
      </c>
      <c r="B60" s="3">
        <v>0.70833333333333337</v>
      </c>
      <c r="C60" t="s">
        <v>3</v>
      </c>
      <c r="D60">
        <v>35.9</v>
      </c>
      <c r="E60">
        <v>8.86</v>
      </c>
      <c r="H60">
        <v>26.3</v>
      </c>
      <c r="I60">
        <v>108.9</v>
      </c>
    </row>
    <row r="61" spans="1:20" x14ac:dyDescent="0.2">
      <c r="A61" s="2">
        <v>41950.729166666664</v>
      </c>
      <c r="B61" s="3">
        <v>0.72916666666666663</v>
      </c>
      <c r="C61" t="s">
        <v>3</v>
      </c>
      <c r="D61">
        <v>36.200000000000003</v>
      </c>
      <c r="E61">
        <v>8.8729999999999993</v>
      </c>
      <c r="F61" s="4">
        <v>8.6243610382080078</v>
      </c>
      <c r="G61" s="5">
        <v>39.227317810058594</v>
      </c>
      <c r="H61">
        <v>26.3</v>
      </c>
      <c r="I61">
        <v>108.9</v>
      </c>
      <c r="J61">
        <v>988.59404437517344</v>
      </c>
      <c r="K61">
        <f t="shared" si="0"/>
        <v>955.82297108096873</v>
      </c>
      <c r="L61">
        <v>1568.9135011082535</v>
      </c>
      <c r="M61">
        <f t="shared" si="6"/>
        <v>1516.9053187510738</v>
      </c>
      <c r="N61">
        <f t="shared" ref="N61" si="17">K61-K$51</f>
        <v>-1107.1830903384812</v>
      </c>
      <c r="O61">
        <f>L61-L$51</f>
        <v>-730.44345349432888</v>
      </c>
      <c r="P61">
        <v>5</v>
      </c>
      <c r="Q61">
        <f>(-0.5*O61*X$3*1.024)/P61</f>
        <v>6.8813616866793739</v>
      </c>
      <c r="R61">
        <f>((-N61*X$3*1.024)/P61)-Q61-T61</f>
        <v>14.558912745165793</v>
      </c>
      <c r="S61">
        <v>-57.917351692363766</v>
      </c>
      <c r="T61">
        <f t="shared" si="2"/>
        <v>-0.57917351692363761</v>
      </c>
    </row>
    <row r="62" spans="1:20" x14ac:dyDescent="0.2">
      <c r="A62" s="2">
        <v>41950.75</v>
      </c>
      <c r="B62" s="3">
        <v>0.75</v>
      </c>
      <c r="C62" t="s">
        <v>3</v>
      </c>
      <c r="D62">
        <v>36.4</v>
      </c>
      <c r="E62">
        <v>8.9079999999999995</v>
      </c>
      <c r="H62">
        <v>24.4</v>
      </c>
      <c r="I62">
        <v>108.9</v>
      </c>
    </row>
    <row r="63" spans="1:20" x14ac:dyDescent="0.2">
      <c r="A63" s="2">
        <v>41950.770833333336</v>
      </c>
      <c r="B63" s="3">
        <v>0.77083333333333337</v>
      </c>
      <c r="C63" t="s">
        <v>3</v>
      </c>
      <c r="D63">
        <v>34.200000000000003</v>
      </c>
      <c r="E63">
        <v>8.3970000000000002</v>
      </c>
      <c r="F63" s="4">
        <v>8.1838579177856445</v>
      </c>
      <c r="G63" s="5">
        <v>260.17193603515625</v>
      </c>
      <c r="H63">
        <v>22.5</v>
      </c>
      <c r="I63">
        <v>108.9</v>
      </c>
      <c r="J63">
        <v>1868.3309787033509</v>
      </c>
      <c r="K63">
        <f t="shared" si="0"/>
        <v>1912.0346273279904</v>
      </c>
      <c r="L63">
        <v>2214.9183154062689</v>
      </c>
      <c r="M63">
        <f t="shared" si="6"/>
        <v>2266.7292701526139</v>
      </c>
      <c r="N63">
        <f t="shared" ref="N63" si="18">K63-K$51</f>
        <v>-150.97143409145951</v>
      </c>
      <c r="O63">
        <f>L63-L$51</f>
        <v>-84.438639196313488</v>
      </c>
      <c r="P63">
        <v>5</v>
      </c>
      <c r="Q63">
        <f>(-0.5*O63*X$3*1.024)/P63</f>
        <v>0.79547953214063016</v>
      </c>
      <c r="R63">
        <f>((-N63*X$3*1.024)/P63)-Q63-T63</f>
        <v>2.1778575935196645</v>
      </c>
      <c r="S63">
        <v>-12.879375308265088</v>
      </c>
      <c r="T63">
        <v>-0.12879375308265087</v>
      </c>
    </row>
    <row r="64" spans="1:20" x14ac:dyDescent="0.2">
      <c r="A64" s="2">
        <v>41949.989583333336</v>
      </c>
      <c r="B64" s="3">
        <v>0.98958333333333337</v>
      </c>
      <c r="C64" t="s">
        <v>16</v>
      </c>
      <c r="D64">
        <v>34</v>
      </c>
      <c r="E64">
        <v>8.1929999999999996</v>
      </c>
      <c r="F64" s="4">
        <v>7.9870791435241699</v>
      </c>
      <c r="G64" s="5">
        <v>478.58099365234375</v>
      </c>
      <c r="H64">
        <v>18.3</v>
      </c>
      <c r="I64">
        <v>101.1</v>
      </c>
      <c r="J64">
        <v>2117.6896714820223</v>
      </c>
      <c r="K64">
        <f t="shared" si="0"/>
        <v>2179.9746618197287</v>
      </c>
      <c r="L64">
        <v>2328.59367672996</v>
      </c>
      <c r="M64">
        <f t="shared" si="6"/>
        <v>2397.0817260455474</v>
      </c>
      <c r="N64">
        <f>J64-J64</f>
        <v>0</v>
      </c>
      <c r="O64">
        <f>L64-L64</f>
        <v>0</v>
      </c>
      <c r="P64">
        <v>0</v>
      </c>
    </row>
    <row r="65" spans="1:16" x14ac:dyDescent="0.2">
      <c r="A65" s="2">
        <v>41950.010416666664</v>
      </c>
      <c r="B65" s="3">
        <v>1.0416666666666666E-2</v>
      </c>
      <c r="C65" t="s">
        <v>16</v>
      </c>
      <c r="D65">
        <v>34</v>
      </c>
      <c r="E65">
        <v>8.18</v>
      </c>
      <c r="F65" s="4">
        <v>7.9609379768371582</v>
      </c>
      <c r="G65" s="5">
        <v>510.6632080078125</v>
      </c>
      <c r="H65">
        <v>18.3</v>
      </c>
      <c r="I65">
        <v>97.6</v>
      </c>
      <c r="J65">
        <v>2119.4946631407793</v>
      </c>
      <c r="K65">
        <f t="shared" si="0"/>
        <v>2181.8327414684495</v>
      </c>
      <c r="L65">
        <v>2317.357170913052</v>
      </c>
      <c r="M65">
        <f t="shared" si="6"/>
        <v>2385.5147347634361</v>
      </c>
      <c r="N65">
        <f t="shared" ref="N65:N76" si="19">J65-J$64</f>
        <v>1.8049916587569896</v>
      </c>
      <c r="O65">
        <f t="shared" ref="O65:O76" si="20">L65-L$64</f>
        <v>-11.236505816907993</v>
      </c>
      <c r="P65">
        <v>0.5</v>
      </c>
    </row>
    <row r="66" spans="1:16" x14ac:dyDescent="0.2">
      <c r="A66" s="2">
        <v>41950.03125</v>
      </c>
      <c r="B66" s="3">
        <v>3.125E-2</v>
      </c>
      <c r="C66" t="s">
        <v>16</v>
      </c>
      <c r="D66">
        <v>34</v>
      </c>
      <c r="E66">
        <v>8.15</v>
      </c>
      <c r="F66" s="4">
        <v>7.9623384475708008</v>
      </c>
      <c r="G66" s="5">
        <v>511.88427734375</v>
      </c>
      <c r="H66">
        <v>18.2</v>
      </c>
      <c r="I66">
        <v>94.6</v>
      </c>
      <c r="J66">
        <v>2132.7497143531195</v>
      </c>
      <c r="K66">
        <f t="shared" si="0"/>
        <v>2195.4776471282116</v>
      </c>
      <c r="L66">
        <v>2331.3798369429428</v>
      </c>
      <c r="M66">
        <f t="shared" si="6"/>
        <v>2399.9498321471469</v>
      </c>
      <c r="N66">
        <f t="shared" si="19"/>
        <v>15.060042871097266</v>
      </c>
      <c r="O66">
        <f t="shared" si="20"/>
        <v>2.7861602129828498</v>
      </c>
      <c r="P66">
        <v>1</v>
      </c>
    </row>
    <row r="67" spans="1:16" x14ac:dyDescent="0.2">
      <c r="A67" s="2">
        <v>41950.052083333336</v>
      </c>
      <c r="B67" s="3">
        <v>5.2083333333333336E-2</v>
      </c>
      <c r="C67" t="s">
        <v>16</v>
      </c>
      <c r="D67">
        <v>34</v>
      </c>
      <c r="E67">
        <v>8.1310000000000002</v>
      </c>
      <c r="F67" s="4">
        <v>7.91546630859375</v>
      </c>
      <c r="G67" s="5">
        <v>576.56024169921875</v>
      </c>
      <c r="H67">
        <v>18</v>
      </c>
      <c r="I67">
        <v>88.7</v>
      </c>
      <c r="J67">
        <v>2145.0314231067191</v>
      </c>
      <c r="K67">
        <f t="shared" ref="K67:K94" si="21">J67*35/D67</f>
        <v>2208.1205826098576</v>
      </c>
      <c r="L67">
        <v>2320.514436170356</v>
      </c>
      <c r="M67">
        <f t="shared" si="6"/>
        <v>2388.764860763602</v>
      </c>
      <c r="N67">
        <f t="shared" si="19"/>
        <v>27.341751624696826</v>
      </c>
      <c r="O67">
        <f t="shared" si="20"/>
        <v>-8.0792405596039316</v>
      </c>
      <c r="P67">
        <v>1.5</v>
      </c>
    </row>
    <row r="68" spans="1:16" x14ac:dyDescent="0.2">
      <c r="A68" s="2">
        <v>41950.072916666664</v>
      </c>
      <c r="B68" s="3">
        <v>7.2916666666666671E-2</v>
      </c>
      <c r="C68" t="s">
        <v>16</v>
      </c>
      <c r="D68">
        <v>34</v>
      </c>
      <c r="E68">
        <v>8.0730000000000004</v>
      </c>
      <c r="F68" s="4">
        <v>7.8626513481140137</v>
      </c>
      <c r="G68" s="5">
        <v>663.28680419921875</v>
      </c>
      <c r="H68">
        <v>18.100000000000001</v>
      </c>
      <c r="I68">
        <v>82.2</v>
      </c>
      <c r="J68">
        <v>2171.036621855636</v>
      </c>
      <c r="K68">
        <f t="shared" si="21"/>
        <v>2234.8906401455074</v>
      </c>
      <c r="L68">
        <v>2324.860045401726</v>
      </c>
      <c r="M68">
        <f t="shared" si="6"/>
        <v>2393.2382820311882</v>
      </c>
      <c r="N68">
        <f t="shared" si="19"/>
        <v>53.346950373613709</v>
      </c>
      <c r="O68">
        <f t="shared" si="20"/>
        <v>-3.7336313282339688</v>
      </c>
      <c r="P68">
        <v>2</v>
      </c>
    </row>
    <row r="69" spans="1:16" x14ac:dyDescent="0.2">
      <c r="A69" s="2">
        <v>41950.09375</v>
      </c>
      <c r="B69" s="3">
        <v>9.375E-2</v>
      </c>
      <c r="C69" t="s">
        <v>16</v>
      </c>
      <c r="D69">
        <v>34</v>
      </c>
      <c r="E69">
        <v>8.0719999999999992</v>
      </c>
      <c r="F69" s="4">
        <v>7.8281455039978027</v>
      </c>
      <c r="G69" s="5">
        <v>717.87725830078125</v>
      </c>
      <c r="H69">
        <v>17.7</v>
      </c>
      <c r="I69">
        <v>79.3</v>
      </c>
      <c r="J69">
        <v>2167.2094992608909</v>
      </c>
      <c r="K69">
        <f t="shared" si="21"/>
        <v>2230.9509551215051</v>
      </c>
      <c r="L69">
        <v>2303.9097763145674</v>
      </c>
      <c r="M69">
        <f t="shared" si="6"/>
        <v>2371.6718285591137</v>
      </c>
      <c r="N69">
        <f t="shared" si="19"/>
        <v>49.519827778868603</v>
      </c>
      <c r="O69">
        <f t="shared" si="20"/>
        <v>-24.6839004153926</v>
      </c>
      <c r="P69">
        <v>2.5</v>
      </c>
    </row>
    <row r="70" spans="1:16" x14ac:dyDescent="0.2">
      <c r="A70" s="2">
        <v>41950.114583333336</v>
      </c>
      <c r="B70" s="3">
        <v>0.11458333333333333</v>
      </c>
      <c r="C70" t="s">
        <v>16</v>
      </c>
      <c r="D70">
        <v>33.9</v>
      </c>
      <c r="E70">
        <v>8.0350000000000001</v>
      </c>
      <c r="F70" s="4">
        <v>7.8169722557067871</v>
      </c>
      <c r="G70" s="5">
        <v>745.36932373046875</v>
      </c>
      <c r="H70">
        <v>17.899999999999999</v>
      </c>
      <c r="I70">
        <v>74.8</v>
      </c>
      <c r="J70">
        <v>2187.662429846283</v>
      </c>
      <c r="K70">
        <f t="shared" si="21"/>
        <v>2258.6485263899681</v>
      </c>
      <c r="L70">
        <v>2321.3264154493781</v>
      </c>
      <c r="M70">
        <f t="shared" si="6"/>
        <v>2396.6496914669096</v>
      </c>
      <c r="N70">
        <f t="shared" si="19"/>
        <v>69.972758364260699</v>
      </c>
      <c r="O70">
        <f t="shared" si="20"/>
        <v>-7.2672612805818062</v>
      </c>
      <c r="P70">
        <v>3</v>
      </c>
    </row>
    <row r="71" spans="1:16" x14ac:dyDescent="0.2">
      <c r="A71" s="2">
        <v>41950.135416666664</v>
      </c>
      <c r="B71" s="3">
        <v>0.13541666666666666</v>
      </c>
      <c r="C71" t="s">
        <v>16</v>
      </c>
      <c r="D71">
        <v>33.9</v>
      </c>
      <c r="E71">
        <v>8.032</v>
      </c>
      <c r="F71" s="4">
        <v>7.8263916969299316</v>
      </c>
      <c r="G71" s="5">
        <v>727.811767578125</v>
      </c>
      <c r="H71">
        <v>17.399999999999999</v>
      </c>
      <c r="I71">
        <v>74.7</v>
      </c>
      <c r="J71">
        <v>2190.366671834855</v>
      </c>
      <c r="K71">
        <f t="shared" si="21"/>
        <v>2261.4405166436554</v>
      </c>
      <c r="L71">
        <v>2324.9946405792484</v>
      </c>
      <c r="M71">
        <f t="shared" si="6"/>
        <v>2400.4369445508464</v>
      </c>
      <c r="N71">
        <f t="shared" si="19"/>
        <v>72.677000352832692</v>
      </c>
      <c r="O71">
        <f t="shared" si="20"/>
        <v>-3.5990361507115267</v>
      </c>
      <c r="P71">
        <v>3.5</v>
      </c>
    </row>
    <row r="72" spans="1:16" x14ac:dyDescent="0.2">
      <c r="A72" s="2">
        <v>41950.15625</v>
      </c>
      <c r="B72" s="3">
        <v>0.15625</v>
      </c>
      <c r="C72" t="s">
        <v>16</v>
      </c>
      <c r="D72">
        <v>33.799999999999997</v>
      </c>
      <c r="E72">
        <v>7.9880000000000004</v>
      </c>
      <c r="F72" s="4">
        <v>7.7819828987121582</v>
      </c>
      <c r="G72" s="5">
        <v>817.976806640625</v>
      </c>
      <c r="H72">
        <v>17.399999999999999</v>
      </c>
      <c r="I72">
        <v>74.3</v>
      </c>
      <c r="J72">
        <v>2213.4098886997017</v>
      </c>
      <c r="K72">
        <f t="shared" si="21"/>
        <v>2291.9924882985079</v>
      </c>
      <c r="L72">
        <v>2330.8137220504386</v>
      </c>
      <c r="M72">
        <f t="shared" si="6"/>
        <v>2413.5645050818152</v>
      </c>
      <c r="N72">
        <f t="shared" si="19"/>
        <v>95.720217217679419</v>
      </c>
      <c r="O72">
        <f t="shared" si="20"/>
        <v>2.2200453204786754</v>
      </c>
      <c r="P72">
        <v>4</v>
      </c>
    </row>
    <row r="73" spans="1:16" x14ac:dyDescent="0.2">
      <c r="A73" s="2">
        <v>41950.177083333336</v>
      </c>
      <c r="B73" s="3">
        <v>0.17708333333333334</v>
      </c>
      <c r="C73" t="s">
        <v>16</v>
      </c>
      <c r="D73">
        <v>33.9</v>
      </c>
      <c r="E73">
        <v>8.0079999999999991</v>
      </c>
      <c r="F73" s="4">
        <v>7.8216538429260254</v>
      </c>
      <c r="G73" s="5">
        <v>742.26934814453125</v>
      </c>
      <c r="H73">
        <v>17.5</v>
      </c>
      <c r="I73">
        <v>74.099999999999994</v>
      </c>
      <c r="J73">
        <v>2207.5844605245411</v>
      </c>
      <c r="K73">
        <f t="shared" si="21"/>
        <v>2279.2169946418567</v>
      </c>
      <c r="L73">
        <v>2341.5402639235576</v>
      </c>
      <c r="M73">
        <f t="shared" si="6"/>
        <v>2417.5194465287473</v>
      </c>
      <c r="N73">
        <f t="shared" si="19"/>
        <v>89.894789042518823</v>
      </c>
      <c r="O73">
        <f t="shared" si="20"/>
        <v>12.946587193597679</v>
      </c>
      <c r="P73">
        <v>4.5</v>
      </c>
    </row>
    <row r="74" spans="1:16" x14ac:dyDescent="0.2">
      <c r="A74" s="2">
        <v>41950.197916666664</v>
      </c>
      <c r="B74" s="3">
        <v>0.19791666666666666</v>
      </c>
      <c r="C74" t="s">
        <v>16</v>
      </c>
      <c r="D74">
        <v>34</v>
      </c>
      <c r="E74">
        <v>8.0879999999999992</v>
      </c>
      <c r="F74" s="4">
        <v>7.8695406913757324</v>
      </c>
      <c r="G74" s="5">
        <v>648.460205078125</v>
      </c>
      <c r="H74">
        <v>17.2</v>
      </c>
      <c r="I74">
        <v>80</v>
      </c>
      <c r="J74">
        <v>2167.4630466930089</v>
      </c>
      <c r="K74">
        <f t="shared" si="21"/>
        <v>2231.2119598310387</v>
      </c>
      <c r="L74">
        <v>2318.3816788020367</v>
      </c>
      <c r="M74">
        <f t="shared" si="6"/>
        <v>2386.5693752373909</v>
      </c>
      <c r="N74">
        <f t="shared" si="19"/>
        <v>49.773375210986615</v>
      </c>
      <c r="O74">
        <f t="shared" si="20"/>
        <v>-10.211997927923221</v>
      </c>
      <c r="P74">
        <v>5</v>
      </c>
    </row>
    <row r="75" spans="1:16" x14ac:dyDescent="0.2">
      <c r="A75" s="2">
        <v>41950.21875</v>
      </c>
      <c r="B75" s="3">
        <v>0.21875</v>
      </c>
      <c r="C75" t="s">
        <v>16</v>
      </c>
      <c r="D75">
        <v>34</v>
      </c>
      <c r="E75">
        <v>8.1370000000000005</v>
      </c>
      <c r="F75" s="4">
        <v>7.8954458236694336</v>
      </c>
      <c r="G75" s="5">
        <v>603.98455810546875</v>
      </c>
      <c r="H75">
        <v>17.3</v>
      </c>
      <c r="I75">
        <v>91.9</v>
      </c>
      <c r="J75">
        <v>2147.7920976946298</v>
      </c>
      <c r="K75">
        <f t="shared" si="21"/>
        <v>2210.9624535091775</v>
      </c>
      <c r="L75">
        <v>2309.6832209000095</v>
      </c>
      <c r="M75">
        <f t="shared" si="6"/>
        <v>2377.6150803382448</v>
      </c>
      <c r="N75">
        <f t="shared" si="19"/>
        <v>30.102426212607497</v>
      </c>
      <c r="O75">
        <f t="shared" si="20"/>
        <v>-18.910455829950479</v>
      </c>
      <c r="P75">
        <v>5.5</v>
      </c>
    </row>
    <row r="76" spans="1:16" x14ac:dyDescent="0.2">
      <c r="A76" s="2">
        <v>41950.239583333336</v>
      </c>
      <c r="B76" s="3">
        <v>0.23958333333333334</v>
      </c>
      <c r="C76" t="s">
        <v>16</v>
      </c>
      <c r="D76">
        <v>34</v>
      </c>
      <c r="E76">
        <v>8.15</v>
      </c>
      <c r="F76" s="4">
        <v>7.9396457672119141</v>
      </c>
      <c r="G76" s="5">
        <v>540.6875</v>
      </c>
      <c r="H76">
        <v>17.600000000000001</v>
      </c>
      <c r="I76">
        <v>90</v>
      </c>
      <c r="J76">
        <v>2137.0841014883517</v>
      </c>
      <c r="K76">
        <f t="shared" si="21"/>
        <v>2199.9395162380092</v>
      </c>
      <c r="L76">
        <v>2320.6396811458003</v>
      </c>
      <c r="M76">
        <f t="shared" si="6"/>
        <v>2388.8937894147944</v>
      </c>
      <c r="N76">
        <f t="shared" si="19"/>
        <v>19.394430006329458</v>
      </c>
      <c r="O76">
        <f t="shared" si="20"/>
        <v>-7.9539955841596566</v>
      </c>
      <c r="P76">
        <v>6</v>
      </c>
    </row>
    <row r="77" spans="1:16" x14ac:dyDescent="0.2">
      <c r="A77" s="2"/>
      <c r="B77" s="3"/>
      <c r="F77" s="4"/>
      <c r="G77" s="5"/>
    </row>
    <row r="78" spans="1:16" x14ac:dyDescent="0.2">
      <c r="A78" s="2"/>
      <c r="B78" s="3"/>
      <c r="F78" s="4"/>
      <c r="G78" s="5"/>
    </row>
    <row r="79" spans="1:16" x14ac:dyDescent="0.2">
      <c r="A79" s="2"/>
      <c r="B79" s="3" t="s">
        <v>15</v>
      </c>
      <c r="F79" s="4"/>
      <c r="G79" s="5"/>
    </row>
    <row r="80" spans="1:16" x14ac:dyDescent="0.2">
      <c r="A80" s="2"/>
      <c r="B80" s="3"/>
      <c r="F80" s="4"/>
      <c r="G80" s="5"/>
    </row>
    <row r="81" spans="1:16" x14ac:dyDescent="0.2">
      <c r="A81" s="2"/>
      <c r="B81" s="3"/>
      <c r="F81" s="4"/>
      <c r="G81" s="5"/>
    </row>
    <row r="82" spans="1:16" x14ac:dyDescent="0.2">
      <c r="A82" s="2">
        <v>41950.520833333336</v>
      </c>
      <c r="B82" s="3">
        <v>0.52083333333333337</v>
      </c>
      <c r="C82" t="s">
        <v>16</v>
      </c>
      <c r="D82">
        <v>34</v>
      </c>
      <c r="E82">
        <v>8.3550000000000004</v>
      </c>
      <c r="F82" s="4">
        <v>8.088902473449707</v>
      </c>
      <c r="G82" s="5">
        <v>355.97470092773438</v>
      </c>
      <c r="H82">
        <v>20.7</v>
      </c>
      <c r="I82">
        <v>108.9</v>
      </c>
      <c r="J82">
        <v>2011.8756606019488</v>
      </c>
      <c r="K82">
        <f t="shared" si="21"/>
        <v>2071.048474149065</v>
      </c>
      <c r="L82">
        <v>2291.931775425408</v>
      </c>
      <c r="M82">
        <f t="shared" si="6"/>
        <v>2359.3415335261552</v>
      </c>
      <c r="N82">
        <f>J82-J82</f>
        <v>0</v>
      </c>
      <c r="O82">
        <f>L82-L82</f>
        <v>0</v>
      </c>
      <c r="P82">
        <v>0</v>
      </c>
    </row>
    <row r="83" spans="1:16" x14ac:dyDescent="0.2">
      <c r="A83" s="2">
        <v>41950.541666666664</v>
      </c>
      <c r="B83" s="3">
        <v>0.54166666666666663</v>
      </c>
      <c r="C83" t="s">
        <v>16</v>
      </c>
      <c r="D83">
        <v>34</v>
      </c>
      <c r="E83">
        <v>8.3689999999999998</v>
      </c>
      <c r="F83" s="4">
        <v>8.1031942367553711</v>
      </c>
      <c r="G83" s="5">
        <v>340.72659301757812</v>
      </c>
      <c r="H83">
        <v>20.8</v>
      </c>
      <c r="I83">
        <v>108.9</v>
      </c>
      <c r="J83">
        <v>1995.8260694973465</v>
      </c>
      <c r="K83">
        <f t="shared" si="21"/>
        <v>2054.5268362472684</v>
      </c>
      <c r="L83">
        <v>2284.1361615373444</v>
      </c>
      <c r="M83">
        <f t="shared" si="6"/>
        <v>2351.3166368766783</v>
      </c>
      <c r="N83">
        <f t="shared" ref="N83:N94" si="22">J83-J$82</f>
        <v>-16.049591104602314</v>
      </c>
      <c r="O83">
        <f t="shared" ref="O83:O94" si="23">L83-L$82</f>
        <v>-7.795613888063599</v>
      </c>
      <c r="P83">
        <v>0.5</v>
      </c>
    </row>
    <row r="84" spans="1:16" x14ac:dyDescent="0.2">
      <c r="A84" s="2">
        <v>41950.5625</v>
      </c>
      <c r="B84" s="3">
        <v>0.5625</v>
      </c>
      <c r="C84" t="s">
        <v>16</v>
      </c>
      <c r="D84">
        <v>34.1</v>
      </c>
      <c r="E84">
        <v>8.3780000000000001</v>
      </c>
      <c r="F84" s="4">
        <v>8.1411838531494141</v>
      </c>
      <c r="G84" s="5">
        <v>306.60791015625</v>
      </c>
      <c r="H84">
        <v>21.3</v>
      </c>
      <c r="I84">
        <v>108.9</v>
      </c>
      <c r="J84">
        <v>1976.5288763857088</v>
      </c>
      <c r="K84">
        <f t="shared" si="21"/>
        <v>2028.6953276686161</v>
      </c>
      <c r="L84">
        <v>2293.1136033855128</v>
      </c>
      <c r="M84">
        <f t="shared" si="6"/>
        <v>2353.6356632989136</v>
      </c>
      <c r="N84">
        <f t="shared" si="22"/>
        <v>-35.346784216239939</v>
      </c>
      <c r="O84">
        <f t="shared" si="23"/>
        <v>1.1818279601047834</v>
      </c>
      <c r="P84">
        <v>1</v>
      </c>
    </row>
    <row r="85" spans="1:16" x14ac:dyDescent="0.2">
      <c r="A85" s="2">
        <v>41950.583333333336</v>
      </c>
      <c r="B85" s="3">
        <v>0.58333333333333337</v>
      </c>
      <c r="C85" t="s">
        <v>16</v>
      </c>
      <c r="D85">
        <v>34</v>
      </c>
      <c r="E85">
        <v>8.4179999999999993</v>
      </c>
      <c r="F85" s="4">
        <v>8.18927001953125</v>
      </c>
      <c r="G85" s="5">
        <v>262.690673828125</v>
      </c>
      <c r="H85">
        <v>22.1</v>
      </c>
      <c r="I85">
        <v>108.9</v>
      </c>
      <c r="J85">
        <v>1911.8432170325113</v>
      </c>
      <c r="K85">
        <f t="shared" si="21"/>
        <v>1968.0738998864088</v>
      </c>
      <c r="L85">
        <v>2261.4912862102051</v>
      </c>
      <c r="M85">
        <f t="shared" ref="M85:M94" si="24">L85*35/D85</f>
        <v>2328.0057358046229</v>
      </c>
      <c r="N85">
        <f t="shared" si="22"/>
        <v>-100.03244356943742</v>
      </c>
      <c r="O85">
        <f t="shared" si="23"/>
        <v>-30.440489215202888</v>
      </c>
      <c r="P85">
        <v>1.5</v>
      </c>
    </row>
    <row r="86" spans="1:16" x14ac:dyDescent="0.2">
      <c r="A86" s="2">
        <v>41950.604166666664</v>
      </c>
      <c r="B86" s="3">
        <v>0.60416666666666663</v>
      </c>
      <c r="C86" t="s">
        <v>16</v>
      </c>
      <c r="D86">
        <v>33.799999999999997</v>
      </c>
      <c r="E86">
        <v>8.4429999999999996</v>
      </c>
      <c r="F86" s="4">
        <v>8.2252044677734375</v>
      </c>
      <c r="G86" s="5">
        <v>235.62838745117188</v>
      </c>
      <c r="H86">
        <v>22.3</v>
      </c>
      <c r="I86">
        <v>108.9</v>
      </c>
      <c r="J86">
        <v>1879.6838615266056</v>
      </c>
      <c r="K86">
        <f t="shared" si="21"/>
        <v>1946.418199805657</v>
      </c>
      <c r="L86">
        <v>2251.5081283917707</v>
      </c>
      <c r="M86">
        <f t="shared" si="24"/>
        <v>2331.4433282163309</v>
      </c>
      <c r="N86">
        <f t="shared" si="22"/>
        <v>-132.19179907534317</v>
      </c>
      <c r="O86">
        <f t="shared" si="23"/>
        <v>-40.42364703363728</v>
      </c>
      <c r="P86">
        <v>2</v>
      </c>
    </row>
    <row r="87" spans="1:16" x14ac:dyDescent="0.2">
      <c r="A87" s="2">
        <v>41950.625</v>
      </c>
      <c r="B87" s="3">
        <v>0.625</v>
      </c>
      <c r="C87" t="s">
        <v>16</v>
      </c>
      <c r="D87">
        <v>34</v>
      </c>
      <c r="E87">
        <v>8.4749999999999996</v>
      </c>
      <c r="F87" s="4">
        <v>8.2492532730102539</v>
      </c>
      <c r="G87" s="5">
        <v>215.16737365722656</v>
      </c>
      <c r="H87">
        <v>23.2</v>
      </c>
      <c r="I87">
        <v>108.9</v>
      </c>
      <c r="J87">
        <v>1829.0248132765373</v>
      </c>
      <c r="K87">
        <f t="shared" si="21"/>
        <v>1882.8196607258471</v>
      </c>
      <c r="L87">
        <v>2224.2561557576601</v>
      </c>
      <c r="M87">
        <f t="shared" si="24"/>
        <v>2289.6754544564146</v>
      </c>
      <c r="N87">
        <f t="shared" si="22"/>
        <v>-182.85084732541145</v>
      </c>
      <c r="O87">
        <f t="shared" si="23"/>
        <v>-67.675619667747924</v>
      </c>
      <c r="P87">
        <v>2.5</v>
      </c>
    </row>
    <row r="88" spans="1:16" x14ac:dyDescent="0.2">
      <c r="A88" s="2">
        <v>41950.645833333336</v>
      </c>
      <c r="B88" s="3">
        <v>0.64583333333333337</v>
      </c>
      <c r="C88" t="s">
        <v>16</v>
      </c>
      <c r="D88">
        <v>33.799999999999997</v>
      </c>
      <c r="E88">
        <v>8.4849999999999994</v>
      </c>
      <c r="F88" s="4">
        <v>8.2845458984375</v>
      </c>
      <c r="G88" s="5">
        <v>192.59095764160156</v>
      </c>
      <c r="H88">
        <v>24.3</v>
      </c>
      <c r="I88">
        <v>108.9</v>
      </c>
      <c r="J88">
        <v>1794.3067418126579</v>
      </c>
      <c r="K88">
        <f t="shared" si="21"/>
        <v>1858.0099397468352</v>
      </c>
      <c r="L88">
        <v>2223.1444009537968</v>
      </c>
      <c r="M88">
        <f t="shared" si="24"/>
        <v>2302.0726045379552</v>
      </c>
      <c r="N88">
        <f t="shared" si="22"/>
        <v>-217.56891878929082</v>
      </c>
      <c r="O88">
        <f t="shared" si="23"/>
        <v>-68.787374471611201</v>
      </c>
      <c r="P88">
        <v>3</v>
      </c>
    </row>
    <row r="89" spans="1:16" x14ac:dyDescent="0.2">
      <c r="A89" s="2">
        <v>41950.666666666664</v>
      </c>
      <c r="B89" s="3">
        <v>0.66666666666666663</v>
      </c>
      <c r="C89" t="s">
        <v>16</v>
      </c>
      <c r="D89">
        <v>33.799999999999997</v>
      </c>
      <c r="E89">
        <v>8.5180000000000007</v>
      </c>
      <c r="F89" s="4">
        <v>8.3306455612182617</v>
      </c>
      <c r="G89" s="5">
        <v>166.44099426269531</v>
      </c>
      <c r="H89">
        <v>24.7</v>
      </c>
      <c r="I89">
        <v>108.9</v>
      </c>
      <c r="J89">
        <v>1755.8452759974616</v>
      </c>
      <c r="K89">
        <f t="shared" si="21"/>
        <v>1818.1829781038805</v>
      </c>
      <c r="L89">
        <v>2221.5963688449019</v>
      </c>
      <c r="M89">
        <f t="shared" si="24"/>
        <v>2300.4696127092184</v>
      </c>
      <c r="N89">
        <f t="shared" si="22"/>
        <v>-256.03038460448715</v>
      </c>
      <c r="O89">
        <f t="shared" si="23"/>
        <v>-70.33540658050606</v>
      </c>
      <c r="P89">
        <v>3.5</v>
      </c>
    </row>
    <row r="90" spans="1:16" x14ac:dyDescent="0.2">
      <c r="A90" s="2">
        <v>41950.6875</v>
      </c>
      <c r="B90" s="3">
        <v>0.6875</v>
      </c>
      <c r="C90" t="s">
        <v>16</v>
      </c>
      <c r="D90">
        <v>33.799999999999997</v>
      </c>
      <c r="E90">
        <v>8.5269999999999992</v>
      </c>
      <c r="F90" s="4">
        <v>8.3335361480712891</v>
      </c>
      <c r="G90" s="5">
        <v>166.11148071289062</v>
      </c>
      <c r="H90">
        <v>23</v>
      </c>
      <c r="I90">
        <v>108.9</v>
      </c>
      <c r="J90">
        <v>1765.4243581714202</v>
      </c>
      <c r="K90">
        <f t="shared" si="21"/>
        <v>1828.1021460354946</v>
      </c>
      <c r="L90">
        <v>2213.3541906368123</v>
      </c>
      <c r="M90">
        <f t="shared" si="24"/>
        <v>2291.9348127895987</v>
      </c>
      <c r="N90">
        <f t="shared" si="22"/>
        <v>-246.45130243052859</v>
      </c>
      <c r="O90">
        <f t="shared" si="23"/>
        <v>-78.577584788595686</v>
      </c>
      <c r="P90">
        <v>4</v>
      </c>
    </row>
    <row r="91" spans="1:16" x14ac:dyDescent="0.2">
      <c r="A91" s="2">
        <v>41950.708333333336</v>
      </c>
      <c r="B91" s="3">
        <v>0.70833333333333337</v>
      </c>
      <c r="C91" t="s">
        <v>16</v>
      </c>
      <c r="D91">
        <v>33.799999999999997</v>
      </c>
      <c r="E91">
        <v>8.5090000000000003</v>
      </c>
      <c r="F91" s="4">
        <v>8.32012939453125</v>
      </c>
      <c r="G91" s="5">
        <v>172.0743408203125</v>
      </c>
      <c r="H91">
        <v>23.1</v>
      </c>
      <c r="I91">
        <v>108.9</v>
      </c>
      <c r="J91">
        <v>1763.9699061752463</v>
      </c>
      <c r="K91">
        <f t="shared" si="21"/>
        <v>1826.5960566903441</v>
      </c>
      <c r="L91">
        <v>2201.8712695189797</v>
      </c>
      <c r="M91">
        <f t="shared" si="24"/>
        <v>2280.0442139989436</v>
      </c>
      <c r="N91">
        <f t="shared" si="22"/>
        <v>-247.90575442670252</v>
      </c>
      <c r="O91">
        <f t="shared" si="23"/>
        <v>-90.060505906428261</v>
      </c>
      <c r="P91">
        <v>4.5</v>
      </c>
    </row>
    <row r="92" spans="1:16" x14ac:dyDescent="0.2">
      <c r="A92" s="2">
        <v>41950.729166666664</v>
      </c>
      <c r="B92" s="3">
        <v>0.72916666666666663</v>
      </c>
      <c r="C92" t="s">
        <v>16</v>
      </c>
      <c r="D92">
        <v>33.6</v>
      </c>
      <c r="E92">
        <v>8.4580000000000002</v>
      </c>
      <c r="F92" s="4">
        <v>8.2680597305297852</v>
      </c>
      <c r="G92" s="5">
        <v>205.32057189941406</v>
      </c>
      <c r="H92">
        <v>22</v>
      </c>
      <c r="I92">
        <v>108.9</v>
      </c>
      <c r="J92">
        <v>1830.8332163547263</v>
      </c>
      <c r="K92">
        <f t="shared" si="21"/>
        <v>1907.1179337028398</v>
      </c>
      <c r="L92">
        <v>2222.5523385460783</v>
      </c>
      <c r="M92">
        <f t="shared" si="24"/>
        <v>2315.1586859854983</v>
      </c>
      <c r="N92">
        <f t="shared" si="22"/>
        <v>-181.04244424722242</v>
      </c>
      <c r="O92">
        <f t="shared" si="23"/>
        <v>-69.37943687932966</v>
      </c>
      <c r="P92">
        <v>5</v>
      </c>
    </row>
    <row r="93" spans="1:16" x14ac:dyDescent="0.2">
      <c r="A93" s="2">
        <v>41950.75</v>
      </c>
      <c r="B93" s="3">
        <v>0.75</v>
      </c>
      <c r="C93" t="s">
        <v>16</v>
      </c>
      <c r="D93">
        <v>33.799999999999997</v>
      </c>
      <c r="E93">
        <v>8.4130000000000003</v>
      </c>
      <c r="F93" s="4">
        <v>8.1692085266113281</v>
      </c>
      <c r="G93" s="5">
        <v>277.058837890625</v>
      </c>
      <c r="H93">
        <v>21.6</v>
      </c>
      <c r="I93">
        <v>108.9</v>
      </c>
      <c r="J93">
        <v>1914.0916380361255</v>
      </c>
      <c r="K93">
        <f t="shared" si="21"/>
        <v>1982.0475541794201</v>
      </c>
      <c r="L93">
        <v>2242.9472278794274</v>
      </c>
      <c r="M93">
        <f t="shared" si="24"/>
        <v>2322.5784904076913</v>
      </c>
      <c r="N93">
        <f t="shared" si="22"/>
        <v>-97.784022565823307</v>
      </c>
      <c r="O93">
        <f t="shared" si="23"/>
        <v>-48.984547545980604</v>
      </c>
      <c r="P93">
        <v>5.5</v>
      </c>
    </row>
    <row r="94" spans="1:16" x14ac:dyDescent="0.2">
      <c r="A94" s="2">
        <v>41950.770833333336</v>
      </c>
      <c r="B94" s="3">
        <v>0.77083333333333337</v>
      </c>
      <c r="C94" t="s">
        <v>16</v>
      </c>
      <c r="D94">
        <v>33.9</v>
      </c>
      <c r="E94">
        <v>8.3320000000000007</v>
      </c>
      <c r="F94" s="4">
        <v>8.1152563095092773</v>
      </c>
      <c r="G94" s="5">
        <v>327.59326171875</v>
      </c>
      <c r="H94">
        <v>20.7</v>
      </c>
      <c r="I94">
        <v>108.9</v>
      </c>
      <c r="J94">
        <v>1977.713948680886</v>
      </c>
      <c r="K94">
        <f t="shared" si="21"/>
        <v>2041.8875576351334</v>
      </c>
      <c r="L94">
        <v>2270.0440265204898</v>
      </c>
      <c r="M94">
        <f t="shared" si="24"/>
        <v>2343.7032722187951</v>
      </c>
      <c r="N94">
        <f t="shared" si="22"/>
        <v>-34.161711921062761</v>
      </c>
      <c r="O94">
        <f t="shared" si="23"/>
        <v>-21.887748904918226</v>
      </c>
      <c r="P94">
        <v>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9"/>
  <sheetViews>
    <sheetView topLeftCell="L40" zoomScale="70" zoomScaleNormal="70" zoomScalePageLayoutView="77" workbookViewId="0">
      <selection activeCell="T79" sqref="Q54:T79"/>
    </sheetView>
  </sheetViews>
  <sheetFormatPr baseColWidth="10" defaultRowHeight="16" x14ac:dyDescent="0.2"/>
  <cols>
    <col min="10" max="10" width="10.83203125" customWidth="1"/>
  </cols>
  <sheetData>
    <row r="1" spans="1:26" x14ac:dyDescent="0.2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22</v>
      </c>
      <c r="G1" s="1" t="s">
        <v>23</v>
      </c>
      <c r="H1" s="7" t="s">
        <v>12</v>
      </c>
      <c r="I1" s="7" t="s">
        <v>13</v>
      </c>
      <c r="J1" s="7" t="s">
        <v>14</v>
      </c>
      <c r="K1" s="1" t="s">
        <v>33</v>
      </c>
      <c r="L1" s="7" t="s">
        <v>0</v>
      </c>
      <c r="M1" s="7" t="s">
        <v>34</v>
      </c>
      <c r="N1" s="1" t="s">
        <v>25</v>
      </c>
      <c r="O1" s="1" t="s">
        <v>17</v>
      </c>
      <c r="P1" s="1" t="s">
        <v>26</v>
      </c>
      <c r="Q1" s="1" t="s">
        <v>1</v>
      </c>
      <c r="R1" s="1" t="s">
        <v>24</v>
      </c>
      <c r="S1" s="1" t="s">
        <v>30</v>
      </c>
      <c r="T1" s="1" t="s">
        <v>32</v>
      </c>
      <c r="U1" s="1"/>
      <c r="W1" s="1" t="s">
        <v>21</v>
      </c>
      <c r="X1" s="1"/>
      <c r="Z1" s="1"/>
    </row>
    <row r="2" spans="1:26" x14ac:dyDescent="0.2">
      <c r="A2" s="2">
        <v>42082</v>
      </c>
      <c r="B2" s="3">
        <v>0.47916666666666669</v>
      </c>
      <c r="C2" t="s">
        <v>2</v>
      </c>
      <c r="D2">
        <v>36.1</v>
      </c>
      <c r="E2">
        <v>8.3149999999999995</v>
      </c>
      <c r="F2" s="4">
        <v>8.1269598007202148</v>
      </c>
      <c r="G2" s="5">
        <v>312.90896606445312</v>
      </c>
      <c r="H2">
        <v>23.9</v>
      </c>
      <c r="I2">
        <v>102.4</v>
      </c>
      <c r="J2">
        <v>1956.8930128541988</v>
      </c>
      <c r="K2">
        <f>J2*35/D2</f>
        <v>1897.2646939029626</v>
      </c>
      <c r="L2">
        <v>2306.2624964324614</v>
      </c>
      <c r="M2">
        <f>L2*35/D2</f>
        <v>2235.9885699483693</v>
      </c>
      <c r="N2">
        <f>K2-K2</f>
        <v>0</v>
      </c>
      <c r="O2">
        <f>M2-M2</f>
        <v>0</v>
      </c>
      <c r="P2">
        <v>0</v>
      </c>
      <c r="S2">
        <v>-18.787659878827345</v>
      </c>
      <c r="T2">
        <f>S2/100</f>
        <v>-0.18787659878827345</v>
      </c>
      <c r="V2" t="s">
        <v>2</v>
      </c>
      <c r="W2">
        <v>9.1999999999999998E-2</v>
      </c>
      <c r="X2">
        <v>9.1999999999999998E-2</v>
      </c>
    </row>
    <row r="3" spans="1:26" x14ac:dyDescent="0.2">
      <c r="A3" s="2">
        <v>42082</v>
      </c>
      <c r="B3" s="3">
        <v>0.5</v>
      </c>
      <c r="C3" t="s">
        <v>2</v>
      </c>
      <c r="D3">
        <v>35.9</v>
      </c>
      <c r="E3">
        <v>8.3439999999999994</v>
      </c>
      <c r="F3" s="4">
        <v>8.1721963882446289</v>
      </c>
      <c r="G3" s="5">
        <v>274.08837890625</v>
      </c>
      <c r="H3">
        <v>24.2</v>
      </c>
      <c r="I3">
        <v>98.4</v>
      </c>
      <c r="J3">
        <v>1924.6083477819423</v>
      </c>
      <c r="K3">
        <f t="shared" ref="K3:K28" si="0">J3*35/D3</f>
        <v>1876.359113436434</v>
      </c>
      <c r="L3">
        <v>2304.8551316096659</v>
      </c>
      <c r="M3">
        <f t="shared" ref="M3:M28" si="1">L3*35/D3</f>
        <v>2247.0732480874181</v>
      </c>
      <c r="N3">
        <f>K3-K$2</f>
        <v>-20.90558046652859</v>
      </c>
      <c r="O3">
        <f>M3-M$2</f>
        <v>11.084678139048719</v>
      </c>
      <c r="P3">
        <v>0.5</v>
      </c>
      <c r="Q3">
        <f>(-0.5*O3*X$4*1.024)/P3</f>
        <v>-3.5187202284596255</v>
      </c>
      <c r="R3">
        <f>((-N3*W$4*1.024)/P3)-Q3-T3</f>
        <v>17.066121259447733</v>
      </c>
      <c r="S3">
        <v>-27.486610439843624</v>
      </c>
      <c r="T3">
        <f t="shared" ref="T3:T66" si="2">S3/100</f>
        <v>-0.27486610439843623</v>
      </c>
      <c r="V3" t="s">
        <v>2</v>
      </c>
      <c r="W3">
        <v>9.1999999999999998E-2</v>
      </c>
      <c r="X3">
        <v>9.1999999999999998E-2</v>
      </c>
    </row>
    <row r="4" spans="1:26" x14ac:dyDescent="0.2">
      <c r="A4" s="2">
        <v>42082</v>
      </c>
      <c r="B4" s="3">
        <v>0.52083333333333337</v>
      </c>
      <c r="C4" t="s">
        <v>2</v>
      </c>
      <c r="D4">
        <v>35.299999999999997</v>
      </c>
      <c r="E4">
        <v>8.3640000000000008</v>
      </c>
      <c r="F4" s="4">
        <v>8.1677045822143555</v>
      </c>
      <c r="G4" s="5">
        <v>279.15591430664062</v>
      </c>
      <c r="H4">
        <v>24.7</v>
      </c>
      <c r="I4">
        <v>98.5</v>
      </c>
      <c r="J4">
        <v>1929.4651092624454</v>
      </c>
      <c r="K4">
        <f t="shared" si="0"/>
        <v>1913.0673887871274</v>
      </c>
      <c r="L4">
        <v>2306.8290964667895</v>
      </c>
      <c r="M4">
        <f t="shared" si="1"/>
        <v>2287.2243166101312</v>
      </c>
      <c r="N4">
        <f t="shared" ref="N4:N13" si="3">K4-K$2</f>
        <v>15.802694884164794</v>
      </c>
      <c r="O4">
        <f t="shared" ref="O4:O14" si="4">M4-M$2</f>
        <v>51.235746661761823</v>
      </c>
      <c r="P4">
        <v>1</v>
      </c>
      <c r="Q4">
        <f>(-0.5*O4*X$4*1.024)/P4</f>
        <v>-8.1321377101548364</v>
      </c>
      <c r="R4">
        <f>((-N4*W$4*1.024)/P4)-Q4-T4</f>
        <v>3.3779581039888043</v>
      </c>
      <c r="S4">
        <v>-26.222785786323968</v>
      </c>
      <c r="T4">
        <f t="shared" si="2"/>
        <v>-0.26222785786323966</v>
      </c>
      <c r="V4" t="s">
        <v>3</v>
      </c>
      <c r="W4">
        <v>0.31</v>
      </c>
      <c r="X4">
        <v>0.31</v>
      </c>
    </row>
    <row r="5" spans="1:26" x14ac:dyDescent="0.2">
      <c r="A5" s="2">
        <v>42082</v>
      </c>
      <c r="B5" s="3">
        <v>0.54166666666666663</v>
      </c>
      <c r="C5" t="s">
        <v>2</v>
      </c>
      <c r="D5">
        <v>35.299999999999997</v>
      </c>
      <c r="E5">
        <v>8.4209999999999994</v>
      </c>
      <c r="F5" s="4">
        <v>8.0946054458618164</v>
      </c>
      <c r="G5" s="5">
        <v>341.48291015625</v>
      </c>
      <c r="H5">
        <v>26.3</v>
      </c>
      <c r="J5">
        <v>1948.6411029758779</v>
      </c>
      <c r="K5">
        <f t="shared" si="0"/>
        <v>1932.0804137154598</v>
      </c>
      <c r="L5">
        <v>2292.277083469633</v>
      </c>
      <c r="M5">
        <f t="shared" si="1"/>
        <v>2272.7959751115341</v>
      </c>
      <c r="N5">
        <f t="shared" si="3"/>
        <v>34.815719812497264</v>
      </c>
      <c r="O5">
        <f t="shared" si="4"/>
        <v>36.807405163164731</v>
      </c>
      <c r="P5">
        <v>1.5</v>
      </c>
      <c r="Q5">
        <f>(-0.5*O5*X$4*1.024)/P5</f>
        <v>-3.8947142316650041</v>
      </c>
      <c r="R5">
        <f>((-N5*W$4*1.024)/P5)-Q5-T5</f>
        <v>-3.3527132656112024</v>
      </c>
      <c r="S5">
        <v>-12.050723424321545</v>
      </c>
      <c r="T5">
        <f t="shared" si="2"/>
        <v>-0.12050723424321545</v>
      </c>
      <c r="V5" t="s">
        <v>3</v>
      </c>
      <c r="W5">
        <v>0.31</v>
      </c>
      <c r="X5">
        <v>0.31</v>
      </c>
    </row>
    <row r="6" spans="1:26" x14ac:dyDescent="0.2">
      <c r="A6" s="2">
        <v>42082</v>
      </c>
      <c r="B6" s="3">
        <v>0.5625</v>
      </c>
      <c r="C6" t="s">
        <v>2</v>
      </c>
      <c r="D6">
        <v>35.4</v>
      </c>
      <c r="E6">
        <v>8.3879999999999999</v>
      </c>
      <c r="F6" s="4">
        <v>8.1890506744384766</v>
      </c>
      <c r="G6" s="5">
        <v>253.90834045410156</v>
      </c>
      <c r="H6">
        <v>26.4</v>
      </c>
      <c r="I6">
        <v>101.3</v>
      </c>
      <c r="J6">
        <v>1854.4544063239864</v>
      </c>
      <c r="K6">
        <f t="shared" si="0"/>
        <v>1833.5001192468792</v>
      </c>
      <c r="L6">
        <v>2258.6193183746291</v>
      </c>
      <c r="M6">
        <f t="shared" si="1"/>
        <v>2233.0981961331076</v>
      </c>
      <c r="N6">
        <f t="shared" si="3"/>
        <v>-63.764574656083369</v>
      </c>
      <c r="O6">
        <f t="shared" si="4"/>
        <v>-2.8903738152616825</v>
      </c>
      <c r="P6">
        <v>2</v>
      </c>
      <c r="Q6">
        <f>(-0.5*O6*X$4*1.024)/P6</f>
        <v>0.22938006597916713</v>
      </c>
      <c r="R6">
        <f>((-N6*W$4*1.024)/P6)-Q6-T6</f>
        <v>10.205112970452785</v>
      </c>
      <c r="S6">
        <v>-31.377974701840014</v>
      </c>
      <c r="T6">
        <f t="shared" si="2"/>
        <v>-0.31377974701840011</v>
      </c>
      <c r="V6" t="s">
        <v>4</v>
      </c>
      <c r="W6">
        <v>0.97</v>
      </c>
      <c r="X6">
        <v>0.97</v>
      </c>
    </row>
    <row r="7" spans="1:26" x14ac:dyDescent="0.2">
      <c r="A7" s="2">
        <v>42082</v>
      </c>
      <c r="B7" s="3">
        <v>0.58333333333333337</v>
      </c>
      <c r="C7" t="s">
        <v>2</v>
      </c>
      <c r="D7">
        <v>35.700000000000003</v>
      </c>
      <c r="E7">
        <v>8.359</v>
      </c>
      <c r="F7" s="4">
        <v>8.1760749816894531</v>
      </c>
      <c r="G7" s="5">
        <v>262.34548950195312</v>
      </c>
      <c r="H7">
        <v>27</v>
      </c>
      <c r="J7">
        <v>1854.4477242210685</v>
      </c>
      <c r="K7">
        <f t="shared" si="0"/>
        <v>1818.0860041383023</v>
      </c>
      <c r="L7">
        <v>2258.5308845518321</v>
      </c>
      <c r="M7">
        <f t="shared" si="1"/>
        <v>2214.2459652468938</v>
      </c>
      <c r="N7">
        <f t="shared" si="3"/>
        <v>-79.178689764660248</v>
      </c>
      <c r="O7">
        <f t="shared" si="4"/>
        <v>-21.742604701475557</v>
      </c>
      <c r="P7">
        <v>2.5</v>
      </c>
      <c r="Q7">
        <f>(-0.5*O7*X$4*1.024)/P7</f>
        <v>1.3803944872872802</v>
      </c>
      <c r="R7">
        <f>((-N7*W$4*1.024)/P7)-Q7-T7</f>
        <v>9.0102915510918233</v>
      </c>
      <c r="S7">
        <v>-33.689272682160194</v>
      </c>
      <c r="T7">
        <f t="shared" si="2"/>
        <v>-0.33689272682160193</v>
      </c>
      <c r="V7" t="s">
        <v>4</v>
      </c>
      <c r="W7">
        <v>0.97</v>
      </c>
      <c r="X7">
        <v>0.97</v>
      </c>
    </row>
    <row r="8" spans="1:26" x14ac:dyDescent="0.2">
      <c r="A8" s="2">
        <v>42082</v>
      </c>
      <c r="B8" s="3">
        <v>0.60416666666666663</v>
      </c>
      <c r="C8" t="s">
        <v>2</v>
      </c>
      <c r="D8">
        <v>35.799999999999997</v>
      </c>
      <c r="E8">
        <v>8.3829999999999991</v>
      </c>
      <c r="F8" s="4">
        <v>8.2223367691040039</v>
      </c>
      <c r="G8" s="5">
        <v>225.75369262695312</v>
      </c>
      <c r="H8">
        <v>27.8</v>
      </c>
      <c r="J8">
        <v>1805.7418852980998</v>
      </c>
      <c r="K8">
        <f t="shared" si="0"/>
        <v>1765.3901113249578</v>
      </c>
      <c r="L8">
        <v>2250.8626419308785</v>
      </c>
      <c r="M8">
        <f t="shared" si="1"/>
        <v>2200.5640354072839</v>
      </c>
      <c r="N8">
        <f t="shared" si="3"/>
        <v>-131.87458257800472</v>
      </c>
      <c r="O8">
        <f t="shared" si="4"/>
        <v>-35.42453454108545</v>
      </c>
      <c r="P8">
        <v>3</v>
      </c>
      <c r="Q8">
        <f>(-0.5*O8*X$4*1.024)/P8</f>
        <v>1.8741940407870274</v>
      </c>
      <c r="R8">
        <f>((-N8*W$4*1.024)/P8)-Q8-T8</f>
        <v>12.564557203227899</v>
      </c>
      <c r="S8">
        <v>-48.466207949431876</v>
      </c>
      <c r="T8">
        <f t="shared" si="2"/>
        <v>-0.48466207949431878</v>
      </c>
    </row>
    <row r="9" spans="1:26" x14ac:dyDescent="0.2">
      <c r="A9" s="2">
        <v>42082</v>
      </c>
      <c r="B9" s="3">
        <v>0.625</v>
      </c>
      <c r="C9" t="s">
        <v>2</v>
      </c>
      <c r="D9">
        <v>35.799999999999997</v>
      </c>
      <c r="E9">
        <v>8.3640000000000008</v>
      </c>
      <c r="F9" s="4">
        <v>8.142247200012207</v>
      </c>
      <c r="G9" s="5">
        <v>291.02096557617188</v>
      </c>
      <c r="H9">
        <v>26.8</v>
      </c>
      <c r="J9">
        <v>1883.6225508046305</v>
      </c>
      <c r="K9">
        <f t="shared" si="0"/>
        <v>1841.5304267643035</v>
      </c>
      <c r="L9">
        <v>2264.2482322893493</v>
      </c>
      <c r="M9">
        <f t="shared" si="1"/>
        <v>2213.650506428135</v>
      </c>
      <c r="N9">
        <f t="shared" si="3"/>
        <v>-55.734267138659106</v>
      </c>
      <c r="O9">
        <f t="shared" si="4"/>
        <v>-22.3380635202343</v>
      </c>
      <c r="P9">
        <v>3.5</v>
      </c>
      <c r="Q9">
        <f>(-0.5*O9*X$4*1.024)/P9</f>
        <v>1.012999269123311</v>
      </c>
      <c r="R9">
        <f>((-N9*W$4*1.024)/P9)-Q9-T9</f>
        <v>4.3824335874800138</v>
      </c>
      <c r="S9">
        <v>-34.049406789019677</v>
      </c>
      <c r="T9">
        <f t="shared" si="2"/>
        <v>-0.34049406789019676</v>
      </c>
    </row>
    <row r="10" spans="1:26" x14ac:dyDescent="0.2">
      <c r="A10" s="2">
        <v>42082</v>
      </c>
      <c r="B10" s="3">
        <v>0.64583333333333337</v>
      </c>
      <c r="C10" t="s">
        <v>2</v>
      </c>
      <c r="D10">
        <v>35.1</v>
      </c>
      <c r="E10">
        <v>8.391</v>
      </c>
      <c r="F10" s="4">
        <v>8.1732339859008789</v>
      </c>
      <c r="G10" s="5">
        <v>258.69244384765625</v>
      </c>
      <c r="H10">
        <v>28.2</v>
      </c>
      <c r="J10">
        <v>1806.9654382797291</v>
      </c>
      <c r="K10">
        <f t="shared" si="0"/>
        <v>1801.8173885980204</v>
      </c>
      <c r="L10">
        <v>2209.7659180061746</v>
      </c>
      <c r="M10">
        <f t="shared" si="1"/>
        <v>2203.4702886101454</v>
      </c>
      <c r="N10">
        <f t="shared" si="3"/>
        <v>-95.44730530494212</v>
      </c>
      <c r="O10">
        <f t="shared" si="4"/>
        <v>-32.518281338223915</v>
      </c>
      <c r="P10">
        <v>4</v>
      </c>
      <c r="Q10">
        <f>(-0.5*O10*X$4*1.024)/P10</f>
        <v>1.2903254035007248</v>
      </c>
      <c r="R10">
        <f>((-N10*W$4*1.024)/P10)-Q10-T10</f>
        <v>6.7774679290528086</v>
      </c>
      <c r="S10">
        <v>-49.309518355332678</v>
      </c>
      <c r="T10">
        <f t="shared" si="2"/>
        <v>-0.49309518355332677</v>
      </c>
    </row>
    <row r="11" spans="1:26" x14ac:dyDescent="0.2">
      <c r="A11" s="2">
        <v>42082</v>
      </c>
      <c r="B11" s="3">
        <v>0.66666666666666663</v>
      </c>
      <c r="C11" t="s">
        <v>2</v>
      </c>
      <c r="D11">
        <v>35.200000000000003</v>
      </c>
      <c r="E11">
        <v>8.4329999999999998</v>
      </c>
      <c r="F11" s="4">
        <v>8.2292909622192383</v>
      </c>
      <c r="G11" s="5">
        <v>220.42802429199219</v>
      </c>
      <c r="H11">
        <v>27.5</v>
      </c>
      <c r="J11">
        <v>1788.9744379177666</v>
      </c>
      <c r="K11">
        <f t="shared" si="0"/>
        <v>1778.8098104295973</v>
      </c>
      <c r="L11">
        <v>2226.7934905922007</v>
      </c>
      <c r="M11">
        <f t="shared" si="1"/>
        <v>2214.1412548501994</v>
      </c>
      <c r="N11">
        <f>K11-K$2</f>
        <v>-118.45488347336527</v>
      </c>
      <c r="O11">
        <f t="shared" si="4"/>
        <v>-21.847315098169929</v>
      </c>
      <c r="P11">
        <v>4.5</v>
      </c>
      <c r="Q11">
        <f>(-0.5*O11*X$4*1.024)/P11</f>
        <v>0.770579078307007</v>
      </c>
      <c r="R11">
        <f>((-N11*W$4*1.024)/P11)-Q11-T11</f>
        <v>8.2199909175035692</v>
      </c>
      <c r="S11">
        <v>-63.449928252500364</v>
      </c>
      <c r="T11">
        <f t="shared" si="2"/>
        <v>-0.63449928252500365</v>
      </c>
    </row>
    <row r="12" spans="1:26" x14ac:dyDescent="0.2">
      <c r="A12" s="2">
        <v>42082</v>
      </c>
      <c r="B12" s="3">
        <v>0.6875</v>
      </c>
      <c r="C12" t="s">
        <v>2</v>
      </c>
      <c r="D12">
        <v>35.299999999999997</v>
      </c>
      <c r="E12">
        <v>8.3970000000000002</v>
      </c>
      <c r="F12" s="4">
        <v>8.2168111801147461</v>
      </c>
      <c r="G12" s="5">
        <v>230.06690979003906</v>
      </c>
      <c r="H12">
        <v>26.7</v>
      </c>
      <c r="J12">
        <v>1807.2800543030737</v>
      </c>
      <c r="K12">
        <f t="shared" si="0"/>
        <v>1791.9207337282601</v>
      </c>
      <c r="L12">
        <v>2229.044173038571</v>
      </c>
      <c r="M12">
        <f t="shared" si="1"/>
        <v>2210.1004548541073</v>
      </c>
      <c r="N12">
        <f t="shared" si="3"/>
        <v>-105.34396017470249</v>
      </c>
      <c r="O12">
        <f t="shared" si="4"/>
        <v>-25.888115094262048</v>
      </c>
      <c r="P12">
        <v>5</v>
      </c>
      <c r="Q12">
        <f>(-0.5*O12*X$4*1.024)/P12</f>
        <v>0.82179232555225445</v>
      </c>
      <c r="R12">
        <f>((-N12*W$4*1.024)/P12)-Q12-T12</f>
        <v>6.4703534926441604</v>
      </c>
      <c r="S12">
        <v>-60.406847462490269</v>
      </c>
      <c r="T12">
        <f t="shared" si="2"/>
        <v>-0.60406847462490265</v>
      </c>
    </row>
    <row r="13" spans="1:26" x14ac:dyDescent="0.2">
      <c r="A13" s="2">
        <v>42082</v>
      </c>
      <c r="B13" s="3">
        <v>0.70833333333333337</v>
      </c>
      <c r="C13" t="s">
        <v>2</v>
      </c>
      <c r="D13">
        <v>34.6</v>
      </c>
      <c r="E13">
        <v>8.3829999999999991</v>
      </c>
      <c r="F13" s="4">
        <v>8.196624755859375</v>
      </c>
      <c r="G13" s="5">
        <v>247.45843505859375</v>
      </c>
      <c r="H13">
        <v>26.5</v>
      </c>
      <c r="J13">
        <v>1834.0246865403733</v>
      </c>
      <c r="K13">
        <f t="shared" si="0"/>
        <v>1855.2272840726318</v>
      </c>
      <c r="L13">
        <v>2234.0656980142066</v>
      </c>
      <c r="M13">
        <f t="shared" si="1"/>
        <v>2259.8930471241974</v>
      </c>
      <c r="N13">
        <f t="shared" si="3"/>
        <v>-42.037409830330716</v>
      </c>
      <c r="O13">
        <f t="shared" si="4"/>
        <v>23.904477175828106</v>
      </c>
      <c r="P13">
        <v>5.5</v>
      </c>
      <c r="Q13">
        <f>(-0.5*O13*X$4*1.024)/P13</f>
        <v>-0.68983974860862496</v>
      </c>
      <c r="R13">
        <f>((-N13*W$4*1.024)/P13)-Q13-T13</f>
        <v>3.658013381660032</v>
      </c>
      <c r="S13">
        <v>-54.192720095319189</v>
      </c>
      <c r="T13">
        <f t="shared" si="2"/>
        <v>-0.54192720095319191</v>
      </c>
    </row>
    <row r="14" spans="1:26" x14ac:dyDescent="0.2">
      <c r="A14" s="2">
        <v>42082</v>
      </c>
      <c r="B14" s="3">
        <v>0.72916666666666663</v>
      </c>
      <c r="C14" t="s">
        <v>2</v>
      </c>
      <c r="D14">
        <v>34.700000000000003</v>
      </c>
      <c r="E14">
        <v>8.3330000000000002</v>
      </c>
      <c r="F14" s="4">
        <v>8.1723699569702148</v>
      </c>
      <c r="G14" s="5">
        <v>272.55291748046875</v>
      </c>
      <c r="H14">
        <v>25.2</v>
      </c>
      <c r="J14">
        <v>1898.6975902553786</v>
      </c>
      <c r="K14">
        <f t="shared" si="0"/>
        <v>1915.1128431970674</v>
      </c>
      <c r="L14">
        <v>2275.2726407773866</v>
      </c>
      <c r="M14">
        <f t="shared" si="1"/>
        <v>2294.9435857985168</v>
      </c>
      <c r="N14">
        <f>K14-K$2</f>
        <v>17.848149294104815</v>
      </c>
      <c r="O14">
        <f t="shared" si="4"/>
        <v>58.955015850147447</v>
      </c>
      <c r="P14">
        <v>6</v>
      </c>
      <c r="Q14">
        <f>(-0.5*O14*X$4*1.024)/P14</f>
        <v>-1.5595566859559005</v>
      </c>
      <c r="R14">
        <f>((-N14*W$4*1.024)/P14)-Q14-T14</f>
        <v>1.0219183602196689</v>
      </c>
      <c r="S14">
        <v>-40.664775958387359</v>
      </c>
      <c r="T14">
        <f t="shared" si="2"/>
        <v>-0.40664775958387361</v>
      </c>
    </row>
    <row r="15" spans="1:26" x14ac:dyDescent="0.2">
      <c r="A15" s="2">
        <v>42082</v>
      </c>
      <c r="B15" s="3">
        <v>0.97916666666666663</v>
      </c>
      <c r="C15" t="s">
        <v>2</v>
      </c>
      <c r="D15">
        <v>35.9</v>
      </c>
      <c r="E15">
        <v>8.1679999999999993</v>
      </c>
      <c r="F15" s="4">
        <v>8.0447826385498047</v>
      </c>
      <c r="G15" s="5">
        <v>401.33984375</v>
      </c>
      <c r="H15">
        <v>22.9</v>
      </c>
      <c r="I15">
        <v>88</v>
      </c>
      <c r="J15">
        <v>2037.6715021615253</v>
      </c>
      <c r="K15">
        <f t="shared" si="0"/>
        <v>1986.5878154778104</v>
      </c>
      <c r="L15">
        <v>2328.1834986443127</v>
      </c>
      <c r="M15">
        <f t="shared" si="1"/>
        <v>2269.8167814081044</v>
      </c>
      <c r="N15">
        <f>K15-K15</f>
        <v>0</v>
      </c>
      <c r="O15">
        <f>M15-M15</f>
        <v>0</v>
      </c>
      <c r="P15">
        <v>0</v>
      </c>
    </row>
    <row r="16" spans="1:26" x14ac:dyDescent="0.2">
      <c r="A16" s="2">
        <v>42083</v>
      </c>
      <c r="B16" s="3">
        <v>0</v>
      </c>
      <c r="C16" t="s">
        <v>2</v>
      </c>
      <c r="D16">
        <v>36</v>
      </c>
      <c r="E16">
        <v>8.1649999999999991</v>
      </c>
      <c r="F16" s="4">
        <v>8.0402584075927734</v>
      </c>
      <c r="G16" s="5">
        <v>406.95126342773438</v>
      </c>
      <c r="H16">
        <v>22.8</v>
      </c>
      <c r="I16">
        <v>88</v>
      </c>
      <c r="J16">
        <v>2044.2225332566511</v>
      </c>
      <c r="K16">
        <f t="shared" si="0"/>
        <v>1987.4385739995221</v>
      </c>
      <c r="L16">
        <v>2332.3131820388335</v>
      </c>
      <c r="M16">
        <f t="shared" si="1"/>
        <v>2267.5267047599768</v>
      </c>
      <c r="N16">
        <f>K16-K$15</f>
        <v>0.85075852171166844</v>
      </c>
      <c r="O16">
        <f>M16-M$15</f>
        <v>-2.2900766481275241</v>
      </c>
      <c r="P16">
        <v>0.5</v>
      </c>
      <c r="Q16">
        <f>(-0.5*O16*X$4*1.024)/P16</f>
        <v>0.72696193118160124</v>
      </c>
      <c r="R16">
        <f>((-N16*W$4*1.024)/P16)-Q16-T16</f>
        <v>-1.2854847088265795</v>
      </c>
      <c r="S16">
        <v>1.8393207380674146</v>
      </c>
      <c r="T16">
        <f t="shared" si="2"/>
        <v>1.8393207380674147E-2</v>
      </c>
    </row>
    <row r="17" spans="1:20" x14ac:dyDescent="0.2">
      <c r="A17" s="2">
        <v>42083</v>
      </c>
      <c r="B17" s="3">
        <v>2.0833333333333332E-2</v>
      </c>
      <c r="C17" t="s">
        <v>2</v>
      </c>
      <c r="D17">
        <v>36.1</v>
      </c>
      <c r="E17">
        <v>8.1460000000000008</v>
      </c>
      <c r="F17" s="4">
        <v>7.9870891571044922</v>
      </c>
      <c r="G17" s="5">
        <v>468.15411376953125</v>
      </c>
      <c r="H17">
        <v>22.7</v>
      </c>
      <c r="I17">
        <v>83</v>
      </c>
      <c r="J17">
        <v>2059.7471945377238</v>
      </c>
      <c r="K17">
        <f t="shared" si="0"/>
        <v>1996.9848146487625</v>
      </c>
      <c r="L17">
        <v>2316.5792782316194</v>
      </c>
      <c r="M17">
        <f t="shared" si="1"/>
        <v>2245.9909899752538</v>
      </c>
      <c r="N17">
        <f t="shared" ref="N17:N27" si="5">K17-K$15</f>
        <v>10.396999170952085</v>
      </c>
      <c r="O17">
        <f t="shared" ref="O17:O27" si="6">M17-M$15</f>
        <v>-23.825791432850565</v>
      </c>
      <c r="P17">
        <v>1</v>
      </c>
      <c r="Q17">
        <f>(-0.5*O17*X$4*1.024)/P17</f>
        <v>3.7816296162220415</v>
      </c>
      <c r="R17">
        <f>((-N17*W$4*1.024)/P17)-Q17-T17</f>
        <v>-7.2033575642190852</v>
      </c>
      <c r="S17">
        <v>12.130453117001379</v>
      </c>
      <c r="T17">
        <f t="shared" si="2"/>
        <v>0.12130453117001379</v>
      </c>
    </row>
    <row r="18" spans="1:20" x14ac:dyDescent="0.2">
      <c r="A18" s="2">
        <v>42083</v>
      </c>
      <c r="B18" s="3">
        <v>4.1666666666666664E-2</v>
      </c>
      <c r="C18" t="s">
        <v>2</v>
      </c>
      <c r="D18">
        <v>36</v>
      </c>
      <c r="E18">
        <v>8.1329999999999991</v>
      </c>
      <c r="F18" s="4">
        <v>7.9751949310302734</v>
      </c>
      <c r="G18" s="5">
        <v>480.18258666992188</v>
      </c>
      <c r="H18">
        <v>22.7</v>
      </c>
      <c r="I18">
        <v>80</v>
      </c>
      <c r="J18">
        <v>2050.1054937082317</v>
      </c>
      <c r="K18">
        <f t="shared" si="0"/>
        <v>1993.1581188830032</v>
      </c>
      <c r="L18">
        <v>2298.5419344930006</v>
      </c>
      <c r="M18">
        <f t="shared" si="1"/>
        <v>2234.6935474237507</v>
      </c>
      <c r="N18">
        <f t="shared" si="5"/>
        <v>6.5703034051928171</v>
      </c>
      <c r="O18">
        <f t="shared" si="6"/>
        <v>-35.123233984353647</v>
      </c>
      <c r="P18">
        <v>1.5</v>
      </c>
      <c r="Q18">
        <f>(-0.5*O18*X$4*1.024)/P18</f>
        <v>3.716506465331074</v>
      </c>
      <c r="R18">
        <f>((-N18*W$4*1.024)/P18)-Q18-T18</f>
        <v>-5.2484895141721717</v>
      </c>
      <c r="S18">
        <v>14.153164021149266</v>
      </c>
      <c r="T18">
        <f t="shared" si="2"/>
        <v>0.14153164021149267</v>
      </c>
    </row>
    <row r="19" spans="1:20" x14ac:dyDescent="0.2">
      <c r="A19" s="2">
        <v>42083</v>
      </c>
      <c r="B19" s="3">
        <v>6.25E-2</v>
      </c>
      <c r="C19" t="s">
        <v>2</v>
      </c>
      <c r="D19">
        <v>36.1</v>
      </c>
      <c r="E19">
        <v>8.0850000000000009</v>
      </c>
      <c r="F19" s="4">
        <v>7.9264640808105469</v>
      </c>
      <c r="G19" s="5">
        <v>551.21820068359375</v>
      </c>
      <c r="H19">
        <v>22.5</v>
      </c>
      <c r="I19">
        <v>64</v>
      </c>
      <c r="J19">
        <v>2088.1686518857596</v>
      </c>
      <c r="K19">
        <f t="shared" si="0"/>
        <v>2024.5402442105701</v>
      </c>
      <c r="L19">
        <v>2311.3996897430552</v>
      </c>
      <c r="M19">
        <f t="shared" si="1"/>
        <v>2240.96922828274</v>
      </c>
      <c r="N19">
        <f t="shared" si="5"/>
        <v>37.952428732759699</v>
      </c>
      <c r="O19">
        <f t="shared" si="6"/>
        <v>-28.847553125364357</v>
      </c>
      <c r="P19">
        <v>2</v>
      </c>
      <c r="Q19">
        <f>(-0.5*O19*X$4*1.024)/P19</f>
        <v>2.2893418160289154</v>
      </c>
      <c r="R19">
        <f>((-N19*W$4*1.024)/P19)-Q19-T19</f>
        <v>-8.5746310053202635</v>
      </c>
      <c r="S19">
        <v>26.147970082772833</v>
      </c>
      <c r="T19">
        <f t="shared" si="2"/>
        <v>0.26147970082772831</v>
      </c>
    </row>
    <row r="20" spans="1:20" x14ac:dyDescent="0.2">
      <c r="A20" s="2">
        <v>42083</v>
      </c>
      <c r="B20" s="3">
        <v>8.3333333333333329E-2</v>
      </c>
      <c r="C20" t="s">
        <v>2</v>
      </c>
      <c r="D20">
        <v>36</v>
      </c>
      <c r="E20">
        <v>8.0869999999999997</v>
      </c>
      <c r="F20" s="4">
        <v>7.9748063087463379</v>
      </c>
      <c r="G20" s="5">
        <v>487.67825317382812</v>
      </c>
      <c r="H20">
        <v>22.3</v>
      </c>
      <c r="I20">
        <v>69</v>
      </c>
      <c r="J20">
        <v>2082.7282028822233</v>
      </c>
      <c r="K20">
        <f t="shared" si="0"/>
        <v>2024.8746416910503</v>
      </c>
      <c r="L20">
        <v>2330.1409853731084</v>
      </c>
      <c r="M20">
        <f t="shared" si="1"/>
        <v>2265.4148468905219</v>
      </c>
      <c r="N20">
        <f t="shared" si="5"/>
        <v>38.28682621323992</v>
      </c>
      <c r="O20">
        <f t="shared" si="6"/>
        <v>-4.4019345175825038</v>
      </c>
      <c r="P20">
        <v>2.5</v>
      </c>
      <c r="Q20">
        <f>(-0.5*O20*X$4*1.024)/P20</f>
        <v>0.279470018652278</v>
      </c>
      <c r="R20">
        <f>((-N20*W$4*1.024)/P20)-Q20-T20</f>
        <v>-5.2957386334929986</v>
      </c>
      <c r="S20">
        <v>15.476056958836883</v>
      </c>
      <c r="T20">
        <f t="shared" si="2"/>
        <v>0.15476056958836884</v>
      </c>
    </row>
    <row r="21" spans="1:20" x14ac:dyDescent="0.2">
      <c r="A21" s="2">
        <v>42083</v>
      </c>
      <c r="B21" s="3">
        <v>0.10416666666666667</v>
      </c>
      <c r="C21" t="s">
        <v>2</v>
      </c>
      <c r="D21">
        <v>36.1</v>
      </c>
      <c r="E21">
        <v>8.0180000000000007</v>
      </c>
      <c r="F21" s="4">
        <v>7.9142398834228516</v>
      </c>
      <c r="G21" s="5">
        <v>581.01947021484375</v>
      </c>
      <c r="H21">
        <v>22.1</v>
      </c>
      <c r="I21">
        <v>52</v>
      </c>
      <c r="J21">
        <v>2138.8785925384145</v>
      </c>
      <c r="K21">
        <f t="shared" si="0"/>
        <v>2073.7050066161914</v>
      </c>
      <c r="L21">
        <v>2355.8999522000881</v>
      </c>
      <c r="M21">
        <f t="shared" si="1"/>
        <v>2284.1135270637969</v>
      </c>
      <c r="N21">
        <f t="shared" si="5"/>
        <v>87.117191138381031</v>
      </c>
      <c r="O21">
        <f t="shared" si="6"/>
        <v>14.296745655692575</v>
      </c>
      <c r="P21">
        <v>3</v>
      </c>
      <c r="Q21">
        <f>(-0.5*O21*X$4*1.024)/P21</f>
        <v>-0.75639315682384189</v>
      </c>
      <c r="R21">
        <f>((-N21*W$4*1.024)/P21)-Q21-T21</f>
        <v>-8.7247379293737932</v>
      </c>
      <c r="S21">
        <v>26.297070120840921</v>
      </c>
      <c r="T21">
        <f t="shared" si="2"/>
        <v>0.26297070120840921</v>
      </c>
    </row>
    <row r="22" spans="1:20" x14ac:dyDescent="0.2">
      <c r="A22" s="2">
        <v>42083</v>
      </c>
      <c r="B22" s="3">
        <v>0.125</v>
      </c>
      <c r="C22" t="s">
        <v>2</v>
      </c>
      <c r="D22">
        <v>36.1</v>
      </c>
      <c r="E22">
        <v>8.0030000000000001</v>
      </c>
      <c r="F22" s="4">
        <v>7.9159331321716309</v>
      </c>
      <c r="G22" s="5">
        <v>585.5068359375</v>
      </c>
      <c r="H22">
        <v>21.8</v>
      </c>
      <c r="I22">
        <v>51</v>
      </c>
      <c r="J22">
        <v>2166.7540893716559</v>
      </c>
      <c r="K22">
        <f t="shared" si="0"/>
        <v>2100.7311115791676</v>
      </c>
      <c r="L22">
        <v>2384.1864313802162</v>
      </c>
      <c r="M22">
        <f t="shared" si="1"/>
        <v>2311.5380913658605</v>
      </c>
      <c r="N22">
        <f t="shared" si="5"/>
        <v>114.14329610135724</v>
      </c>
      <c r="O22">
        <f t="shared" si="6"/>
        <v>41.721309957756148</v>
      </c>
      <c r="P22">
        <v>3.5</v>
      </c>
      <c r="Q22">
        <f>(-0.5*O22*X$4*1.024)/P22</f>
        <v>-1.8920018047128733</v>
      </c>
      <c r="R22">
        <f>((-N22*W$4*1.024)/P22)-Q22-T22</f>
        <v>-8.73065028273564</v>
      </c>
      <c r="S22">
        <v>27.018125475855847</v>
      </c>
      <c r="T22">
        <f t="shared" si="2"/>
        <v>0.27018125475855848</v>
      </c>
    </row>
    <row r="23" spans="1:20" x14ac:dyDescent="0.2">
      <c r="A23" s="2">
        <v>42083</v>
      </c>
      <c r="B23" s="3">
        <v>0.14583333333333334</v>
      </c>
      <c r="C23" t="s">
        <v>2</v>
      </c>
      <c r="D23">
        <v>36.1</v>
      </c>
      <c r="E23">
        <v>8.048</v>
      </c>
      <c r="F23" s="4">
        <v>7.9344134330749512</v>
      </c>
      <c r="G23" s="5">
        <v>548.7652587890625</v>
      </c>
      <c r="H23">
        <v>21.7</v>
      </c>
      <c r="I23">
        <v>57</v>
      </c>
      <c r="J23">
        <v>2125.9802714505158</v>
      </c>
      <c r="K23">
        <f t="shared" si="0"/>
        <v>2061.1997091625499</v>
      </c>
      <c r="L23">
        <v>2349.7918060125999</v>
      </c>
      <c r="M23">
        <f t="shared" si="1"/>
        <v>2278.191501674266</v>
      </c>
      <c r="N23">
        <f t="shared" si="5"/>
        <v>74.611893684739471</v>
      </c>
      <c r="O23">
        <f>M23-M$15</f>
        <v>8.3747202661616029</v>
      </c>
      <c r="P23">
        <v>4</v>
      </c>
      <c r="Q23">
        <f>(-0.5*O23*X$4*1.024)/P23</f>
        <v>-0.33230890016129239</v>
      </c>
      <c r="R23">
        <f>((-N23*W$4*1.024)/P23)-Q23-T23</f>
        <v>-5.7690759821869415</v>
      </c>
      <c r="S23">
        <v>18.01849995273091</v>
      </c>
      <c r="T23">
        <f t="shared" si="2"/>
        <v>0.1801849995273091</v>
      </c>
    </row>
    <row r="24" spans="1:20" x14ac:dyDescent="0.2">
      <c r="A24" s="2">
        <v>42083</v>
      </c>
      <c r="B24" s="3">
        <v>0.16666666666666666</v>
      </c>
      <c r="C24" t="s">
        <v>2</v>
      </c>
      <c r="D24">
        <v>35.799999999999997</v>
      </c>
      <c r="E24">
        <v>8.0630000000000006</v>
      </c>
      <c r="F24" s="4">
        <v>7.9725561141967773</v>
      </c>
      <c r="G24" s="5">
        <v>490.97265625</v>
      </c>
      <c r="H24">
        <v>22</v>
      </c>
      <c r="I24">
        <v>60</v>
      </c>
      <c r="J24">
        <v>2085.3268074706975</v>
      </c>
      <c r="K24">
        <f t="shared" si="0"/>
        <v>2038.7273257395088</v>
      </c>
      <c r="L24">
        <v>2327.7518208551114</v>
      </c>
      <c r="M24">
        <f t="shared" si="1"/>
        <v>2275.7350203890755</v>
      </c>
      <c r="N24">
        <f t="shared" si="5"/>
        <v>52.139510261698433</v>
      </c>
      <c r="O24">
        <f t="shared" si="6"/>
        <v>5.9182389809711822</v>
      </c>
      <c r="P24">
        <v>4.5</v>
      </c>
      <c r="Q24">
        <f>(-0.5*O24*X$4*1.024)/P24</f>
        <v>-0.20874286467994357</v>
      </c>
      <c r="R24">
        <f>((-N24*W$4*1.024)/P24)-Q24-T24</f>
        <v>-3.5809785535714549</v>
      </c>
      <c r="S24">
        <v>11.168449881283202</v>
      </c>
      <c r="T24">
        <f t="shared" si="2"/>
        <v>0.11168449881283202</v>
      </c>
    </row>
    <row r="25" spans="1:20" x14ac:dyDescent="0.2">
      <c r="A25" s="2">
        <v>42083</v>
      </c>
      <c r="B25" s="3">
        <v>0.1875</v>
      </c>
      <c r="C25" t="s">
        <v>2</v>
      </c>
      <c r="D25">
        <v>35.9</v>
      </c>
      <c r="E25">
        <v>8.0329999999999995</v>
      </c>
      <c r="F25" s="4">
        <v>7.8848886489868164</v>
      </c>
      <c r="G25" s="5">
        <v>623.0391845703125</v>
      </c>
      <c r="H25">
        <v>21.9</v>
      </c>
      <c r="I25">
        <v>56</v>
      </c>
      <c r="J25">
        <v>2134.3222815083072</v>
      </c>
      <c r="K25">
        <f t="shared" si="0"/>
        <v>2080.8155947852579</v>
      </c>
      <c r="L25">
        <v>2333.1082717011013</v>
      </c>
      <c r="M25">
        <f t="shared" si="1"/>
        <v>2274.6180921877035</v>
      </c>
      <c r="N25">
        <f t="shared" si="5"/>
        <v>94.227779307447463</v>
      </c>
      <c r="O25">
        <f t="shared" si="6"/>
        <v>4.8013107795991345</v>
      </c>
      <c r="P25">
        <v>5</v>
      </c>
      <c r="Q25">
        <f>(-0.5*O25*X$4*1.024)/P25</f>
        <v>-0.15241280938759491</v>
      </c>
      <c r="R25">
        <f>((-N25*W$4*1.024)/P25)-Q25-T25</f>
        <v>-6.0971761930100401</v>
      </c>
      <c r="S25">
        <v>26.72557497264113</v>
      </c>
      <c r="T25">
        <f t="shared" si="2"/>
        <v>0.26725574972641131</v>
      </c>
    </row>
    <row r="26" spans="1:20" x14ac:dyDescent="0.2">
      <c r="A26" s="2">
        <v>42083</v>
      </c>
      <c r="B26" s="3">
        <v>0.20833333333333334</v>
      </c>
      <c r="C26" t="s">
        <v>2</v>
      </c>
      <c r="D26">
        <v>35.9</v>
      </c>
      <c r="E26">
        <v>8.01</v>
      </c>
      <c r="F26" s="4">
        <v>7.8787398338317871</v>
      </c>
      <c r="G26" s="5">
        <v>639.57611083984375</v>
      </c>
      <c r="H26">
        <v>22</v>
      </c>
      <c r="I26">
        <v>55</v>
      </c>
      <c r="J26">
        <v>2157.4821998235848</v>
      </c>
      <c r="K26">
        <f t="shared" si="0"/>
        <v>2103.3949023349714</v>
      </c>
      <c r="L26">
        <v>2355.3053482199075</v>
      </c>
      <c r="M26">
        <f t="shared" si="1"/>
        <v>2296.2586960361218</v>
      </c>
      <c r="N26">
        <f t="shared" si="5"/>
        <v>116.80708685716104</v>
      </c>
      <c r="O26">
        <f t="shared" si="6"/>
        <v>26.441914628017457</v>
      </c>
      <c r="P26">
        <v>5.5</v>
      </c>
      <c r="Q26">
        <f>(-0.5*O26*X$4*1.024)/P26</f>
        <v>-0.7630655799561693</v>
      </c>
      <c r="R26">
        <f>((-N26*W$4*1.024)/P26)-Q26-T26</f>
        <v>-6.2650419601877525</v>
      </c>
      <c r="S26">
        <v>28.642723979170484</v>
      </c>
      <c r="T26">
        <f t="shared" si="2"/>
        <v>0.28642723979170481</v>
      </c>
    </row>
    <row r="27" spans="1:20" x14ac:dyDescent="0.2">
      <c r="A27" s="2">
        <v>42083</v>
      </c>
      <c r="B27" s="3">
        <v>0.22916666666666666</v>
      </c>
      <c r="C27" t="s">
        <v>2</v>
      </c>
      <c r="D27">
        <v>35.799999999999997</v>
      </c>
      <c r="E27">
        <v>8.02</v>
      </c>
      <c r="F27" s="4">
        <v>7.9897112846374512</v>
      </c>
      <c r="G27" s="5">
        <v>475.1414794921875</v>
      </c>
      <c r="H27">
        <v>21.8</v>
      </c>
      <c r="I27">
        <v>63</v>
      </c>
      <c r="J27">
        <v>2107.3014886280139</v>
      </c>
      <c r="K27">
        <f t="shared" si="0"/>
        <v>2060.2109525692877</v>
      </c>
      <c r="L27">
        <v>2359.6071472008998</v>
      </c>
      <c r="M27">
        <f t="shared" si="1"/>
        <v>2306.8784958668016</v>
      </c>
      <c r="N27">
        <f t="shared" si="5"/>
        <v>73.623137091477247</v>
      </c>
      <c r="O27">
        <f t="shared" si="6"/>
        <v>37.061714458697224</v>
      </c>
      <c r="P27">
        <v>6</v>
      </c>
      <c r="Q27">
        <f>(-0.5*O27*X$4*1.024)/P27</f>
        <v>-0.98040588648073734</v>
      </c>
      <c r="R27">
        <f>((-N27*W$4*1.024)/P27)-Q27-T27</f>
        <v>-3.0080082943260593</v>
      </c>
      <c r="S27">
        <v>9.3259407753707357</v>
      </c>
      <c r="T27">
        <f t="shared" si="2"/>
        <v>9.3259407753707363E-2</v>
      </c>
    </row>
    <row r="28" spans="1:20" x14ac:dyDescent="0.2">
      <c r="A28" s="2">
        <v>42082</v>
      </c>
      <c r="B28" s="3">
        <v>0.47916666666666669</v>
      </c>
      <c r="C28" t="s">
        <v>3</v>
      </c>
      <c r="D28">
        <v>35.5</v>
      </c>
      <c r="E28">
        <v>8.3239999999999998</v>
      </c>
      <c r="F28" s="4">
        <v>8.1353263854980469</v>
      </c>
      <c r="G28" s="5">
        <v>304.87130737304688</v>
      </c>
      <c r="H28">
        <v>24.6</v>
      </c>
      <c r="I28">
        <v>102.4</v>
      </c>
      <c r="J28">
        <v>1939.7839662072322</v>
      </c>
      <c r="K28">
        <f t="shared" si="0"/>
        <v>1912.4630652747362</v>
      </c>
      <c r="L28">
        <v>2295.2303777156067</v>
      </c>
      <c r="M28">
        <f t="shared" si="1"/>
        <v>2262.903189297077</v>
      </c>
      <c r="N28">
        <f>K28-K28</f>
        <v>0</v>
      </c>
      <c r="O28">
        <f>M28-M28</f>
        <v>0</v>
      </c>
      <c r="P28">
        <v>0</v>
      </c>
      <c r="S28">
        <v>-20.469727946856246</v>
      </c>
      <c r="T28">
        <f t="shared" si="2"/>
        <v>-0.20469727946856245</v>
      </c>
    </row>
    <row r="29" spans="1:20" x14ac:dyDescent="0.2">
      <c r="A29" s="2">
        <v>42082</v>
      </c>
      <c r="B29" s="3">
        <v>0.5</v>
      </c>
      <c r="C29" t="s">
        <v>3</v>
      </c>
      <c r="D29">
        <v>35.6</v>
      </c>
      <c r="E29">
        <v>8.4120000000000008</v>
      </c>
      <c r="H29">
        <v>25.3</v>
      </c>
      <c r="I29">
        <v>98.5</v>
      </c>
      <c r="T29">
        <f t="shared" si="2"/>
        <v>0</v>
      </c>
    </row>
    <row r="30" spans="1:20" x14ac:dyDescent="0.2">
      <c r="A30" s="2">
        <v>42082</v>
      </c>
      <c r="B30" s="3">
        <v>0.52083333333333337</v>
      </c>
      <c r="C30" t="s">
        <v>3</v>
      </c>
      <c r="D30">
        <v>35.5</v>
      </c>
      <c r="E30">
        <v>8.5009999999999994</v>
      </c>
      <c r="F30" s="4">
        <v>8.2735090255737305</v>
      </c>
      <c r="G30" s="5">
        <v>189.98104858398438</v>
      </c>
      <c r="H30">
        <v>26.9</v>
      </c>
      <c r="I30">
        <v>98.3</v>
      </c>
      <c r="J30">
        <v>1740.3237605405734</v>
      </c>
      <c r="K30">
        <f t="shared" ref="K30:K66" si="7">J30*35/D30</f>
        <v>1715.8121582794386</v>
      </c>
      <c r="L30">
        <v>2202.8073771060467</v>
      </c>
      <c r="M30">
        <f>L30*35/D30</f>
        <v>2171.7819210904686</v>
      </c>
      <c r="N30">
        <f>K30-K$28</f>
        <v>-196.65090699529765</v>
      </c>
      <c r="O30">
        <f>M30-M$28</f>
        <v>-91.12126820660842</v>
      </c>
      <c r="P30">
        <v>1</v>
      </c>
      <c r="Q30">
        <f>(-0.5*O30*X$3*1.024)/P30</f>
        <v>4.2921762176040827</v>
      </c>
      <c r="R30">
        <f>((-N30*W$3*1.024)/P30)-Q30-T30</f>
        <v>14.686735798249467</v>
      </c>
      <c r="S30">
        <v>-45.282336964054963</v>
      </c>
      <c r="T30">
        <f t="shared" si="2"/>
        <v>-0.45282336964054964</v>
      </c>
    </row>
    <row r="31" spans="1:20" x14ac:dyDescent="0.2">
      <c r="A31" s="2">
        <v>42082</v>
      </c>
      <c r="B31" s="3">
        <v>0.54166666666666663</v>
      </c>
      <c r="C31" t="s">
        <v>3</v>
      </c>
      <c r="D31">
        <v>35.200000000000003</v>
      </c>
      <c r="E31">
        <v>8.5809999999999995</v>
      </c>
      <c r="H31">
        <v>27.7</v>
      </c>
      <c r="T31">
        <f t="shared" si="2"/>
        <v>0</v>
      </c>
    </row>
    <row r="32" spans="1:20" x14ac:dyDescent="0.2">
      <c r="A32" s="2">
        <v>42082</v>
      </c>
      <c r="B32" s="3">
        <v>0.5625</v>
      </c>
      <c r="C32" t="s">
        <v>3</v>
      </c>
      <c r="D32">
        <v>35.6</v>
      </c>
      <c r="E32">
        <v>8.6820000000000004</v>
      </c>
      <c r="F32" s="4">
        <v>7.8934555053710938</v>
      </c>
      <c r="G32" s="5">
        <v>523.84930419921875</v>
      </c>
      <c r="H32">
        <v>29.2</v>
      </c>
      <c r="I32">
        <v>104.1</v>
      </c>
      <c r="J32">
        <v>1787.9723808784561</v>
      </c>
      <c r="K32">
        <f t="shared" si="7"/>
        <v>1757.8380149085945</v>
      </c>
      <c r="L32">
        <v>2019.4810941937833</v>
      </c>
      <c r="M32">
        <f t="shared" ref="M32" si="8">L32*35/D32</f>
        <v>1985.4448959770341</v>
      </c>
      <c r="N32">
        <f t="shared" ref="N32" si="9">K32-K$28</f>
        <v>-154.62505036614175</v>
      </c>
      <c r="O32">
        <f t="shared" ref="O32" si="10">M32-M$28</f>
        <v>-277.45829332004291</v>
      </c>
      <c r="P32">
        <v>2</v>
      </c>
      <c r="Q32">
        <f>(-0.5*O32*X$3*1.024)/P32</f>
        <v>6.5346977242736504</v>
      </c>
      <c r="R32">
        <f>((-N32*W$3*1.024)/P32)-Q32-T32</f>
        <v>0.47356027149216695</v>
      </c>
      <c r="S32">
        <v>27.520037668092414</v>
      </c>
      <c r="T32">
        <f t="shared" si="2"/>
        <v>0.27520037668092412</v>
      </c>
    </row>
    <row r="33" spans="1:20" x14ac:dyDescent="0.2">
      <c r="A33" s="2">
        <v>42082</v>
      </c>
      <c r="B33" s="3">
        <v>0.58333333333333337</v>
      </c>
      <c r="C33" t="s">
        <v>3</v>
      </c>
      <c r="D33">
        <v>35.5</v>
      </c>
      <c r="E33">
        <v>8.718</v>
      </c>
      <c r="H33">
        <v>29.8</v>
      </c>
      <c r="I33">
        <v>103.8</v>
      </c>
      <c r="T33">
        <f t="shared" si="2"/>
        <v>0</v>
      </c>
    </row>
    <row r="34" spans="1:20" x14ac:dyDescent="0.2">
      <c r="A34" s="2">
        <v>42082</v>
      </c>
      <c r="B34" s="3">
        <v>0.60416666666666663</v>
      </c>
      <c r="C34" t="s">
        <v>3</v>
      </c>
      <c r="D34">
        <v>35.799999999999997</v>
      </c>
      <c r="E34">
        <v>8.7330000000000005</v>
      </c>
      <c r="F34" s="4">
        <v>8.5208063125610352</v>
      </c>
      <c r="G34" s="5">
        <v>66.56195068359375</v>
      </c>
      <c r="H34">
        <v>30.4</v>
      </c>
      <c r="J34">
        <v>1248.5550209948815</v>
      </c>
      <c r="K34">
        <f t="shared" si="7"/>
        <v>1220.6543501346607</v>
      </c>
      <c r="L34">
        <v>1872.2822110905654</v>
      </c>
      <c r="M34">
        <f t="shared" ref="M34" si="11">L34*35/D34</f>
        <v>1830.4435024628433</v>
      </c>
      <c r="N34">
        <f t="shared" ref="N34" si="12">K34-K$28</f>
        <v>-691.80871514007549</v>
      </c>
      <c r="O34">
        <f t="shared" ref="O34" si="13">M34-M$28</f>
        <v>-432.45968683423371</v>
      </c>
      <c r="P34">
        <v>3</v>
      </c>
      <c r="Q34">
        <f>(-0.5*O34*X$3*1.024)/P34</f>
        <v>6.7901936962132483</v>
      </c>
      <c r="R34">
        <f>((-N34*W$3*1.024)/P34)-Q34-T34</f>
        <v>15.85081270618465</v>
      </c>
      <c r="S34">
        <v>-91.636792375915505</v>
      </c>
      <c r="T34">
        <f t="shared" si="2"/>
        <v>-0.9163679237591551</v>
      </c>
    </row>
    <row r="35" spans="1:20" x14ac:dyDescent="0.2">
      <c r="A35" s="2">
        <v>42082</v>
      </c>
      <c r="B35" s="3">
        <v>0.625</v>
      </c>
      <c r="C35" t="s">
        <v>3</v>
      </c>
      <c r="D35">
        <v>35</v>
      </c>
      <c r="E35">
        <v>8.8010000000000002</v>
      </c>
      <c r="H35">
        <v>30.6</v>
      </c>
      <c r="T35">
        <f t="shared" si="2"/>
        <v>0</v>
      </c>
    </row>
    <row r="36" spans="1:20" x14ac:dyDescent="0.2">
      <c r="A36" s="2">
        <v>42082</v>
      </c>
      <c r="B36" s="3">
        <v>0.64583333333333337</v>
      </c>
      <c r="C36" t="s">
        <v>3</v>
      </c>
      <c r="D36">
        <v>35.299999999999997</v>
      </c>
      <c r="E36">
        <v>8.827</v>
      </c>
      <c r="F36" s="4">
        <v>8.5844783782958984</v>
      </c>
      <c r="G36" s="5">
        <v>49.932468414306641</v>
      </c>
      <c r="H36">
        <v>30.3</v>
      </c>
      <c r="J36">
        <v>1130.0324826267763</v>
      </c>
      <c r="K36">
        <f t="shared" si="7"/>
        <v>1120.4288071370304</v>
      </c>
      <c r="L36">
        <v>1766.2260330092704</v>
      </c>
      <c r="M36">
        <f t="shared" ref="M36" si="14">L36*35/D36</f>
        <v>1751.2156134652826</v>
      </c>
      <c r="N36">
        <f t="shared" ref="N36" si="15">K36-K$28</f>
        <v>-792.03425813770582</v>
      </c>
      <c r="O36">
        <f t="shared" ref="O36" si="16">M36-M$28</f>
        <v>-511.68757583179445</v>
      </c>
      <c r="P36">
        <v>4</v>
      </c>
      <c r="Q36">
        <f>(-0.5*O36*X$3*1.024)/P36</f>
        <v>6.0256328929952119</v>
      </c>
      <c r="R36">
        <f>((-N36*W$3*1.024)/P36)-Q36-T36</f>
        <v>13.848070508861346</v>
      </c>
      <c r="S36">
        <v>-121.97125541973101</v>
      </c>
      <c r="T36">
        <f t="shared" si="2"/>
        <v>-1.2197125541973102</v>
      </c>
    </row>
    <row r="37" spans="1:20" x14ac:dyDescent="0.2">
      <c r="A37" s="2">
        <v>42082</v>
      </c>
      <c r="B37" s="3">
        <v>0.66666666666666663</v>
      </c>
      <c r="C37" t="s">
        <v>3</v>
      </c>
      <c r="D37">
        <v>35.299999999999997</v>
      </c>
      <c r="E37">
        <v>8.8940000000000001</v>
      </c>
      <c r="H37">
        <v>30</v>
      </c>
      <c r="I37">
        <v>102.8</v>
      </c>
      <c r="T37">
        <f t="shared" si="2"/>
        <v>0</v>
      </c>
    </row>
    <row r="38" spans="1:20" x14ac:dyDescent="0.2">
      <c r="A38" s="2">
        <v>42082</v>
      </c>
      <c r="B38" s="3">
        <v>0.6875</v>
      </c>
      <c r="C38" t="s">
        <v>3</v>
      </c>
      <c r="D38">
        <v>35.6</v>
      </c>
      <c r="E38">
        <v>8.9220000000000006</v>
      </c>
      <c r="F38" s="4">
        <v>8.6819782257080078</v>
      </c>
      <c r="G38" s="5">
        <v>32.615665435791016</v>
      </c>
      <c r="H38">
        <v>29.1</v>
      </c>
      <c r="J38">
        <v>995.91869947427131</v>
      </c>
      <c r="K38">
        <f t="shared" si="7"/>
        <v>979.13355285391833</v>
      </c>
      <c r="L38">
        <v>1658.384578041472</v>
      </c>
      <c r="M38">
        <f t="shared" ref="M38" si="17">L38*35/D38</f>
        <v>1630.4342761643686</v>
      </c>
      <c r="N38">
        <f t="shared" ref="N38" si="18">K38-K$28</f>
        <v>-933.32951242081788</v>
      </c>
      <c r="O38">
        <f t="shared" ref="O38" si="19">M38-M$28</f>
        <v>-632.46891313270839</v>
      </c>
      <c r="P38">
        <v>5</v>
      </c>
      <c r="Q38">
        <f>(-0.5*O38*X$3*1.024)/P38</f>
        <v>5.9583631368406191</v>
      </c>
      <c r="R38">
        <f>((-N38*W$3*1.024)/P38)-Q38-T38</f>
        <v>12.92123098110261</v>
      </c>
      <c r="S38">
        <v>-129.41727767151482</v>
      </c>
      <c r="T38">
        <f t="shared" si="2"/>
        <v>-1.2941727767151483</v>
      </c>
    </row>
    <row r="39" spans="1:20" x14ac:dyDescent="0.2">
      <c r="A39" s="2">
        <v>42082</v>
      </c>
      <c r="B39" s="3">
        <v>0.70833333333333337</v>
      </c>
      <c r="C39" t="s">
        <v>3</v>
      </c>
      <c r="D39">
        <v>35.4</v>
      </c>
      <c r="E39">
        <v>8.9420000000000002</v>
      </c>
      <c r="H39">
        <v>29.5</v>
      </c>
      <c r="T39">
        <f t="shared" si="2"/>
        <v>0</v>
      </c>
    </row>
    <row r="40" spans="1:20" x14ac:dyDescent="0.2">
      <c r="A40" s="2">
        <v>42082</v>
      </c>
      <c r="B40" s="3">
        <v>0.72916666666666663</v>
      </c>
      <c r="C40" t="s">
        <v>3</v>
      </c>
      <c r="D40">
        <v>34.9</v>
      </c>
      <c r="E40">
        <v>8.3919999999999995</v>
      </c>
      <c r="F40" s="4">
        <v>8.2281246185302734</v>
      </c>
      <c r="G40" s="5">
        <v>224.90174865722656</v>
      </c>
      <c r="H40">
        <v>26</v>
      </c>
      <c r="J40">
        <v>1816.1232147011144</v>
      </c>
      <c r="K40">
        <f t="shared" si="7"/>
        <v>1821.3270061472497</v>
      </c>
      <c r="L40">
        <v>2235.6275361988264</v>
      </c>
      <c r="M40">
        <f t="shared" ref="M40:M79" si="20">L40*35/D40</f>
        <v>2242.0333457581355</v>
      </c>
      <c r="N40">
        <f t="shared" ref="N40" si="21">K40-K$28</f>
        <v>-91.136059127486533</v>
      </c>
      <c r="O40">
        <f t="shared" ref="O40" si="22">M40-M$28</f>
        <v>-20.869843538941495</v>
      </c>
      <c r="P40">
        <v>6</v>
      </c>
      <c r="Q40">
        <f>(-0.5*O40*X$3*1.024)/P40</f>
        <v>0.1638421850097167</v>
      </c>
      <c r="R40">
        <f>((-N40*W$3*1.024)/P40)-Q40-T40</f>
        <v>1.8264376792484087</v>
      </c>
      <c r="S40">
        <v>-55.93222212110836</v>
      </c>
      <c r="T40">
        <f t="shared" si="2"/>
        <v>-0.55932222121108355</v>
      </c>
    </row>
    <row r="41" spans="1:20" x14ac:dyDescent="0.2">
      <c r="A41" s="2">
        <v>42082</v>
      </c>
      <c r="B41" s="3">
        <v>0.97916666666666663</v>
      </c>
      <c r="C41" t="s">
        <v>3</v>
      </c>
      <c r="D41">
        <v>36</v>
      </c>
      <c r="E41">
        <v>8.1660000000000004</v>
      </c>
      <c r="F41" s="4">
        <v>8.0189619064331055</v>
      </c>
      <c r="G41" s="5">
        <v>430.6446533203125</v>
      </c>
      <c r="H41">
        <v>23</v>
      </c>
      <c r="I41">
        <v>89</v>
      </c>
      <c r="J41">
        <v>2049.3049520424502</v>
      </c>
      <c r="K41">
        <f t="shared" si="7"/>
        <v>1992.3798144857153</v>
      </c>
      <c r="L41">
        <v>2326.3965325267609</v>
      </c>
      <c r="M41">
        <f t="shared" si="20"/>
        <v>2261.7744066232394</v>
      </c>
      <c r="N41">
        <f>K41-K41</f>
        <v>0</v>
      </c>
      <c r="O41">
        <f>M41-M41</f>
        <v>0</v>
      </c>
      <c r="P41">
        <v>0</v>
      </c>
      <c r="S41">
        <v>5.8070625744789686</v>
      </c>
      <c r="T41">
        <f t="shared" si="2"/>
        <v>5.8070625744789689E-2</v>
      </c>
    </row>
    <row r="42" spans="1:20" x14ac:dyDescent="0.2">
      <c r="A42" s="2">
        <v>42083</v>
      </c>
      <c r="B42" s="3">
        <v>0</v>
      </c>
      <c r="C42" t="s">
        <v>3</v>
      </c>
      <c r="D42">
        <v>35.9</v>
      </c>
      <c r="E42">
        <v>8.1489999999999991</v>
      </c>
      <c r="H42">
        <v>22.8</v>
      </c>
      <c r="I42">
        <v>88</v>
      </c>
      <c r="T42">
        <f t="shared" si="2"/>
        <v>0</v>
      </c>
    </row>
    <row r="43" spans="1:20" x14ac:dyDescent="0.2">
      <c r="A43" s="2">
        <v>42083</v>
      </c>
      <c r="B43" s="3">
        <v>2.0833333333333332E-2</v>
      </c>
      <c r="C43" t="s">
        <v>3</v>
      </c>
      <c r="D43">
        <v>36.1</v>
      </c>
      <c r="E43">
        <v>8.1039999999999992</v>
      </c>
      <c r="F43" s="4">
        <v>7.9483065605163574</v>
      </c>
      <c r="G43" s="5">
        <v>520.2923583984375</v>
      </c>
      <c r="H43">
        <v>22.6</v>
      </c>
      <c r="I43">
        <v>76</v>
      </c>
      <c r="J43">
        <v>2079.5547225699102</v>
      </c>
      <c r="K43">
        <f t="shared" si="7"/>
        <v>2016.1887891952038</v>
      </c>
      <c r="L43">
        <v>2314.9220714910807</v>
      </c>
      <c r="M43">
        <f t="shared" si="20"/>
        <v>2244.3842798389978</v>
      </c>
      <c r="N43">
        <f>K43-K$41</f>
        <v>23.808974709488439</v>
      </c>
      <c r="O43">
        <f>M43-M$41</f>
        <v>-17.390126784241602</v>
      </c>
      <c r="P43">
        <v>1</v>
      </c>
      <c r="Q43">
        <f>(-0.5*O43*X$3*1.024)/P43</f>
        <v>0.81914453204491644</v>
      </c>
      <c r="R43">
        <f>((-N43*W$3*1.024)/P43)-Q43-T43</f>
        <v>-3.2713104858898658</v>
      </c>
      <c r="S43">
        <v>20.917006441346221</v>
      </c>
      <c r="T43">
        <f t="shared" si="2"/>
        <v>0.2091700644134622</v>
      </c>
    </row>
    <row r="44" spans="1:20" x14ac:dyDescent="0.2">
      <c r="A44" s="2">
        <v>42083</v>
      </c>
      <c r="B44" s="3">
        <v>4.1666666666666664E-2</v>
      </c>
      <c r="C44" t="s">
        <v>3</v>
      </c>
      <c r="D44">
        <v>36.1</v>
      </c>
      <c r="E44">
        <v>8.0090000000000003</v>
      </c>
      <c r="H44">
        <v>22.5</v>
      </c>
      <c r="I44">
        <v>60</v>
      </c>
      <c r="T44">
        <f t="shared" si="2"/>
        <v>0</v>
      </c>
    </row>
    <row r="45" spans="1:20" x14ac:dyDescent="0.2">
      <c r="A45" s="2">
        <v>42083</v>
      </c>
      <c r="B45" s="3">
        <v>6.25E-2</v>
      </c>
      <c r="C45" t="s">
        <v>3</v>
      </c>
      <c r="D45">
        <v>36.1</v>
      </c>
      <c r="E45">
        <v>7.9039999999999999</v>
      </c>
      <c r="F45" s="4">
        <v>7.8137292861938477</v>
      </c>
      <c r="G45" s="5">
        <v>761.7469482421875</v>
      </c>
      <c r="H45">
        <v>22.2</v>
      </c>
      <c r="I45">
        <v>44</v>
      </c>
      <c r="J45">
        <v>2194.0808779817125</v>
      </c>
      <c r="K45">
        <f t="shared" si="7"/>
        <v>2127.2252279601089</v>
      </c>
      <c r="L45">
        <v>2364.8243971943143</v>
      </c>
      <c r="M45">
        <f t="shared" si="20"/>
        <v>2292.7660360609698</v>
      </c>
      <c r="N45">
        <f t="shared" ref="N45" si="23">K45-K$41</f>
        <v>134.84541347439358</v>
      </c>
      <c r="O45">
        <f t="shared" ref="O45" si="24">M45-M$41</f>
        <v>30.991629437730353</v>
      </c>
      <c r="P45">
        <v>2</v>
      </c>
      <c r="Q45">
        <f>(-0.5*O45*X$3*1.024)/P45</f>
        <v>-0.72991485651742527</v>
      </c>
      <c r="R45">
        <f>((-N45*W$3*1.024)/P45)-Q45-T45</f>
        <v>-6.2398644485544175</v>
      </c>
      <c r="S45">
        <v>61.802094877400705</v>
      </c>
      <c r="T45">
        <f t="shared" si="2"/>
        <v>0.61802094877400704</v>
      </c>
    </row>
    <row r="46" spans="1:20" x14ac:dyDescent="0.2">
      <c r="A46" s="2">
        <v>42083</v>
      </c>
      <c r="B46" s="3">
        <v>8.3333333333333329E-2</v>
      </c>
      <c r="C46" t="s">
        <v>3</v>
      </c>
      <c r="D46">
        <v>36.200000000000003</v>
      </c>
      <c r="E46">
        <v>7.8330000000000002</v>
      </c>
      <c r="H46">
        <v>22.2</v>
      </c>
      <c r="I46">
        <v>40</v>
      </c>
      <c r="T46">
        <f t="shared" si="2"/>
        <v>0</v>
      </c>
    </row>
    <row r="47" spans="1:20" x14ac:dyDescent="0.2">
      <c r="A47" s="2">
        <v>42083</v>
      </c>
      <c r="B47" s="3">
        <v>0.10416666666666667</v>
      </c>
      <c r="C47" t="s">
        <v>3</v>
      </c>
      <c r="D47">
        <v>36.200000000000003</v>
      </c>
      <c r="E47">
        <v>7.7610000000000001</v>
      </c>
      <c r="F47" s="4">
        <v>7.6298775672912598</v>
      </c>
      <c r="G47" s="5">
        <v>1234.3612060546875</v>
      </c>
      <c r="H47">
        <v>21.8</v>
      </c>
      <c r="I47">
        <v>20</v>
      </c>
      <c r="J47">
        <v>2297.7380893033596</v>
      </c>
      <c r="K47">
        <f t="shared" si="7"/>
        <v>2221.5699758457895</v>
      </c>
      <c r="L47">
        <v>2392.8719497613461</v>
      </c>
      <c r="M47">
        <f t="shared" si="20"/>
        <v>2313.5502276698094</v>
      </c>
      <c r="N47">
        <f t="shared" ref="N47" si="25">K47-K$41</f>
        <v>229.19016136007417</v>
      </c>
      <c r="O47">
        <f t="shared" ref="O47" si="26">M47-M$41</f>
        <v>51.775821046569945</v>
      </c>
      <c r="P47">
        <v>3</v>
      </c>
      <c r="Q47">
        <f>(-0.5*O47*X$3*1.024)/P47</f>
        <v>-0.81294942485921018</v>
      </c>
      <c r="R47">
        <f>((-N47*W$3*1.024)/P47)-Q47-T47</f>
        <v>-7.5794504513061245</v>
      </c>
      <c r="S47">
        <v>119.5217635695379</v>
      </c>
      <c r="T47">
        <f t="shared" si="2"/>
        <v>1.195217635695379</v>
      </c>
    </row>
    <row r="48" spans="1:20" x14ac:dyDescent="0.2">
      <c r="A48" s="2">
        <v>42083</v>
      </c>
      <c r="B48" s="3">
        <v>0.125</v>
      </c>
      <c r="C48" t="s">
        <v>3</v>
      </c>
      <c r="D48">
        <v>36.200000000000003</v>
      </c>
      <c r="E48">
        <v>7.7050000000000001</v>
      </c>
      <c r="H48">
        <v>22</v>
      </c>
      <c r="I48">
        <v>22</v>
      </c>
      <c r="T48">
        <f t="shared" si="2"/>
        <v>0</v>
      </c>
    </row>
    <row r="49" spans="1:20" x14ac:dyDescent="0.2">
      <c r="A49" s="2">
        <v>42083</v>
      </c>
      <c r="B49" s="3">
        <v>0.14583333333333334</v>
      </c>
      <c r="C49" t="s">
        <v>3</v>
      </c>
      <c r="D49">
        <v>36.200000000000003</v>
      </c>
      <c r="E49">
        <v>7.6539999999999999</v>
      </c>
      <c r="F49" s="4">
        <v>8.0209026336669922</v>
      </c>
      <c r="G49" s="5">
        <v>462.45986938476562</v>
      </c>
      <c r="H49">
        <v>21.5</v>
      </c>
      <c r="I49">
        <v>16</v>
      </c>
      <c r="J49">
        <v>2222.9595910208518</v>
      </c>
      <c r="K49">
        <f t="shared" si="7"/>
        <v>2149.2703228102155</v>
      </c>
      <c r="L49">
        <v>2504.094577373653</v>
      </c>
      <c r="M49">
        <f t="shared" si="20"/>
        <v>2421.0859173502172</v>
      </c>
      <c r="N49">
        <f>K49-K$41</f>
        <v>156.89050832450016</v>
      </c>
      <c r="O49">
        <f t="shared" ref="O49" si="27">M49-M$41</f>
        <v>159.31151072697776</v>
      </c>
      <c r="P49">
        <v>4</v>
      </c>
      <c r="Q49">
        <f>(-0.5*O49*X$3*1.024)/P49</f>
        <v>-1.8760523503208901</v>
      </c>
      <c r="R49">
        <f>((-N49*W$3*1.024)/P49)-Q49-T49</f>
        <v>-1.8975819420689835</v>
      </c>
      <c r="S49">
        <v>7.8549040331245719</v>
      </c>
      <c r="T49">
        <f t="shared" si="2"/>
        <v>7.8549040331245712E-2</v>
      </c>
    </row>
    <row r="50" spans="1:20" x14ac:dyDescent="0.2">
      <c r="A50" s="2">
        <v>42083</v>
      </c>
      <c r="B50" s="3">
        <v>0.16666666666666666</v>
      </c>
      <c r="C50" t="s">
        <v>3</v>
      </c>
      <c r="D50">
        <v>36.200000000000003</v>
      </c>
      <c r="E50">
        <v>7.62</v>
      </c>
      <c r="H50">
        <v>21.5</v>
      </c>
      <c r="I50">
        <v>25</v>
      </c>
      <c r="T50">
        <f t="shared" si="2"/>
        <v>0</v>
      </c>
    </row>
    <row r="51" spans="1:20" x14ac:dyDescent="0.2">
      <c r="A51" s="2">
        <v>42083</v>
      </c>
      <c r="B51" s="3">
        <v>0.1875</v>
      </c>
      <c r="C51" t="s">
        <v>3</v>
      </c>
      <c r="D51">
        <v>36.1</v>
      </c>
      <c r="E51">
        <v>7.5919999999999996</v>
      </c>
      <c r="F51" s="4">
        <v>7.5781135559082031</v>
      </c>
      <c r="G51" s="5">
        <v>1499.802734375</v>
      </c>
      <c r="H51">
        <v>21.2</v>
      </c>
      <c r="I51">
        <v>11</v>
      </c>
      <c r="J51">
        <v>2487.7393544199899</v>
      </c>
      <c r="K51">
        <f t="shared" si="7"/>
        <v>2411.9356621800453</v>
      </c>
      <c r="L51">
        <v>2563.3828560249895</v>
      </c>
      <c r="M51">
        <f t="shared" si="20"/>
        <v>2485.2742371433415</v>
      </c>
      <c r="N51">
        <f t="shared" ref="N51" si="28">K51-K$41</f>
        <v>419.55584769432994</v>
      </c>
      <c r="O51">
        <f t="shared" ref="O51" si="29">M51-M$41</f>
        <v>223.49983052010202</v>
      </c>
      <c r="P51">
        <v>5</v>
      </c>
      <c r="Q51">
        <f>(-0.5*O51*X$3*1.024)/P51</f>
        <v>-2.1055472033637774</v>
      </c>
      <c r="R51">
        <f>((-N51*W$3*1.024)/P51)-Q51-T51</f>
        <v>-7.1082811362622698</v>
      </c>
      <c r="S51">
        <v>130.87248797085607</v>
      </c>
      <c r="T51">
        <f t="shared" si="2"/>
        <v>1.3087248797085607</v>
      </c>
    </row>
    <row r="52" spans="1:20" x14ac:dyDescent="0.2">
      <c r="A52" s="2">
        <v>42083</v>
      </c>
      <c r="B52" s="3">
        <v>0.20833333333333334</v>
      </c>
      <c r="C52" t="s">
        <v>3</v>
      </c>
      <c r="D52">
        <v>36.1</v>
      </c>
      <c r="E52">
        <v>7.57</v>
      </c>
      <c r="H52">
        <v>21.3</v>
      </c>
      <c r="I52">
        <v>20</v>
      </c>
      <c r="T52">
        <f t="shared" si="2"/>
        <v>0</v>
      </c>
    </row>
    <row r="53" spans="1:20" x14ac:dyDescent="0.2">
      <c r="A53" s="2">
        <v>42083</v>
      </c>
      <c r="B53" s="3">
        <v>0.22916666666666666</v>
      </c>
      <c r="C53" t="s">
        <v>3</v>
      </c>
      <c r="D53">
        <v>35.700000000000003</v>
      </c>
      <c r="E53">
        <v>7.9859999999999998</v>
      </c>
      <c r="F53" s="4">
        <v>8.0016145706176758</v>
      </c>
      <c r="G53" s="5">
        <v>463.10824584960938</v>
      </c>
      <c r="H53">
        <v>21.6</v>
      </c>
      <c r="I53">
        <v>60</v>
      </c>
      <c r="J53">
        <v>2116.0883458090075</v>
      </c>
      <c r="K53">
        <f t="shared" si="7"/>
        <v>2074.5964174598107</v>
      </c>
      <c r="L53">
        <v>2373.6352606996111</v>
      </c>
      <c r="M53">
        <f t="shared" si="20"/>
        <v>2327.0933928427557</v>
      </c>
      <c r="N53">
        <f t="shared" ref="N53" si="30">K53-K$41</f>
        <v>82.216602974095395</v>
      </c>
      <c r="O53">
        <f t="shared" ref="O53" si="31">M53-M$41</f>
        <v>65.318986219516319</v>
      </c>
      <c r="P53">
        <v>6</v>
      </c>
      <c r="Q53">
        <f>(-0.5*O53*X$3*1.024)/P53</f>
        <v>-0.51279758781401619</v>
      </c>
      <c r="R53">
        <f>((-N53*W$3*1.024)/P53)-Q53-T53</f>
        <v>-0.85735871681368736</v>
      </c>
      <c r="S53">
        <v>7.9246015797106972</v>
      </c>
      <c r="T53">
        <f t="shared" si="2"/>
        <v>7.9246015797106967E-2</v>
      </c>
    </row>
    <row r="54" spans="1:20" x14ac:dyDescent="0.2">
      <c r="A54" s="2">
        <v>42082</v>
      </c>
      <c r="B54" s="3">
        <v>0.47916666666666669</v>
      </c>
      <c r="C54" t="s">
        <v>16</v>
      </c>
      <c r="D54">
        <v>36.299999999999997</v>
      </c>
      <c r="E54">
        <v>8.3160000000000007</v>
      </c>
      <c r="F54" s="4">
        <v>8.1419839859008789</v>
      </c>
      <c r="G54" s="5">
        <v>299.09375</v>
      </c>
      <c r="H54">
        <v>23.6</v>
      </c>
      <c r="I54">
        <v>102.5</v>
      </c>
      <c r="J54">
        <v>1947.4448837912596</v>
      </c>
      <c r="K54">
        <f t="shared" si="7"/>
        <v>1877.701678586614</v>
      </c>
      <c r="L54">
        <v>2305.1095723622166</v>
      </c>
      <c r="M54">
        <f t="shared" si="20"/>
        <v>2222.5574389167382</v>
      </c>
      <c r="N54">
        <f>K54-K54</f>
        <v>0</v>
      </c>
      <c r="O54">
        <f>M54-M54</f>
        <v>0</v>
      </c>
      <c r="P54">
        <v>0</v>
      </c>
    </row>
    <row r="55" spans="1:20" x14ac:dyDescent="0.2">
      <c r="A55" s="2">
        <v>42082</v>
      </c>
      <c r="B55" s="3">
        <v>0.5</v>
      </c>
      <c r="C55" t="s">
        <v>16</v>
      </c>
      <c r="D55">
        <v>35.700000000000003</v>
      </c>
      <c r="E55">
        <v>8.3460000000000001</v>
      </c>
      <c r="F55" s="4">
        <v>8.182377815246582</v>
      </c>
      <c r="G55" s="5">
        <v>266.671630859375</v>
      </c>
      <c r="H55">
        <v>24</v>
      </c>
      <c r="I55">
        <v>104.3</v>
      </c>
      <c r="J55">
        <v>1921.2061043502435</v>
      </c>
      <c r="K55">
        <f t="shared" si="7"/>
        <v>1883.535396421807</v>
      </c>
      <c r="L55">
        <v>2304.5187568730362</v>
      </c>
      <c r="M55">
        <f t="shared" si="20"/>
        <v>2259.332114581408</v>
      </c>
      <c r="N55">
        <f>K55-K$54</f>
        <v>5.8337178351930561</v>
      </c>
      <c r="O55">
        <f>M55-M$54</f>
        <v>36.774675664669758</v>
      </c>
      <c r="P55">
        <v>0.5</v>
      </c>
    </row>
    <row r="56" spans="1:20" x14ac:dyDescent="0.2">
      <c r="A56" s="2">
        <v>42082</v>
      </c>
      <c r="B56" s="3">
        <v>0.52083333333333337</v>
      </c>
      <c r="C56" t="s">
        <v>16</v>
      </c>
      <c r="D56">
        <v>34.299999999999997</v>
      </c>
      <c r="E56">
        <v>8.3729999999999993</v>
      </c>
      <c r="F56" s="4">
        <v>8.2381963729858398</v>
      </c>
      <c r="G56" s="5">
        <v>228.45956420898438</v>
      </c>
      <c r="H56">
        <v>24.2</v>
      </c>
      <c r="I56">
        <v>98.4</v>
      </c>
      <c r="J56">
        <v>1888.6455304745632</v>
      </c>
      <c r="K56">
        <f t="shared" si="7"/>
        <v>1927.1893168107788</v>
      </c>
      <c r="L56">
        <v>2299.018886343521</v>
      </c>
      <c r="M56">
        <f t="shared" si="20"/>
        <v>2345.9376391260421</v>
      </c>
      <c r="N56">
        <f t="shared" ref="N56:N66" si="32">K56-K$54</f>
        <v>49.487638224164812</v>
      </c>
      <c r="O56">
        <f>M56-M$54</f>
        <v>123.38020020930389</v>
      </c>
      <c r="P56">
        <v>1</v>
      </c>
    </row>
    <row r="57" spans="1:20" x14ac:dyDescent="0.2">
      <c r="A57" s="2">
        <v>42082</v>
      </c>
      <c r="B57" s="3">
        <v>0.54166666666666663</v>
      </c>
      <c r="C57" t="s">
        <v>16</v>
      </c>
      <c r="D57">
        <v>35.299999999999997</v>
      </c>
      <c r="E57">
        <v>8.3759999999999994</v>
      </c>
      <c r="F57" s="4">
        <v>8.185847282409668</v>
      </c>
      <c r="G57" s="5">
        <v>260.631591796875</v>
      </c>
      <c r="H57">
        <v>25.1</v>
      </c>
      <c r="J57">
        <v>1888.1844522391343</v>
      </c>
      <c r="K57">
        <f t="shared" si="7"/>
        <v>1872.1375588773287</v>
      </c>
      <c r="L57">
        <v>2278.4101820479664</v>
      </c>
      <c r="M57">
        <f t="shared" si="20"/>
        <v>2259.0469227104481</v>
      </c>
      <c r="N57">
        <f t="shared" si="32"/>
        <v>-5.5641197092852508</v>
      </c>
      <c r="O57">
        <f t="shared" ref="O57:O66" si="33">M57-M$54</f>
        <v>36.489483793709951</v>
      </c>
      <c r="P57">
        <v>1.5</v>
      </c>
    </row>
    <row r="58" spans="1:20" x14ac:dyDescent="0.2">
      <c r="A58" s="2">
        <v>42082</v>
      </c>
      <c r="B58" s="3">
        <v>0.5625</v>
      </c>
      <c r="C58" t="s">
        <v>16</v>
      </c>
      <c r="D58">
        <v>35</v>
      </c>
      <c r="E58">
        <v>8.3979999999999997</v>
      </c>
      <c r="F58" s="4">
        <v>8.2118997573852539</v>
      </c>
      <c r="G58" s="5">
        <v>239.26821899414062</v>
      </c>
      <c r="H58">
        <v>25.5</v>
      </c>
      <c r="I58">
        <v>101.3</v>
      </c>
      <c r="J58">
        <v>1852.4162078529439</v>
      </c>
      <c r="K58">
        <f t="shared" si="7"/>
        <v>1852.4162078529439</v>
      </c>
      <c r="L58">
        <v>2259.5126711800267</v>
      </c>
      <c r="M58">
        <f t="shared" si="20"/>
        <v>2259.5126711800267</v>
      </c>
      <c r="N58">
        <f t="shared" si="32"/>
        <v>-25.285470733670081</v>
      </c>
      <c r="O58">
        <f t="shared" si="33"/>
        <v>36.955232263288508</v>
      </c>
      <c r="P58">
        <v>2</v>
      </c>
    </row>
    <row r="59" spans="1:20" x14ac:dyDescent="0.2">
      <c r="A59" s="2">
        <v>42082</v>
      </c>
      <c r="B59" s="3">
        <v>0.58333333333333337</v>
      </c>
      <c r="C59" t="s">
        <v>16</v>
      </c>
      <c r="D59">
        <v>35.5</v>
      </c>
      <c r="E59">
        <v>8.3829999999999991</v>
      </c>
      <c r="F59" s="4">
        <v>8.1542940139770508</v>
      </c>
      <c r="G59" s="5">
        <v>276.86679077148438</v>
      </c>
      <c r="H59">
        <v>26.5</v>
      </c>
      <c r="I59">
        <v>103.8</v>
      </c>
      <c r="J59">
        <v>1846.5679347662156</v>
      </c>
      <c r="K59">
        <f t="shared" si="7"/>
        <v>1820.5599356850012</v>
      </c>
      <c r="L59">
        <v>2224.9580417684765</v>
      </c>
      <c r="M59">
        <f t="shared" si="20"/>
        <v>2193.6206045604699</v>
      </c>
      <c r="N59">
        <f t="shared" si="32"/>
        <v>-57.141742901612815</v>
      </c>
      <c r="O59">
        <f t="shared" si="33"/>
        <v>-28.936834356268264</v>
      </c>
      <c r="P59">
        <v>2.5</v>
      </c>
    </row>
    <row r="60" spans="1:20" x14ac:dyDescent="0.2">
      <c r="A60" s="2">
        <v>42082</v>
      </c>
      <c r="B60" s="3">
        <v>0.60416666666666663</v>
      </c>
      <c r="C60" t="s">
        <v>16</v>
      </c>
      <c r="D60">
        <v>35.5</v>
      </c>
      <c r="E60">
        <v>8.3859999999999992</v>
      </c>
      <c r="F60" s="4">
        <v>8.2279777526855469</v>
      </c>
      <c r="G60" s="5">
        <v>223.77708435058594</v>
      </c>
      <c r="H60">
        <v>26.4</v>
      </c>
      <c r="I60">
        <v>104.2</v>
      </c>
      <c r="J60">
        <v>1813.4748396556356</v>
      </c>
      <c r="K60">
        <f t="shared" si="7"/>
        <v>1787.9329405055562</v>
      </c>
      <c r="L60">
        <v>2243.7752905268999</v>
      </c>
      <c r="M60">
        <f t="shared" si="20"/>
        <v>2212.1728216462393</v>
      </c>
      <c r="N60">
        <f t="shared" si="32"/>
        <v>-89.768738081057791</v>
      </c>
      <c r="O60">
        <f t="shared" si="33"/>
        <v>-10.384617270498893</v>
      </c>
      <c r="P60">
        <v>3</v>
      </c>
    </row>
    <row r="61" spans="1:20" x14ac:dyDescent="0.2">
      <c r="A61" s="2">
        <v>42082</v>
      </c>
      <c r="B61" s="3">
        <v>0.625</v>
      </c>
      <c r="C61" t="s">
        <v>16</v>
      </c>
      <c r="D61">
        <v>35.700000000000003</v>
      </c>
      <c r="E61">
        <v>8.4009999999999998</v>
      </c>
      <c r="F61" s="4">
        <v>8.223332405090332</v>
      </c>
      <c r="G61" s="5">
        <v>223.58274841308594</v>
      </c>
      <c r="H61">
        <v>26.5</v>
      </c>
      <c r="I61">
        <v>102.7</v>
      </c>
      <c r="J61">
        <v>1791.8916452732681</v>
      </c>
      <c r="K61">
        <f t="shared" si="7"/>
        <v>1756.7565149737923</v>
      </c>
      <c r="L61">
        <v>2218.3351284059308</v>
      </c>
      <c r="M61">
        <f t="shared" si="20"/>
        <v>2174.8383611822851</v>
      </c>
      <c r="N61">
        <f t="shared" si="32"/>
        <v>-120.94516361282172</v>
      </c>
      <c r="O61">
        <f t="shared" si="33"/>
        <v>-47.719077734453094</v>
      </c>
      <c r="P61">
        <v>3.5</v>
      </c>
    </row>
    <row r="62" spans="1:20" x14ac:dyDescent="0.2">
      <c r="A62" s="2">
        <v>42082</v>
      </c>
      <c r="B62" s="3">
        <v>0.64583333333333337</v>
      </c>
      <c r="C62" t="s">
        <v>16</v>
      </c>
      <c r="D62">
        <v>35.200000000000003</v>
      </c>
      <c r="E62">
        <v>8.3840000000000003</v>
      </c>
      <c r="F62" s="4">
        <v>8.2048406600952148</v>
      </c>
      <c r="G62" s="5">
        <v>239.681884765625</v>
      </c>
      <c r="H62">
        <v>26.9</v>
      </c>
      <c r="I62">
        <v>107.1</v>
      </c>
      <c r="J62">
        <v>1822.5170591098636</v>
      </c>
      <c r="K62">
        <f t="shared" si="7"/>
        <v>1812.1618485467391</v>
      </c>
      <c r="L62">
        <v>2238.3578884701355</v>
      </c>
      <c r="M62">
        <f t="shared" si="20"/>
        <v>2225.6399459220097</v>
      </c>
      <c r="N62">
        <f t="shared" si="32"/>
        <v>-65.539830039874914</v>
      </c>
      <c r="O62">
        <f t="shared" si="33"/>
        <v>3.0825070052715091</v>
      </c>
      <c r="P62">
        <v>4</v>
      </c>
    </row>
    <row r="63" spans="1:20" x14ac:dyDescent="0.2">
      <c r="A63" s="2">
        <v>42082</v>
      </c>
      <c r="B63" s="3">
        <v>0.66666666666666663</v>
      </c>
      <c r="C63" t="s">
        <v>16</v>
      </c>
      <c r="D63">
        <v>35.4</v>
      </c>
      <c r="E63">
        <v>8.4420000000000002</v>
      </c>
      <c r="F63" s="4">
        <v>8.2313747406005859</v>
      </c>
      <c r="G63" s="5">
        <v>220.53050231933594</v>
      </c>
      <c r="H63">
        <v>26</v>
      </c>
      <c r="I63">
        <v>102.8</v>
      </c>
      <c r="J63">
        <v>1802.3557464613523</v>
      </c>
      <c r="K63">
        <f t="shared" si="7"/>
        <v>1781.9901448064218</v>
      </c>
      <c r="L63">
        <v>2227.6728032724827</v>
      </c>
      <c r="M63">
        <f t="shared" si="20"/>
        <v>2202.5013591677089</v>
      </c>
      <c r="N63">
        <f t="shared" si="32"/>
        <v>-95.711533780192212</v>
      </c>
      <c r="O63">
        <f t="shared" si="33"/>
        <v>-20.056079749029323</v>
      </c>
      <c r="P63">
        <v>4.5</v>
      </c>
    </row>
    <row r="64" spans="1:20" x14ac:dyDescent="0.2">
      <c r="A64" s="2">
        <v>42082</v>
      </c>
      <c r="B64" s="3">
        <v>0.6875</v>
      </c>
      <c r="C64" t="s">
        <v>16</v>
      </c>
      <c r="D64">
        <v>35.299999999999997</v>
      </c>
      <c r="E64">
        <v>8.41</v>
      </c>
      <c r="F64" s="4">
        <v>8.2405281066894531</v>
      </c>
      <c r="G64" s="5">
        <v>215.03546142578125</v>
      </c>
      <c r="H64">
        <v>26.1</v>
      </c>
      <c r="J64">
        <v>1799.7004699303959</v>
      </c>
      <c r="K64">
        <f t="shared" si="7"/>
        <v>1784.4055650867949</v>
      </c>
      <c r="L64">
        <v>2232.2260473342558</v>
      </c>
      <c r="M64">
        <f t="shared" si="20"/>
        <v>2213.2552877251828</v>
      </c>
      <c r="N64">
        <f t="shared" si="32"/>
        <v>-93.296113499819057</v>
      </c>
      <c r="O64">
        <f t="shared" si="33"/>
        <v>-9.3021511915553674</v>
      </c>
      <c r="P64">
        <v>5</v>
      </c>
    </row>
    <row r="65" spans="1:16" x14ac:dyDescent="0.2">
      <c r="A65" s="2">
        <v>42082</v>
      </c>
      <c r="B65" s="3">
        <v>0.70833333333333337</v>
      </c>
      <c r="C65" t="s">
        <v>16</v>
      </c>
      <c r="D65">
        <v>34.6</v>
      </c>
      <c r="E65">
        <v>8.391</v>
      </c>
      <c r="F65" s="4">
        <v>8.1883134841918945</v>
      </c>
      <c r="G65" s="5">
        <v>257.70352172851562</v>
      </c>
      <c r="H65">
        <v>26.7</v>
      </c>
      <c r="J65">
        <v>1868.2928021901703</v>
      </c>
      <c r="K65">
        <f t="shared" si="7"/>
        <v>1889.8915629091316</v>
      </c>
      <c r="L65">
        <v>2269.1825583875193</v>
      </c>
      <c r="M65">
        <f t="shared" si="20"/>
        <v>2295.4158827619412</v>
      </c>
      <c r="N65">
        <f t="shared" si="32"/>
        <v>12.189884322517628</v>
      </c>
      <c r="O65">
        <f t="shared" si="33"/>
        <v>72.858443845203055</v>
      </c>
      <c r="P65">
        <v>5.5</v>
      </c>
    </row>
    <row r="66" spans="1:16" x14ac:dyDescent="0.2">
      <c r="A66" s="2">
        <v>42082</v>
      </c>
      <c r="B66" s="3">
        <v>0.72916666666666663</v>
      </c>
      <c r="C66" t="s">
        <v>16</v>
      </c>
      <c r="D66">
        <v>34.299999999999997</v>
      </c>
      <c r="E66">
        <v>8.3539999999999992</v>
      </c>
      <c r="F66" s="4">
        <v>8.2078151702880859</v>
      </c>
      <c r="G66" s="5">
        <v>248.67817687988281</v>
      </c>
      <c r="H66">
        <v>25.4</v>
      </c>
      <c r="J66">
        <v>1895.7466708267775</v>
      </c>
      <c r="K66">
        <f t="shared" si="7"/>
        <v>1934.4353783946713</v>
      </c>
      <c r="L66">
        <v>2297.4595264518803</v>
      </c>
      <c r="M66">
        <f t="shared" si="20"/>
        <v>2344.3464555631435</v>
      </c>
      <c r="N66">
        <f t="shared" si="32"/>
        <v>56.733699808057281</v>
      </c>
      <c r="O66">
        <f t="shared" si="33"/>
        <v>121.78901664640534</v>
      </c>
      <c r="P66">
        <v>6</v>
      </c>
    </row>
    <row r="67" spans="1:16" x14ac:dyDescent="0.2">
      <c r="A67" s="2">
        <v>42082</v>
      </c>
      <c r="B67" s="3">
        <v>0.97916666666666663</v>
      </c>
      <c r="C67" t="s">
        <v>16</v>
      </c>
      <c r="D67">
        <v>36</v>
      </c>
      <c r="E67">
        <v>8.1820000000000004</v>
      </c>
      <c r="F67" s="4">
        <v>8.0337905883789062</v>
      </c>
      <c r="G67" s="5">
        <v>416.4520263671875</v>
      </c>
      <c r="H67">
        <v>23</v>
      </c>
      <c r="I67">
        <v>88</v>
      </c>
      <c r="J67">
        <v>2057.0584169866042</v>
      </c>
      <c r="K67">
        <f t="shared" ref="K67:K79" si="34">J67*35/D67</f>
        <v>1999.9179054036431</v>
      </c>
      <c r="L67">
        <v>2344.1452509148885</v>
      </c>
      <c r="M67">
        <f t="shared" si="20"/>
        <v>2279.0301050561416</v>
      </c>
      <c r="N67">
        <f>K67-K67</f>
        <v>0</v>
      </c>
      <c r="O67">
        <f>M67-M67</f>
        <v>0</v>
      </c>
      <c r="P67">
        <v>0</v>
      </c>
    </row>
    <row r="68" spans="1:16" x14ac:dyDescent="0.2">
      <c r="A68" s="2">
        <v>42083</v>
      </c>
      <c r="B68" s="3">
        <v>0</v>
      </c>
      <c r="C68" t="s">
        <v>16</v>
      </c>
      <c r="D68">
        <v>36</v>
      </c>
      <c r="E68">
        <v>8.1839999999999993</v>
      </c>
      <c r="F68" s="4">
        <v>8.0353059768676758</v>
      </c>
      <c r="G68" s="5">
        <v>408.1324462890625</v>
      </c>
      <c r="H68">
        <v>23</v>
      </c>
      <c r="I68">
        <v>88</v>
      </c>
      <c r="J68">
        <v>2023.6734426996638</v>
      </c>
      <c r="K68">
        <f t="shared" si="34"/>
        <v>1967.460291513562</v>
      </c>
      <c r="L68">
        <v>2308.582325451498</v>
      </c>
      <c r="M68">
        <f t="shared" si="20"/>
        <v>2244.4550386334008</v>
      </c>
      <c r="N68">
        <f>K68-K$67</f>
        <v>-32.45761389008112</v>
      </c>
      <c r="O68">
        <f>M68-M$67</f>
        <v>-34.575066422740747</v>
      </c>
      <c r="P68">
        <v>0.5</v>
      </c>
    </row>
    <row r="69" spans="1:16" x14ac:dyDescent="0.2">
      <c r="A69" s="2">
        <v>42083</v>
      </c>
      <c r="B69" s="3">
        <v>2.0833333333333332E-2</v>
      </c>
      <c r="C69" t="s">
        <v>16</v>
      </c>
      <c r="D69">
        <v>36.1</v>
      </c>
      <c r="E69">
        <v>8.1449999999999996</v>
      </c>
      <c r="F69" s="4">
        <v>7.9907078742980957</v>
      </c>
      <c r="G69" s="5">
        <v>462.33938598632812</v>
      </c>
      <c r="H69">
        <v>22.8</v>
      </c>
      <c r="I69">
        <v>82</v>
      </c>
      <c r="J69">
        <v>2051.9923537865516</v>
      </c>
      <c r="K69">
        <f t="shared" si="34"/>
        <v>1989.4662709841909</v>
      </c>
      <c r="L69">
        <v>2311.1825243851636</v>
      </c>
      <c r="M69">
        <f t="shared" si="20"/>
        <v>2240.7586801518205</v>
      </c>
      <c r="N69">
        <f t="shared" ref="N69:N79" si="35">K69-K$67</f>
        <v>-10.451634419452148</v>
      </c>
      <c r="O69">
        <f t="shared" ref="O69:O79" si="36">M69-M$67</f>
        <v>-38.271424904321066</v>
      </c>
      <c r="P69">
        <v>1</v>
      </c>
    </row>
    <row r="70" spans="1:16" x14ac:dyDescent="0.2">
      <c r="A70" s="2">
        <v>42083</v>
      </c>
      <c r="B70" s="3">
        <v>4.1666666666666664E-2</v>
      </c>
      <c r="C70" t="s">
        <v>16</v>
      </c>
      <c r="D70">
        <v>35.9</v>
      </c>
      <c r="E70">
        <v>8.1219999999999999</v>
      </c>
      <c r="F70" s="4">
        <v>8.007023811340332</v>
      </c>
      <c r="G70" s="5">
        <v>445.45651245117188</v>
      </c>
      <c r="H70">
        <v>22.8</v>
      </c>
      <c r="I70">
        <v>76</v>
      </c>
      <c r="J70">
        <v>2057.5024592349596</v>
      </c>
      <c r="K70">
        <f t="shared" si="34"/>
        <v>2005.9216176385401</v>
      </c>
      <c r="L70">
        <v>2325.4653554558595</v>
      </c>
      <c r="M70">
        <f t="shared" si="20"/>
        <v>2267.1667810851</v>
      </c>
      <c r="N70">
        <f t="shared" si="35"/>
        <v>6.003712234896966</v>
      </c>
      <c r="O70">
        <f t="shared" si="36"/>
        <v>-11.863323971041609</v>
      </c>
      <c r="P70">
        <v>1.5</v>
      </c>
    </row>
    <row r="71" spans="1:16" x14ac:dyDescent="0.2">
      <c r="A71" s="2">
        <v>42083</v>
      </c>
      <c r="B71" s="3">
        <v>6.25E-2</v>
      </c>
      <c r="C71" t="s">
        <v>16</v>
      </c>
      <c r="D71">
        <v>36</v>
      </c>
      <c r="E71">
        <v>8.0909999999999993</v>
      </c>
      <c r="F71" s="4">
        <v>7.9469866752624512</v>
      </c>
      <c r="G71" s="5">
        <v>520.350830078125</v>
      </c>
      <c r="H71">
        <v>22.7</v>
      </c>
      <c r="I71">
        <v>68</v>
      </c>
      <c r="J71">
        <v>2071.4409126006021</v>
      </c>
      <c r="K71">
        <f t="shared" si="34"/>
        <v>2013.9008872505854</v>
      </c>
      <c r="L71">
        <v>2305.6242194845772</v>
      </c>
      <c r="M71">
        <f t="shared" si="20"/>
        <v>2241.5791022766725</v>
      </c>
      <c r="N71">
        <f t="shared" si="35"/>
        <v>13.982981846942266</v>
      </c>
      <c r="O71">
        <f t="shared" si="36"/>
        <v>-37.451002779469036</v>
      </c>
      <c r="P71">
        <v>2</v>
      </c>
    </row>
    <row r="72" spans="1:16" x14ac:dyDescent="0.2">
      <c r="A72" s="2">
        <v>42083</v>
      </c>
      <c r="B72" s="3">
        <v>8.3333333333333329E-2</v>
      </c>
      <c r="C72" t="s">
        <v>16</v>
      </c>
      <c r="D72">
        <v>35.9</v>
      </c>
      <c r="E72">
        <v>8.109</v>
      </c>
      <c r="F72" s="4">
        <v>8.0119304656982422</v>
      </c>
      <c r="G72" s="5">
        <v>442.3275146484375</v>
      </c>
      <c r="H72">
        <v>22.7</v>
      </c>
      <c r="I72">
        <v>70</v>
      </c>
      <c r="J72">
        <v>2068.8984079637876</v>
      </c>
      <c r="K72">
        <f t="shared" si="34"/>
        <v>2017.031874059403</v>
      </c>
      <c r="L72">
        <v>2339.9340307659845</v>
      </c>
      <c r="M72">
        <f t="shared" si="20"/>
        <v>2281.272731944553</v>
      </c>
      <c r="N72">
        <f t="shared" si="35"/>
        <v>17.113968655759891</v>
      </c>
      <c r="O72">
        <f t="shared" si="36"/>
        <v>2.2426268884114506</v>
      </c>
      <c r="P72">
        <v>2.5</v>
      </c>
    </row>
    <row r="73" spans="1:16" x14ac:dyDescent="0.2">
      <c r="A73" s="2">
        <v>42083</v>
      </c>
      <c r="B73" s="3">
        <v>0.10416666666666667</v>
      </c>
      <c r="C73" t="s">
        <v>16</v>
      </c>
      <c r="D73">
        <v>36</v>
      </c>
      <c r="E73">
        <v>8.0640000000000001</v>
      </c>
      <c r="F73" s="4">
        <v>7.9473209381103516</v>
      </c>
      <c r="G73" s="5">
        <v>523.97235107421875</v>
      </c>
      <c r="H73">
        <v>22.4</v>
      </c>
      <c r="I73">
        <v>60</v>
      </c>
      <c r="J73">
        <v>2089.6792649748563</v>
      </c>
      <c r="K73">
        <f t="shared" si="34"/>
        <v>2031.6326187255549</v>
      </c>
      <c r="L73">
        <v>2322.9551122614253</v>
      </c>
      <c r="M73">
        <f t="shared" si="20"/>
        <v>2258.4285813652746</v>
      </c>
      <c r="N73">
        <f t="shared" si="35"/>
        <v>31.714713321911859</v>
      </c>
      <c r="O73">
        <f t="shared" si="36"/>
        <v>-20.601523690866998</v>
      </c>
      <c r="P73">
        <v>3</v>
      </c>
    </row>
    <row r="74" spans="1:16" x14ac:dyDescent="0.2">
      <c r="A74" s="2">
        <v>42083</v>
      </c>
      <c r="B74" s="3">
        <v>0.125</v>
      </c>
      <c r="C74" t="s">
        <v>16</v>
      </c>
      <c r="D74">
        <v>36</v>
      </c>
      <c r="E74">
        <v>8.0259999999999998</v>
      </c>
      <c r="F74" s="4">
        <v>7.9142303466796875</v>
      </c>
      <c r="G74" s="5">
        <v>572.06292724609375</v>
      </c>
      <c r="H74">
        <v>22.4</v>
      </c>
      <c r="I74">
        <v>58</v>
      </c>
      <c r="J74">
        <v>2102.727754647779</v>
      </c>
      <c r="K74">
        <f t="shared" si="34"/>
        <v>2044.3186503520074</v>
      </c>
      <c r="L74">
        <v>2319.021582982778</v>
      </c>
      <c r="M74">
        <f t="shared" si="20"/>
        <v>2254.604316788812</v>
      </c>
      <c r="N74">
        <f t="shared" si="35"/>
        <v>44.400744948364263</v>
      </c>
      <c r="O74">
        <f t="shared" si="36"/>
        <v>-24.425788267329608</v>
      </c>
      <c r="P74">
        <v>3.5</v>
      </c>
    </row>
    <row r="75" spans="1:16" x14ac:dyDescent="0.2">
      <c r="A75" s="2">
        <v>42083</v>
      </c>
      <c r="B75" s="3">
        <v>0.14583333333333334</v>
      </c>
      <c r="C75" t="s">
        <v>16</v>
      </c>
      <c r="D75">
        <v>35.9</v>
      </c>
      <c r="E75">
        <v>8.0190000000000001</v>
      </c>
      <c r="F75" s="4">
        <v>7.9302792549133301</v>
      </c>
      <c r="G75" s="5">
        <v>550.98699951171875</v>
      </c>
      <c r="H75">
        <v>22.3</v>
      </c>
      <c r="I75">
        <v>56</v>
      </c>
      <c r="J75">
        <v>2106.7328215652592</v>
      </c>
      <c r="K75">
        <f t="shared" si="34"/>
        <v>2053.9177926123698</v>
      </c>
      <c r="L75">
        <v>2330.461965491932</v>
      </c>
      <c r="M75">
        <f t="shared" si="20"/>
        <v>2272.0381279169255</v>
      </c>
      <c r="N75">
        <f t="shared" si="35"/>
        <v>53.999887208726705</v>
      </c>
      <c r="O75">
        <f t="shared" si="36"/>
        <v>-6.9919771392160328</v>
      </c>
      <c r="P75">
        <v>4</v>
      </c>
    </row>
    <row r="76" spans="1:16" x14ac:dyDescent="0.2">
      <c r="A76" s="2">
        <v>42083</v>
      </c>
      <c r="B76" s="3">
        <v>0.16666666666666666</v>
      </c>
      <c r="C76" t="s">
        <v>16</v>
      </c>
      <c r="D76">
        <v>35.799999999999997</v>
      </c>
      <c r="E76">
        <v>8.0229999999999997</v>
      </c>
      <c r="F76" s="4">
        <v>7.8502964973449707</v>
      </c>
      <c r="G76" s="5">
        <v>678.28173828125</v>
      </c>
      <c r="H76">
        <v>22.2</v>
      </c>
      <c r="I76">
        <v>57</v>
      </c>
      <c r="J76">
        <v>2132.3504064093822</v>
      </c>
      <c r="K76">
        <f t="shared" si="34"/>
        <v>2084.7001179979993</v>
      </c>
      <c r="L76">
        <v>2315.5621683654308</v>
      </c>
      <c r="M76">
        <f t="shared" si="20"/>
        <v>2263.8177623684383</v>
      </c>
      <c r="N76">
        <f t="shared" si="35"/>
        <v>84.782212594356224</v>
      </c>
      <c r="O76">
        <f t="shared" si="36"/>
        <v>-15.212342687703313</v>
      </c>
      <c r="P76">
        <v>4.5</v>
      </c>
    </row>
    <row r="77" spans="1:16" x14ac:dyDescent="0.2">
      <c r="A77" s="2">
        <v>42083</v>
      </c>
      <c r="B77" s="3">
        <v>0.1875</v>
      </c>
      <c r="C77" t="s">
        <v>16</v>
      </c>
      <c r="D77">
        <v>35.799999999999997</v>
      </c>
      <c r="E77">
        <v>8.02</v>
      </c>
      <c r="F77" s="4">
        <v>7.888465404510498</v>
      </c>
      <c r="G77" s="5">
        <v>613.8052978515625</v>
      </c>
      <c r="H77">
        <v>22.2</v>
      </c>
      <c r="I77">
        <v>58</v>
      </c>
      <c r="J77">
        <v>2117.8592501514549</v>
      </c>
      <c r="K77">
        <f t="shared" si="34"/>
        <v>2070.5327864609199</v>
      </c>
      <c r="L77">
        <v>2319.0628553452498</v>
      </c>
      <c r="M77">
        <f t="shared" si="20"/>
        <v>2267.2402217062499</v>
      </c>
      <c r="N77">
        <f t="shared" si="35"/>
        <v>70.614881057276762</v>
      </c>
      <c r="O77">
        <f t="shared" si="36"/>
        <v>-11.789883349891625</v>
      </c>
      <c r="P77">
        <v>5</v>
      </c>
    </row>
    <row r="78" spans="1:16" x14ac:dyDescent="0.2">
      <c r="A78" s="2">
        <v>42083</v>
      </c>
      <c r="B78" s="3">
        <v>0.20833333333333334</v>
      </c>
      <c r="C78" t="s">
        <v>16</v>
      </c>
      <c r="D78">
        <v>35.799999999999997</v>
      </c>
      <c r="E78">
        <v>8.0220000000000002</v>
      </c>
      <c r="F78" s="4">
        <v>7.9126944541931152</v>
      </c>
      <c r="G78" s="5">
        <v>579.71282958984375</v>
      </c>
      <c r="H78">
        <v>22.2</v>
      </c>
      <c r="I78">
        <v>59</v>
      </c>
      <c r="J78">
        <v>2122.5970231324363</v>
      </c>
      <c r="K78">
        <f t="shared" si="34"/>
        <v>2075.1646874199801</v>
      </c>
      <c r="L78">
        <v>2336.6182558488272</v>
      </c>
      <c r="M78">
        <f t="shared" si="20"/>
        <v>2284.4033227572336</v>
      </c>
      <c r="N78">
        <f t="shared" si="35"/>
        <v>75.246782016336965</v>
      </c>
      <c r="O78">
        <f t="shared" si="36"/>
        <v>5.3732177010920168</v>
      </c>
      <c r="P78">
        <v>5.5</v>
      </c>
    </row>
    <row r="79" spans="1:16" x14ac:dyDescent="0.2">
      <c r="A79" s="2">
        <v>42083</v>
      </c>
      <c r="B79" s="3">
        <v>0.22916666666666666</v>
      </c>
      <c r="C79" t="s">
        <v>16</v>
      </c>
      <c r="D79">
        <v>35.799999999999997</v>
      </c>
      <c r="E79">
        <v>8.0500000000000007</v>
      </c>
      <c r="F79" s="4">
        <v>7.9696240425109863</v>
      </c>
      <c r="G79" s="5">
        <v>495.9254150390625</v>
      </c>
      <c r="H79">
        <v>22.1</v>
      </c>
      <c r="I79">
        <v>61</v>
      </c>
      <c r="J79">
        <v>2090.4125083929139</v>
      </c>
      <c r="K79">
        <f t="shared" si="34"/>
        <v>2043.6993797137429</v>
      </c>
      <c r="L79">
        <v>2332.4077296138616</v>
      </c>
      <c r="M79">
        <f t="shared" si="20"/>
        <v>2280.2868864939992</v>
      </c>
      <c r="N79">
        <f t="shared" si="35"/>
        <v>43.781474310099838</v>
      </c>
      <c r="O79">
        <f t="shared" si="36"/>
        <v>1.2567814378576259</v>
      </c>
      <c r="P79"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</vt:lpstr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</dc:creator>
  <cp:lastModifiedBy>Microsoft Office User</cp:lastModifiedBy>
  <dcterms:created xsi:type="dcterms:W3CDTF">2016-03-21T05:35:30Z</dcterms:created>
  <dcterms:modified xsi:type="dcterms:W3CDTF">2020-03-25T20:40:31Z</dcterms:modified>
</cp:coreProperties>
</file>