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filterPrivacy="1" autoCompressPictures="0"/>
  <bookViews>
    <workbookView xWindow="10680" yWindow="0" windowWidth="26020" windowHeight="19100"/>
  </bookViews>
  <sheets>
    <sheet name="Metadata" sheetId="9" r:id="rId1"/>
    <sheet name="Plant results(LRT)" sheetId="24" r:id="rId2"/>
    <sheet name="Animal results(LRT)" sheetId="25" r:id="rId3"/>
    <sheet name="Plant results (PhyloTtest)" sheetId="26" r:id="rId4"/>
    <sheet name="Animal results (PhyloTtest)" sheetId="27" r:id="rId5"/>
  </sheets>
  <definedNames>
    <definedName name="_xlnm._FilterDatabase" localSheetId="4" hidden="1">'Animal results (PhyloTtest)'!$A$2:$W$21</definedName>
    <definedName name="_xlnm._FilterDatabase" localSheetId="2" hidden="1">'Animal results(LRT)'!$A$1:$T$20</definedName>
    <definedName name="_xlnm._FilterDatabase" localSheetId="3" hidden="1">'Plant results (PhyloTtest)'!$A$2:$W$23</definedName>
    <definedName name="_xlnm._FilterDatabase" localSheetId="1" hidden="1">'Plant results(LRT)'!$A$1:$T$22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27" l="1"/>
  <c r="K24" i="27"/>
  <c r="V26" i="26"/>
  <c r="K26" i="26"/>
  <c r="C25" i="26"/>
  <c r="K23" i="27"/>
  <c r="H23" i="27"/>
  <c r="F23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5" i="27"/>
  <c r="P4" i="27"/>
  <c r="E21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4" i="27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P4" i="26"/>
  <c r="E23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4" i="26"/>
  <c r="V25" i="26"/>
  <c r="Q25" i="26"/>
  <c r="K25" i="26"/>
  <c r="F25" i="26"/>
  <c r="Q23" i="27"/>
  <c r="V23" i="27"/>
  <c r="C23" i="27"/>
  <c r="N23" i="27"/>
  <c r="W24" i="27"/>
  <c r="X24" i="27"/>
  <c r="X23" i="27"/>
  <c r="R24" i="27"/>
  <c r="S24" i="27"/>
  <c r="S23" i="27"/>
  <c r="L24" i="27"/>
  <c r="M24" i="27"/>
  <c r="M23" i="27"/>
  <c r="G24" i="27"/>
  <c r="H24" i="27"/>
  <c r="O23" i="27"/>
  <c r="D23" i="27"/>
  <c r="W26" i="26"/>
  <c r="X26" i="26"/>
  <c r="R26" i="26"/>
  <c r="S26" i="26"/>
  <c r="X25" i="26"/>
  <c r="S25" i="26"/>
  <c r="O25" i="26"/>
  <c r="N25" i="26"/>
  <c r="G26" i="26"/>
  <c r="H26" i="26"/>
  <c r="H25" i="26"/>
  <c r="L26" i="26"/>
  <c r="M26" i="26"/>
  <c r="M25" i="26"/>
  <c r="D25" i="26"/>
  <c r="V4" i="25"/>
  <c r="V3" i="24"/>
  <c r="D24" i="24"/>
  <c r="V3" i="25"/>
  <c r="I22" i="25"/>
  <c r="D22" i="25"/>
  <c r="C22" i="25"/>
  <c r="L22" i="25"/>
  <c r="X3" i="24"/>
  <c r="V4" i="24"/>
  <c r="X25" i="24"/>
  <c r="Y25" i="24"/>
  <c r="Y24" i="24"/>
  <c r="V25" i="24"/>
  <c r="W25" i="24"/>
  <c r="W24" i="24"/>
  <c r="V15" i="24"/>
  <c r="X15" i="24"/>
  <c r="V16" i="24"/>
  <c r="X16" i="24"/>
  <c r="V17" i="24"/>
  <c r="X17" i="24"/>
  <c r="X22" i="24"/>
  <c r="V22" i="24"/>
  <c r="X21" i="24"/>
  <c r="V21" i="24"/>
  <c r="X20" i="24"/>
  <c r="V20" i="24"/>
  <c r="X19" i="24"/>
  <c r="V19" i="24"/>
  <c r="X18" i="24"/>
  <c r="V18" i="24"/>
  <c r="X14" i="24"/>
  <c r="V14" i="24"/>
  <c r="X13" i="24"/>
  <c r="V13" i="24"/>
  <c r="X12" i="24"/>
  <c r="V12" i="24"/>
  <c r="X11" i="24"/>
  <c r="V11" i="24"/>
  <c r="X10" i="24"/>
  <c r="V10" i="24"/>
  <c r="X9" i="24"/>
  <c r="V9" i="24"/>
  <c r="X8" i="24"/>
  <c r="V8" i="24"/>
  <c r="X7" i="24"/>
  <c r="V7" i="24"/>
  <c r="X6" i="24"/>
  <c r="V6" i="24"/>
  <c r="X5" i="24"/>
  <c r="V5" i="24"/>
  <c r="X4" i="24"/>
  <c r="X23" i="25"/>
  <c r="Y23" i="25"/>
  <c r="Y22" i="25"/>
  <c r="V23" i="25"/>
  <c r="W23" i="25"/>
  <c r="W22" i="25"/>
  <c r="X4" i="25"/>
  <c r="X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3" i="25"/>
  <c r="V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R22" i="25"/>
  <c r="S23" i="25"/>
  <c r="T23" i="25"/>
  <c r="T22" i="25"/>
  <c r="J23" i="25"/>
  <c r="K23" i="25"/>
  <c r="K22" i="25"/>
  <c r="M22" i="25"/>
  <c r="C24" i="24"/>
  <c r="S25" i="24"/>
  <c r="T25" i="24"/>
  <c r="T24" i="24"/>
  <c r="R24" i="24"/>
  <c r="M24" i="24"/>
  <c r="L24" i="24"/>
  <c r="I24" i="24"/>
  <c r="J25" i="24"/>
  <c r="K25" i="24"/>
  <c r="K24" i="24"/>
</calcChain>
</file>

<file path=xl/sharedStrings.xml><?xml version="1.0" encoding="utf-8"?>
<sst xmlns="http://schemas.openxmlformats.org/spreadsheetml/2006/main" count="500" uniqueCount="142">
  <si>
    <t>Annonaceae</t>
  </si>
  <si>
    <t>Montiaceae</t>
  </si>
  <si>
    <t>Poaceae</t>
  </si>
  <si>
    <t>COLUMNS</t>
  </si>
  <si>
    <t>Bromeliaceae</t>
  </si>
  <si>
    <t>n</t>
  </si>
  <si>
    <t>ns</t>
  </si>
  <si>
    <t>***</t>
  </si>
  <si>
    <t>All</t>
    <phoneticPr fontId="2" type="noConversion"/>
  </si>
  <si>
    <t>AICobs</t>
    <phoneticPr fontId="2" type="noConversion"/>
  </si>
  <si>
    <t>AICcon</t>
    <phoneticPr fontId="2" type="noConversion"/>
  </si>
  <si>
    <t>LLobs</t>
    <phoneticPr fontId="2" type="noConversion"/>
  </si>
  <si>
    <t>LLcon</t>
    <phoneticPr fontId="2" type="noConversion"/>
  </si>
  <si>
    <t>LRT</t>
    <phoneticPr fontId="2" type="noConversion"/>
  </si>
  <si>
    <t>P</t>
    <phoneticPr fontId="2" type="noConversion"/>
  </si>
  <si>
    <t>Likelihood ratio test</t>
    <phoneticPr fontId="2" type="noConversion"/>
  </si>
  <si>
    <t>***</t>
    <phoneticPr fontId="2" type="noConversion"/>
  </si>
  <si>
    <t>TABS</t>
    <phoneticPr fontId="2" type="noConversion"/>
  </si>
  <si>
    <t>Clade</t>
  </si>
  <si>
    <t>All</t>
  </si>
  <si>
    <t>Hylidae</t>
  </si>
  <si>
    <t>Plethodontidae</t>
  </si>
  <si>
    <t>Salamandridae</t>
  </si>
  <si>
    <t>Emydidae</t>
  </si>
  <si>
    <t>Brookesia</t>
  </si>
  <si>
    <t>Phrynosomatidae</t>
  </si>
  <si>
    <t>Plestiodon</t>
  </si>
  <si>
    <t>Lampropeltini</t>
  </si>
  <si>
    <t>Crocodylia</t>
  </si>
  <si>
    <t>Buteoninae</t>
  </si>
  <si>
    <t>Furnariidae</t>
  </si>
  <si>
    <t>Gruidae</t>
  </si>
  <si>
    <t>Mustelidae</t>
  </si>
  <si>
    <t>Scandentia</t>
  </si>
  <si>
    <t>Ranidae</t>
    <phoneticPr fontId="2" type="noConversion"/>
  </si>
  <si>
    <t>Bio5</t>
  </si>
  <si>
    <t>Bio6</t>
  </si>
  <si>
    <t>Bio16</t>
  </si>
  <si>
    <t>Bio17</t>
  </si>
  <si>
    <t>Bio5 vs Bio6</t>
    <phoneticPr fontId="2" type="noConversion"/>
  </si>
  <si>
    <t>Bio16 vs Bio17</t>
    <phoneticPr fontId="2" type="noConversion"/>
  </si>
  <si>
    <t>Aphelocoma</t>
    <phoneticPr fontId="2" type="noConversion"/>
  </si>
  <si>
    <t>Pteroglossus</t>
    <phoneticPr fontId="2" type="noConversion"/>
  </si>
  <si>
    <t>ns</t>
    <phoneticPr fontId="2" type="noConversion"/>
  </si>
  <si>
    <t>Mean</t>
    <phoneticPr fontId="2" type="noConversion"/>
  </si>
  <si>
    <t>Pattern</t>
    <phoneticPr fontId="2" type="noConversion"/>
  </si>
  <si>
    <t>Bio5-Bio6</t>
    <phoneticPr fontId="2" type="noConversion"/>
  </si>
  <si>
    <t>Bio16-Bio17</t>
    <phoneticPr fontId="2" type="noConversion"/>
  </si>
  <si>
    <t>Positive</t>
    <phoneticPr fontId="2" type="noConversion"/>
  </si>
  <si>
    <t>Negative</t>
    <phoneticPr fontId="2" type="noConversion"/>
  </si>
  <si>
    <t>Bio5-Bio6</t>
    <phoneticPr fontId="2" type="noConversion"/>
  </si>
  <si>
    <t>Bio16-Bio17</t>
    <phoneticPr fontId="2" type="noConversion"/>
  </si>
  <si>
    <t>ns</t>
    <phoneticPr fontId="2" type="noConversion"/>
  </si>
  <si>
    <t>*</t>
    <phoneticPr fontId="2" type="noConversion"/>
  </si>
  <si>
    <t>*</t>
    <phoneticPr fontId="2" type="noConversion"/>
  </si>
  <si>
    <t>***</t>
    <phoneticPr fontId="2" type="noConversion"/>
  </si>
  <si>
    <t>ns</t>
    <phoneticPr fontId="2" type="noConversion"/>
  </si>
  <si>
    <t>***</t>
    <phoneticPr fontId="2" type="noConversion"/>
  </si>
  <si>
    <t>***</t>
    <phoneticPr fontId="2" type="noConversion"/>
  </si>
  <si>
    <t>**</t>
    <phoneticPr fontId="2" type="noConversion"/>
  </si>
  <si>
    <t>*</t>
    <phoneticPr fontId="2" type="noConversion"/>
  </si>
  <si>
    <t>**</t>
    <phoneticPr fontId="2" type="noConversion"/>
  </si>
  <si>
    <t>ns</t>
    <phoneticPr fontId="2" type="noConversion"/>
  </si>
  <si>
    <t>ns</t>
    <phoneticPr fontId="2" type="noConversion"/>
  </si>
  <si>
    <t>Plant results</t>
  </si>
  <si>
    <t>Animal results</t>
  </si>
  <si>
    <t>maximum likelihood estimat of evolutionary rate of each trait</t>
  </si>
  <si>
    <t>AIC of the observed model</t>
  </si>
  <si>
    <t>AIC of the constrained model</t>
  </si>
  <si>
    <t>σ2</t>
  </si>
  <si>
    <t>Names of variables</t>
  </si>
  <si>
    <t>maximum temperature of the hottest month (°C)</t>
  </si>
  <si>
    <t>minimum temperature of the coldest month (°C)</t>
  </si>
  <si>
    <t>Clade</t>
    <phoneticPr fontId="2" type="noConversion"/>
  </si>
  <si>
    <t>number of species included in the clade</t>
  </si>
  <si>
    <t>Pattern</t>
    <phoneticPr fontId="2" type="noConversion"/>
  </si>
  <si>
    <t>negative or positive differences of niche rates between Bio5 and Bio6, and between Bio16 and Bio17</t>
    <phoneticPr fontId="2" type="noConversion"/>
  </si>
  <si>
    <t>family or other clade to which each species belongs</t>
  </si>
  <si>
    <t>Cucurbita</t>
  </si>
  <si>
    <t>Tynanthus</t>
  </si>
  <si>
    <t>Datureae</t>
  </si>
  <si>
    <t>Heuchera</t>
  </si>
  <si>
    <t>Dolichandra</t>
  </si>
  <si>
    <t>Pinus</t>
  </si>
  <si>
    <t>American oaks</t>
  </si>
  <si>
    <t>Coccinia</t>
  </si>
  <si>
    <t>Callitris</t>
  </si>
  <si>
    <t>Galeandra</t>
  </si>
  <si>
    <t>Miliuseae</t>
  </si>
  <si>
    <t xml:space="preserve">results for each plant clade </t>
  </si>
  <si>
    <t xml:space="preserve">results for each animal clade </t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</si>
  <si>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value of each model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</si>
  <si>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of each model, ns, *, ** and *** indicate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&gt;0.05, &lt;0.05, &lt;0.01 and &lt;0.001, respectively</t>
    </r>
  </si>
  <si>
    <r>
      <t>precipitation of the wettest quarter (mm quarter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</si>
  <si>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r>
      <t>precipitation of the driest quarter (mm quarter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</si>
  <si>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r>
      <t>Dataset S3.</t>
    </r>
    <r>
      <rPr>
        <b/>
        <sz val="14"/>
        <rFont val="Arial"/>
        <family val="2"/>
      </rPr>
      <t xml:space="preserve"> Comparisons of niche rates between maximum and minimum temperatures (Bio5 and Bio6), and between wettest and driest quarter precipitation (Bio16 and Bio17) for each clade</t>
    </r>
  </si>
  <si>
    <r>
      <rPr>
        <sz val="12"/>
        <color rgb="FF00000A"/>
        <rFont val="Times New Roman"/>
        <family val="1"/>
      </rPr>
      <t>σ</t>
    </r>
    <r>
      <rPr>
        <sz val="12"/>
        <color rgb="FF00000A"/>
        <rFont val="Arial"/>
        <family val="2"/>
      </rPr>
      <t>2(bio5)</t>
    </r>
  </si>
  <si>
    <r>
      <rPr>
        <sz val="12"/>
        <color rgb="FF00000A"/>
        <rFont val="Times New Roman"/>
        <family val="1"/>
      </rPr>
      <t>σ</t>
    </r>
    <r>
      <rPr>
        <sz val="12"/>
        <color rgb="FF00000A"/>
        <rFont val="Arial"/>
        <family val="2"/>
      </rPr>
      <t>2(bio6)</t>
    </r>
  </si>
  <si>
    <r>
      <rPr>
        <sz val="12"/>
        <color rgb="FF00000A"/>
        <rFont val="Times New Roman"/>
        <family val="1"/>
      </rPr>
      <t>σ</t>
    </r>
    <r>
      <rPr>
        <sz val="12"/>
        <color rgb="FF00000A"/>
        <rFont val="Arial"/>
        <family val="2"/>
      </rPr>
      <t>2(bio16)</t>
    </r>
  </si>
  <si>
    <r>
      <rPr>
        <sz val="12"/>
        <color rgb="FF00000A"/>
        <rFont val="Times New Roman"/>
        <family val="1"/>
      </rPr>
      <t>σ</t>
    </r>
    <r>
      <rPr>
        <sz val="12"/>
        <color rgb="FF00000A"/>
        <rFont val="Arial"/>
        <family val="2"/>
      </rPr>
      <t>2(bio17)</t>
    </r>
  </si>
  <si>
    <r>
      <t xml:space="preserve">Disepalum </t>
    </r>
    <r>
      <rPr>
        <sz val="12"/>
        <color theme="1"/>
        <rFont val="Arial Unicode MS"/>
        <family val="2"/>
        <charset val="134"/>
      </rPr>
      <t xml:space="preserve">and </t>
    </r>
    <r>
      <rPr>
        <i/>
        <sz val="12"/>
        <color theme="1"/>
        <rFont val="Arial Unicode MS"/>
        <family val="2"/>
        <charset val="134"/>
      </rPr>
      <t>Asimina</t>
    </r>
  </si>
  <si>
    <r>
      <rPr>
        <sz val="12"/>
        <color theme="1"/>
        <rFont val="Arial Unicode MS"/>
        <family val="2"/>
        <charset val="134"/>
      </rPr>
      <t xml:space="preserve">New World </t>
    </r>
    <r>
      <rPr>
        <i/>
        <sz val="12"/>
        <color theme="1"/>
        <rFont val="Arial Unicode MS"/>
        <family val="2"/>
        <charset val="134"/>
      </rPr>
      <t xml:space="preserve">Hypericum </t>
    </r>
    <r>
      <rPr>
        <sz val="12"/>
        <color theme="1"/>
        <rFont val="Arial Unicode MS"/>
        <family val="2"/>
        <charset val="134"/>
      </rPr>
      <t>clades</t>
    </r>
  </si>
  <si>
    <r>
      <rPr>
        <i/>
        <sz val="12"/>
        <color theme="1"/>
        <rFont val="Arial Unicode MS"/>
        <family val="2"/>
        <charset val="134"/>
      </rPr>
      <t xml:space="preserve">Eugenia </t>
    </r>
    <r>
      <rPr>
        <sz val="12"/>
        <color theme="1"/>
        <rFont val="Arial Unicode MS"/>
        <family val="2"/>
        <charset val="134"/>
      </rPr>
      <t>sect.</t>
    </r>
    <r>
      <rPr>
        <i/>
        <sz val="12"/>
        <color theme="1"/>
        <rFont val="Arial Unicode MS"/>
        <family val="2"/>
        <charset val="134"/>
      </rPr>
      <t xml:space="preserve"> Phyllocalyx</t>
    </r>
  </si>
  <si>
    <r>
      <t xml:space="preserve">Cecropia </t>
    </r>
    <r>
      <rPr>
        <sz val="12"/>
        <color theme="1"/>
        <rFont val="Arial Unicode MS"/>
        <family val="2"/>
        <charset val="134"/>
      </rPr>
      <t>and others</t>
    </r>
  </si>
  <si>
    <r>
      <rPr>
        <sz val="12"/>
        <color rgb="FF00000A"/>
        <rFont val="Arial"/>
        <family val="2"/>
      </rPr>
      <t>Bio5</t>
    </r>
    <r>
      <rPr>
        <sz val="12"/>
        <color rgb="FF00000A"/>
        <rFont val="Arial"/>
        <family val="2"/>
      </rPr>
      <t>.rate</t>
    </r>
    <phoneticPr fontId="2" type="noConversion"/>
  </si>
  <si>
    <r>
      <rPr>
        <sz val="12"/>
        <color rgb="FF00000A"/>
        <rFont val="Arial"/>
        <family val="2"/>
      </rPr>
      <t>Bio6.rate</t>
    </r>
    <r>
      <rPr>
        <sz val="12"/>
        <color rgb="FF00000A"/>
        <rFont val="Arial"/>
        <family val="2"/>
      </rPr>
      <t/>
    </r>
  </si>
  <si>
    <t>Bio5.rate vs Bio6.rate</t>
    <phoneticPr fontId="2" type="noConversion"/>
  </si>
  <si>
    <t>t</t>
    <phoneticPr fontId="2" type="noConversion"/>
  </si>
  <si>
    <t>Phylo-t</t>
    <phoneticPr fontId="2" type="noConversion"/>
  </si>
  <si>
    <t>Phylo-λ</t>
    <phoneticPr fontId="2" type="noConversion"/>
  </si>
  <si>
    <t>Phylo-LL</t>
    <phoneticPr fontId="2" type="noConversion"/>
  </si>
  <si>
    <t>**</t>
  </si>
  <si>
    <t>*</t>
  </si>
  <si>
    <t>paired-Ttest</t>
    <phoneticPr fontId="2" type="noConversion"/>
  </si>
  <si>
    <t>Phylo-paired-Ttest</t>
    <phoneticPr fontId="2" type="noConversion"/>
  </si>
  <si>
    <t>Bio16.rate vs Bio17.rate</t>
    <phoneticPr fontId="2" type="noConversion"/>
  </si>
  <si>
    <t>Bio16.rate</t>
    <phoneticPr fontId="2" type="noConversion"/>
  </si>
  <si>
    <t>Bio17.rate</t>
    <phoneticPr fontId="2" type="noConversion"/>
  </si>
  <si>
    <t>Plant/Animal results (LRT) are based on the likelihood ratio test (LRT) between observed and constrained models following Adams (2013).</t>
    <phoneticPr fontId="2" type="noConversion"/>
  </si>
  <si>
    <t>Bio5.rate</t>
    <phoneticPr fontId="2" type="noConversion"/>
  </si>
  <si>
    <t>rate of climatic niche evolution for maximum temperature of the hottest month (in °C Myr-1)</t>
  </si>
  <si>
    <t>Bio6.rate</t>
    <phoneticPr fontId="2" type="noConversion"/>
  </si>
  <si>
    <t>rate of climatic niche evolution for minimum temperature of the coldest month (in °C Myr-1)</t>
  </si>
  <si>
    <t>Bio16.rate</t>
    <phoneticPr fontId="2" type="noConversion"/>
  </si>
  <si>
    <t>rate of climatic niche evolution for precipitation of the wettest quarter (in mm Myr-1)</t>
  </si>
  <si>
    <t>Bio17.rate</t>
    <phoneticPr fontId="2" type="noConversion"/>
  </si>
  <si>
    <t>rate of climatic niche evolution for precipitation of the driest quarter (in mm Myr-1)</t>
  </si>
  <si>
    <t>Phylo-t</t>
    <phoneticPr fontId="2" type="noConversion"/>
  </si>
  <si>
    <t>Phylo-P</t>
    <phoneticPr fontId="2" type="noConversion"/>
  </si>
  <si>
    <t>Phylo-λ</t>
    <phoneticPr fontId="2" type="noConversion"/>
  </si>
  <si>
    <r>
      <rPr>
        <i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value of paired t-test </t>
    </r>
    <phoneticPr fontId="2" type="noConversion"/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</si>
  <si>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value of paired t-test </t>
    </r>
    <phoneticPr fontId="2" type="noConversion"/>
  </si>
  <si>
    <t>log likelihood of the observed model</t>
    <phoneticPr fontId="2" type="noConversion"/>
  </si>
  <si>
    <t>log likelihood of the constrained model</t>
    <phoneticPr fontId="2" type="noConversion"/>
  </si>
  <si>
    <t>Pattern</t>
    <phoneticPr fontId="2" type="noConversion"/>
  </si>
  <si>
    <r>
      <t>P</t>
    </r>
    <r>
      <rPr>
        <sz val="12"/>
        <color rgb="FF00000A"/>
        <rFont val="Arial"/>
        <family val="2"/>
      </rPr>
      <t>attern</t>
    </r>
    <phoneticPr fontId="2" type="noConversion"/>
  </si>
  <si>
    <t>Plant/Animal results (PhyloTtest) are based on paired t-test and phylogenetic paired t-test.</t>
  </si>
  <si>
    <r>
      <rPr>
        <i/>
        <sz val="12"/>
        <color theme="1"/>
        <rFont val="Arial"/>
        <family val="2"/>
      </rPr>
      <t xml:space="preserve">λ </t>
    </r>
    <r>
      <rPr>
        <sz val="12"/>
        <color theme="1"/>
        <rFont val="Arial"/>
        <family val="2"/>
      </rPr>
      <t xml:space="preserve">value of phylogenetic paired t-test </t>
    </r>
  </si>
  <si>
    <t xml:space="preserve">log likelihood of phylogenetic paired t-test </t>
  </si>
  <si>
    <r>
      <rPr>
        <i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value of phylogenetic paired t-test 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</si>
  <si>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value of phylogenetic paired t-test </t>
    </r>
  </si>
  <si>
    <t>not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</si>
</sst>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"/>
    <numFmt numFmtId="165" formatCode="0.000_ "/>
    <numFmt numFmtId="166" formatCode="0_ "/>
    <numFmt numFmtId="167" formatCode="0.0%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 Unicode MS"/>
      <family val="2"/>
      <charset val="134"/>
    </font>
    <font>
      <i/>
      <sz val="12"/>
      <color theme="1"/>
      <name val="Arial Unicode MS"/>
      <family val="2"/>
      <charset val="134"/>
    </font>
    <font>
      <sz val="12"/>
      <color theme="1"/>
      <name val="Arial"/>
      <family val="2"/>
    </font>
    <font>
      <sz val="12"/>
      <color rgb="FF00000A"/>
      <name val="Arial"/>
      <family val="2"/>
    </font>
    <font>
      <i/>
      <sz val="12"/>
      <color theme="1"/>
      <name val="Arial"/>
      <family val="2"/>
    </font>
    <font>
      <i/>
      <sz val="12"/>
      <color rgb="FF00000A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sz val="12"/>
      <color rgb="FF00000A"/>
      <name val="Times New Roman"/>
      <family val="1"/>
    </font>
    <font>
      <sz val="12"/>
      <name val="Arial"/>
      <family val="2"/>
    </font>
    <font>
      <sz val="12"/>
      <name val="Calibri"/>
      <family val="2"/>
      <scheme val="minor"/>
    </font>
    <font>
      <i/>
      <sz val="12"/>
      <color rgb="FF000000"/>
      <name val="Arial"/>
      <family val="2"/>
    </font>
    <font>
      <sz val="12"/>
      <color rgb="FF00000A"/>
      <name val="Arial"/>
      <family val="2"/>
    </font>
    <font>
      <i/>
      <sz val="12"/>
      <color rgb="FF00000A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9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23" fillId="0" borderId="0" xfId="0" applyFont="1"/>
    <xf numFmtId="0" fontId="25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26" fillId="0" borderId="0" xfId="0" applyFont="1" applyBorder="1" applyAlignment="1">
      <alignment horizontal="justify" vertical="center" wrapText="1"/>
    </xf>
    <xf numFmtId="0" fontId="27" fillId="0" borderId="0" xfId="0" applyFont="1" applyAlignment="1">
      <alignment vertical="top"/>
    </xf>
    <xf numFmtId="0" fontId="28" fillId="0" borderId="0" xfId="0" applyFont="1" applyBorder="1" applyAlignment="1">
      <alignment horizontal="justify" vertical="center" wrapText="1"/>
    </xf>
    <xf numFmtId="0" fontId="25" fillId="0" borderId="0" xfId="0" applyFont="1" applyBorder="1"/>
    <xf numFmtId="0" fontId="30" fillId="0" borderId="0" xfId="0" applyFont="1" applyAlignment="1">
      <alignment vertical="top"/>
    </xf>
    <xf numFmtId="0" fontId="26" fillId="0" borderId="10" xfId="0" applyFont="1" applyBorder="1" applyAlignment="1">
      <alignment horizontal="justify" vertical="center" wrapText="1"/>
    </xf>
    <xf numFmtId="0" fontId="28" fillId="0" borderId="10" xfId="0" applyFont="1" applyBorder="1" applyAlignment="1">
      <alignment horizontal="justify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 wrapText="1"/>
    </xf>
    <xf numFmtId="0" fontId="32" fillId="33" borderId="11" xfId="0" applyFont="1" applyFill="1" applyBorder="1" applyAlignment="1">
      <alignment horizontal="center" vertical="center"/>
    </xf>
    <xf numFmtId="0" fontId="1" fillId="0" borderId="0" xfId="0" applyFont="1"/>
    <xf numFmtId="0" fontId="26" fillId="0" borderId="11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justify" vertical="center" wrapText="1"/>
    </xf>
    <xf numFmtId="0" fontId="26" fillId="33" borderId="11" xfId="0" applyFont="1" applyFill="1" applyBorder="1" applyAlignment="1">
      <alignment horizontal="justify" vertical="center" wrapText="1"/>
    </xf>
    <xf numFmtId="0" fontId="28" fillId="33" borderId="11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32" fillId="0" borderId="10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4" fillId="0" borderId="0" xfId="0" applyFont="1" applyAlignment="1">
      <alignment horizontal="justify" vertical="center" wrapText="1"/>
    </xf>
    <xf numFmtId="165" fontId="34" fillId="0" borderId="0" xfId="0" applyNumberFormat="1" applyFont="1" applyAlignment="1">
      <alignment horizontal="justify" vertical="center" wrapText="1"/>
    </xf>
    <xf numFmtId="164" fontId="34" fillId="0" borderId="0" xfId="0" applyNumberFormat="1" applyFont="1" applyAlignment="1">
      <alignment horizontal="justify" vertical="center" wrapText="1"/>
    </xf>
    <xf numFmtId="164" fontId="34" fillId="33" borderId="0" xfId="0" applyNumberFormat="1" applyFont="1" applyFill="1" applyAlignment="1">
      <alignment horizontal="justify" vertical="center" wrapText="1"/>
    </xf>
    <xf numFmtId="165" fontId="34" fillId="33" borderId="0" xfId="0" applyNumberFormat="1" applyFont="1" applyFill="1" applyAlignment="1">
      <alignment horizontal="justify" vertical="center" wrapText="1"/>
    </xf>
    <xf numFmtId="0" fontId="34" fillId="33" borderId="0" xfId="0" applyFont="1" applyFill="1" applyAlignment="1">
      <alignment horizontal="justify" vertical="center" wrapText="1"/>
    </xf>
    <xf numFmtId="0" fontId="35" fillId="0" borderId="0" xfId="0" applyFont="1"/>
    <xf numFmtId="0" fontId="24" fillId="0" borderId="0" xfId="0" applyFont="1"/>
    <xf numFmtId="0" fontId="32" fillId="0" borderId="0" xfId="0" applyFont="1" applyAlignment="1">
      <alignment horizontal="justify" vertical="center" wrapText="1"/>
    </xf>
    <xf numFmtId="165" fontId="26" fillId="0" borderId="0" xfId="0" applyNumberFormat="1" applyFont="1" applyAlignment="1">
      <alignment horizontal="justify" vertical="center" wrapText="1"/>
    </xf>
    <xf numFmtId="164" fontId="26" fillId="0" borderId="0" xfId="0" applyNumberFormat="1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164" fontId="26" fillId="33" borderId="0" xfId="0" applyNumberFormat="1" applyFont="1" applyFill="1" applyAlignment="1">
      <alignment horizontal="justify" vertical="center" wrapText="1"/>
    </xf>
    <xf numFmtId="165" fontId="26" fillId="33" borderId="0" xfId="0" applyNumberFormat="1" applyFont="1" applyFill="1" applyAlignment="1">
      <alignment horizontal="justify" vertical="center" wrapText="1"/>
    </xf>
    <xf numFmtId="0" fontId="26" fillId="33" borderId="0" xfId="0" applyFont="1" applyFill="1" applyAlignment="1">
      <alignment horizontal="justify" vertical="center" wrapText="1"/>
    </xf>
    <xf numFmtId="165" fontId="26" fillId="0" borderId="0" xfId="0" applyNumberFormat="1" applyFont="1" applyFill="1" applyAlignment="1">
      <alignment horizontal="justify" vertical="center" wrapText="1"/>
    </xf>
    <xf numFmtId="164" fontId="26" fillId="0" borderId="0" xfId="0" applyNumberFormat="1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164" fontId="26" fillId="0" borderId="0" xfId="0" applyNumberFormat="1" applyFont="1" applyBorder="1" applyAlignment="1">
      <alignment horizontal="justify" vertical="center" wrapText="1"/>
    </xf>
    <xf numFmtId="165" fontId="26" fillId="0" borderId="0" xfId="0" applyNumberFormat="1" applyFont="1" applyBorder="1" applyAlignment="1">
      <alignment horizontal="justify" vertical="center" wrapText="1"/>
    </xf>
    <xf numFmtId="164" fontId="26" fillId="33" borderId="0" xfId="0" applyNumberFormat="1" applyFont="1" applyFill="1" applyBorder="1" applyAlignment="1">
      <alignment horizontal="justify" vertical="center" wrapText="1"/>
    </xf>
    <xf numFmtId="165" fontId="26" fillId="33" borderId="0" xfId="0" applyNumberFormat="1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justify" vertical="center" wrapText="1"/>
    </xf>
    <xf numFmtId="0" fontId="1" fillId="0" borderId="0" xfId="0" applyFont="1" applyFill="1"/>
    <xf numFmtId="0" fontId="23" fillId="0" borderId="0" xfId="0" applyFont="1" applyFill="1"/>
    <xf numFmtId="0" fontId="32" fillId="0" borderId="11" xfId="0" applyFont="1" applyBorder="1" applyAlignment="1">
      <alignment horizontal="justify" vertical="center" wrapText="1"/>
    </xf>
    <xf numFmtId="165" fontId="26" fillId="0" borderId="11" xfId="0" applyNumberFormat="1" applyFont="1" applyFill="1" applyBorder="1" applyAlignment="1">
      <alignment horizontal="justify" vertical="center" wrapText="1"/>
    </xf>
    <xf numFmtId="164" fontId="26" fillId="0" borderId="11" xfId="0" applyNumberFormat="1" applyFont="1" applyFill="1" applyBorder="1" applyAlignment="1">
      <alignment horizontal="justify" vertical="center" wrapText="1"/>
    </xf>
    <xf numFmtId="0" fontId="26" fillId="0" borderId="11" xfId="0" applyFont="1" applyFill="1" applyBorder="1" applyAlignment="1">
      <alignment horizontal="justify" vertical="center" wrapText="1"/>
    </xf>
    <xf numFmtId="164" fontId="26" fillId="33" borderId="11" xfId="0" applyNumberFormat="1" applyFont="1" applyFill="1" applyBorder="1" applyAlignment="1">
      <alignment horizontal="justify" vertical="center" wrapText="1"/>
    </xf>
    <xf numFmtId="165" fontId="26" fillId="33" borderId="11" xfId="0" applyNumberFormat="1" applyFont="1" applyFill="1" applyBorder="1" applyAlignment="1">
      <alignment horizontal="justify" vertical="center" wrapText="1"/>
    </xf>
    <xf numFmtId="165" fontId="26" fillId="0" borderId="0" xfId="0" applyNumberFormat="1" applyFont="1" applyFill="1" applyBorder="1" applyAlignment="1">
      <alignment horizontal="justify" vertical="center" wrapText="1"/>
    </xf>
    <xf numFmtId="164" fontId="26" fillId="0" borderId="0" xfId="0" applyNumberFormat="1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justify" vertical="center" wrapText="1"/>
    </xf>
    <xf numFmtId="165" fontId="22" fillId="0" borderId="0" xfId="0" applyNumberFormat="1" applyFont="1"/>
    <xf numFmtId="166" fontId="26" fillId="0" borderId="0" xfId="0" applyNumberFormat="1" applyFont="1" applyFill="1" applyBorder="1" applyAlignment="1">
      <alignment horizontal="justify" vertical="center" wrapText="1"/>
    </xf>
    <xf numFmtId="167" fontId="26" fillId="0" borderId="0" xfId="0" applyNumberFormat="1" applyFont="1" applyFill="1" applyBorder="1" applyAlignment="1">
      <alignment horizontal="justify" vertical="center" wrapText="1"/>
    </xf>
    <xf numFmtId="0" fontId="3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33" borderId="0" xfId="0" applyFont="1" applyFill="1" applyBorder="1" applyAlignment="1">
      <alignment horizontal="justify" vertical="center" wrapText="1"/>
    </xf>
    <xf numFmtId="0" fontId="36" fillId="0" borderId="0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7" fillId="0" borderId="11" xfId="0" applyFont="1" applyBorder="1" applyAlignment="1">
      <alignment horizontal="justify" vertical="center" wrapText="1"/>
    </xf>
    <xf numFmtId="0" fontId="38" fillId="33" borderId="11" xfId="0" applyFont="1" applyFill="1" applyBorder="1" applyAlignment="1">
      <alignment horizontal="justify" vertical="center" wrapText="1"/>
    </xf>
    <xf numFmtId="0" fontId="1" fillId="0" borderId="13" xfId="0" applyFont="1" applyBorder="1"/>
    <xf numFmtId="0" fontId="26" fillId="0" borderId="13" xfId="0" applyFont="1" applyFill="1" applyBorder="1" applyAlignment="1">
      <alignment horizontal="justify" vertical="center" wrapText="1"/>
    </xf>
    <xf numFmtId="167" fontId="26" fillId="0" borderId="13" xfId="0" applyNumberFormat="1" applyFont="1" applyFill="1" applyBorder="1" applyAlignment="1">
      <alignment horizontal="justify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justify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justify" vertical="center" wrapText="1"/>
    </xf>
    <xf numFmtId="0" fontId="28" fillId="0" borderId="11" xfId="0" applyFont="1" applyFill="1" applyBorder="1" applyAlignment="1">
      <alignment horizontal="justify" vertical="center" wrapText="1"/>
    </xf>
    <xf numFmtId="0" fontId="34" fillId="0" borderId="0" xfId="0" applyFont="1" applyFill="1" applyAlignment="1">
      <alignment horizontal="justify" vertical="center" wrapText="1"/>
    </xf>
    <xf numFmtId="164" fontId="34" fillId="0" borderId="0" xfId="0" applyNumberFormat="1" applyFont="1" applyFill="1" applyAlignment="1">
      <alignment horizontal="justify" vertical="center" wrapText="1"/>
    </xf>
    <xf numFmtId="165" fontId="34" fillId="0" borderId="0" xfId="0" applyNumberFormat="1" applyFont="1" applyFill="1" applyAlignment="1">
      <alignment horizontal="justify" vertical="center" wrapText="1"/>
    </xf>
    <xf numFmtId="0" fontId="34" fillId="0" borderId="13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justify" vertical="center" wrapText="1"/>
    </xf>
    <xf numFmtId="0" fontId="26" fillId="0" borderId="17" xfId="0" applyFont="1" applyFill="1" applyBorder="1" applyAlignment="1">
      <alignment horizontal="justify" vertical="center" wrapText="1"/>
    </xf>
    <xf numFmtId="164" fontId="26" fillId="0" borderId="18" xfId="0" applyNumberFormat="1" applyFont="1" applyFill="1" applyBorder="1" applyAlignment="1">
      <alignment horizontal="justify" vertical="center" wrapText="1"/>
    </xf>
    <xf numFmtId="165" fontId="26" fillId="0" borderId="19" xfId="0" applyNumberFormat="1" applyFont="1" applyFill="1" applyBorder="1" applyAlignment="1">
      <alignment horizontal="justify" vertical="center" wrapText="1"/>
    </xf>
    <xf numFmtId="164" fontId="26" fillId="0" borderId="19" xfId="0" applyNumberFormat="1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5" fillId="0" borderId="0" xfId="0" applyFont="1" applyFill="1" applyBorder="1"/>
    <xf numFmtId="0" fontId="38" fillId="0" borderId="0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32" fillId="0" borderId="0" xfId="0" applyFont="1" applyFill="1" applyBorder="1" applyAlignment="1">
      <alignment horizontal="justify" vertical="center" wrapText="1"/>
    </xf>
    <xf numFmtId="164" fontId="34" fillId="0" borderId="0" xfId="0" applyNumberFormat="1" applyFont="1" applyAlignment="1">
      <alignment horizontal="right" vertical="center" wrapText="1"/>
    </xf>
    <xf numFmtId="164" fontId="26" fillId="0" borderId="0" xfId="0" applyNumberFormat="1" applyFont="1" applyAlignment="1">
      <alignment horizontal="right" vertical="center" wrapText="1"/>
    </xf>
    <xf numFmtId="164" fontId="26" fillId="0" borderId="11" xfId="0" applyNumberFormat="1" applyFont="1" applyFill="1" applyBorder="1" applyAlignment="1">
      <alignment horizontal="right" vertical="center" wrapText="1"/>
    </xf>
  </cellXfs>
  <cellStyles count="90">
    <cellStyle name="20% - Accent1 2" xfId="18"/>
    <cellStyle name="20% - Accent2 2" xfId="22"/>
    <cellStyle name="20% - Accent3 2" xfId="26"/>
    <cellStyle name="20% - Accent4 2" xfId="30"/>
    <cellStyle name="20% - Accent5 2" xfId="34"/>
    <cellStyle name="20% - Accent6 2" xfId="38"/>
    <cellStyle name="40% - Accent1 2" xfId="19"/>
    <cellStyle name="40% - Accent2 2" xfId="23"/>
    <cellStyle name="40% - Accent3 2" xfId="27"/>
    <cellStyle name="40% - Accent4 2" xfId="31"/>
    <cellStyle name="40% - Accent5 2" xfId="35"/>
    <cellStyle name="40% - Accent6 2" xfId="39"/>
    <cellStyle name="60% - Accent1 2" xfId="20"/>
    <cellStyle name="60% - Accent2 2" xfId="24"/>
    <cellStyle name="60% - Accent3 2" xfId="28"/>
    <cellStyle name="60% - Accent4 2" xfId="32"/>
    <cellStyle name="60% - Accent5 2" xfId="36"/>
    <cellStyle name="60% - Accent6 2" xfId="40"/>
    <cellStyle name="Accent1 2" xfId="17"/>
    <cellStyle name="Accent2 2" xfId="21"/>
    <cellStyle name="Accent3 2" xfId="25"/>
    <cellStyle name="Accent4 2" xfId="29"/>
    <cellStyle name="Accent5 2" xfId="33"/>
    <cellStyle name="Accent6 2" xfId="37"/>
    <cellStyle name="Bad 2" xfId="6"/>
    <cellStyle name="Calculation 2" xfId="10"/>
    <cellStyle name="Check Cell 2" xfId="12"/>
    <cellStyle name="Explanatory Text 2" xfId="15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Good 2" xfId="5"/>
    <cellStyle name="Heading 1 2" xfId="1"/>
    <cellStyle name="Heading 2 2" xfId="2"/>
    <cellStyle name="Heading 3 2" xfId="3"/>
    <cellStyle name="Heading 4 2" xfId="4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Input 2" xfId="8"/>
    <cellStyle name="Linked Cell 2" xfId="11"/>
    <cellStyle name="Neutral 2" xfId="7"/>
    <cellStyle name="Normal" xfId="0" builtinId="0"/>
    <cellStyle name="Note 2" xfId="14"/>
    <cellStyle name="Output 2" xfId="9"/>
    <cellStyle name="Title 2" xfId="41"/>
    <cellStyle name="Total 2" xfId="16"/>
    <cellStyle name="Warning Tex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373"/>
  <sheetViews>
    <sheetView tabSelected="1" zoomScale="150" zoomScaleNormal="150" zoomScalePageLayoutView="150" workbookViewId="0">
      <selection activeCell="C42" sqref="C42"/>
    </sheetView>
  </sheetViews>
  <sheetFormatPr baseColWidth="10" defaultColWidth="8.83203125" defaultRowHeight="15" x14ac:dyDescent="0"/>
  <cols>
    <col min="1" max="1" width="8.83203125" style="3"/>
    <col min="2" max="2" width="16.83203125" style="4" customWidth="1"/>
    <col min="3" max="3" width="8.83203125" style="2"/>
    <col min="4" max="16384" width="8.83203125" style="3"/>
  </cols>
  <sheetData>
    <row r="2" spans="2:13" ht="17">
      <c r="B2" s="9" t="s">
        <v>95</v>
      </c>
    </row>
    <row r="3" spans="2:13">
      <c r="B3" s="2"/>
    </row>
    <row r="4" spans="2:13">
      <c r="B4" s="98" t="s">
        <v>118</v>
      </c>
    </row>
    <row r="5" spans="2:13" s="96" customFormat="1">
      <c r="B5" s="98" t="s">
        <v>136</v>
      </c>
      <c r="C5" s="97"/>
    </row>
    <row r="7" spans="2:13">
      <c r="B7" s="2" t="s">
        <v>17</v>
      </c>
    </row>
    <row r="8" spans="2:13">
      <c r="B8" s="2" t="s">
        <v>64</v>
      </c>
      <c r="C8" s="2" t="s">
        <v>89</v>
      </c>
    </row>
    <row r="9" spans="2:13">
      <c r="B9" s="2" t="s">
        <v>65</v>
      </c>
      <c r="C9" s="2" t="s">
        <v>90</v>
      </c>
    </row>
    <row r="10" spans="2:13">
      <c r="B10" s="3"/>
      <c r="C10" s="3"/>
      <c r="L10" s="5"/>
      <c r="M10" s="2"/>
    </row>
    <row r="11" spans="2:13">
      <c r="B11" s="2" t="s">
        <v>3</v>
      </c>
      <c r="L11" s="5"/>
      <c r="M11" s="2"/>
    </row>
    <row r="12" spans="2:13">
      <c r="B12" s="2" t="s">
        <v>18</v>
      </c>
      <c r="C12" s="2" t="s">
        <v>77</v>
      </c>
      <c r="L12" s="5"/>
      <c r="M12" s="2"/>
    </row>
    <row r="13" spans="2:13">
      <c r="B13" s="6" t="s">
        <v>5</v>
      </c>
      <c r="C13" s="2" t="s">
        <v>74</v>
      </c>
      <c r="L13" s="5"/>
      <c r="M13" s="2"/>
    </row>
    <row r="14" spans="2:13">
      <c r="B14" s="5" t="s">
        <v>69</v>
      </c>
      <c r="C14" s="2" t="s">
        <v>66</v>
      </c>
      <c r="L14" s="5"/>
      <c r="M14" s="2"/>
    </row>
    <row r="15" spans="2:13">
      <c r="B15" s="5" t="s">
        <v>9</v>
      </c>
      <c r="C15" s="2" t="s">
        <v>67</v>
      </c>
      <c r="L15" s="5"/>
      <c r="M15" s="2"/>
    </row>
    <row r="16" spans="2:13">
      <c r="B16" s="5" t="s">
        <v>10</v>
      </c>
      <c r="C16" s="2" t="s">
        <v>68</v>
      </c>
      <c r="D16" s="2"/>
      <c r="L16" s="7"/>
      <c r="M16" s="2"/>
    </row>
    <row r="17" spans="1:13">
      <c r="B17" s="5" t="s">
        <v>11</v>
      </c>
      <c r="C17" s="2" t="s">
        <v>132</v>
      </c>
      <c r="D17" s="2"/>
      <c r="L17" s="7"/>
      <c r="M17" s="2"/>
    </row>
    <row r="18" spans="1:13">
      <c r="B18" s="5" t="s">
        <v>12</v>
      </c>
      <c r="C18" s="2" t="s">
        <v>133</v>
      </c>
      <c r="D18" s="2"/>
      <c r="L18" s="8"/>
    </row>
    <row r="19" spans="1:13">
      <c r="B19" s="5" t="s">
        <v>13</v>
      </c>
      <c r="C19" s="2" t="s">
        <v>15</v>
      </c>
      <c r="D19" s="2"/>
      <c r="L19" s="8"/>
    </row>
    <row r="20" spans="1:13">
      <c r="B20" s="7" t="s">
        <v>14</v>
      </c>
      <c r="C20" s="2" t="s">
        <v>91</v>
      </c>
      <c r="D20" s="2"/>
    </row>
    <row r="21" spans="1:13">
      <c r="B21" s="7" t="s">
        <v>14</v>
      </c>
      <c r="C21" s="2" t="s">
        <v>92</v>
      </c>
      <c r="D21" s="2"/>
    </row>
    <row r="22" spans="1:13">
      <c r="B22" s="5" t="s">
        <v>75</v>
      </c>
      <c r="C22" s="2" t="s">
        <v>76</v>
      </c>
      <c r="D22" s="2"/>
    </row>
    <row r="23" spans="1:13" s="96" customFormat="1">
      <c r="A23" s="93"/>
      <c r="B23" s="94" t="s">
        <v>107</v>
      </c>
      <c r="C23" s="95" t="s">
        <v>130</v>
      </c>
      <c r="D23" s="95"/>
    </row>
    <row r="24" spans="1:13" s="96" customFormat="1">
      <c r="A24" s="93"/>
      <c r="B24" s="92" t="s">
        <v>14</v>
      </c>
      <c r="C24" s="95" t="s">
        <v>131</v>
      </c>
      <c r="D24" s="95"/>
    </row>
    <row r="25" spans="1:13" s="96" customFormat="1">
      <c r="A25" s="93"/>
      <c r="B25" s="92" t="s">
        <v>14</v>
      </c>
      <c r="C25" s="97" t="s">
        <v>92</v>
      </c>
      <c r="D25" s="95"/>
    </row>
    <row r="26" spans="1:13" s="96" customFormat="1">
      <c r="A26" s="93"/>
      <c r="B26" s="92" t="s">
        <v>129</v>
      </c>
      <c r="C26" s="95" t="s">
        <v>137</v>
      </c>
      <c r="D26" s="95"/>
    </row>
    <row r="27" spans="1:13" s="96" customFormat="1">
      <c r="A27" s="93"/>
      <c r="B27" s="94" t="s">
        <v>110</v>
      </c>
      <c r="C27" s="95" t="s">
        <v>138</v>
      </c>
      <c r="D27" s="95"/>
    </row>
    <row r="28" spans="1:13" s="96" customFormat="1">
      <c r="A28" s="93"/>
      <c r="B28" s="94" t="s">
        <v>108</v>
      </c>
      <c r="C28" s="95" t="s">
        <v>139</v>
      </c>
      <c r="D28" s="95"/>
    </row>
    <row r="29" spans="1:13" s="96" customFormat="1">
      <c r="A29" s="93"/>
      <c r="B29" s="92" t="s">
        <v>128</v>
      </c>
      <c r="C29" s="95" t="s">
        <v>140</v>
      </c>
      <c r="D29" s="95"/>
    </row>
    <row r="30" spans="1:13" s="96" customFormat="1">
      <c r="A30" s="93"/>
      <c r="B30" s="92" t="s">
        <v>128</v>
      </c>
      <c r="C30" s="97" t="s">
        <v>92</v>
      </c>
      <c r="D30" s="95"/>
    </row>
    <row r="31" spans="1:13">
      <c r="B31" s="92"/>
      <c r="D31" s="2"/>
    </row>
    <row r="32" spans="1:13">
      <c r="B32" s="2" t="s">
        <v>70</v>
      </c>
      <c r="D32" s="2"/>
    </row>
    <row r="33" spans="2:3">
      <c r="B33" s="2" t="s">
        <v>35</v>
      </c>
      <c r="C33" s="2" t="s">
        <v>71</v>
      </c>
    </row>
    <row r="34" spans="2:3">
      <c r="B34" s="2" t="s">
        <v>36</v>
      </c>
      <c r="C34" s="2" t="s">
        <v>72</v>
      </c>
    </row>
    <row r="35" spans="2:3">
      <c r="B35" s="2" t="s">
        <v>37</v>
      </c>
      <c r="C35" s="2" t="s">
        <v>93</v>
      </c>
    </row>
    <row r="36" spans="2:3">
      <c r="B36" s="2" t="s">
        <v>38</v>
      </c>
      <c r="C36" s="2" t="s">
        <v>94</v>
      </c>
    </row>
    <row r="37" spans="2:3" s="96" customFormat="1">
      <c r="B37" s="97" t="s">
        <v>119</v>
      </c>
      <c r="C37" s="97" t="s">
        <v>120</v>
      </c>
    </row>
    <row r="38" spans="2:3" s="96" customFormat="1">
      <c r="B38" s="97" t="s">
        <v>121</v>
      </c>
      <c r="C38" s="97" t="s">
        <v>122</v>
      </c>
    </row>
    <row r="39" spans="2:3" s="96" customFormat="1">
      <c r="B39" s="97" t="s">
        <v>123</v>
      </c>
      <c r="C39" s="97" t="s">
        <v>124</v>
      </c>
    </row>
    <row r="40" spans="2:3" s="96" customFormat="1">
      <c r="B40" s="97" t="s">
        <v>125</v>
      </c>
      <c r="C40" s="97" t="s">
        <v>126</v>
      </c>
    </row>
    <row r="41" spans="2:3">
      <c r="B41" s="2"/>
    </row>
    <row r="42" spans="2:3">
      <c r="B42" s="2" t="s">
        <v>6</v>
      </c>
      <c r="C42" s="2" t="s">
        <v>141</v>
      </c>
    </row>
    <row r="43" spans="2:3">
      <c r="B43" s="2"/>
    </row>
    <row r="44" spans="2:3">
      <c r="B44" s="2"/>
    </row>
    <row r="45" spans="2:3">
      <c r="B45" s="2"/>
    </row>
    <row r="46" spans="2:3">
      <c r="B46" s="2"/>
    </row>
    <row r="47" spans="2:3">
      <c r="B47" s="2"/>
    </row>
    <row r="48" spans="2:3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5" sqref="F25"/>
    </sheetView>
  </sheetViews>
  <sheetFormatPr baseColWidth="10" defaultColWidth="8.83203125" defaultRowHeight="15" x14ac:dyDescent="0"/>
  <cols>
    <col min="1" max="1" width="25.33203125" style="16" customWidth="1"/>
    <col min="2" max="2" width="5.1640625" style="16" bestFit="1" customWidth="1"/>
    <col min="3" max="4" width="9.6640625" style="16" bestFit="1" customWidth="1"/>
    <col min="5" max="5" width="12.33203125" style="16" bestFit="1" customWidth="1"/>
    <col min="6" max="6" width="11.83203125" style="16" bestFit="1" customWidth="1"/>
    <col min="7" max="8" width="11.33203125" style="16" bestFit="1" customWidth="1"/>
    <col min="9" max="9" width="9.1640625" style="16" bestFit="1" customWidth="1"/>
    <col min="10" max="10" width="7.83203125" style="16" bestFit="1" customWidth="1"/>
    <col min="11" max="11" width="7.6640625" style="16" bestFit="1" customWidth="1"/>
    <col min="12" max="12" width="11.83203125" style="16" bestFit="1" customWidth="1"/>
    <col min="13" max="13" width="11.83203125" style="16" customWidth="1"/>
    <col min="14" max="14" width="14.6640625" style="16" bestFit="1" customWidth="1"/>
    <col min="15" max="15" width="11.83203125" style="16" bestFit="1" customWidth="1"/>
    <col min="16" max="17" width="12.6640625" style="16" bestFit="1" customWidth="1"/>
    <col min="18" max="18" width="9.1640625" style="16" bestFit="1" customWidth="1"/>
    <col min="19" max="19" width="7.83203125" style="16" bestFit="1" customWidth="1"/>
    <col min="20" max="20" width="7.6640625" style="16" bestFit="1" customWidth="1"/>
    <col min="21" max="21" width="9.1640625" style="16" bestFit="1" customWidth="1"/>
    <col min="22" max="22" width="10" style="16" bestFit="1" customWidth="1"/>
    <col min="23" max="23" width="9" style="16" bestFit="1" customWidth="1"/>
    <col min="24" max="24" width="12.1640625" style="16" bestFit="1" customWidth="1"/>
    <col min="25" max="25" width="9" style="16" bestFit="1" customWidth="1"/>
    <col min="26" max="16384" width="8.83203125" style="16"/>
  </cols>
  <sheetData>
    <row r="1" spans="1:25" ht="16.75" customHeight="1" thickBot="1">
      <c r="A1" s="10" t="s">
        <v>73</v>
      </c>
      <c r="B1" s="11" t="s">
        <v>5</v>
      </c>
      <c r="C1" s="12"/>
      <c r="D1" s="12"/>
      <c r="E1" s="13" t="s">
        <v>39</v>
      </c>
      <c r="F1" s="12"/>
      <c r="G1" s="12"/>
      <c r="H1" s="12"/>
      <c r="I1" s="12"/>
      <c r="J1" s="12"/>
      <c r="K1" s="12"/>
      <c r="L1" s="14"/>
      <c r="M1" s="14"/>
      <c r="N1" s="15" t="s">
        <v>40</v>
      </c>
      <c r="O1" s="14"/>
      <c r="P1" s="14"/>
      <c r="Q1" s="14"/>
      <c r="R1" s="14"/>
      <c r="S1" s="14"/>
      <c r="T1" s="14"/>
      <c r="V1" s="5" t="s">
        <v>45</v>
      </c>
      <c r="W1" s="5"/>
    </row>
    <row r="2" spans="1:25" ht="16.75" customHeight="1" thickBot="1">
      <c r="A2" s="17"/>
      <c r="B2" s="18"/>
      <c r="C2" s="17" t="s">
        <v>96</v>
      </c>
      <c r="D2" s="17" t="s">
        <v>97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8" t="s">
        <v>14</v>
      </c>
      <c r="K2" s="18" t="s">
        <v>14</v>
      </c>
      <c r="L2" s="19" t="s">
        <v>98</v>
      </c>
      <c r="M2" s="19" t="s">
        <v>99</v>
      </c>
      <c r="N2" s="19" t="s">
        <v>9</v>
      </c>
      <c r="O2" s="19" t="s">
        <v>10</v>
      </c>
      <c r="P2" s="19" t="s">
        <v>11</v>
      </c>
      <c r="Q2" s="19" t="s">
        <v>12</v>
      </c>
      <c r="R2" s="19" t="s">
        <v>13</v>
      </c>
      <c r="S2" s="20" t="s">
        <v>14</v>
      </c>
      <c r="T2" s="20" t="s">
        <v>14</v>
      </c>
      <c r="U2" s="21"/>
      <c r="V2" s="22" t="s">
        <v>46</v>
      </c>
      <c r="W2" s="22"/>
      <c r="X2" s="23" t="s">
        <v>47</v>
      </c>
    </row>
    <row r="3" spans="1:25" s="30" customFormat="1" ht="16.75" customHeight="1">
      <c r="A3" s="24" t="s">
        <v>8</v>
      </c>
      <c r="B3" s="24">
        <v>952</v>
      </c>
      <c r="C3" s="25">
        <v>3.331</v>
      </c>
      <c r="D3" s="25">
        <v>6.5330000000000004</v>
      </c>
      <c r="E3" s="26">
        <v>11676.93</v>
      </c>
      <c r="F3" s="26">
        <v>11780.94</v>
      </c>
      <c r="G3" s="26">
        <v>-5834.47</v>
      </c>
      <c r="H3" s="26">
        <v>-5887.47</v>
      </c>
      <c r="I3" s="26">
        <v>106.01</v>
      </c>
      <c r="J3" s="25">
        <v>0</v>
      </c>
      <c r="K3" s="24" t="s">
        <v>16</v>
      </c>
      <c r="L3" s="27">
        <v>15485.705</v>
      </c>
      <c r="M3" s="27">
        <v>1916.6020000000001</v>
      </c>
      <c r="N3" s="27">
        <v>25124.78</v>
      </c>
      <c r="O3" s="27">
        <v>26014.27</v>
      </c>
      <c r="P3" s="27">
        <v>-12558.39</v>
      </c>
      <c r="Q3" s="27">
        <v>-13004.13</v>
      </c>
      <c r="R3" s="27">
        <v>891.49</v>
      </c>
      <c r="S3" s="28">
        <v>0</v>
      </c>
      <c r="T3" s="29" t="s">
        <v>7</v>
      </c>
      <c r="V3" s="25">
        <f>C3-D3</f>
        <v>-3.2020000000000004</v>
      </c>
      <c r="W3" s="25"/>
      <c r="X3" s="100">
        <f>L3-M3</f>
        <v>13569.102999999999</v>
      </c>
    </row>
    <row r="4" spans="1:25" ht="16.75" customHeight="1">
      <c r="A4" s="31" t="s">
        <v>78</v>
      </c>
      <c r="B4" s="32">
        <v>17</v>
      </c>
      <c r="C4" s="33">
        <v>12.853999999999999</v>
      </c>
      <c r="D4" s="33">
        <v>30.125</v>
      </c>
      <c r="E4" s="34">
        <v>222.35810000000001</v>
      </c>
      <c r="F4" s="34">
        <v>225.73740000000001</v>
      </c>
      <c r="G4" s="34">
        <v>-107.179</v>
      </c>
      <c r="H4" s="34">
        <v>-109.8687</v>
      </c>
      <c r="I4" s="34">
        <v>5.3792879999999998</v>
      </c>
      <c r="J4" s="33">
        <v>2.037719E-2</v>
      </c>
      <c r="K4" s="35" t="s">
        <v>60</v>
      </c>
      <c r="L4" s="36">
        <v>24180.14</v>
      </c>
      <c r="M4" s="36">
        <v>1485.3789999999999</v>
      </c>
      <c r="N4" s="36">
        <v>428</v>
      </c>
      <c r="O4" s="36">
        <v>451.89</v>
      </c>
      <c r="P4" s="36">
        <v>-210</v>
      </c>
      <c r="Q4" s="36">
        <v>-222.95</v>
      </c>
      <c r="R4" s="36">
        <v>25.89</v>
      </c>
      <c r="S4" s="37">
        <v>0</v>
      </c>
      <c r="T4" s="38" t="s">
        <v>7</v>
      </c>
      <c r="V4" s="33">
        <f>C4-D4</f>
        <v>-17.271000000000001</v>
      </c>
      <c r="W4" s="33"/>
      <c r="X4" s="101">
        <f t="shared" ref="X4:X14" si="0">L4-M4</f>
        <v>22694.760999999999</v>
      </c>
      <c r="Y4" s="1"/>
    </row>
    <row r="5" spans="1:25" ht="16.75" customHeight="1">
      <c r="A5" s="31" t="s">
        <v>79</v>
      </c>
      <c r="B5" s="32">
        <v>12</v>
      </c>
      <c r="C5" s="33">
        <v>0.215</v>
      </c>
      <c r="D5" s="33">
        <v>1.41</v>
      </c>
      <c r="E5" s="34">
        <v>116.67</v>
      </c>
      <c r="F5" s="34">
        <v>124.02</v>
      </c>
      <c r="G5" s="34">
        <v>-54.34</v>
      </c>
      <c r="H5" s="34">
        <v>-59.01</v>
      </c>
      <c r="I5" s="34">
        <v>9.34</v>
      </c>
      <c r="J5" s="33">
        <v>2.2000000000000001E-3</v>
      </c>
      <c r="K5" s="35" t="s">
        <v>61</v>
      </c>
      <c r="L5" s="36">
        <v>2813.953</v>
      </c>
      <c r="M5" s="36">
        <v>1500.5070000000001</v>
      </c>
      <c r="N5" s="36">
        <v>314.07</v>
      </c>
      <c r="O5" s="36">
        <v>313.24</v>
      </c>
      <c r="P5" s="36">
        <v>-153.03</v>
      </c>
      <c r="Q5" s="36">
        <v>-153.62</v>
      </c>
      <c r="R5" s="36">
        <v>1.17</v>
      </c>
      <c r="S5" s="37">
        <v>0.28000000000000003</v>
      </c>
      <c r="T5" s="38" t="s">
        <v>63</v>
      </c>
      <c r="V5" s="33">
        <f t="shared" ref="V5:V14" si="1">C5-D5</f>
        <v>-1.1949999999999998</v>
      </c>
      <c r="W5" s="33"/>
      <c r="X5" s="101">
        <f t="shared" si="0"/>
        <v>1313.4459999999999</v>
      </c>
      <c r="Y5" s="1"/>
    </row>
    <row r="6" spans="1:25" ht="16.75" customHeight="1">
      <c r="A6" s="1" t="s">
        <v>102</v>
      </c>
      <c r="B6" s="32">
        <v>11</v>
      </c>
      <c r="C6" s="33">
        <v>0.11700000000000001</v>
      </c>
      <c r="D6" s="33">
        <v>0.55700000000000005</v>
      </c>
      <c r="E6" s="34">
        <v>100.02</v>
      </c>
      <c r="F6" s="34">
        <v>104.16</v>
      </c>
      <c r="G6" s="34">
        <v>-46.01</v>
      </c>
      <c r="H6" s="34">
        <v>-49.08</v>
      </c>
      <c r="I6" s="34">
        <v>6.14</v>
      </c>
      <c r="J6" s="33">
        <v>1.32E-2</v>
      </c>
      <c r="K6" s="35" t="s">
        <v>54</v>
      </c>
      <c r="L6" s="36">
        <v>1280.509</v>
      </c>
      <c r="M6" s="36">
        <v>271.24400000000003</v>
      </c>
      <c r="N6" s="36">
        <v>270.45</v>
      </c>
      <c r="O6" s="36">
        <v>274.5</v>
      </c>
      <c r="P6" s="36">
        <v>-131.22999999999999</v>
      </c>
      <c r="Q6" s="36">
        <v>-134.25</v>
      </c>
      <c r="R6" s="36">
        <v>6.05</v>
      </c>
      <c r="S6" s="37">
        <v>1.3899999999999999E-2</v>
      </c>
      <c r="T6" s="38" t="s">
        <v>54</v>
      </c>
      <c r="V6" s="33">
        <f t="shared" si="1"/>
        <v>-0.44000000000000006</v>
      </c>
      <c r="W6" s="33"/>
      <c r="X6" s="101">
        <f t="shared" si="0"/>
        <v>1009.265</v>
      </c>
      <c r="Y6" s="1"/>
    </row>
    <row r="7" spans="1:25" ht="16.75" customHeight="1">
      <c r="A7" s="1" t="s">
        <v>80</v>
      </c>
      <c r="B7" s="32">
        <v>18</v>
      </c>
      <c r="C7" s="33">
        <v>1.1000000000000001</v>
      </c>
      <c r="D7" s="33">
        <v>1.8149999999999999</v>
      </c>
      <c r="E7" s="34">
        <v>220.03</v>
      </c>
      <c r="F7" s="34">
        <v>219.14</v>
      </c>
      <c r="G7" s="34">
        <v>-106.01</v>
      </c>
      <c r="H7" s="34">
        <v>-106.57</v>
      </c>
      <c r="I7" s="34">
        <v>1.1100000000000001</v>
      </c>
      <c r="J7" s="33">
        <v>0.29120000000000001</v>
      </c>
      <c r="K7" s="35" t="s">
        <v>6</v>
      </c>
      <c r="L7" s="36">
        <v>2854.596</v>
      </c>
      <c r="M7" s="36">
        <v>103.85899999999999</v>
      </c>
      <c r="N7" s="36">
        <v>434.37</v>
      </c>
      <c r="O7" s="36">
        <v>468.35</v>
      </c>
      <c r="P7" s="36">
        <v>-213.19</v>
      </c>
      <c r="Q7" s="36">
        <v>-231.18</v>
      </c>
      <c r="R7" s="36">
        <v>35.979999999999997</v>
      </c>
      <c r="S7" s="37">
        <v>0</v>
      </c>
      <c r="T7" s="38" t="s">
        <v>7</v>
      </c>
      <c r="V7" s="33">
        <f t="shared" si="1"/>
        <v>-0.71499999999999986</v>
      </c>
      <c r="W7" s="33"/>
      <c r="X7" s="101">
        <f t="shared" si="0"/>
        <v>2750.7370000000001</v>
      </c>
      <c r="Y7" s="1"/>
    </row>
    <row r="8" spans="1:25" ht="16.75" customHeight="1">
      <c r="A8" s="31" t="s">
        <v>81</v>
      </c>
      <c r="B8" s="32">
        <v>43</v>
      </c>
      <c r="C8" s="39">
        <v>9.9920000000000009</v>
      </c>
      <c r="D8" s="39">
        <v>14.441000000000001</v>
      </c>
      <c r="E8" s="40">
        <v>480.62</v>
      </c>
      <c r="F8" s="40">
        <v>480.07</v>
      </c>
      <c r="G8" s="40">
        <v>-236.31</v>
      </c>
      <c r="H8" s="40">
        <v>-237.04</v>
      </c>
      <c r="I8" s="40">
        <v>1.45</v>
      </c>
      <c r="J8" s="39">
        <v>0.22850000000000001</v>
      </c>
      <c r="K8" s="41" t="s">
        <v>6</v>
      </c>
      <c r="L8" s="36">
        <v>16222.056</v>
      </c>
      <c r="M8" s="36">
        <v>1720.4760000000001</v>
      </c>
      <c r="N8" s="36">
        <v>1004.04</v>
      </c>
      <c r="O8" s="36">
        <v>1047.58</v>
      </c>
      <c r="P8" s="36">
        <v>-498.02</v>
      </c>
      <c r="Q8" s="36">
        <v>-520.79</v>
      </c>
      <c r="R8" s="36">
        <v>45.54</v>
      </c>
      <c r="S8" s="37">
        <v>0</v>
      </c>
      <c r="T8" s="38" t="s">
        <v>7</v>
      </c>
      <c r="V8" s="33">
        <f t="shared" si="1"/>
        <v>-4.4489999999999998</v>
      </c>
      <c r="W8" s="33"/>
      <c r="X8" s="101">
        <f t="shared" si="0"/>
        <v>14501.58</v>
      </c>
      <c r="Y8" s="1"/>
    </row>
    <row r="9" spans="1:25" ht="16.75" customHeight="1">
      <c r="A9" s="31" t="s">
        <v>82</v>
      </c>
      <c r="B9" s="42">
        <v>8</v>
      </c>
      <c r="C9" s="33">
        <v>3.7999999999999999E-2</v>
      </c>
      <c r="D9" s="33">
        <v>0.53600000000000003</v>
      </c>
      <c r="E9" s="43">
        <v>73.59</v>
      </c>
      <c r="F9" s="43">
        <v>82.77</v>
      </c>
      <c r="G9" s="43">
        <v>-32.799999999999997</v>
      </c>
      <c r="H9" s="43">
        <v>-38.39</v>
      </c>
      <c r="I9" s="43">
        <v>11.18</v>
      </c>
      <c r="J9" s="44">
        <v>8.0000000000000004E-4</v>
      </c>
      <c r="K9" s="5" t="s">
        <v>58</v>
      </c>
      <c r="L9" s="45">
        <v>1110.7809999999999</v>
      </c>
      <c r="M9" s="45">
        <v>187.19800000000001</v>
      </c>
      <c r="N9" s="45">
        <v>202.71</v>
      </c>
      <c r="O9" s="45">
        <v>206.36</v>
      </c>
      <c r="P9" s="45">
        <v>-97.36</v>
      </c>
      <c r="Q9" s="45">
        <v>-100.18</v>
      </c>
      <c r="R9" s="45">
        <v>5.65</v>
      </c>
      <c r="S9" s="46">
        <v>1.7500000000000002E-2</v>
      </c>
      <c r="T9" s="38" t="s">
        <v>54</v>
      </c>
      <c r="V9" s="33">
        <f t="shared" si="1"/>
        <v>-0.49800000000000005</v>
      </c>
      <c r="W9" s="33"/>
      <c r="X9" s="101">
        <f t="shared" si="0"/>
        <v>923.58299999999997</v>
      </c>
      <c r="Y9" s="1"/>
    </row>
    <row r="10" spans="1:25" s="48" customFormat="1" ht="16.75" customHeight="1">
      <c r="A10" s="31" t="s">
        <v>83</v>
      </c>
      <c r="B10" s="47">
        <v>106</v>
      </c>
      <c r="C10" s="33">
        <v>0.72699999999999998</v>
      </c>
      <c r="D10" s="33">
        <v>6.9009999999999998</v>
      </c>
      <c r="E10" s="40">
        <v>1417.8</v>
      </c>
      <c r="F10" s="40">
        <v>1532.9</v>
      </c>
      <c r="G10" s="40">
        <v>-704.9</v>
      </c>
      <c r="H10" s="40">
        <v>-763.45</v>
      </c>
      <c r="I10" s="40">
        <v>117.09</v>
      </c>
      <c r="J10" s="39">
        <v>0</v>
      </c>
      <c r="K10" s="5" t="s">
        <v>58</v>
      </c>
      <c r="L10" s="36">
        <v>3597.6320000000001</v>
      </c>
      <c r="M10" s="36">
        <v>383.6</v>
      </c>
      <c r="N10" s="36">
        <v>2795.51</v>
      </c>
      <c r="O10" s="36">
        <v>2909.54</v>
      </c>
      <c r="P10" s="36">
        <v>-1393.76</v>
      </c>
      <c r="Q10" s="36">
        <v>-1451.77</v>
      </c>
      <c r="R10" s="36">
        <v>116.02</v>
      </c>
      <c r="S10" s="37">
        <v>0</v>
      </c>
      <c r="T10" s="38" t="s">
        <v>7</v>
      </c>
      <c r="U10" s="16"/>
      <c r="V10" s="33">
        <f t="shared" si="1"/>
        <v>-6.1739999999999995</v>
      </c>
      <c r="W10" s="33"/>
      <c r="X10" s="101">
        <f t="shared" si="0"/>
        <v>3214.0320000000002</v>
      </c>
      <c r="Y10" s="1"/>
    </row>
    <row r="11" spans="1:25" ht="16.75" customHeight="1">
      <c r="A11" s="31" t="s">
        <v>103</v>
      </c>
      <c r="B11" s="32">
        <v>31</v>
      </c>
      <c r="C11" s="33">
        <v>1.2869999999999999</v>
      </c>
      <c r="D11" s="33">
        <v>2.6040000000000001</v>
      </c>
      <c r="E11" s="40">
        <v>250.1645</v>
      </c>
      <c r="F11" s="40">
        <v>253.78800000000001</v>
      </c>
      <c r="G11" s="40">
        <v>-121.0823</v>
      </c>
      <c r="H11" s="40">
        <v>-123.89400000000001</v>
      </c>
      <c r="I11" s="40">
        <v>5.6234840000000004</v>
      </c>
      <c r="J11" s="39">
        <v>1.7721379999999998E-2</v>
      </c>
      <c r="K11" s="41" t="s">
        <v>54</v>
      </c>
      <c r="L11" s="36">
        <v>6503.9589999999998</v>
      </c>
      <c r="M11" s="36">
        <v>2680.473</v>
      </c>
      <c r="N11" s="36">
        <v>683.41</v>
      </c>
      <c r="O11" s="36">
        <v>686.55</v>
      </c>
      <c r="P11" s="36">
        <v>-337.7</v>
      </c>
      <c r="Q11" s="36">
        <v>-340.27</v>
      </c>
      <c r="R11" s="36">
        <v>5.14</v>
      </c>
      <c r="S11" s="37">
        <v>2.3400000000000001E-2</v>
      </c>
      <c r="T11" s="38" t="s">
        <v>54</v>
      </c>
      <c r="V11" s="33">
        <f t="shared" si="1"/>
        <v>-1.3170000000000002</v>
      </c>
      <c r="W11" s="33"/>
      <c r="X11" s="101">
        <f t="shared" si="0"/>
        <v>3823.4859999999999</v>
      </c>
      <c r="Y11" s="1"/>
    </row>
    <row r="12" spans="1:25" ht="16.75" customHeight="1">
      <c r="A12" s="1" t="s">
        <v>84</v>
      </c>
      <c r="B12" s="32">
        <v>129</v>
      </c>
      <c r="C12" s="39">
        <v>0.432</v>
      </c>
      <c r="D12" s="39">
        <v>1.371</v>
      </c>
      <c r="E12" s="40">
        <v>1382.41</v>
      </c>
      <c r="F12" s="40">
        <v>1421.21</v>
      </c>
      <c r="G12" s="40">
        <v>-687.2</v>
      </c>
      <c r="H12" s="40">
        <v>-707.61</v>
      </c>
      <c r="I12" s="40">
        <v>40.799999999999997</v>
      </c>
      <c r="J12" s="39">
        <v>0</v>
      </c>
      <c r="K12" s="41" t="s">
        <v>58</v>
      </c>
      <c r="L12" s="36">
        <v>1708.15</v>
      </c>
      <c r="M12" s="36">
        <v>162.31299999999999</v>
      </c>
      <c r="N12" s="36">
        <v>3066.71</v>
      </c>
      <c r="O12" s="36">
        <v>3212.92</v>
      </c>
      <c r="P12" s="36">
        <v>-1529.36</v>
      </c>
      <c r="Q12" s="36">
        <v>-1603.46</v>
      </c>
      <c r="R12" s="36">
        <v>148.21</v>
      </c>
      <c r="S12" s="37">
        <v>0</v>
      </c>
      <c r="T12" s="38" t="s">
        <v>7</v>
      </c>
      <c r="V12" s="33">
        <f t="shared" si="1"/>
        <v>-0.93900000000000006</v>
      </c>
      <c r="W12" s="33"/>
      <c r="X12" s="101">
        <f t="shared" si="0"/>
        <v>1545.837</v>
      </c>
      <c r="Y12" s="1"/>
    </row>
    <row r="13" spans="1:25" ht="16.75" customHeight="1">
      <c r="A13" s="31" t="s">
        <v>85</v>
      </c>
      <c r="B13" s="32">
        <v>23</v>
      </c>
      <c r="C13" s="39">
        <v>1.409</v>
      </c>
      <c r="D13" s="39">
        <v>3.2949999999999999</v>
      </c>
      <c r="E13" s="40">
        <v>243.67</v>
      </c>
      <c r="F13" s="40">
        <v>245.7</v>
      </c>
      <c r="G13" s="40">
        <v>-117.83</v>
      </c>
      <c r="H13" s="40">
        <v>-119.85</v>
      </c>
      <c r="I13" s="40">
        <v>4.03</v>
      </c>
      <c r="J13" s="39">
        <v>4.4600000000000001E-2</v>
      </c>
      <c r="K13" s="41" t="s">
        <v>54</v>
      </c>
      <c r="L13" s="36">
        <v>8359.9410000000007</v>
      </c>
      <c r="M13" s="36">
        <v>637.80200000000002</v>
      </c>
      <c r="N13" s="36">
        <v>564.61</v>
      </c>
      <c r="O13" s="36">
        <v>593.29</v>
      </c>
      <c r="P13" s="36">
        <v>-278.31</v>
      </c>
      <c r="Q13" s="36">
        <v>-293.64999999999998</v>
      </c>
      <c r="R13" s="36">
        <v>30.68</v>
      </c>
      <c r="S13" s="37">
        <v>0</v>
      </c>
      <c r="T13" s="38" t="s">
        <v>7</v>
      </c>
      <c r="V13" s="33">
        <f t="shared" si="1"/>
        <v>-1.8859999999999999</v>
      </c>
      <c r="W13" s="33"/>
      <c r="X13" s="101">
        <f t="shared" si="0"/>
        <v>7722.139000000001</v>
      </c>
      <c r="Y13" s="1"/>
    </row>
    <row r="14" spans="1:25" ht="16.75" customHeight="1">
      <c r="A14" s="31" t="s">
        <v>86</v>
      </c>
      <c r="B14" s="47">
        <v>18</v>
      </c>
      <c r="C14" s="39">
        <v>1.0489999999999999</v>
      </c>
      <c r="D14" s="39">
        <v>1.913</v>
      </c>
      <c r="E14" s="34">
        <v>209.79</v>
      </c>
      <c r="F14" s="34">
        <v>209.39</v>
      </c>
      <c r="G14" s="34">
        <v>-100.9</v>
      </c>
      <c r="H14" s="34">
        <v>-101.7</v>
      </c>
      <c r="I14" s="34">
        <v>1.6</v>
      </c>
      <c r="J14" s="33">
        <v>0.2059</v>
      </c>
      <c r="K14" s="35" t="s">
        <v>62</v>
      </c>
      <c r="L14" s="36">
        <v>7067.4489999999996</v>
      </c>
      <c r="M14" s="36">
        <v>381.142</v>
      </c>
      <c r="N14" s="36">
        <v>463.78</v>
      </c>
      <c r="O14" s="36">
        <v>491.28</v>
      </c>
      <c r="P14" s="36">
        <v>-227.89</v>
      </c>
      <c r="Q14" s="36">
        <v>-242.64</v>
      </c>
      <c r="R14" s="36">
        <v>29.5</v>
      </c>
      <c r="S14" s="37">
        <v>0</v>
      </c>
      <c r="T14" s="38" t="s">
        <v>7</v>
      </c>
      <c r="V14" s="33">
        <f t="shared" si="1"/>
        <v>-0.8640000000000001</v>
      </c>
      <c r="W14" s="33"/>
      <c r="X14" s="101">
        <f t="shared" si="0"/>
        <v>6686.3069999999998</v>
      </c>
      <c r="Y14" s="1"/>
    </row>
    <row r="15" spans="1:25" ht="16.75" customHeight="1">
      <c r="A15" s="31" t="s">
        <v>100</v>
      </c>
      <c r="B15" s="47">
        <v>15</v>
      </c>
      <c r="C15" s="39">
        <v>0.57099999999999995</v>
      </c>
      <c r="D15" s="39">
        <v>5.8719999999999999</v>
      </c>
      <c r="E15" s="40">
        <v>159.72999999999999</v>
      </c>
      <c r="F15" s="40">
        <v>174.68</v>
      </c>
      <c r="G15" s="40">
        <v>-75.87</v>
      </c>
      <c r="H15" s="40">
        <v>-84.34</v>
      </c>
      <c r="I15" s="40">
        <v>16.95</v>
      </c>
      <c r="J15" s="39">
        <v>0</v>
      </c>
      <c r="K15" s="41" t="s">
        <v>58</v>
      </c>
      <c r="L15" s="36">
        <v>6646.8320000000003</v>
      </c>
      <c r="M15" s="36">
        <v>2491.3420000000001</v>
      </c>
      <c r="N15" s="36">
        <v>390.92</v>
      </c>
      <c r="O15" s="36">
        <v>394.39</v>
      </c>
      <c r="P15" s="36">
        <v>-191.46</v>
      </c>
      <c r="Q15" s="36">
        <v>-194.2</v>
      </c>
      <c r="R15" s="36">
        <v>5.4799999999999613</v>
      </c>
      <c r="S15" s="37">
        <v>1.9235260000000001E-2</v>
      </c>
      <c r="T15" s="38" t="s">
        <v>54</v>
      </c>
      <c r="V15" s="33">
        <f t="shared" ref="V15:V17" si="2">C15-D15</f>
        <v>-5.3010000000000002</v>
      </c>
      <c r="W15" s="33"/>
      <c r="X15" s="101">
        <f t="shared" ref="X15:X17" si="3">L15-M15</f>
        <v>4155.49</v>
      </c>
      <c r="Y15" s="1"/>
    </row>
    <row r="16" spans="1:25" ht="16.75" customHeight="1">
      <c r="A16" s="31" t="s">
        <v>87</v>
      </c>
      <c r="B16" s="32">
        <v>17</v>
      </c>
      <c r="C16" s="39">
        <v>0.73399999999999999</v>
      </c>
      <c r="D16" s="39">
        <v>4.7149999999999999</v>
      </c>
      <c r="E16" s="40">
        <v>170.07</v>
      </c>
      <c r="F16" s="40">
        <v>181.04</v>
      </c>
      <c r="G16" s="40">
        <v>-81.040000000000006</v>
      </c>
      <c r="H16" s="40">
        <v>-87.52</v>
      </c>
      <c r="I16" s="40">
        <v>12.97</v>
      </c>
      <c r="J16" s="39">
        <v>2.9999999999999997E-4</v>
      </c>
      <c r="K16" s="41" t="s">
        <v>58</v>
      </c>
      <c r="L16" s="36">
        <v>7668.6360000000004</v>
      </c>
      <c r="M16" s="36">
        <v>3416.33</v>
      </c>
      <c r="N16" s="36">
        <v>439.34</v>
      </c>
      <c r="O16" s="36">
        <v>440.05</v>
      </c>
      <c r="P16" s="36">
        <v>-215.67</v>
      </c>
      <c r="Q16" s="36">
        <v>-217.03</v>
      </c>
      <c r="R16" s="36">
        <v>2.71</v>
      </c>
      <c r="S16" s="37">
        <v>0.1</v>
      </c>
      <c r="T16" s="38" t="s">
        <v>52</v>
      </c>
      <c r="V16" s="33">
        <f t="shared" si="2"/>
        <v>-3.9809999999999999</v>
      </c>
      <c r="W16" s="33"/>
      <c r="X16" s="101">
        <f t="shared" si="3"/>
        <v>4252.3060000000005</v>
      </c>
      <c r="Y16" s="1"/>
    </row>
    <row r="17" spans="1:25" ht="16.75" customHeight="1">
      <c r="A17" s="31" t="s">
        <v>101</v>
      </c>
      <c r="B17" s="32">
        <v>100</v>
      </c>
      <c r="C17" s="33">
        <v>8.3879999999999999</v>
      </c>
      <c r="D17" s="33">
        <v>16.355</v>
      </c>
      <c r="E17" s="34">
        <v>1142.6199999999999</v>
      </c>
      <c r="F17" s="34">
        <v>1151.56</v>
      </c>
      <c r="G17" s="34">
        <v>-567.30999999999995</v>
      </c>
      <c r="H17" s="34">
        <v>-572.78</v>
      </c>
      <c r="I17" s="34">
        <v>10.95</v>
      </c>
      <c r="J17" s="33">
        <v>8.9999999999999998E-4</v>
      </c>
      <c r="K17" s="35" t="s">
        <v>58</v>
      </c>
      <c r="L17" s="36">
        <v>65077.819000000003</v>
      </c>
      <c r="M17" s="36">
        <v>3918.7280000000001</v>
      </c>
      <c r="N17" s="36">
        <v>2586.17</v>
      </c>
      <c r="O17" s="36">
        <v>2738.21</v>
      </c>
      <c r="P17" s="36">
        <v>-1289.08</v>
      </c>
      <c r="Q17" s="36">
        <v>-1366.11</v>
      </c>
      <c r="R17" s="36">
        <v>154.05000000000001</v>
      </c>
      <c r="S17" s="37">
        <v>0</v>
      </c>
      <c r="T17" s="38" t="s">
        <v>7</v>
      </c>
      <c r="V17" s="33">
        <f t="shared" si="2"/>
        <v>-7.9670000000000005</v>
      </c>
      <c r="W17" s="33"/>
      <c r="X17" s="101">
        <f t="shared" si="3"/>
        <v>61159.091</v>
      </c>
      <c r="Y17" s="1"/>
    </row>
    <row r="18" spans="1:25" s="48" customFormat="1" ht="16.75" customHeight="1">
      <c r="A18" s="49" t="s">
        <v>1</v>
      </c>
      <c r="B18" s="32">
        <v>116</v>
      </c>
      <c r="C18" s="39">
        <v>5.8570000000000002</v>
      </c>
      <c r="D18" s="39">
        <v>7.8460000000000001</v>
      </c>
      <c r="E18" s="40">
        <v>1475.28</v>
      </c>
      <c r="F18" s="40">
        <v>1475.75</v>
      </c>
      <c r="G18" s="40">
        <v>-733.64</v>
      </c>
      <c r="H18" s="40">
        <v>-734.87</v>
      </c>
      <c r="I18" s="40">
        <v>2.4700000000000002</v>
      </c>
      <c r="J18" s="39">
        <v>0.1162</v>
      </c>
      <c r="K18" s="41" t="s">
        <v>6</v>
      </c>
      <c r="L18" s="36">
        <v>8329.393</v>
      </c>
      <c r="M18" s="36">
        <v>698.91099999999994</v>
      </c>
      <c r="N18" s="36">
        <v>2838.21</v>
      </c>
      <c r="O18" s="36">
        <v>2981.54</v>
      </c>
      <c r="P18" s="36">
        <v>-1415.1</v>
      </c>
      <c r="Q18" s="36">
        <v>-1487.77</v>
      </c>
      <c r="R18" s="36">
        <v>145.33000000000001</v>
      </c>
      <c r="S18" s="37">
        <v>0</v>
      </c>
      <c r="T18" s="38" t="s">
        <v>7</v>
      </c>
      <c r="V18" s="33">
        <f>C16-D16</f>
        <v>-3.9809999999999999</v>
      </c>
      <c r="W18" s="33"/>
      <c r="X18" s="101">
        <f>L16-M16</f>
        <v>4252.3060000000005</v>
      </c>
      <c r="Y18" s="49"/>
    </row>
    <row r="19" spans="1:25" ht="16.75" customHeight="1">
      <c r="A19" s="1" t="s">
        <v>88</v>
      </c>
      <c r="B19" s="32">
        <v>24</v>
      </c>
      <c r="C19" s="33">
        <v>1.736</v>
      </c>
      <c r="D19" s="33">
        <v>2.9710000000000001</v>
      </c>
      <c r="E19" s="34">
        <v>243.56</v>
      </c>
      <c r="F19" s="34">
        <v>243.2</v>
      </c>
      <c r="G19" s="34">
        <v>-117.78</v>
      </c>
      <c r="H19" s="34">
        <v>-118.6</v>
      </c>
      <c r="I19" s="34">
        <v>1.64</v>
      </c>
      <c r="J19" s="33">
        <v>0.20050000000000001</v>
      </c>
      <c r="K19" s="35" t="s">
        <v>52</v>
      </c>
      <c r="L19" s="36">
        <v>84294.504000000001</v>
      </c>
      <c r="M19" s="36">
        <v>2556.991</v>
      </c>
      <c r="N19" s="36">
        <v>647.16999999999996</v>
      </c>
      <c r="O19" s="36">
        <v>695.06</v>
      </c>
      <c r="P19" s="36">
        <v>-319.58999999999997</v>
      </c>
      <c r="Q19" s="36">
        <v>-344.53</v>
      </c>
      <c r="R19" s="36">
        <v>49.89</v>
      </c>
      <c r="S19" s="37">
        <v>0</v>
      </c>
      <c r="T19" s="38" t="s">
        <v>7</v>
      </c>
      <c r="V19" s="33">
        <f>C17-D17</f>
        <v>-7.9670000000000005</v>
      </c>
      <c r="W19" s="33"/>
      <c r="X19" s="101">
        <f>L17-M17</f>
        <v>61159.091</v>
      </c>
      <c r="Y19" s="1"/>
    </row>
    <row r="20" spans="1:25" ht="16.75" customHeight="1">
      <c r="A20" s="35" t="s">
        <v>0</v>
      </c>
      <c r="B20" s="32">
        <v>36</v>
      </c>
      <c r="C20" s="39">
        <v>0.65600000000000003</v>
      </c>
      <c r="D20" s="39">
        <v>1.0780000000000001</v>
      </c>
      <c r="E20" s="40">
        <v>336.19</v>
      </c>
      <c r="F20" s="40">
        <v>336.4</v>
      </c>
      <c r="G20" s="40">
        <v>-164.1</v>
      </c>
      <c r="H20" s="40">
        <v>-165.2</v>
      </c>
      <c r="I20" s="40">
        <v>2.2000000000000002</v>
      </c>
      <c r="J20" s="39">
        <v>0.1376</v>
      </c>
      <c r="K20" s="41" t="s">
        <v>52</v>
      </c>
      <c r="L20" s="36">
        <v>11711.210999999999</v>
      </c>
      <c r="M20" s="36">
        <v>7143.1859999999997</v>
      </c>
      <c r="N20" s="36">
        <v>1005.38</v>
      </c>
      <c r="O20" s="36">
        <v>1005.56</v>
      </c>
      <c r="P20" s="36">
        <v>-498.69</v>
      </c>
      <c r="Q20" s="36">
        <v>-499.78</v>
      </c>
      <c r="R20" s="36">
        <v>2.1800000000000002</v>
      </c>
      <c r="S20" s="37">
        <v>0.14000000000000001</v>
      </c>
      <c r="T20" s="38" t="s">
        <v>52</v>
      </c>
      <c r="V20" s="33">
        <f>C18-D18</f>
        <v>-1.9889999999999999</v>
      </c>
      <c r="W20" s="33"/>
      <c r="X20" s="101">
        <f>L18-M18</f>
        <v>7630.482</v>
      </c>
      <c r="Y20" s="1"/>
    </row>
    <row r="21" spans="1:25" ht="16.75" customHeight="1">
      <c r="A21" s="35" t="s">
        <v>2</v>
      </c>
      <c r="B21" s="32">
        <v>209</v>
      </c>
      <c r="C21" s="39">
        <v>3.0990000000000002</v>
      </c>
      <c r="D21" s="39">
        <v>4.9960000000000004</v>
      </c>
      <c r="E21" s="40">
        <v>2337.9</v>
      </c>
      <c r="F21" s="40">
        <v>2347.6999999999998</v>
      </c>
      <c r="G21" s="40">
        <v>-1164.95</v>
      </c>
      <c r="H21" s="40">
        <v>-1170.8499999999999</v>
      </c>
      <c r="I21" s="40">
        <v>11.81</v>
      </c>
      <c r="J21" s="39">
        <v>5.9999999999999995E-4</v>
      </c>
      <c r="K21" s="41" t="s">
        <v>55</v>
      </c>
      <c r="L21" s="36">
        <v>9123.1679999999997</v>
      </c>
      <c r="M21" s="36">
        <v>3029.212</v>
      </c>
      <c r="N21" s="36">
        <v>5346.48</v>
      </c>
      <c r="O21" s="36">
        <v>5405.02</v>
      </c>
      <c r="P21" s="36">
        <v>-2669.24</v>
      </c>
      <c r="Q21" s="36">
        <v>-2699.51</v>
      </c>
      <c r="R21" s="36">
        <v>60.53</v>
      </c>
      <c r="S21" s="37">
        <v>0</v>
      </c>
      <c r="T21" s="38" t="s">
        <v>7</v>
      </c>
      <c r="V21" s="33">
        <f>C19-D19</f>
        <v>-1.2350000000000001</v>
      </c>
      <c r="W21" s="33"/>
      <c r="X21" s="101">
        <f>L19-M19</f>
        <v>81737.513000000006</v>
      </c>
      <c r="Y21" s="1"/>
    </row>
    <row r="22" spans="1:25" ht="16.75" customHeight="1" thickBot="1">
      <c r="A22" s="17" t="s">
        <v>4</v>
      </c>
      <c r="B22" s="50">
        <v>20</v>
      </c>
      <c r="C22" s="51">
        <v>1.2729999999999999</v>
      </c>
      <c r="D22" s="51">
        <v>1.68</v>
      </c>
      <c r="E22" s="52">
        <v>190.83</v>
      </c>
      <c r="F22" s="52">
        <v>189.22</v>
      </c>
      <c r="G22" s="52">
        <v>-91.42</v>
      </c>
      <c r="H22" s="52">
        <v>-91.61</v>
      </c>
      <c r="I22" s="52">
        <v>0.38</v>
      </c>
      <c r="J22" s="51">
        <v>0.53569999999999995</v>
      </c>
      <c r="K22" s="53" t="s">
        <v>63</v>
      </c>
      <c r="L22" s="54">
        <v>21561.543000000001</v>
      </c>
      <c r="M22" s="54">
        <v>1284.1289999999999</v>
      </c>
      <c r="N22" s="54">
        <v>518.35</v>
      </c>
      <c r="O22" s="54">
        <v>547.35</v>
      </c>
      <c r="P22" s="54">
        <v>-255.17</v>
      </c>
      <c r="Q22" s="54">
        <v>-270.68</v>
      </c>
      <c r="R22" s="54">
        <v>31</v>
      </c>
      <c r="S22" s="55">
        <v>0</v>
      </c>
      <c r="T22" s="19" t="s">
        <v>55</v>
      </c>
      <c r="V22" s="51">
        <f>C20-D20</f>
        <v>-0.42200000000000004</v>
      </c>
      <c r="W22" s="51"/>
      <c r="X22" s="102">
        <f>L20-M20</f>
        <v>4568.0249999999996</v>
      </c>
      <c r="Y22" s="1"/>
    </row>
    <row r="23" spans="1:25" ht="16.75" customHeight="1">
      <c r="A23" s="5"/>
      <c r="B23" s="42"/>
      <c r="C23" s="56"/>
      <c r="D23" s="56"/>
      <c r="E23" s="57"/>
      <c r="F23" s="57"/>
      <c r="G23" s="57"/>
      <c r="H23" s="57"/>
      <c r="I23" s="57"/>
      <c r="J23" s="35" t="s">
        <v>43</v>
      </c>
      <c r="K23" s="58"/>
      <c r="L23" s="57"/>
      <c r="M23" s="57"/>
      <c r="N23" s="57"/>
      <c r="O23" s="57"/>
      <c r="P23" s="57"/>
      <c r="Q23" s="57"/>
      <c r="R23" s="57"/>
      <c r="S23" s="35" t="s">
        <v>43</v>
      </c>
      <c r="T23" s="58"/>
      <c r="U23" s="59"/>
      <c r="V23" s="59"/>
      <c r="W23" s="59"/>
      <c r="X23" s="59"/>
    </row>
    <row r="24" spans="1:25" s="48" customFormat="1" ht="16.75" customHeight="1">
      <c r="A24" s="58" t="s">
        <v>44</v>
      </c>
      <c r="B24" s="99"/>
      <c r="C24" s="39">
        <f>AVERAGE(C4:C22)</f>
        <v>2.712315789473684</v>
      </c>
      <c r="D24" s="39">
        <f>AVERAGE(D4:D22)</f>
        <v>5.8147894736842121</v>
      </c>
      <c r="E24" s="39"/>
      <c r="F24" s="39"/>
      <c r="G24" s="39"/>
      <c r="H24" s="39"/>
      <c r="I24" s="40">
        <f>AVERAGE(I4:I22)</f>
        <v>13.848040631578945</v>
      </c>
      <c r="J24" s="60">
        <v>7</v>
      </c>
      <c r="K24" s="61">
        <f>J24/19</f>
        <v>0.36842105263157893</v>
      </c>
      <c r="L24" s="40">
        <f>AVERAGE(L4:L22)</f>
        <v>15269.066947368421</v>
      </c>
      <c r="M24" s="40">
        <f>AVERAGE(M4:M22)</f>
        <v>1792.2537894736843</v>
      </c>
      <c r="N24" s="39"/>
      <c r="O24" s="39"/>
      <c r="P24" s="39"/>
      <c r="Q24" s="39"/>
      <c r="R24" s="40">
        <f>AVERAGE(R4:R22)</f>
        <v>47.421052631578938</v>
      </c>
      <c r="S24" s="60">
        <v>3</v>
      </c>
      <c r="T24" s="61">
        <f>S24/19</f>
        <v>0.15789473684210525</v>
      </c>
      <c r="U24" s="61" t="s">
        <v>48</v>
      </c>
      <c r="V24" s="60">
        <v>0</v>
      </c>
      <c r="W24" s="61">
        <f>V24/19</f>
        <v>0</v>
      </c>
      <c r="X24" s="60">
        <v>19</v>
      </c>
      <c r="Y24" s="61">
        <f>X24/19</f>
        <v>1</v>
      </c>
    </row>
    <row r="25" spans="1:25" s="48" customFormat="1" ht="16.75" customHeight="1">
      <c r="A25" s="58"/>
      <c r="B25" s="99"/>
      <c r="C25" s="56"/>
      <c r="D25" s="56"/>
      <c r="E25" s="57"/>
      <c r="F25" s="57"/>
      <c r="G25" s="57"/>
      <c r="H25" s="57"/>
      <c r="I25" s="57"/>
      <c r="J25" s="60">
        <f>19-J24</f>
        <v>12</v>
      </c>
      <c r="K25" s="61">
        <f>J25/19</f>
        <v>0.63157894736842102</v>
      </c>
      <c r="L25" s="56"/>
      <c r="M25" s="56"/>
      <c r="N25" s="57"/>
      <c r="O25" s="57"/>
      <c r="P25" s="57"/>
      <c r="Q25" s="57"/>
      <c r="R25" s="57"/>
      <c r="S25" s="60">
        <f>19-S24</f>
        <v>16</v>
      </c>
      <c r="T25" s="61">
        <f>S25/19</f>
        <v>0.84210526315789469</v>
      </c>
      <c r="U25" s="61" t="s">
        <v>49</v>
      </c>
      <c r="V25" s="60">
        <f>19-V24</f>
        <v>19</v>
      </c>
      <c r="W25" s="61">
        <f>V25/19</f>
        <v>1</v>
      </c>
      <c r="X25" s="60">
        <f>19-X24</f>
        <v>0</v>
      </c>
      <c r="Y25" s="61">
        <f>X25/19</f>
        <v>0</v>
      </c>
    </row>
  </sheetData>
  <sortState ref="A4:T22">
    <sortCondition ref="A4:A22"/>
  </sortState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baseColWidth="10" defaultColWidth="8.83203125" defaultRowHeight="15" x14ac:dyDescent="0"/>
  <cols>
    <col min="1" max="1" width="19.1640625" style="16" bestFit="1" customWidth="1"/>
    <col min="2" max="2" width="6.1640625" style="16" customWidth="1"/>
    <col min="3" max="3" width="10.1640625" style="16" bestFit="1" customWidth="1"/>
    <col min="4" max="4" width="9.6640625" style="16" bestFit="1" customWidth="1"/>
    <col min="5" max="5" width="14" style="16" bestFit="1" customWidth="1"/>
    <col min="6" max="6" width="11.5" style="16" bestFit="1" customWidth="1"/>
    <col min="7" max="8" width="11.1640625" style="16" bestFit="1" customWidth="1"/>
    <col min="9" max="9" width="9" style="16" bestFit="1" customWidth="1"/>
    <col min="10" max="10" width="7.5" style="16" customWidth="1"/>
    <col min="11" max="11" width="7.33203125" style="16" customWidth="1"/>
    <col min="12" max="13" width="11.5" style="16" bestFit="1" customWidth="1"/>
    <col min="14" max="14" width="11.1640625" style="16" customWidth="1"/>
    <col min="15" max="15" width="10.83203125" style="16" customWidth="1"/>
    <col min="16" max="17" width="12.5" style="16" bestFit="1" customWidth="1"/>
    <col min="18" max="18" width="8.83203125" style="16" bestFit="1" customWidth="1"/>
    <col min="19" max="20" width="7.5" style="16" customWidth="1"/>
    <col min="21" max="21" width="8.83203125" style="16"/>
    <col min="22" max="22" width="10.5" style="16" customWidth="1"/>
    <col min="23" max="23" width="8.1640625" style="16" customWidth="1"/>
    <col min="24" max="24" width="11.1640625" style="16" customWidth="1"/>
    <col min="25" max="16384" width="8.83203125" style="16"/>
  </cols>
  <sheetData>
    <row r="1" spans="1:26" ht="16.75" customHeight="1" thickBot="1">
      <c r="A1" s="10" t="s">
        <v>18</v>
      </c>
      <c r="B1" s="11" t="s">
        <v>5</v>
      </c>
      <c r="C1" s="12"/>
      <c r="D1" s="12"/>
      <c r="E1" s="13" t="s">
        <v>39</v>
      </c>
      <c r="F1" s="12"/>
      <c r="G1" s="12"/>
      <c r="H1" s="12"/>
      <c r="I1" s="12"/>
      <c r="J1" s="12"/>
      <c r="K1" s="12"/>
      <c r="L1" s="14"/>
      <c r="M1" s="14"/>
      <c r="N1" s="15" t="s">
        <v>40</v>
      </c>
      <c r="O1" s="14"/>
      <c r="P1" s="14"/>
      <c r="Q1" s="14"/>
      <c r="R1" s="14"/>
      <c r="S1" s="14"/>
      <c r="T1" s="14"/>
      <c r="V1" s="5" t="s">
        <v>45</v>
      </c>
      <c r="W1" s="5"/>
    </row>
    <row r="2" spans="1:26" ht="16.75" customHeight="1" thickBot="1">
      <c r="A2" s="17"/>
      <c r="B2" s="18"/>
      <c r="C2" s="17" t="s">
        <v>96</v>
      </c>
      <c r="D2" s="17" t="s">
        <v>97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8" t="s">
        <v>14</v>
      </c>
      <c r="K2" s="18" t="s">
        <v>14</v>
      </c>
      <c r="L2" s="19" t="s">
        <v>98</v>
      </c>
      <c r="M2" s="19" t="s">
        <v>99</v>
      </c>
      <c r="N2" s="19" t="s">
        <v>9</v>
      </c>
      <c r="O2" s="19" t="s">
        <v>10</v>
      </c>
      <c r="P2" s="19" t="s">
        <v>11</v>
      </c>
      <c r="Q2" s="19" t="s">
        <v>12</v>
      </c>
      <c r="R2" s="19" t="s">
        <v>13</v>
      </c>
      <c r="S2" s="20" t="s">
        <v>14</v>
      </c>
      <c r="T2" s="20" t="s">
        <v>14</v>
      </c>
      <c r="U2" s="21"/>
      <c r="V2" s="22" t="s">
        <v>50</v>
      </c>
      <c r="W2" s="22"/>
      <c r="X2" s="23" t="s">
        <v>51</v>
      </c>
    </row>
    <row r="3" spans="1:26" s="30" customFormat="1" ht="16.75" customHeight="1">
      <c r="A3" s="24" t="s">
        <v>19</v>
      </c>
      <c r="B3" s="24">
        <v>1135</v>
      </c>
      <c r="C3" s="25">
        <v>2.556</v>
      </c>
      <c r="D3" s="25">
        <v>5.5359999999999996</v>
      </c>
      <c r="E3" s="26">
        <v>15147.91</v>
      </c>
      <c r="F3" s="26">
        <v>15311.36</v>
      </c>
      <c r="G3" s="26">
        <v>-7569.96</v>
      </c>
      <c r="H3" s="26">
        <v>-7652.68</v>
      </c>
      <c r="I3" s="26">
        <v>165.44</v>
      </c>
      <c r="J3" s="25">
        <v>0</v>
      </c>
      <c r="K3" s="24" t="s">
        <v>7</v>
      </c>
      <c r="L3" s="27">
        <v>11264.974</v>
      </c>
      <c r="M3" s="27">
        <v>2000.614</v>
      </c>
      <c r="N3" s="27">
        <v>31356.83</v>
      </c>
      <c r="O3" s="27">
        <v>32114.04</v>
      </c>
      <c r="P3" s="27">
        <v>-15674.42</v>
      </c>
      <c r="Q3" s="27">
        <v>-16054.02</v>
      </c>
      <c r="R3" s="27">
        <v>759.2</v>
      </c>
      <c r="S3" s="28">
        <v>0</v>
      </c>
      <c r="T3" s="29" t="s">
        <v>7</v>
      </c>
      <c r="V3" s="25">
        <f>C3-D3</f>
        <v>-2.9799999999999995</v>
      </c>
      <c r="W3" s="25"/>
      <c r="X3" s="26">
        <f>L3-M3</f>
        <v>9264.36</v>
      </c>
      <c r="Z3" s="62"/>
    </row>
    <row r="4" spans="1:26" ht="16.75" customHeight="1">
      <c r="A4" s="35" t="s">
        <v>20</v>
      </c>
      <c r="B4" s="32">
        <v>91</v>
      </c>
      <c r="C4" s="33">
        <v>1.0389999999999999</v>
      </c>
      <c r="D4" s="33">
        <v>2.4079999999999999</v>
      </c>
      <c r="E4" s="34">
        <v>1143.82</v>
      </c>
      <c r="F4" s="34">
        <v>1157.45</v>
      </c>
      <c r="G4" s="34">
        <v>-567.91</v>
      </c>
      <c r="H4" s="34">
        <v>-575.73</v>
      </c>
      <c r="I4" s="34">
        <v>15.63</v>
      </c>
      <c r="J4" s="33">
        <v>1E-4</v>
      </c>
      <c r="K4" s="35" t="s">
        <v>7</v>
      </c>
      <c r="L4" s="36">
        <v>7342.4260000000004</v>
      </c>
      <c r="M4" s="36">
        <v>1146.8879999999999</v>
      </c>
      <c r="N4" s="36">
        <v>2511.5</v>
      </c>
      <c r="O4" s="36">
        <v>2578.7199999999998</v>
      </c>
      <c r="P4" s="36">
        <v>-1251.75</v>
      </c>
      <c r="Q4" s="36">
        <v>-1286.3599999999999</v>
      </c>
      <c r="R4" s="36">
        <v>69.209999999999994</v>
      </c>
      <c r="S4" s="37">
        <v>0</v>
      </c>
      <c r="T4" s="38" t="s">
        <v>7</v>
      </c>
      <c r="V4" s="33">
        <f>C4-D4</f>
        <v>-1.369</v>
      </c>
      <c r="W4" s="33"/>
      <c r="X4" s="34">
        <f t="shared" ref="X4:X20" si="0">L4-M4</f>
        <v>6195.5380000000005</v>
      </c>
      <c r="Z4" s="63"/>
    </row>
    <row r="5" spans="1:26" ht="16.75" customHeight="1">
      <c r="A5" s="35" t="s">
        <v>34</v>
      </c>
      <c r="B5" s="32">
        <v>48</v>
      </c>
      <c r="C5" s="33">
        <v>1.1859999999999999</v>
      </c>
      <c r="D5" s="33">
        <v>5.19</v>
      </c>
      <c r="E5" s="34">
        <v>607.72</v>
      </c>
      <c r="F5" s="34">
        <v>629.79</v>
      </c>
      <c r="G5" s="34">
        <v>-299.86</v>
      </c>
      <c r="H5" s="34">
        <v>-311.89</v>
      </c>
      <c r="I5" s="34">
        <v>24.06</v>
      </c>
      <c r="J5" s="33">
        <v>0</v>
      </c>
      <c r="K5" s="35" t="s">
        <v>7</v>
      </c>
      <c r="L5" s="36">
        <v>5149.7569999999996</v>
      </c>
      <c r="M5" s="36">
        <v>884.423</v>
      </c>
      <c r="N5" s="36">
        <v>1256.3900000000001</v>
      </c>
      <c r="O5" s="36">
        <v>1287.6300000000001</v>
      </c>
      <c r="P5" s="36">
        <v>-624.20000000000005</v>
      </c>
      <c r="Q5" s="36">
        <v>-640.82000000000005</v>
      </c>
      <c r="R5" s="36">
        <v>33.24</v>
      </c>
      <c r="S5" s="37">
        <v>0</v>
      </c>
      <c r="T5" s="38" t="s">
        <v>7</v>
      </c>
      <c r="V5" s="33">
        <f t="shared" ref="V5:V20" si="1">C5-D5</f>
        <v>-4.0040000000000004</v>
      </c>
      <c r="W5" s="33"/>
      <c r="X5" s="34">
        <f t="shared" si="0"/>
        <v>4265.3339999999998</v>
      </c>
      <c r="Z5" s="63"/>
    </row>
    <row r="6" spans="1:26" ht="16.75" customHeight="1">
      <c r="A6" s="35" t="s">
        <v>21</v>
      </c>
      <c r="B6" s="32">
        <v>250</v>
      </c>
      <c r="C6" s="33">
        <v>1.181</v>
      </c>
      <c r="D6" s="33">
        <v>1.071</v>
      </c>
      <c r="E6" s="34">
        <v>2813.19</v>
      </c>
      <c r="F6" s="34">
        <v>2811.79</v>
      </c>
      <c r="G6" s="34">
        <v>-1402.59</v>
      </c>
      <c r="H6" s="34">
        <v>-1402.89</v>
      </c>
      <c r="I6" s="34">
        <v>0.6</v>
      </c>
      <c r="J6" s="33">
        <v>0.43959999999999999</v>
      </c>
      <c r="K6" s="35" t="s">
        <v>56</v>
      </c>
      <c r="L6" s="36">
        <v>4390.9390000000003</v>
      </c>
      <c r="M6" s="36">
        <v>634.05399999999997</v>
      </c>
      <c r="N6" s="36">
        <v>6464.22</v>
      </c>
      <c r="O6" s="36">
        <v>6666.88</v>
      </c>
      <c r="P6" s="36">
        <v>-3228.11</v>
      </c>
      <c r="Q6" s="36">
        <v>-3330.44</v>
      </c>
      <c r="R6" s="36">
        <v>204.66</v>
      </c>
      <c r="S6" s="37">
        <v>0</v>
      </c>
      <c r="T6" s="38" t="s">
        <v>7</v>
      </c>
      <c r="V6" s="33">
        <f t="shared" si="1"/>
        <v>0.1100000000000001</v>
      </c>
      <c r="W6" s="33"/>
      <c r="X6" s="34">
        <f t="shared" si="0"/>
        <v>3756.8850000000002</v>
      </c>
      <c r="Z6" s="63"/>
    </row>
    <row r="7" spans="1:26" ht="16.75" customHeight="1">
      <c r="A7" s="35" t="s">
        <v>22</v>
      </c>
      <c r="B7" s="32">
        <v>70</v>
      </c>
      <c r="C7" s="33">
        <v>1.5680000000000001</v>
      </c>
      <c r="D7" s="33">
        <v>2.6779999999999999</v>
      </c>
      <c r="E7" s="34">
        <v>953.66</v>
      </c>
      <c r="F7" s="34">
        <v>956.61</v>
      </c>
      <c r="G7" s="34">
        <v>-472.83</v>
      </c>
      <c r="H7" s="34">
        <v>-475.3</v>
      </c>
      <c r="I7" s="34">
        <v>4.95</v>
      </c>
      <c r="J7" s="33">
        <v>2.6100000000000002E-2</v>
      </c>
      <c r="K7" s="35" t="s">
        <v>54</v>
      </c>
      <c r="L7" s="36">
        <v>1288.1400000000001</v>
      </c>
      <c r="M7" s="36">
        <v>558.32600000000002</v>
      </c>
      <c r="N7" s="36">
        <v>1797.22</v>
      </c>
      <c r="O7" s="36">
        <v>1807.11</v>
      </c>
      <c r="P7" s="36">
        <v>-894.61</v>
      </c>
      <c r="Q7" s="36">
        <v>-900.56</v>
      </c>
      <c r="R7" s="36">
        <v>11.89</v>
      </c>
      <c r="S7" s="37">
        <v>5.9999999999999995E-4</v>
      </c>
      <c r="T7" s="38" t="s">
        <v>7</v>
      </c>
      <c r="V7" s="33">
        <f t="shared" si="1"/>
        <v>-1.1099999999999999</v>
      </c>
      <c r="W7" s="33"/>
      <c r="X7" s="34">
        <f t="shared" si="0"/>
        <v>729.81400000000008</v>
      </c>
      <c r="Z7" s="63"/>
    </row>
    <row r="8" spans="1:26" ht="16.75" customHeight="1">
      <c r="A8" s="35" t="s">
        <v>23</v>
      </c>
      <c r="B8" s="32">
        <v>36</v>
      </c>
      <c r="C8" s="39">
        <v>0.32200000000000001</v>
      </c>
      <c r="D8" s="39">
        <v>3.1720000000000002</v>
      </c>
      <c r="E8" s="40">
        <v>401.38</v>
      </c>
      <c r="F8" s="40">
        <v>438.76</v>
      </c>
      <c r="G8" s="40">
        <v>-196.69</v>
      </c>
      <c r="H8" s="40">
        <v>-216.38</v>
      </c>
      <c r="I8" s="40">
        <v>39.380000000000003</v>
      </c>
      <c r="J8" s="39">
        <v>0</v>
      </c>
      <c r="K8" s="41" t="s">
        <v>7</v>
      </c>
      <c r="L8" s="36">
        <v>2259.2809999999999</v>
      </c>
      <c r="M8" s="36">
        <v>677.55799999999999</v>
      </c>
      <c r="N8" s="36">
        <v>913.26</v>
      </c>
      <c r="O8" s="36">
        <v>923.6</v>
      </c>
      <c r="P8" s="36">
        <v>-452.63</v>
      </c>
      <c r="Q8" s="36">
        <v>-458.8</v>
      </c>
      <c r="R8" s="36">
        <v>12.33</v>
      </c>
      <c r="S8" s="37">
        <v>4.0000000000000002E-4</v>
      </c>
      <c r="T8" s="38" t="s">
        <v>7</v>
      </c>
      <c r="V8" s="33">
        <f t="shared" si="1"/>
        <v>-2.85</v>
      </c>
      <c r="W8" s="33"/>
      <c r="X8" s="34">
        <f t="shared" si="0"/>
        <v>1581.723</v>
      </c>
      <c r="Z8" s="63"/>
    </row>
    <row r="9" spans="1:26" ht="16.75" customHeight="1">
      <c r="A9" s="65" t="s">
        <v>24</v>
      </c>
      <c r="B9" s="42">
        <v>30</v>
      </c>
      <c r="C9" s="44">
        <v>0.23400000000000001</v>
      </c>
      <c r="D9" s="44">
        <v>0.30599999999999999</v>
      </c>
      <c r="E9" s="43">
        <v>308.66000000000003</v>
      </c>
      <c r="F9" s="43">
        <v>307.2</v>
      </c>
      <c r="G9" s="43">
        <v>-150.33000000000001</v>
      </c>
      <c r="H9" s="43">
        <v>-150.6</v>
      </c>
      <c r="I9" s="43">
        <v>0.54</v>
      </c>
      <c r="J9" s="44">
        <v>0.46079999999999999</v>
      </c>
      <c r="K9" s="5" t="s">
        <v>52</v>
      </c>
      <c r="L9" s="45">
        <v>327.12400000000002</v>
      </c>
      <c r="M9" s="45">
        <v>172.078</v>
      </c>
      <c r="N9" s="45">
        <v>715.98</v>
      </c>
      <c r="O9" s="45">
        <v>717.02</v>
      </c>
      <c r="P9" s="45">
        <v>-353.99</v>
      </c>
      <c r="Q9" s="45">
        <v>-355.51</v>
      </c>
      <c r="R9" s="45">
        <v>3.04</v>
      </c>
      <c r="S9" s="46">
        <v>8.1100000000000005E-2</v>
      </c>
      <c r="T9" s="64" t="s">
        <v>6</v>
      </c>
      <c r="V9" s="33">
        <f t="shared" si="1"/>
        <v>-7.1999999999999981E-2</v>
      </c>
      <c r="W9" s="33"/>
      <c r="X9" s="34">
        <f t="shared" si="0"/>
        <v>155.04600000000002</v>
      </c>
      <c r="Z9" s="63"/>
    </row>
    <row r="10" spans="1:26" ht="16.75" customHeight="1">
      <c r="A10" s="35" t="s">
        <v>25</v>
      </c>
      <c r="B10" s="32">
        <v>113</v>
      </c>
      <c r="C10" s="33">
        <v>1.319</v>
      </c>
      <c r="D10" s="33">
        <v>2.7370000000000001</v>
      </c>
      <c r="E10" s="34">
        <v>1407.59</v>
      </c>
      <c r="F10" s="34">
        <v>1420.32</v>
      </c>
      <c r="G10" s="34">
        <v>-699.8</v>
      </c>
      <c r="H10" s="34">
        <v>-707.16</v>
      </c>
      <c r="I10" s="34">
        <v>14.73</v>
      </c>
      <c r="J10" s="33">
        <v>1E-4</v>
      </c>
      <c r="K10" s="35" t="s">
        <v>57</v>
      </c>
      <c r="L10" s="36">
        <v>2990.4189999999999</v>
      </c>
      <c r="M10" s="36">
        <v>95.611999999999995</v>
      </c>
      <c r="N10" s="36">
        <v>2682.16</v>
      </c>
      <c r="O10" s="36">
        <v>2919.67</v>
      </c>
      <c r="P10" s="36">
        <v>-1337.08</v>
      </c>
      <c r="Q10" s="36">
        <v>-1456.84</v>
      </c>
      <c r="R10" s="36">
        <v>239.51</v>
      </c>
      <c r="S10" s="37">
        <v>0</v>
      </c>
      <c r="T10" s="38" t="s">
        <v>7</v>
      </c>
      <c r="V10" s="33">
        <f t="shared" si="1"/>
        <v>-1.4180000000000001</v>
      </c>
      <c r="W10" s="33"/>
      <c r="X10" s="34">
        <f t="shared" si="0"/>
        <v>2894.8069999999998</v>
      </c>
      <c r="Z10" s="63"/>
    </row>
    <row r="11" spans="1:26" ht="16.75" customHeight="1">
      <c r="A11" s="66" t="s">
        <v>26</v>
      </c>
      <c r="B11" s="32">
        <v>37</v>
      </c>
      <c r="C11" s="39">
        <v>0.61</v>
      </c>
      <c r="D11" s="39">
        <v>3.8450000000000002</v>
      </c>
      <c r="E11" s="40">
        <v>437.4</v>
      </c>
      <c r="F11" s="40">
        <v>463.13</v>
      </c>
      <c r="G11" s="40">
        <v>-214.7</v>
      </c>
      <c r="H11" s="40">
        <v>-228.56</v>
      </c>
      <c r="I11" s="40">
        <v>27.73</v>
      </c>
      <c r="J11" s="39">
        <v>0</v>
      </c>
      <c r="K11" s="41" t="s">
        <v>7</v>
      </c>
      <c r="L11" s="36">
        <v>3139.5010000000002</v>
      </c>
      <c r="M11" s="36">
        <v>1551.9079999999999</v>
      </c>
      <c r="N11" s="36">
        <v>975.63</v>
      </c>
      <c r="O11" s="36">
        <v>978.13</v>
      </c>
      <c r="P11" s="36">
        <v>-483.81</v>
      </c>
      <c r="Q11" s="36">
        <v>-486.06</v>
      </c>
      <c r="R11" s="36">
        <v>4.5</v>
      </c>
      <c r="S11" s="37">
        <v>3.39E-2</v>
      </c>
      <c r="T11" s="38" t="s">
        <v>53</v>
      </c>
      <c r="V11" s="33">
        <f t="shared" si="1"/>
        <v>-3.2350000000000003</v>
      </c>
      <c r="W11" s="33"/>
      <c r="X11" s="34">
        <f t="shared" si="0"/>
        <v>1587.5930000000003</v>
      </c>
      <c r="Z11" s="63"/>
    </row>
    <row r="12" spans="1:26" ht="16.75" customHeight="1">
      <c r="A12" s="35" t="s">
        <v>27</v>
      </c>
      <c r="B12" s="32">
        <v>31</v>
      </c>
      <c r="C12" s="39">
        <v>0.39100000000000001</v>
      </c>
      <c r="D12" s="39">
        <v>2.1509999999999998</v>
      </c>
      <c r="E12" s="40">
        <v>329.05</v>
      </c>
      <c r="F12" s="40">
        <v>347.29</v>
      </c>
      <c r="G12" s="40">
        <v>-160.53</v>
      </c>
      <c r="H12" s="40">
        <v>-170.65</v>
      </c>
      <c r="I12" s="40">
        <v>20.239999999999998</v>
      </c>
      <c r="J12" s="39">
        <v>0</v>
      </c>
      <c r="K12" s="41" t="s">
        <v>58</v>
      </c>
      <c r="L12" s="36">
        <v>3001.712</v>
      </c>
      <c r="M12" s="36">
        <v>1293.3209999999999</v>
      </c>
      <c r="N12" s="36">
        <v>804.77</v>
      </c>
      <c r="O12" s="36">
        <v>808.11</v>
      </c>
      <c r="P12" s="36">
        <v>-398.39</v>
      </c>
      <c r="Q12" s="36">
        <v>-401.05</v>
      </c>
      <c r="R12" s="36">
        <v>5.34</v>
      </c>
      <c r="S12" s="37">
        <v>2.0899999999999998E-2</v>
      </c>
      <c r="T12" s="38" t="s">
        <v>54</v>
      </c>
      <c r="V12" s="33">
        <f t="shared" si="1"/>
        <v>-1.7599999999999998</v>
      </c>
      <c r="W12" s="33"/>
      <c r="X12" s="34">
        <f t="shared" si="0"/>
        <v>1708.3910000000001</v>
      </c>
      <c r="Z12" s="63"/>
    </row>
    <row r="13" spans="1:26" ht="16.75" customHeight="1">
      <c r="A13" s="35" t="s">
        <v>28</v>
      </c>
      <c r="B13" s="32">
        <v>23</v>
      </c>
      <c r="C13" s="39">
        <v>0.30299999999999999</v>
      </c>
      <c r="D13" s="39">
        <v>1.0309999999999999</v>
      </c>
      <c r="E13" s="40">
        <v>248.32</v>
      </c>
      <c r="F13" s="40">
        <v>254.47</v>
      </c>
      <c r="G13" s="40">
        <v>-120.16</v>
      </c>
      <c r="H13" s="40">
        <v>-124.23</v>
      </c>
      <c r="I13" s="40">
        <v>8.14</v>
      </c>
      <c r="J13" s="39">
        <v>4.3E-3</v>
      </c>
      <c r="K13" s="41" t="s">
        <v>59</v>
      </c>
      <c r="L13" s="36">
        <v>2964.9160000000002</v>
      </c>
      <c r="M13" s="36">
        <v>561.04700000000003</v>
      </c>
      <c r="N13" s="36">
        <v>604.55999999999995</v>
      </c>
      <c r="O13" s="36">
        <v>616.94000000000005</v>
      </c>
      <c r="P13" s="36">
        <v>-298.27999999999997</v>
      </c>
      <c r="Q13" s="36">
        <v>-305.47000000000003</v>
      </c>
      <c r="R13" s="36">
        <v>14.38</v>
      </c>
      <c r="S13" s="37">
        <v>1E-4</v>
      </c>
      <c r="T13" s="38" t="s">
        <v>7</v>
      </c>
      <c r="V13" s="33">
        <f t="shared" si="1"/>
        <v>-0.72799999999999998</v>
      </c>
      <c r="W13" s="33"/>
      <c r="X13" s="34">
        <f t="shared" si="0"/>
        <v>2403.8690000000001</v>
      </c>
      <c r="Z13" s="63"/>
    </row>
    <row r="14" spans="1:26" ht="16.75" customHeight="1">
      <c r="A14" s="66" t="s">
        <v>41</v>
      </c>
      <c r="B14" s="32">
        <v>12</v>
      </c>
      <c r="C14" s="39">
        <v>8.59</v>
      </c>
      <c r="D14" s="39">
        <v>17.984999999999999</v>
      </c>
      <c r="E14" s="40">
        <v>153.12</v>
      </c>
      <c r="F14" s="40">
        <v>152.72</v>
      </c>
      <c r="G14" s="40">
        <v>-72.56</v>
      </c>
      <c r="H14" s="40">
        <v>-73.36</v>
      </c>
      <c r="I14" s="40">
        <v>1.6</v>
      </c>
      <c r="J14" s="39">
        <v>0.2056</v>
      </c>
      <c r="K14" s="41" t="s">
        <v>52</v>
      </c>
      <c r="L14" s="36">
        <v>41234.993999999999</v>
      </c>
      <c r="M14" s="36">
        <v>466.46100000000001</v>
      </c>
      <c r="N14" s="36">
        <v>293.89999999999998</v>
      </c>
      <c r="O14" s="36">
        <v>329.32</v>
      </c>
      <c r="P14" s="36">
        <v>-142.94999999999999</v>
      </c>
      <c r="Q14" s="36">
        <v>-161.66</v>
      </c>
      <c r="R14" s="36">
        <v>37.42</v>
      </c>
      <c r="S14" s="37">
        <v>0</v>
      </c>
      <c r="T14" s="38" t="s">
        <v>7</v>
      </c>
      <c r="V14" s="33">
        <f t="shared" si="1"/>
        <v>-9.3949999999999996</v>
      </c>
      <c r="W14" s="33"/>
      <c r="X14" s="34">
        <f t="shared" si="0"/>
        <v>40768.532999999996</v>
      </c>
      <c r="Z14" s="63"/>
    </row>
    <row r="15" spans="1:26" ht="16.75" customHeight="1">
      <c r="A15" s="35" t="s">
        <v>29</v>
      </c>
      <c r="B15" s="32">
        <v>41</v>
      </c>
      <c r="C15" s="39">
        <v>5.5460000000000003</v>
      </c>
      <c r="D15" s="39">
        <v>14.778</v>
      </c>
      <c r="E15" s="34">
        <v>584.82000000000005</v>
      </c>
      <c r="F15" s="34">
        <v>592.29</v>
      </c>
      <c r="G15" s="34">
        <v>-288.41000000000003</v>
      </c>
      <c r="H15" s="34">
        <v>-293.14999999999998</v>
      </c>
      <c r="I15" s="34">
        <v>9.4700000000000006</v>
      </c>
      <c r="J15" s="33">
        <v>2.0999999999999999E-3</v>
      </c>
      <c r="K15" s="35" t="s">
        <v>59</v>
      </c>
      <c r="L15" s="36">
        <v>21942.195</v>
      </c>
      <c r="M15" s="36">
        <v>1930.79</v>
      </c>
      <c r="N15" s="36">
        <v>1124.2</v>
      </c>
      <c r="O15" s="36">
        <v>1171.92</v>
      </c>
      <c r="P15" s="36">
        <v>-558.1</v>
      </c>
      <c r="Q15" s="36">
        <v>-582.96</v>
      </c>
      <c r="R15" s="36">
        <v>49.73</v>
      </c>
      <c r="S15" s="37">
        <v>0</v>
      </c>
      <c r="T15" s="38" t="s">
        <v>7</v>
      </c>
      <c r="V15" s="33">
        <f t="shared" si="1"/>
        <v>-9.2319999999999993</v>
      </c>
      <c r="W15" s="33"/>
      <c r="X15" s="34">
        <f t="shared" si="0"/>
        <v>20011.404999999999</v>
      </c>
      <c r="Z15" s="63"/>
    </row>
    <row r="16" spans="1:26" s="48" customFormat="1" ht="16.75" customHeight="1">
      <c r="A16" s="35" t="s">
        <v>30</v>
      </c>
      <c r="B16" s="32">
        <v>255</v>
      </c>
      <c r="C16" s="39">
        <v>5.4580000000000002</v>
      </c>
      <c r="D16" s="39">
        <v>7.4589999999999996</v>
      </c>
      <c r="E16" s="40">
        <v>3403.28</v>
      </c>
      <c r="F16" s="40">
        <v>3407.47</v>
      </c>
      <c r="G16" s="40">
        <v>-1697.64</v>
      </c>
      <c r="H16" s="40">
        <v>-1700.74</v>
      </c>
      <c r="I16" s="40">
        <v>6.19</v>
      </c>
      <c r="J16" s="39">
        <v>1.2800000000000001E-2</v>
      </c>
      <c r="K16" s="41" t="s">
        <v>54</v>
      </c>
      <c r="L16" s="36">
        <v>14928.429</v>
      </c>
      <c r="M16" s="36">
        <v>4575.4669999999996</v>
      </c>
      <c r="N16" s="36">
        <v>7058.22</v>
      </c>
      <c r="O16" s="36">
        <v>7140.61</v>
      </c>
      <c r="P16" s="36">
        <v>-3525.11</v>
      </c>
      <c r="Q16" s="36">
        <v>-3567.31</v>
      </c>
      <c r="R16" s="36">
        <v>84.39</v>
      </c>
      <c r="S16" s="37">
        <v>0</v>
      </c>
      <c r="T16" s="38" t="s">
        <v>7</v>
      </c>
      <c r="V16" s="33">
        <f t="shared" si="1"/>
        <v>-2.0009999999999994</v>
      </c>
      <c r="W16" s="33"/>
      <c r="X16" s="34">
        <f t="shared" si="0"/>
        <v>10352.962</v>
      </c>
      <c r="Z16" s="63"/>
    </row>
    <row r="17" spans="1:26" ht="16.75" customHeight="1">
      <c r="A17" s="35" t="s">
        <v>31</v>
      </c>
      <c r="B17" s="32">
        <v>15</v>
      </c>
      <c r="C17" s="39">
        <v>5.7530000000000001</v>
      </c>
      <c r="D17" s="39">
        <v>15.128</v>
      </c>
      <c r="E17" s="40">
        <v>227.63</v>
      </c>
      <c r="F17" s="40">
        <v>229.13</v>
      </c>
      <c r="G17" s="40">
        <v>-109.81</v>
      </c>
      <c r="H17" s="40">
        <v>-111.57</v>
      </c>
      <c r="I17" s="40">
        <v>3.51</v>
      </c>
      <c r="J17" s="39">
        <v>6.1199999999999997E-2</v>
      </c>
      <c r="K17" s="41" t="s">
        <v>62</v>
      </c>
      <c r="L17" s="36">
        <v>6230.7550000000001</v>
      </c>
      <c r="M17" s="36">
        <v>261.34500000000003</v>
      </c>
      <c r="N17" s="36">
        <v>375.81</v>
      </c>
      <c r="O17" s="36">
        <v>401.82</v>
      </c>
      <c r="P17" s="36">
        <v>-183.9</v>
      </c>
      <c r="Q17" s="36">
        <v>-197.91</v>
      </c>
      <c r="R17" s="36">
        <v>28.01</v>
      </c>
      <c r="S17" s="37">
        <v>0</v>
      </c>
      <c r="T17" s="38" t="s">
        <v>7</v>
      </c>
      <c r="V17" s="33">
        <f t="shared" si="1"/>
        <v>-9.375</v>
      </c>
      <c r="W17" s="33"/>
      <c r="X17" s="34">
        <f t="shared" si="0"/>
        <v>5969.41</v>
      </c>
      <c r="Z17" s="63"/>
    </row>
    <row r="18" spans="1:26" ht="16.75" customHeight="1">
      <c r="A18" s="66" t="s">
        <v>42</v>
      </c>
      <c r="B18" s="32">
        <v>19</v>
      </c>
      <c r="C18" s="39">
        <v>1.6459999999999999</v>
      </c>
      <c r="D18" s="39">
        <v>9.2880000000000003</v>
      </c>
      <c r="E18" s="34">
        <v>194.97</v>
      </c>
      <c r="F18" s="34">
        <v>205.7</v>
      </c>
      <c r="G18" s="34">
        <v>-93.48</v>
      </c>
      <c r="H18" s="34">
        <v>-99.85</v>
      </c>
      <c r="I18" s="34">
        <v>12.73</v>
      </c>
      <c r="J18" s="33">
        <v>4.0000000000000002E-4</v>
      </c>
      <c r="K18" s="35" t="s">
        <v>58</v>
      </c>
      <c r="L18" s="36">
        <v>97346.591</v>
      </c>
      <c r="M18" s="36">
        <v>18347.613000000001</v>
      </c>
      <c r="N18" s="36">
        <v>547.91</v>
      </c>
      <c r="O18" s="36">
        <v>557.84</v>
      </c>
      <c r="P18" s="36">
        <v>-269.95999999999998</v>
      </c>
      <c r="Q18" s="36">
        <v>-275.92</v>
      </c>
      <c r="R18" s="36">
        <v>11.93</v>
      </c>
      <c r="S18" s="37">
        <v>5.9999999999999995E-4</v>
      </c>
      <c r="T18" s="38" t="s">
        <v>7</v>
      </c>
      <c r="V18" s="33">
        <f t="shared" si="1"/>
        <v>-7.6420000000000003</v>
      </c>
      <c r="W18" s="33"/>
      <c r="X18" s="34">
        <f t="shared" si="0"/>
        <v>78998.978000000003</v>
      </c>
      <c r="Z18" s="63"/>
    </row>
    <row r="19" spans="1:26" ht="16.75" customHeight="1">
      <c r="A19" s="35" t="s">
        <v>32</v>
      </c>
      <c r="B19" s="32">
        <v>44</v>
      </c>
      <c r="C19" s="39">
        <v>6.1749999999999998</v>
      </c>
      <c r="D19" s="39">
        <v>34.956000000000003</v>
      </c>
      <c r="E19" s="40">
        <v>645.1</v>
      </c>
      <c r="F19" s="40">
        <v>672.7</v>
      </c>
      <c r="G19" s="40">
        <v>-318.55</v>
      </c>
      <c r="H19" s="40">
        <v>-333.35</v>
      </c>
      <c r="I19" s="40">
        <v>29.6</v>
      </c>
      <c r="J19" s="39">
        <v>0</v>
      </c>
      <c r="K19" s="41" t="s">
        <v>55</v>
      </c>
      <c r="L19" s="36">
        <v>53837.813999999998</v>
      </c>
      <c r="M19" s="36">
        <v>2915.8339999999998</v>
      </c>
      <c r="N19" s="36">
        <v>1238.97</v>
      </c>
      <c r="O19" s="36">
        <v>1308.9100000000001</v>
      </c>
      <c r="P19" s="36">
        <v>-615.49</v>
      </c>
      <c r="Q19" s="36">
        <v>-651.46</v>
      </c>
      <c r="R19" s="36">
        <v>71.94</v>
      </c>
      <c r="S19" s="37">
        <v>0</v>
      </c>
      <c r="T19" s="38" t="s">
        <v>7</v>
      </c>
      <c r="V19" s="33">
        <f t="shared" si="1"/>
        <v>-28.781000000000002</v>
      </c>
      <c r="W19" s="33"/>
      <c r="X19" s="34">
        <f t="shared" si="0"/>
        <v>50921.979999999996</v>
      </c>
      <c r="Z19" s="63"/>
    </row>
    <row r="20" spans="1:26" ht="16.75" customHeight="1" thickBot="1">
      <c r="A20" s="17" t="s">
        <v>33</v>
      </c>
      <c r="B20" s="50">
        <v>20</v>
      </c>
      <c r="C20" s="51">
        <v>1.1499999999999999</v>
      </c>
      <c r="D20" s="51">
        <v>1.1910000000000001</v>
      </c>
      <c r="E20" s="52">
        <v>244.2</v>
      </c>
      <c r="F20" s="52">
        <v>242.21</v>
      </c>
      <c r="G20" s="52">
        <v>-118.1</v>
      </c>
      <c r="H20" s="52">
        <v>-118.11</v>
      </c>
      <c r="I20" s="52">
        <v>0.01</v>
      </c>
      <c r="J20" s="51">
        <v>0.93720000000000003</v>
      </c>
      <c r="K20" s="53" t="s">
        <v>6</v>
      </c>
      <c r="L20" s="54">
        <v>22796.010999999999</v>
      </c>
      <c r="M20" s="54">
        <v>2102.404</v>
      </c>
      <c r="N20" s="54">
        <v>591.61</v>
      </c>
      <c r="O20" s="54">
        <v>613.08000000000004</v>
      </c>
      <c r="P20" s="54">
        <v>-291.81</v>
      </c>
      <c r="Q20" s="54">
        <v>-303.54000000000002</v>
      </c>
      <c r="R20" s="54">
        <v>23.47</v>
      </c>
      <c r="S20" s="55">
        <v>0</v>
      </c>
      <c r="T20" s="19" t="s">
        <v>55</v>
      </c>
      <c r="V20" s="51">
        <f t="shared" si="1"/>
        <v>-4.1000000000000147E-2</v>
      </c>
      <c r="W20" s="51"/>
      <c r="X20" s="52">
        <f t="shared" si="0"/>
        <v>20693.607</v>
      </c>
      <c r="Z20" s="63"/>
    </row>
    <row r="21" spans="1:26" ht="16.75" customHeight="1">
      <c r="A21" s="5"/>
      <c r="B21" s="42"/>
      <c r="C21" s="56"/>
      <c r="D21" s="56"/>
      <c r="E21" s="57"/>
      <c r="F21" s="57"/>
      <c r="G21" s="57"/>
      <c r="H21" s="57"/>
      <c r="I21" s="57"/>
      <c r="J21" s="35" t="s">
        <v>43</v>
      </c>
      <c r="K21" s="58"/>
      <c r="L21" s="56"/>
      <c r="M21" s="56"/>
      <c r="N21" s="57"/>
      <c r="O21" s="57"/>
      <c r="P21" s="57"/>
      <c r="Q21" s="57"/>
      <c r="R21" s="57"/>
      <c r="S21" s="35" t="s">
        <v>43</v>
      </c>
      <c r="T21" s="58"/>
      <c r="V21" s="59"/>
      <c r="W21" s="59"/>
      <c r="X21" s="59"/>
    </row>
    <row r="22" spans="1:26" s="48" customFormat="1" ht="16.75" customHeight="1">
      <c r="A22" s="58" t="s">
        <v>44</v>
      </c>
      <c r="B22" s="99"/>
      <c r="C22" s="39">
        <f>AVERAGE(C4:C20)</f>
        <v>2.4982941176470588</v>
      </c>
      <c r="D22" s="39">
        <f>AVERAGE(D4:D20)</f>
        <v>7.3749411764705881</v>
      </c>
      <c r="E22" s="39"/>
      <c r="F22" s="39"/>
      <c r="G22" s="39"/>
      <c r="H22" s="39"/>
      <c r="I22" s="40">
        <f>AVERAGE(I4:I20)</f>
        <v>12.888823529411763</v>
      </c>
      <c r="J22" s="60">
        <v>5</v>
      </c>
      <c r="K22" s="61">
        <f>J22/17</f>
        <v>0.29411764705882354</v>
      </c>
      <c r="L22" s="40">
        <f>AVERAGE(L4:L20)</f>
        <v>17127.70611764706</v>
      </c>
      <c r="M22" s="40">
        <f>AVERAGE(M4:M20)</f>
        <v>2245.5958235294124</v>
      </c>
      <c r="N22" s="39"/>
      <c r="O22" s="39"/>
      <c r="P22" s="39"/>
      <c r="Q22" s="39"/>
      <c r="R22" s="40">
        <f>AVERAGE(R4:R20)</f>
        <v>53.234705882352941</v>
      </c>
      <c r="S22" s="60">
        <v>1</v>
      </c>
      <c r="T22" s="61">
        <f>S22/17</f>
        <v>5.8823529411764705E-2</v>
      </c>
      <c r="U22" s="61" t="s">
        <v>48</v>
      </c>
      <c r="V22" s="60">
        <v>1</v>
      </c>
      <c r="W22" s="61">
        <f>V22/17</f>
        <v>5.8823529411764705E-2</v>
      </c>
      <c r="X22" s="60">
        <v>17</v>
      </c>
      <c r="Y22" s="61">
        <f>X22/17</f>
        <v>1</v>
      </c>
    </row>
    <row r="23" spans="1:26" s="48" customFormat="1" ht="16.75" customHeight="1">
      <c r="A23" s="58"/>
      <c r="B23" s="99"/>
      <c r="C23" s="56"/>
      <c r="D23" s="56"/>
      <c r="E23" s="57"/>
      <c r="F23" s="57"/>
      <c r="G23" s="57"/>
      <c r="H23" s="57"/>
      <c r="I23" s="57"/>
      <c r="J23" s="60">
        <f>17-J22</f>
        <v>12</v>
      </c>
      <c r="K23" s="61">
        <f>J23/17</f>
        <v>0.70588235294117652</v>
      </c>
      <c r="L23" s="56"/>
      <c r="M23" s="56"/>
      <c r="N23" s="57"/>
      <c r="O23" s="57"/>
      <c r="P23" s="57"/>
      <c r="Q23" s="57"/>
      <c r="R23" s="57"/>
      <c r="S23" s="60">
        <f>17-S22</f>
        <v>16</v>
      </c>
      <c r="T23" s="61">
        <f>S23/17</f>
        <v>0.94117647058823528</v>
      </c>
      <c r="U23" s="61" t="s">
        <v>49</v>
      </c>
      <c r="V23" s="60">
        <f>17-V22</f>
        <v>16</v>
      </c>
      <c r="W23" s="61">
        <f>V23/17</f>
        <v>0.94117647058823528</v>
      </c>
      <c r="X23" s="60">
        <f>17-X22</f>
        <v>0</v>
      </c>
      <c r="Y23" s="61">
        <f>X23/17</f>
        <v>0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150" zoomScaleNormal="150" zoomScalePageLayoutView="150" workbookViewId="0">
      <pane xSplit="2" ySplit="3" topLeftCell="C7" activePane="bottomRight" state="frozen"/>
      <selection pane="topRight" activeCell="C1" sqref="C1"/>
      <selection pane="bottomLeft" activeCell="A3" sqref="A3"/>
      <selection pane="bottomRight" activeCell="O16" sqref="O16"/>
    </sheetView>
  </sheetViews>
  <sheetFormatPr baseColWidth="10" defaultColWidth="8.83203125" defaultRowHeight="15" x14ac:dyDescent="0"/>
  <cols>
    <col min="1" max="1" width="16.1640625" style="16" customWidth="1"/>
    <col min="2" max="2" width="5.1640625" style="16" bestFit="1" customWidth="1"/>
    <col min="3" max="3" width="10" style="16" customWidth="1"/>
    <col min="4" max="4" width="10.5" style="16" bestFit="1" customWidth="1"/>
    <col min="5" max="5" width="8.6640625" style="16" bestFit="1" customWidth="1"/>
    <col min="6" max="6" width="8" style="16" customWidth="1"/>
    <col min="7" max="7" width="8" style="16" bestFit="1" customWidth="1"/>
    <col min="8" max="8" width="8.1640625" style="16" customWidth="1"/>
    <col min="9" max="9" width="10.1640625" style="16" bestFit="1" customWidth="1"/>
    <col min="10" max="10" width="11.1640625" style="16" customWidth="1"/>
    <col min="11" max="11" width="9.1640625" style="16" bestFit="1" customWidth="1"/>
    <col min="12" max="12" width="10" style="16" bestFit="1" customWidth="1"/>
    <col min="13" max="13" width="10" style="69" bestFit="1" customWidth="1"/>
    <col min="14" max="15" width="12.1640625" style="16" bestFit="1" customWidth="1"/>
    <col min="16" max="16" width="11.1640625" style="16" bestFit="1" customWidth="1"/>
    <col min="17" max="17" width="8.83203125" style="16" customWidth="1"/>
    <col min="18" max="18" width="8" style="16" bestFit="1" customWidth="1"/>
    <col min="19" max="19" width="8.1640625" style="16" customWidth="1"/>
    <col min="20" max="20" width="10.1640625" style="16" bestFit="1" customWidth="1"/>
    <col min="21" max="21" width="11.1640625" style="16" customWidth="1"/>
    <col min="22" max="22" width="9.1640625" style="16" bestFit="1" customWidth="1"/>
    <col min="23" max="23" width="10" style="16" bestFit="1" customWidth="1"/>
    <col min="24" max="24" width="10" style="69" bestFit="1" customWidth="1"/>
    <col min="25" max="25" width="9" style="16" bestFit="1" customWidth="1"/>
    <col min="26" max="16384" width="8.83203125" style="16"/>
  </cols>
  <sheetData>
    <row r="1" spans="1:25">
      <c r="H1" s="72" t="s">
        <v>106</v>
      </c>
      <c r="S1" s="72" t="s">
        <v>115</v>
      </c>
    </row>
    <row r="2" spans="1:25" ht="16.75" customHeight="1" thickBot="1">
      <c r="A2" s="76" t="s">
        <v>73</v>
      </c>
      <c r="B2" s="77" t="s">
        <v>5</v>
      </c>
      <c r="C2" s="73"/>
      <c r="D2" s="73"/>
      <c r="E2" s="73"/>
      <c r="F2" s="75"/>
      <c r="G2" s="75" t="s">
        <v>113</v>
      </c>
      <c r="H2" s="74"/>
      <c r="I2" s="78"/>
      <c r="J2" s="79" t="s">
        <v>114</v>
      </c>
      <c r="K2" s="78"/>
      <c r="L2" s="78"/>
      <c r="M2" s="80"/>
      <c r="N2" s="73"/>
      <c r="O2" s="73"/>
      <c r="P2" s="73"/>
      <c r="Q2" s="75"/>
      <c r="R2" s="75" t="s">
        <v>113</v>
      </c>
      <c r="S2" s="74"/>
      <c r="T2" s="78"/>
      <c r="U2" s="79" t="s">
        <v>114</v>
      </c>
      <c r="V2" s="78"/>
      <c r="W2" s="78"/>
      <c r="X2" s="80"/>
    </row>
    <row r="3" spans="1:25" ht="16.75" customHeight="1" thickBot="1">
      <c r="A3" s="17"/>
      <c r="B3" s="18"/>
      <c r="C3" s="67" t="s">
        <v>104</v>
      </c>
      <c r="D3" s="67" t="s">
        <v>105</v>
      </c>
      <c r="E3" s="17" t="s">
        <v>134</v>
      </c>
      <c r="F3" s="68" t="s">
        <v>107</v>
      </c>
      <c r="G3" s="20" t="s">
        <v>14</v>
      </c>
      <c r="H3" s="20" t="s">
        <v>14</v>
      </c>
      <c r="I3" s="81" t="s">
        <v>109</v>
      </c>
      <c r="J3" s="81" t="s">
        <v>110</v>
      </c>
      <c r="K3" s="82" t="s">
        <v>127</v>
      </c>
      <c r="L3" s="82" t="s">
        <v>128</v>
      </c>
      <c r="M3" s="82" t="s">
        <v>128</v>
      </c>
      <c r="N3" s="17" t="s">
        <v>116</v>
      </c>
      <c r="O3" s="17" t="s">
        <v>117</v>
      </c>
      <c r="P3" s="17" t="s">
        <v>134</v>
      </c>
      <c r="Q3" s="68" t="s">
        <v>107</v>
      </c>
      <c r="R3" s="20" t="s">
        <v>14</v>
      </c>
      <c r="S3" s="20" t="s">
        <v>14</v>
      </c>
      <c r="T3" s="81" t="s">
        <v>109</v>
      </c>
      <c r="U3" s="81" t="s">
        <v>110</v>
      </c>
      <c r="V3" s="81" t="s">
        <v>108</v>
      </c>
      <c r="W3" s="82" t="s">
        <v>128</v>
      </c>
      <c r="X3" s="82" t="s">
        <v>128</v>
      </c>
    </row>
    <row r="4" spans="1:25" s="30" customFormat="1" ht="16.75" customHeight="1">
      <c r="A4" s="24" t="s">
        <v>8</v>
      </c>
      <c r="B4" s="24">
        <v>952</v>
      </c>
      <c r="C4" s="25">
        <v>1.3131999999999999</v>
      </c>
      <c r="D4" s="25">
        <v>1.7968</v>
      </c>
      <c r="E4" s="25">
        <f>D4-C4</f>
        <v>0.48360000000000003</v>
      </c>
      <c r="F4" s="36">
        <v>-9.4228000000000005</v>
      </c>
      <c r="G4" s="28">
        <v>0</v>
      </c>
      <c r="H4" s="29" t="s">
        <v>7</v>
      </c>
      <c r="I4" s="83">
        <v>0.99750000000000005</v>
      </c>
      <c r="J4" s="84">
        <v>-1947.0252</v>
      </c>
      <c r="K4" s="84">
        <v>-3.3039999999999998</v>
      </c>
      <c r="L4" s="85">
        <v>5.1999999999999998E-3</v>
      </c>
      <c r="M4" s="86" t="s">
        <v>111</v>
      </c>
      <c r="N4" s="25">
        <v>100.62860000000001</v>
      </c>
      <c r="O4" s="25">
        <v>29.970199999999998</v>
      </c>
      <c r="P4" s="25">
        <f>O4-N4</f>
        <v>-70.6584</v>
      </c>
      <c r="Q4" s="36">
        <v>23.310700000000001</v>
      </c>
      <c r="R4" s="28">
        <v>0</v>
      </c>
      <c r="S4" s="29" t="s">
        <v>7</v>
      </c>
      <c r="T4" s="83">
        <v>0.99790000000000001</v>
      </c>
      <c r="U4" s="84">
        <v>-2001.5637999999999</v>
      </c>
      <c r="V4" s="84">
        <v>8.3338000000000001</v>
      </c>
      <c r="W4" s="85">
        <v>0</v>
      </c>
      <c r="X4" s="86" t="s">
        <v>7</v>
      </c>
      <c r="Y4" s="16"/>
    </row>
    <row r="5" spans="1:25" ht="16.75" customHeight="1">
      <c r="A5" s="31" t="s">
        <v>78</v>
      </c>
      <c r="B5" s="32">
        <v>17</v>
      </c>
      <c r="C5" s="33">
        <v>6.7243000000000004</v>
      </c>
      <c r="D5" s="33">
        <v>10.0532</v>
      </c>
      <c r="E5" s="25">
        <f t="shared" ref="E5:E22" si="0">D5-C5</f>
        <v>3.3289</v>
      </c>
      <c r="F5" s="36">
        <v>-2.8449</v>
      </c>
      <c r="G5" s="37">
        <v>1.17E-2</v>
      </c>
      <c r="H5" s="38" t="s">
        <v>112</v>
      </c>
      <c r="I5" s="41">
        <v>0</v>
      </c>
      <c r="J5" s="40">
        <v>-23.850899999999999</v>
      </c>
      <c r="K5" s="40">
        <v>-2.9323999999999999</v>
      </c>
      <c r="L5" s="39">
        <v>1.09E-2</v>
      </c>
      <c r="M5" s="70" t="s">
        <v>112</v>
      </c>
      <c r="N5" s="33">
        <v>215.72460000000001</v>
      </c>
      <c r="O5" s="33">
        <v>49.013399999999997</v>
      </c>
      <c r="P5" s="25">
        <f t="shared" ref="P5:P22" si="1">O5-N5</f>
        <v>-166.71120000000002</v>
      </c>
      <c r="Q5" s="36">
        <v>2.4817999999999998</v>
      </c>
      <c r="R5" s="37">
        <v>2.46E-2</v>
      </c>
      <c r="S5" s="38" t="s">
        <v>112</v>
      </c>
      <c r="T5" s="41">
        <v>0</v>
      </c>
      <c r="U5" s="40">
        <v>-27.670500000000001</v>
      </c>
      <c r="V5" s="40">
        <v>2.5581999999999998</v>
      </c>
      <c r="W5" s="39">
        <v>2.2800000000000001E-2</v>
      </c>
      <c r="X5" s="70" t="s">
        <v>112</v>
      </c>
    </row>
    <row r="6" spans="1:25" ht="16.75" customHeight="1">
      <c r="A6" s="31" t="s">
        <v>79</v>
      </c>
      <c r="B6" s="32">
        <v>12</v>
      </c>
      <c r="C6" s="33">
        <v>0.1484</v>
      </c>
      <c r="D6" s="33">
        <v>0.36720000000000003</v>
      </c>
      <c r="E6" s="25">
        <f t="shared" si="0"/>
        <v>0.21880000000000002</v>
      </c>
      <c r="F6" s="36">
        <v>-5.0519999999999996</v>
      </c>
      <c r="G6" s="37">
        <v>4.0000000000000002E-4</v>
      </c>
      <c r="H6" s="38" t="s">
        <v>7</v>
      </c>
      <c r="I6" s="41">
        <v>0</v>
      </c>
      <c r="J6" s="40">
        <v>-10.620900000000001</v>
      </c>
      <c r="K6" s="40">
        <v>-5.2732999999999999</v>
      </c>
      <c r="L6" s="39">
        <v>5.0000000000000001E-4</v>
      </c>
      <c r="M6" s="70" t="s">
        <v>7</v>
      </c>
      <c r="N6" s="33">
        <v>14.9771</v>
      </c>
      <c r="O6" s="33">
        <v>14.8987</v>
      </c>
      <c r="P6" s="25">
        <f t="shared" si="1"/>
        <v>-7.8400000000000247E-2</v>
      </c>
      <c r="Q6" s="36">
        <v>9.6699999999999994E-2</v>
      </c>
      <c r="R6" s="37">
        <v>0.92469999999999997</v>
      </c>
      <c r="S6" s="38" t="s">
        <v>6</v>
      </c>
      <c r="T6" s="41">
        <v>0</v>
      </c>
      <c r="U6" s="40">
        <v>-19.465599999999998</v>
      </c>
      <c r="V6" s="40">
        <v>0.10100000000000001</v>
      </c>
      <c r="W6" s="39">
        <v>0.92169999999999996</v>
      </c>
      <c r="X6" s="70" t="s">
        <v>6</v>
      </c>
    </row>
    <row r="7" spans="1:25" ht="16.75" customHeight="1">
      <c r="A7" s="1" t="s">
        <v>102</v>
      </c>
      <c r="B7" s="32">
        <v>11</v>
      </c>
      <c r="C7" s="33">
        <v>0.1239</v>
      </c>
      <c r="D7" s="33">
        <v>0.2059</v>
      </c>
      <c r="E7" s="25">
        <f t="shared" si="0"/>
        <v>8.2000000000000003E-2</v>
      </c>
      <c r="F7" s="36">
        <v>-4.53E-2</v>
      </c>
      <c r="G7" s="37">
        <v>0.9647</v>
      </c>
      <c r="H7" s="38" t="s">
        <v>6</v>
      </c>
      <c r="I7" s="41">
        <v>0</v>
      </c>
      <c r="J7" s="40">
        <v>-17.2545</v>
      </c>
      <c r="K7" s="40">
        <v>-4.7699999999999999E-2</v>
      </c>
      <c r="L7" s="39">
        <v>0.96309999999999996</v>
      </c>
      <c r="M7" s="70" t="s">
        <v>6</v>
      </c>
      <c r="N7" s="33">
        <v>8.9624000000000006</v>
      </c>
      <c r="O7" s="33">
        <v>3.7464</v>
      </c>
      <c r="P7" s="25">
        <f t="shared" si="1"/>
        <v>-5.2160000000000011</v>
      </c>
      <c r="Q7" s="36">
        <v>1.9297</v>
      </c>
      <c r="R7" s="37">
        <v>8.2500000000000004E-2</v>
      </c>
      <c r="S7" s="38" t="s">
        <v>6</v>
      </c>
      <c r="T7" s="41">
        <v>0.63319999999999999</v>
      </c>
      <c r="U7" s="40">
        <v>-18.742699999999999</v>
      </c>
      <c r="V7" s="40">
        <v>0.83309999999999995</v>
      </c>
      <c r="W7" s="39">
        <v>0.42899999999999999</v>
      </c>
      <c r="X7" s="70" t="s">
        <v>6</v>
      </c>
    </row>
    <row r="8" spans="1:25" ht="16.75" customHeight="1">
      <c r="A8" s="1" t="s">
        <v>80</v>
      </c>
      <c r="B8" s="32">
        <v>18</v>
      </c>
      <c r="C8" s="33">
        <v>0.33189999999999997</v>
      </c>
      <c r="D8" s="33">
        <v>0.4919</v>
      </c>
      <c r="E8" s="25">
        <f t="shared" si="0"/>
        <v>0.16000000000000003</v>
      </c>
      <c r="F8" s="36">
        <v>0.5302</v>
      </c>
      <c r="G8" s="37">
        <v>0.6028</v>
      </c>
      <c r="H8" s="38" t="s">
        <v>6</v>
      </c>
      <c r="I8" s="41">
        <v>0</v>
      </c>
      <c r="J8" s="40">
        <v>-34.195700000000002</v>
      </c>
      <c r="K8" s="40">
        <v>0.54559999999999997</v>
      </c>
      <c r="L8" s="39">
        <v>0.59340000000000004</v>
      </c>
      <c r="M8" s="70" t="s">
        <v>6</v>
      </c>
      <c r="N8" s="33">
        <v>19.839400000000001</v>
      </c>
      <c r="O8" s="33">
        <v>1.56</v>
      </c>
      <c r="P8" s="25">
        <f t="shared" si="1"/>
        <v>-18.279400000000003</v>
      </c>
      <c r="Q8" s="36">
        <v>5.1618000000000004</v>
      </c>
      <c r="R8" s="37">
        <v>1E-4</v>
      </c>
      <c r="S8" s="38" t="s">
        <v>7</v>
      </c>
      <c r="T8" s="41">
        <v>0</v>
      </c>
      <c r="U8" s="40">
        <v>-35.854999999999997</v>
      </c>
      <c r="V8" s="40">
        <v>5.3112000000000004</v>
      </c>
      <c r="W8" s="39">
        <v>1E-4</v>
      </c>
      <c r="X8" s="70" t="s">
        <v>7</v>
      </c>
    </row>
    <row r="9" spans="1:25" ht="16.75" customHeight="1">
      <c r="A9" s="31" t="s">
        <v>81</v>
      </c>
      <c r="B9" s="32">
        <v>43</v>
      </c>
      <c r="C9" s="39">
        <v>3.2669999999999999</v>
      </c>
      <c r="D9" s="39">
        <v>3.2782</v>
      </c>
      <c r="E9" s="25">
        <f t="shared" si="0"/>
        <v>1.1200000000000099E-2</v>
      </c>
      <c r="F9" s="36">
        <v>0.12939999999999999</v>
      </c>
      <c r="G9" s="37">
        <v>0.89770000000000005</v>
      </c>
      <c r="H9" s="38" t="s">
        <v>6</v>
      </c>
      <c r="I9" s="41">
        <v>0</v>
      </c>
      <c r="J9" s="40">
        <v>-70.513499999999993</v>
      </c>
      <c r="K9" s="40">
        <v>0.13089999999999999</v>
      </c>
      <c r="L9" s="39">
        <v>0.89649999999999996</v>
      </c>
      <c r="M9" s="70" t="s">
        <v>6</v>
      </c>
      <c r="N9" s="39">
        <v>97.862899999999996</v>
      </c>
      <c r="O9" s="39">
        <v>30.953099999999999</v>
      </c>
      <c r="P9" s="25">
        <f t="shared" si="1"/>
        <v>-66.90979999999999</v>
      </c>
      <c r="Q9" s="36">
        <v>4.2691999999999997</v>
      </c>
      <c r="R9" s="37">
        <v>1E-4</v>
      </c>
      <c r="S9" s="38" t="s">
        <v>7</v>
      </c>
      <c r="T9" s="41">
        <v>0.43969999999999998</v>
      </c>
      <c r="U9" s="40">
        <v>-76.770499999999998</v>
      </c>
      <c r="V9" s="40">
        <v>2.387</v>
      </c>
      <c r="W9" s="39">
        <v>2.18E-2</v>
      </c>
      <c r="X9" s="70" t="s">
        <v>112</v>
      </c>
    </row>
    <row r="10" spans="1:25" ht="16.75" customHeight="1">
      <c r="A10" s="31" t="s">
        <v>82</v>
      </c>
      <c r="B10" s="42">
        <v>8</v>
      </c>
      <c r="C10" s="33">
        <v>4.2500000000000003E-2</v>
      </c>
      <c r="D10" s="33">
        <v>0.1767</v>
      </c>
      <c r="E10" s="25">
        <f t="shared" si="0"/>
        <v>0.13419999999999999</v>
      </c>
      <c r="F10" s="45">
        <v>-3.8193999999999999</v>
      </c>
      <c r="G10" s="46">
        <v>6.4999999999999997E-3</v>
      </c>
      <c r="H10" s="64" t="s">
        <v>111</v>
      </c>
      <c r="I10" s="58">
        <v>1</v>
      </c>
      <c r="J10" s="57">
        <v>-8.4832000000000001</v>
      </c>
      <c r="K10" s="57">
        <v>-2.0988000000000002</v>
      </c>
      <c r="L10" s="56">
        <v>8.9899999999999994E-2</v>
      </c>
      <c r="M10" s="70" t="s">
        <v>6</v>
      </c>
      <c r="N10" s="33">
        <v>6.8484999999999996</v>
      </c>
      <c r="O10" s="33">
        <v>2.9517000000000002</v>
      </c>
      <c r="P10" s="25">
        <f t="shared" si="1"/>
        <v>-3.8967999999999994</v>
      </c>
      <c r="Q10" s="45">
        <v>2.2654000000000001</v>
      </c>
      <c r="R10" s="46">
        <v>5.79E-2</v>
      </c>
      <c r="S10" s="64" t="s">
        <v>6</v>
      </c>
      <c r="T10" s="58">
        <v>0</v>
      </c>
      <c r="U10" s="57">
        <v>-11.539199999999999</v>
      </c>
      <c r="V10" s="57">
        <v>2.4211</v>
      </c>
      <c r="W10" s="56">
        <v>0.06</v>
      </c>
      <c r="X10" s="70" t="s">
        <v>6</v>
      </c>
    </row>
    <row r="11" spans="1:25" s="48" customFormat="1" ht="16.75" customHeight="1">
      <c r="A11" s="31" t="s">
        <v>83</v>
      </c>
      <c r="B11" s="47">
        <v>106</v>
      </c>
      <c r="C11" s="33">
        <v>0.2732</v>
      </c>
      <c r="D11" s="33">
        <v>0.8175</v>
      </c>
      <c r="E11" s="25">
        <f t="shared" si="0"/>
        <v>0.54430000000000001</v>
      </c>
      <c r="F11" s="36">
        <v>-8.7201000000000004</v>
      </c>
      <c r="G11" s="37">
        <v>0</v>
      </c>
      <c r="H11" s="64" t="s">
        <v>7</v>
      </c>
      <c r="I11" s="58">
        <v>0</v>
      </c>
      <c r="J11" s="40">
        <v>-183.191</v>
      </c>
      <c r="K11" s="40">
        <v>-8.7431999999999999</v>
      </c>
      <c r="L11" s="39">
        <v>0</v>
      </c>
      <c r="M11" s="70" t="s">
        <v>7</v>
      </c>
      <c r="N11" s="33">
        <v>18.273299999999999</v>
      </c>
      <c r="O11" s="33">
        <v>5.3034999999999997</v>
      </c>
      <c r="P11" s="25">
        <f t="shared" si="1"/>
        <v>-12.969799999999999</v>
      </c>
      <c r="Q11" s="36">
        <v>7.4038000000000004</v>
      </c>
      <c r="R11" s="37">
        <v>0</v>
      </c>
      <c r="S11" s="64" t="s">
        <v>7</v>
      </c>
      <c r="T11" s="58">
        <v>0.51680000000000004</v>
      </c>
      <c r="U11" s="40">
        <v>-212.34790000000001</v>
      </c>
      <c r="V11" s="40">
        <v>1.8712</v>
      </c>
      <c r="W11" s="39">
        <v>6.4000000000000001E-2</v>
      </c>
      <c r="X11" s="70" t="s">
        <v>6</v>
      </c>
      <c r="Y11" s="16"/>
    </row>
    <row r="12" spans="1:25" ht="16.75" customHeight="1">
      <c r="A12" s="31" t="s">
        <v>103</v>
      </c>
      <c r="B12" s="32">
        <v>31</v>
      </c>
      <c r="C12" s="33">
        <v>0.6331</v>
      </c>
      <c r="D12" s="33">
        <v>1.0689</v>
      </c>
      <c r="E12" s="25">
        <f t="shared" si="0"/>
        <v>0.43579999999999997</v>
      </c>
      <c r="F12" s="36">
        <v>-1.6773</v>
      </c>
      <c r="G12" s="37">
        <v>0.1055</v>
      </c>
      <c r="H12" s="38" t="s">
        <v>6</v>
      </c>
      <c r="I12" s="41">
        <v>0</v>
      </c>
      <c r="J12" s="40">
        <v>-48.332299999999996</v>
      </c>
      <c r="K12" s="40">
        <v>-1.7093</v>
      </c>
      <c r="L12" s="39">
        <v>0.1003</v>
      </c>
      <c r="M12" s="70" t="s">
        <v>6</v>
      </c>
      <c r="N12" s="33">
        <v>45.142699999999998</v>
      </c>
      <c r="O12" s="33">
        <v>32.901499999999999</v>
      </c>
      <c r="P12" s="25">
        <f t="shared" si="1"/>
        <v>-12.241199999999999</v>
      </c>
      <c r="Q12" s="36">
        <v>0.23169999999999999</v>
      </c>
      <c r="R12" s="37">
        <v>0.81859999999999999</v>
      </c>
      <c r="S12" s="38" t="s">
        <v>6</v>
      </c>
      <c r="T12" s="41">
        <v>0</v>
      </c>
      <c r="U12" s="40">
        <v>-36.893099999999997</v>
      </c>
      <c r="V12" s="40">
        <v>0.2361</v>
      </c>
      <c r="W12" s="39">
        <v>0.81530000000000002</v>
      </c>
      <c r="X12" s="70" t="s">
        <v>6</v>
      </c>
    </row>
    <row r="13" spans="1:25" ht="16.75" customHeight="1">
      <c r="A13" s="1" t="s">
        <v>84</v>
      </c>
      <c r="B13" s="32">
        <v>129</v>
      </c>
      <c r="C13" s="39">
        <v>0.1477</v>
      </c>
      <c r="D13" s="39">
        <v>0.26979999999999998</v>
      </c>
      <c r="E13" s="25">
        <f t="shared" si="0"/>
        <v>0.12209999999999999</v>
      </c>
      <c r="F13" s="36">
        <v>-5.5542999999999996</v>
      </c>
      <c r="G13" s="37">
        <v>0</v>
      </c>
      <c r="H13" s="38" t="s">
        <v>7</v>
      </c>
      <c r="I13" s="41">
        <v>0</v>
      </c>
      <c r="J13" s="40">
        <v>-212.7363</v>
      </c>
      <c r="K13" s="40">
        <v>-5.5743999999999998</v>
      </c>
      <c r="L13" s="39">
        <v>0</v>
      </c>
      <c r="M13" s="70" t="s">
        <v>7</v>
      </c>
      <c r="N13" s="39">
        <v>8.6470000000000002</v>
      </c>
      <c r="O13" s="39">
        <v>2.3233000000000001</v>
      </c>
      <c r="P13" s="25">
        <f t="shared" si="1"/>
        <v>-6.3237000000000005</v>
      </c>
      <c r="Q13" s="36">
        <v>9.5988000000000007</v>
      </c>
      <c r="R13" s="37">
        <v>0</v>
      </c>
      <c r="S13" s="38" t="s">
        <v>7</v>
      </c>
      <c r="T13" s="41">
        <v>0.55489999999999995</v>
      </c>
      <c r="U13" s="40">
        <v>-234.40270000000001</v>
      </c>
      <c r="V13" s="40">
        <v>2.0146000000000002</v>
      </c>
      <c r="W13" s="39">
        <v>4.6100000000000002E-2</v>
      </c>
      <c r="X13" s="70" t="s">
        <v>112</v>
      </c>
    </row>
    <row r="14" spans="1:25" ht="16.75" customHeight="1">
      <c r="A14" s="31" t="s">
        <v>85</v>
      </c>
      <c r="B14" s="32">
        <v>23</v>
      </c>
      <c r="C14" s="39">
        <v>0.49170000000000003</v>
      </c>
      <c r="D14" s="39">
        <v>0.73370000000000002</v>
      </c>
      <c r="E14" s="25">
        <f t="shared" si="0"/>
        <v>0.24199999999999999</v>
      </c>
      <c r="F14" s="36">
        <v>-1.5012000000000001</v>
      </c>
      <c r="G14" s="37">
        <v>0.14749999999999999</v>
      </c>
      <c r="H14" s="38" t="s">
        <v>6</v>
      </c>
      <c r="I14" s="41">
        <v>0</v>
      </c>
      <c r="J14" s="40">
        <v>-31.3508</v>
      </c>
      <c r="K14" s="40">
        <v>-1.5348999999999999</v>
      </c>
      <c r="L14" s="39">
        <v>0.14050000000000001</v>
      </c>
      <c r="M14" s="70" t="s">
        <v>6</v>
      </c>
      <c r="N14" s="39">
        <v>45.262</v>
      </c>
      <c r="O14" s="39">
        <v>15.238799999999999</v>
      </c>
      <c r="P14" s="25">
        <f t="shared" si="1"/>
        <v>-30.023200000000003</v>
      </c>
      <c r="Q14" s="36">
        <v>4.0708000000000002</v>
      </c>
      <c r="R14" s="37">
        <v>5.0000000000000001E-4</v>
      </c>
      <c r="S14" s="38" t="s">
        <v>7</v>
      </c>
      <c r="T14" s="41">
        <v>0</v>
      </c>
      <c r="U14" s="40">
        <v>-36.693600000000004</v>
      </c>
      <c r="V14" s="40">
        <v>4.1622000000000003</v>
      </c>
      <c r="W14" s="39">
        <v>5.0000000000000001E-4</v>
      </c>
      <c r="X14" s="70" t="s">
        <v>7</v>
      </c>
    </row>
    <row r="15" spans="1:25" ht="16.75" customHeight="1">
      <c r="A15" s="31" t="s">
        <v>86</v>
      </c>
      <c r="B15" s="47">
        <v>18</v>
      </c>
      <c r="C15" s="39">
        <v>0.50139999999999996</v>
      </c>
      <c r="D15" s="39">
        <v>0.59240000000000004</v>
      </c>
      <c r="E15" s="25">
        <f t="shared" si="0"/>
        <v>9.1000000000000081E-2</v>
      </c>
      <c r="F15" s="36">
        <v>1.84E-2</v>
      </c>
      <c r="G15" s="37">
        <v>0.98550000000000004</v>
      </c>
      <c r="H15" s="38" t="s">
        <v>6</v>
      </c>
      <c r="I15" s="41">
        <v>0.73150000000000004</v>
      </c>
      <c r="J15" s="40">
        <v>-27.151599999999998</v>
      </c>
      <c r="K15" s="40">
        <v>-0.31180000000000002</v>
      </c>
      <c r="L15" s="39">
        <v>0.75949999999999995</v>
      </c>
      <c r="M15" s="70" t="s">
        <v>6</v>
      </c>
      <c r="N15" s="39">
        <v>42.775799999999997</v>
      </c>
      <c r="O15" s="39">
        <v>9.1259999999999994</v>
      </c>
      <c r="P15" s="25">
        <f t="shared" si="1"/>
        <v>-33.649799999999999</v>
      </c>
      <c r="Q15" s="36">
        <v>4.3091999999999997</v>
      </c>
      <c r="R15" s="37">
        <v>5.0000000000000001E-4</v>
      </c>
      <c r="S15" s="38" t="s">
        <v>7</v>
      </c>
      <c r="T15" s="41">
        <v>0.2964</v>
      </c>
      <c r="U15" s="40">
        <v>-29.782900000000001</v>
      </c>
      <c r="V15" s="40">
        <v>2.1591999999999998</v>
      </c>
      <c r="W15" s="39">
        <v>4.7399999999999998E-2</v>
      </c>
      <c r="X15" s="70" t="s">
        <v>112</v>
      </c>
    </row>
    <row r="16" spans="1:25" ht="16.75" customHeight="1">
      <c r="A16" s="31" t="s">
        <v>100</v>
      </c>
      <c r="B16" s="47">
        <v>15</v>
      </c>
      <c r="C16" s="39">
        <v>0.35339999999999999</v>
      </c>
      <c r="D16" s="39">
        <v>1.5342</v>
      </c>
      <c r="E16" s="25">
        <f t="shared" si="0"/>
        <v>1.1808000000000001</v>
      </c>
      <c r="F16" s="36">
        <v>-3.4790999999999999</v>
      </c>
      <c r="G16" s="37">
        <v>3.7000000000000002E-3</v>
      </c>
      <c r="H16" s="38" t="s">
        <v>111</v>
      </c>
      <c r="I16" s="41">
        <v>0.31459999999999999</v>
      </c>
      <c r="J16" s="40">
        <v>-23.2163</v>
      </c>
      <c r="K16" s="40">
        <v>-2.2155</v>
      </c>
      <c r="L16" s="39">
        <v>4.6800000000000001E-2</v>
      </c>
      <c r="M16" s="70" t="s">
        <v>112</v>
      </c>
      <c r="N16" s="39">
        <v>37.668300000000002</v>
      </c>
      <c r="O16" s="39">
        <v>23.045400000000001</v>
      </c>
      <c r="P16" s="25">
        <f t="shared" si="1"/>
        <v>-14.622900000000001</v>
      </c>
      <c r="Q16" s="36">
        <v>1.5495000000000001</v>
      </c>
      <c r="R16" s="37">
        <v>0.14360000000000001</v>
      </c>
      <c r="S16" s="38" t="s">
        <v>6</v>
      </c>
      <c r="T16" s="41">
        <v>0</v>
      </c>
      <c r="U16" s="40">
        <v>-26.099699999999999</v>
      </c>
      <c r="V16" s="40">
        <v>1.6036999999999999</v>
      </c>
      <c r="W16" s="39">
        <v>0.1348</v>
      </c>
      <c r="X16" s="70" t="s">
        <v>6</v>
      </c>
    </row>
    <row r="17" spans="1:25" ht="16.75" customHeight="1">
      <c r="A17" s="31" t="s">
        <v>87</v>
      </c>
      <c r="B17" s="32">
        <v>17</v>
      </c>
      <c r="C17" s="39">
        <v>0.53439999999999999</v>
      </c>
      <c r="D17" s="39">
        <v>1.6126</v>
      </c>
      <c r="E17" s="25">
        <f t="shared" si="0"/>
        <v>1.0782</v>
      </c>
      <c r="F17" s="36">
        <v>-5.3933999999999997</v>
      </c>
      <c r="G17" s="37">
        <v>1E-4</v>
      </c>
      <c r="H17" s="38" t="s">
        <v>7</v>
      </c>
      <c r="I17" s="41">
        <v>0.32519999999999999</v>
      </c>
      <c r="J17" s="40">
        <v>-23.888500000000001</v>
      </c>
      <c r="K17" s="40">
        <v>-3.052</v>
      </c>
      <c r="L17" s="39">
        <v>8.6E-3</v>
      </c>
      <c r="M17" s="70" t="s">
        <v>111</v>
      </c>
      <c r="N17" s="39">
        <v>59.6646</v>
      </c>
      <c r="O17" s="39">
        <v>45.4709</v>
      </c>
      <c r="P17" s="25">
        <f t="shared" si="1"/>
        <v>-14.1937</v>
      </c>
      <c r="Q17" s="36">
        <v>0.94410000000000005</v>
      </c>
      <c r="R17" s="37">
        <v>0.35920000000000002</v>
      </c>
      <c r="S17" s="38" t="s">
        <v>6</v>
      </c>
      <c r="T17" s="41">
        <v>0</v>
      </c>
      <c r="U17" s="40">
        <v>-31.813500000000001</v>
      </c>
      <c r="V17" s="40">
        <v>0.97319999999999995</v>
      </c>
      <c r="W17" s="39">
        <v>0.34699999999999998</v>
      </c>
      <c r="X17" s="70" t="s">
        <v>6</v>
      </c>
    </row>
    <row r="18" spans="1:25" ht="16.75" customHeight="1">
      <c r="A18" s="31" t="s">
        <v>101</v>
      </c>
      <c r="B18" s="32">
        <v>100</v>
      </c>
      <c r="C18" s="33">
        <v>3.9762</v>
      </c>
      <c r="D18" s="33">
        <v>5.0544000000000002</v>
      </c>
      <c r="E18" s="25">
        <f t="shared" si="0"/>
        <v>1.0782000000000003</v>
      </c>
      <c r="F18" s="36">
        <v>-1.6288</v>
      </c>
      <c r="G18" s="37">
        <v>0.1065</v>
      </c>
      <c r="H18" s="38" t="s">
        <v>6</v>
      </c>
      <c r="I18" s="41">
        <v>0.44569999999999999</v>
      </c>
      <c r="J18" s="40">
        <v>-160.31010000000001</v>
      </c>
      <c r="K18" s="40">
        <v>-1.0599000000000001</v>
      </c>
      <c r="L18" s="39">
        <v>0.2918</v>
      </c>
      <c r="M18" s="70" t="s">
        <v>6</v>
      </c>
      <c r="N18" s="33">
        <v>433.29219999999998</v>
      </c>
      <c r="O18" s="33">
        <v>102.96899999999999</v>
      </c>
      <c r="P18" s="25">
        <f t="shared" si="1"/>
        <v>-330.32319999999999</v>
      </c>
      <c r="Q18" s="36">
        <v>9.1821999999999999</v>
      </c>
      <c r="R18" s="37">
        <v>0</v>
      </c>
      <c r="S18" s="38" t="s">
        <v>7</v>
      </c>
      <c r="T18" s="41">
        <v>3.5200000000000002E-2</v>
      </c>
      <c r="U18" s="40">
        <v>-171.3912</v>
      </c>
      <c r="V18" s="40">
        <v>5.5978000000000003</v>
      </c>
      <c r="W18" s="39">
        <v>0</v>
      </c>
      <c r="X18" s="70" t="s">
        <v>7</v>
      </c>
    </row>
    <row r="19" spans="1:25" s="48" customFormat="1" ht="16.75" customHeight="1">
      <c r="A19" s="49" t="s">
        <v>1</v>
      </c>
      <c r="B19" s="32">
        <v>116</v>
      </c>
      <c r="C19" s="39">
        <v>1.4621</v>
      </c>
      <c r="D19" s="39">
        <v>1.7105999999999999</v>
      </c>
      <c r="E19" s="25">
        <f t="shared" si="0"/>
        <v>0.24849999999999994</v>
      </c>
      <c r="F19" s="36">
        <v>-1.7726999999999999</v>
      </c>
      <c r="G19" s="37">
        <v>7.8899999999999998E-2</v>
      </c>
      <c r="H19" s="38" t="s">
        <v>6</v>
      </c>
      <c r="I19" s="41">
        <v>0</v>
      </c>
      <c r="J19" s="40">
        <v>-195.55</v>
      </c>
      <c r="K19" s="40">
        <v>-1.7802</v>
      </c>
      <c r="L19" s="39">
        <v>7.7700000000000005E-2</v>
      </c>
      <c r="M19" s="70" t="s">
        <v>6</v>
      </c>
      <c r="N19" s="39">
        <v>77.727800000000002</v>
      </c>
      <c r="O19" s="39">
        <v>12.388999999999999</v>
      </c>
      <c r="P19" s="25">
        <f t="shared" si="1"/>
        <v>-65.338800000000006</v>
      </c>
      <c r="Q19" s="36">
        <v>11.7119</v>
      </c>
      <c r="R19" s="37">
        <v>0</v>
      </c>
      <c r="S19" s="38" t="s">
        <v>7</v>
      </c>
      <c r="T19" s="41">
        <v>0.80249999999999999</v>
      </c>
      <c r="U19" s="40">
        <v>-208.6003</v>
      </c>
      <c r="V19" s="40">
        <v>1.5156000000000001</v>
      </c>
      <c r="W19" s="39">
        <v>0.13239999999999999</v>
      </c>
      <c r="X19" s="70" t="s">
        <v>6</v>
      </c>
      <c r="Y19" s="16"/>
    </row>
    <row r="20" spans="1:25" ht="16.75" customHeight="1">
      <c r="A20" s="1" t="s">
        <v>88</v>
      </c>
      <c r="B20" s="32">
        <v>24</v>
      </c>
      <c r="C20" s="33">
        <v>1.3907</v>
      </c>
      <c r="D20" s="33">
        <v>1.7195</v>
      </c>
      <c r="E20" s="25">
        <f t="shared" si="0"/>
        <v>0.32879999999999998</v>
      </c>
      <c r="F20" s="36">
        <v>0.25829999999999997</v>
      </c>
      <c r="G20" s="37">
        <v>0.79859999999999998</v>
      </c>
      <c r="H20" s="38" t="s">
        <v>6</v>
      </c>
      <c r="I20" s="41">
        <v>0</v>
      </c>
      <c r="J20" s="40">
        <v>-31.045300000000001</v>
      </c>
      <c r="K20" s="40">
        <v>0.2641</v>
      </c>
      <c r="L20" s="39">
        <v>0.7944</v>
      </c>
      <c r="M20" s="70" t="s">
        <v>6</v>
      </c>
      <c r="N20" s="33">
        <v>315.0598</v>
      </c>
      <c r="O20" s="33">
        <v>30.075900000000001</v>
      </c>
      <c r="P20" s="25">
        <f t="shared" si="1"/>
        <v>-284.98390000000001</v>
      </c>
      <c r="Q20" s="36">
        <v>6.3441000000000001</v>
      </c>
      <c r="R20" s="37">
        <v>0</v>
      </c>
      <c r="S20" s="38" t="s">
        <v>7</v>
      </c>
      <c r="T20" s="41">
        <v>0.30570000000000003</v>
      </c>
      <c r="U20" s="40">
        <v>-38.216700000000003</v>
      </c>
      <c r="V20" s="40">
        <v>3.7964000000000002</v>
      </c>
      <c r="W20" s="39">
        <v>1.1000000000000001E-3</v>
      </c>
      <c r="X20" s="70" t="s">
        <v>111</v>
      </c>
    </row>
    <row r="21" spans="1:25" ht="16.75" customHeight="1">
      <c r="A21" s="35" t="s">
        <v>0</v>
      </c>
      <c r="B21" s="32">
        <v>36</v>
      </c>
      <c r="C21" s="39">
        <v>0.36820000000000003</v>
      </c>
      <c r="D21" s="39">
        <v>0.378</v>
      </c>
      <c r="E21" s="25">
        <f t="shared" si="0"/>
        <v>9.7999999999999754E-3</v>
      </c>
      <c r="F21" s="36">
        <v>-0.4204</v>
      </c>
      <c r="G21" s="37">
        <v>0.67679999999999996</v>
      </c>
      <c r="H21" s="38" t="s">
        <v>6</v>
      </c>
      <c r="I21" s="41">
        <v>0</v>
      </c>
      <c r="J21" s="40">
        <v>-61.127299999999998</v>
      </c>
      <c r="K21" s="40">
        <v>-0.42630000000000001</v>
      </c>
      <c r="L21" s="39">
        <v>0.67259999999999998</v>
      </c>
      <c r="M21" s="70" t="s">
        <v>6</v>
      </c>
      <c r="N21" s="39">
        <v>48.679900000000004</v>
      </c>
      <c r="O21" s="39">
        <v>43.558300000000003</v>
      </c>
      <c r="P21" s="25">
        <f t="shared" si="1"/>
        <v>-5.1216000000000008</v>
      </c>
      <c r="Q21" s="36">
        <v>-0.1057</v>
      </c>
      <c r="R21" s="37">
        <v>0.91639999999999999</v>
      </c>
      <c r="S21" s="38" t="s">
        <v>6</v>
      </c>
      <c r="T21" s="41">
        <v>0</v>
      </c>
      <c r="U21" s="40">
        <v>-66.354799999999997</v>
      </c>
      <c r="V21" s="40">
        <v>-0.1072</v>
      </c>
      <c r="W21" s="39">
        <v>0.9153</v>
      </c>
      <c r="X21" s="70" t="s">
        <v>6</v>
      </c>
    </row>
    <row r="22" spans="1:25" ht="16.75" customHeight="1">
      <c r="A22" s="35" t="s">
        <v>2</v>
      </c>
      <c r="B22" s="32">
        <v>209</v>
      </c>
      <c r="C22" s="39">
        <v>1.2293000000000001</v>
      </c>
      <c r="D22" s="39">
        <v>1.7881</v>
      </c>
      <c r="E22" s="25">
        <f t="shared" si="0"/>
        <v>0.55879999999999996</v>
      </c>
      <c r="F22" s="36">
        <v>-2.2778999999999998</v>
      </c>
      <c r="G22" s="37">
        <v>2.3800000000000002E-2</v>
      </c>
      <c r="H22" s="38" t="s">
        <v>112</v>
      </c>
      <c r="I22" s="41">
        <v>0.28170000000000001</v>
      </c>
      <c r="J22" s="40">
        <v>-358.8954</v>
      </c>
      <c r="K22" s="40">
        <v>-1.0606</v>
      </c>
      <c r="L22" s="39">
        <v>0.29010000000000002</v>
      </c>
      <c r="M22" s="70" t="s">
        <v>6</v>
      </c>
      <c r="N22" s="39">
        <v>76.373999999999995</v>
      </c>
      <c r="O22" s="39">
        <v>39.283700000000003</v>
      </c>
      <c r="P22" s="25">
        <f t="shared" si="1"/>
        <v>-37.090299999999992</v>
      </c>
      <c r="Q22" s="36">
        <v>11.723100000000001</v>
      </c>
      <c r="R22" s="37">
        <v>0</v>
      </c>
      <c r="S22" s="38" t="s">
        <v>7</v>
      </c>
      <c r="T22" s="41">
        <v>0.309</v>
      </c>
      <c r="U22" s="40">
        <v>-339.87389999999999</v>
      </c>
      <c r="V22" s="40">
        <v>3.3626999999999998</v>
      </c>
      <c r="W22" s="39">
        <v>8.9999999999999998E-4</v>
      </c>
      <c r="X22" s="70" t="s">
        <v>7</v>
      </c>
    </row>
    <row r="23" spans="1:25" ht="16.75" customHeight="1" thickBot="1">
      <c r="A23" s="17" t="s">
        <v>4</v>
      </c>
      <c r="B23" s="50">
        <v>20</v>
      </c>
      <c r="C23" s="51">
        <v>0.77900000000000003</v>
      </c>
      <c r="D23" s="51">
        <v>0.9728</v>
      </c>
      <c r="E23" s="51">
        <f>D23-C23</f>
        <v>0.19379999999999997</v>
      </c>
      <c r="F23" s="54">
        <v>-1.3674999999999999</v>
      </c>
      <c r="G23" s="55">
        <v>0.18740000000000001</v>
      </c>
      <c r="H23" s="19" t="s">
        <v>6</v>
      </c>
      <c r="I23" s="53">
        <v>0</v>
      </c>
      <c r="J23" s="52">
        <v>-38.301499999999997</v>
      </c>
      <c r="K23" s="52">
        <v>-1.4031</v>
      </c>
      <c r="L23" s="51">
        <v>0.17860000000000001</v>
      </c>
      <c r="M23" s="87" t="s">
        <v>6</v>
      </c>
      <c r="N23" s="51">
        <v>109.5706</v>
      </c>
      <c r="O23" s="51">
        <v>24.3325</v>
      </c>
      <c r="P23" s="51">
        <f>O23-N23</f>
        <v>-85.238100000000003</v>
      </c>
      <c r="Q23" s="54">
        <v>4.8548</v>
      </c>
      <c r="R23" s="55">
        <v>1E-4</v>
      </c>
      <c r="S23" s="19" t="s">
        <v>7</v>
      </c>
      <c r="T23" s="53">
        <v>2.1100000000000001E-2</v>
      </c>
      <c r="U23" s="52">
        <v>-32.021999999999998</v>
      </c>
      <c r="V23" s="52">
        <v>4.7454000000000001</v>
      </c>
      <c r="W23" s="51">
        <v>2.0000000000000001E-4</v>
      </c>
      <c r="X23" s="87" t="s">
        <v>7</v>
      </c>
    </row>
    <row r="24" spans="1:25" ht="16.75" customHeight="1">
      <c r="A24" s="5"/>
      <c r="B24" s="42"/>
      <c r="C24" s="56"/>
      <c r="D24" s="56"/>
      <c r="E24" s="56"/>
      <c r="F24" s="57"/>
      <c r="G24" s="35" t="s">
        <v>43</v>
      </c>
      <c r="H24" s="88"/>
      <c r="I24" s="89"/>
      <c r="J24" s="57"/>
      <c r="K24" s="57"/>
      <c r="L24" s="35" t="s">
        <v>43</v>
      </c>
      <c r="M24" s="70"/>
      <c r="N24" s="56"/>
      <c r="O24" s="56"/>
      <c r="P24" s="56"/>
      <c r="Q24" s="57"/>
      <c r="R24" s="35" t="s">
        <v>43</v>
      </c>
      <c r="S24" s="88"/>
      <c r="T24" s="89"/>
      <c r="U24" s="57"/>
      <c r="V24" s="57"/>
      <c r="W24" s="35" t="s">
        <v>43</v>
      </c>
      <c r="X24" s="70"/>
    </row>
    <row r="25" spans="1:25" ht="16.75" customHeight="1">
      <c r="A25" s="5" t="s">
        <v>44</v>
      </c>
      <c r="B25" s="42"/>
      <c r="C25" s="39">
        <f>AVERAGE(C5:C23)</f>
        <v>1.1988631578947366</v>
      </c>
      <c r="D25" s="39">
        <f>AVERAGE(D5:D23)</f>
        <v>1.727663157894737</v>
      </c>
      <c r="E25" s="39"/>
      <c r="F25" s="40">
        <f>AVERAGE(F7:F23)</f>
        <v>-2.1600647058823532</v>
      </c>
      <c r="G25" s="60">
        <v>11</v>
      </c>
      <c r="H25" s="71">
        <f>G25/19</f>
        <v>0.57894736842105265</v>
      </c>
      <c r="I25" s="90"/>
      <c r="J25" s="39"/>
      <c r="K25" s="40">
        <f>AVERAGE(K7:K23)</f>
        <v>-1.7692411764705884</v>
      </c>
      <c r="L25" s="60">
        <v>13</v>
      </c>
      <c r="M25" s="71">
        <f>L25/19</f>
        <v>0.68421052631578949</v>
      </c>
      <c r="N25" s="39">
        <f>AVERAGE(N5:N23)</f>
        <v>88.544889473684222</v>
      </c>
      <c r="O25" s="39">
        <f>AVERAGE(O5:O23)</f>
        <v>25.744268421052631</v>
      </c>
      <c r="P25" s="39"/>
      <c r="Q25" s="40">
        <f>AVERAGE(Q7:Q23)</f>
        <v>5.0261411764705883</v>
      </c>
      <c r="R25" s="60">
        <v>7</v>
      </c>
      <c r="S25" s="71">
        <f>R25/19</f>
        <v>0.36842105263157893</v>
      </c>
      <c r="T25" s="90"/>
      <c r="U25" s="39"/>
      <c r="V25" s="40">
        <f>AVERAGE(V7:V23)</f>
        <v>2.522547058823529</v>
      </c>
      <c r="W25" s="60">
        <v>9</v>
      </c>
      <c r="X25" s="71">
        <f>W25/19</f>
        <v>0.47368421052631576</v>
      </c>
    </row>
    <row r="26" spans="1:25" ht="16.75" customHeight="1">
      <c r="A26" s="5"/>
      <c r="B26" s="42"/>
      <c r="C26" s="56"/>
      <c r="D26" s="56"/>
      <c r="E26" s="56"/>
      <c r="F26" s="57"/>
      <c r="G26" s="60">
        <f>19-G25</f>
        <v>8</v>
      </c>
      <c r="H26" s="71">
        <f>G26/19</f>
        <v>0.42105263157894735</v>
      </c>
      <c r="I26" s="91"/>
      <c r="J26" s="57"/>
      <c r="K26" s="57">
        <f>STDEV(K5:K23)</f>
        <v>2.3422012012120277</v>
      </c>
      <c r="L26" s="60">
        <f>19-L25</f>
        <v>6</v>
      </c>
      <c r="M26" s="71">
        <f>L26/19</f>
        <v>0.31578947368421051</v>
      </c>
      <c r="N26" s="56"/>
      <c r="O26" s="56"/>
      <c r="P26" s="56"/>
      <c r="Q26" s="57"/>
      <c r="R26" s="60">
        <f>19-R25</f>
        <v>12</v>
      </c>
      <c r="S26" s="71">
        <f>R26/19</f>
        <v>0.63157894736842102</v>
      </c>
      <c r="T26" s="91"/>
      <c r="U26" s="57"/>
      <c r="V26" s="57">
        <f>STDEV(V5:V23)</f>
        <v>1.7136171320864295</v>
      </c>
      <c r="W26" s="60">
        <f>19-W25</f>
        <v>10</v>
      </c>
      <c r="X26" s="71">
        <f>W26/19</f>
        <v>0.52631578947368418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1" sqref="A31"/>
    </sheetView>
  </sheetViews>
  <sheetFormatPr baseColWidth="10" defaultColWidth="8.83203125" defaultRowHeight="15" x14ac:dyDescent="0"/>
  <cols>
    <col min="1" max="1" width="19.6640625" style="16" bestFit="1" customWidth="1"/>
    <col min="2" max="2" width="6.83203125" style="16" bestFit="1" customWidth="1"/>
    <col min="3" max="4" width="10.5" style="16" bestFit="1" customWidth="1"/>
    <col min="5" max="5" width="10.5" style="16" customWidth="1"/>
    <col min="6" max="6" width="7.33203125" style="16" customWidth="1"/>
    <col min="7" max="7" width="8" style="16" bestFit="1" customWidth="1"/>
    <col min="8" max="8" width="8.1640625" style="16" customWidth="1"/>
    <col min="9" max="9" width="10.1640625" style="16" bestFit="1" customWidth="1"/>
    <col min="10" max="10" width="11.5" style="16" customWidth="1"/>
    <col min="11" max="11" width="9.1640625" style="16" bestFit="1" customWidth="1"/>
    <col min="12" max="12" width="10" style="16" bestFit="1" customWidth="1"/>
    <col min="13" max="13" width="10" style="69" bestFit="1" customWidth="1"/>
    <col min="14" max="15" width="11.83203125" style="16" bestFit="1" customWidth="1"/>
    <col min="16" max="16" width="10.5" style="16" customWidth="1"/>
    <col min="17" max="17" width="8" style="16" customWidth="1"/>
    <col min="18" max="18" width="8" style="16" bestFit="1" customWidth="1"/>
    <col min="19" max="19" width="8.83203125" style="16" customWidth="1"/>
    <col min="20" max="20" width="10.1640625" style="16" bestFit="1" customWidth="1"/>
    <col min="21" max="21" width="11.83203125" style="16" customWidth="1"/>
    <col min="22" max="22" width="9.1640625" style="16" bestFit="1" customWidth="1"/>
    <col min="23" max="23" width="10" style="16" bestFit="1" customWidth="1"/>
    <col min="24" max="24" width="10" style="69" bestFit="1" customWidth="1"/>
    <col min="25" max="25" width="9" style="16" bestFit="1" customWidth="1"/>
    <col min="26" max="16384" width="8.83203125" style="16"/>
  </cols>
  <sheetData>
    <row r="1" spans="1:25" ht="16" thickBot="1">
      <c r="H1" s="72" t="s">
        <v>106</v>
      </c>
      <c r="S1" s="72" t="s">
        <v>115</v>
      </c>
    </row>
    <row r="2" spans="1:25" ht="16.75" customHeight="1" thickBot="1">
      <c r="A2" s="10" t="s">
        <v>18</v>
      </c>
      <c r="B2" s="11" t="s">
        <v>5</v>
      </c>
      <c r="C2" s="73"/>
      <c r="D2" s="73"/>
      <c r="E2" s="73"/>
      <c r="F2" s="75"/>
      <c r="G2" s="75" t="s">
        <v>113</v>
      </c>
      <c r="H2" s="74"/>
      <c r="I2" s="78"/>
      <c r="J2" s="79" t="s">
        <v>114</v>
      </c>
      <c r="K2" s="78"/>
      <c r="L2" s="78"/>
      <c r="M2" s="80"/>
      <c r="N2" s="73"/>
      <c r="O2" s="73"/>
      <c r="P2" s="73"/>
      <c r="Q2" s="75"/>
      <c r="R2" s="75" t="s">
        <v>113</v>
      </c>
      <c r="S2" s="74"/>
      <c r="T2" s="78"/>
      <c r="U2" s="79" t="s">
        <v>114</v>
      </c>
      <c r="V2" s="78"/>
      <c r="W2" s="78"/>
      <c r="X2" s="80"/>
    </row>
    <row r="3" spans="1:25" ht="16.75" customHeight="1" thickBot="1">
      <c r="A3" s="17"/>
      <c r="B3" s="18"/>
      <c r="C3" s="67" t="s">
        <v>104</v>
      </c>
      <c r="D3" s="67" t="s">
        <v>105</v>
      </c>
      <c r="E3" s="17" t="s">
        <v>135</v>
      </c>
      <c r="F3" s="68" t="s">
        <v>107</v>
      </c>
      <c r="G3" s="20" t="s">
        <v>14</v>
      </c>
      <c r="H3" s="20" t="s">
        <v>14</v>
      </c>
      <c r="I3" s="81" t="s">
        <v>109</v>
      </c>
      <c r="J3" s="81" t="s">
        <v>110</v>
      </c>
      <c r="K3" s="81" t="s">
        <v>108</v>
      </c>
      <c r="L3" s="82" t="s">
        <v>128</v>
      </c>
      <c r="M3" s="82" t="s">
        <v>128</v>
      </c>
      <c r="N3" s="17" t="s">
        <v>116</v>
      </c>
      <c r="O3" s="17" t="s">
        <v>117</v>
      </c>
      <c r="P3" s="17" t="s">
        <v>135</v>
      </c>
      <c r="Q3" s="68" t="s">
        <v>107</v>
      </c>
      <c r="R3" s="20" t="s">
        <v>14</v>
      </c>
      <c r="S3" s="20" t="s">
        <v>14</v>
      </c>
      <c r="T3" s="81" t="s">
        <v>109</v>
      </c>
      <c r="U3" s="81" t="s">
        <v>110</v>
      </c>
      <c r="V3" s="81" t="s">
        <v>108</v>
      </c>
      <c r="W3" s="82" t="s">
        <v>128</v>
      </c>
      <c r="X3" s="82" t="s">
        <v>128</v>
      </c>
    </row>
    <row r="4" spans="1:25" s="30" customFormat="1" ht="16.75" customHeight="1">
      <c r="A4" s="24" t="s">
        <v>19</v>
      </c>
      <c r="B4" s="24">
        <v>1135</v>
      </c>
      <c r="C4" s="25">
        <v>0.87170000000000003</v>
      </c>
      <c r="D4" s="25">
        <v>1.1854</v>
      </c>
      <c r="E4" s="25">
        <f>D4-C4</f>
        <v>0.31369999999999998</v>
      </c>
      <c r="F4" s="36">
        <v>-8.2140000000000004</v>
      </c>
      <c r="G4" s="28">
        <v>0</v>
      </c>
      <c r="H4" s="29" t="s">
        <v>7</v>
      </c>
      <c r="I4" s="83">
        <v>0.29920000000000002</v>
      </c>
      <c r="J4" s="84">
        <v>-1861.0105000000001</v>
      </c>
      <c r="K4" s="84">
        <v>-2.3509000000000002</v>
      </c>
      <c r="L4" s="85">
        <v>2.0500000000000001E-2</v>
      </c>
      <c r="M4" s="86" t="s">
        <v>112</v>
      </c>
      <c r="N4" s="25">
        <v>51.7532</v>
      </c>
      <c r="O4" s="25">
        <v>22.247800000000002</v>
      </c>
      <c r="P4" s="25">
        <f>O4-N4</f>
        <v>-29.505399999999998</v>
      </c>
      <c r="Q4" s="36">
        <v>19.632999999999999</v>
      </c>
      <c r="R4" s="28">
        <v>0</v>
      </c>
      <c r="S4" s="29" t="s">
        <v>7</v>
      </c>
      <c r="T4" s="83">
        <v>0.6421</v>
      </c>
      <c r="U4" s="84">
        <v>-2049.7901999999999</v>
      </c>
      <c r="V4" s="84">
        <v>3.1198999999999999</v>
      </c>
      <c r="W4" s="85">
        <v>3.3999999999999998E-3</v>
      </c>
      <c r="X4" s="86" t="s">
        <v>111</v>
      </c>
      <c r="Y4" s="16"/>
    </row>
    <row r="5" spans="1:25" ht="16.75" customHeight="1">
      <c r="A5" s="35" t="s">
        <v>20</v>
      </c>
      <c r="B5" s="32">
        <v>91</v>
      </c>
      <c r="C5" s="33">
        <v>0.43149999999999999</v>
      </c>
      <c r="D5" s="33">
        <v>0.59079999999999999</v>
      </c>
      <c r="E5" s="25">
        <f t="shared" ref="E5:E20" si="0">D5-C5</f>
        <v>0.1593</v>
      </c>
      <c r="F5" s="36">
        <v>-2.5695000000000001</v>
      </c>
      <c r="G5" s="37">
        <v>1.18E-2</v>
      </c>
      <c r="H5" s="38" t="s">
        <v>112</v>
      </c>
      <c r="I5" s="41">
        <v>0</v>
      </c>
      <c r="J5" s="40">
        <v>-151.10599999999999</v>
      </c>
      <c r="K5" s="40">
        <v>-2.5827</v>
      </c>
      <c r="L5" s="39">
        <v>1.15E-2</v>
      </c>
      <c r="M5" s="70" t="s">
        <v>112</v>
      </c>
      <c r="N5" s="33">
        <v>29.686399999999999</v>
      </c>
      <c r="O5" s="33">
        <v>14.928900000000001</v>
      </c>
      <c r="P5" s="25">
        <f t="shared" ref="P5:P20" si="1">O5-N5</f>
        <v>-14.757499999999999</v>
      </c>
      <c r="Q5" s="36">
        <v>4.2939999999999996</v>
      </c>
      <c r="R5" s="37">
        <v>0</v>
      </c>
      <c r="S5" s="38" t="s">
        <v>7</v>
      </c>
      <c r="T5" s="41">
        <v>0.16350000000000001</v>
      </c>
      <c r="U5" s="40">
        <v>-167.77070000000001</v>
      </c>
      <c r="V5" s="40">
        <v>2.7275999999999998</v>
      </c>
      <c r="W5" s="39">
        <v>7.7000000000000002E-3</v>
      </c>
      <c r="X5" s="70" t="s">
        <v>111</v>
      </c>
    </row>
    <row r="6" spans="1:25" ht="16.75" customHeight="1">
      <c r="A6" s="35" t="s">
        <v>34</v>
      </c>
      <c r="B6" s="32">
        <v>48</v>
      </c>
      <c r="C6" s="33">
        <v>0.42730000000000001</v>
      </c>
      <c r="D6" s="33">
        <v>0.93469999999999998</v>
      </c>
      <c r="E6" s="25">
        <f t="shared" si="0"/>
        <v>0.50739999999999996</v>
      </c>
      <c r="F6" s="36">
        <v>-4.2697000000000003</v>
      </c>
      <c r="G6" s="37">
        <v>1E-4</v>
      </c>
      <c r="H6" s="38" t="s">
        <v>7</v>
      </c>
      <c r="I6" s="41">
        <v>0.22450000000000001</v>
      </c>
      <c r="J6" s="40">
        <v>-75.546700000000001</v>
      </c>
      <c r="K6" s="40">
        <v>-2.1623999999999999</v>
      </c>
      <c r="L6" s="39">
        <v>3.5900000000000001E-2</v>
      </c>
      <c r="M6" s="70" t="s">
        <v>112</v>
      </c>
      <c r="N6" s="33">
        <v>25.737100000000002</v>
      </c>
      <c r="O6" s="33">
        <v>10.5808</v>
      </c>
      <c r="P6" s="25">
        <f t="shared" si="1"/>
        <v>-15.156300000000002</v>
      </c>
      <c r="Q6" s="36">
        <v>4.3550000000000004</v>
      </c>
      <c r="R6" s="37">
        <v>1E-4</v>
      </c>
      <c r="S6" s="38" t="s">
        <v>7</v>
      </c>
      <c r="T6" s="41">
        <v>0</v>
      </c>
      <c r="U6" s="40">
        <v>-86.561499999999995</v>
      </c>
      <c r="V6" s="40">
        <v>4.4006999999999996</v>
      </c>
      <c r="W6" s="39">
        <v>1E-4</v>
      </c>
      <c r="X6" s="70" t="s">
        <v>7</v>
      </c>
    </row>
    <row r="7" spans="1:25" ht="16.75" customHeight="1">
      <c r="A7" s="35" t="s">
        <v>21</v>
      </c>
      <c r="B7" s="32">
        <v>250</v>
      </c>
      <c r="C7" s="39">
        <v>0.42659999999999998</v>
      </c>
      <c r="D7" s="39">
        <v>0.34889999999999999</v>
      </c>
      <c r="E7" s="25">
        <f t="shared" si="0"/>
        <v>-7.7699999999999991E-2</v>
      </c>
      <c r="F7" s="36">
        <v>2.9306999999999999</v>
      </c>
      <c r="G7" s="37">
        <v>3.7000000000000002E-3</v>
      </c>
      <c r="H7" s="38" t="s">
        <v>111</v>
      </c>
      <c r="I7" s="41">
        <v>0.14030000000000001</v>
      </c>
      <c r="J7" s="40">
        <v>-376.0521</v>
      </c>
      <c r="K7" s="40">
        <v>0.66859999999999997</v>
      </c>
      <c r="L7" s="39">
        <v>0.50429999999999997</v>
      </c>
      <c r="M7" s="70" t="s">
        <v>6</v>
      </c>
      <c r="N7" s="39">
        <v>17.9146</v>
      </c>
      <c r="O7" s="39">
        <v>7.1741000000000001</v>
      </c>
      <c r="P7" s="25">
        <f t="shared" si="1"/>
        <v>-10.740500000000001</v>
      </c>
      <c r="Q7" s="36">
        <v>7.4348000000000001</v>
      </c>
      <c r="R7" s="37">
        <v>0</v>
      </c>
      <c r="S7" s="38" t="s">
        <v>7</v>
      </c>
      <c r="T7" s="41">
        <v>0.40389999999999998</v>
      </c>
      <c r="U7" s="40">
        <v>-459.30959999999999</v>
      </c>
      <c r="V7" s="40">
        <v>2.0089000000000001</v>
      </c>
      <c r="W7" s="39">
        <v>4.5600000000000002E-2</v>
      </c>
      <c r="X7" s="70" t="s">
        <v>112</v>
      </c>
    </row>
    <row r="8" spans="1:25" ht="16.75" customHeight="1">
      <c r="A8" s="35" t="s">
        <v>22</v>
      </c>
      <c r="B8" s="32">
        <v>70</v>
      </c>
      <c r="C8" s="33">
        <v>0.47910000000000003</v>
      </c>
      <c r="D8" s="33">
        <v>0.65949999999999998</v>
      </c>
      <c r="E8" s="25">
        <f t="shared" si="0"/>
        <v>0.18039999999999995</v>
      </c>
      <c r="F8" s="45">
        <v>-1.4489000000000001</v>
      </c>
      <c r="G8" s="46">
        <v>0.15190000000000001</v>
      </c>
      <c r="H8" s="64" t="s">
        <v>6</v>
      </c>
      <c r="I8" s="58">
        <v>0</v>
      </c>
      <c r="J8" s="57">
        <v>-108.378</v>
      </c>
      <c r="K8" s="57">
        <v>-1.0858000000000001</v>
      </c>
      <c r="L8" s="56">
        <v>0.28149999999999997</v>
      </c>
      <c r="M8" s="70" t="s">
        <v>6</v>
      </c>
      <c r="N8" s="33">
        <v>12.631</v>
      </c>
      <c r="O8" s="33">
        <v>8.2855000000000008</v>
      </c>
      <c r="P8" s="25">
        <f t="shared" si="1"/>
        <v>-4.3454999999999995</v>
      </c>
      <c r="Q8" s="45">
        <v>4.1390000000000002</v>
      </c>
      <c r="R8" s="46">
        <v>1E-4</v>
      </c>
      <c r="S8" s="64" t="s">
        <v>7</v>
      </c>
      <c r="T8" s="58">
        <v>0.71230000000000004</v>
      </c>
      <c r="U8" s="57">
        <v>-121.86239999999999</v>
      </c>
      <c r="V8" s="57">
        <v>0.52229999999999999</v>
      </c>
      <c r="W8" s="56">
        <v>0.60319999999999996</v>
      </c>
      <c r="X8" s="70" t="s">
        <v>6</v>
      </c>
    </row>
    <row r="9" spans="1:25" s="48" customFormat="1" ht="16.75" customHeight="1">
      <c r="A9" s="35" t="s">
        <v>23</v>
      </c>
      <c r="B9" s="32">
        <v>36</v>
      </c>
      <c r="C9" s="33">
        <v>0.16170000000000001</v>
      </c>
      <c r="D9" s="33">
        <v>0.62749999999999995</v>
      </c>
      <c r="E9" s="25">
        <f t="shared" si="0"/>
        <v>0.46579999999999994</v>
      </c>
      <c r="F9" s="36">
        <v>-5.1307</v>
      </c>
      <c r="G9" s="37">
        <v>0</v>
      </c>
      <c r="H9" s="64" t="s">
        <v>7</v>
      </c>
      <c r="I9" s="58">
        <v>0</v>
      </c>
      <c r="J9" s="40">
        <v>-63.154499999999999</v>
      </c>
      <c r="K9" s="40">
        <v>-5.2027999999999999</v>
      </c>
      <c r="L9" s="39">
        <v>0</v>
      </c>
      <c r="M9" s="70" t="s">
        <v>7</v>
      </c>
      <c r="N9" s="33">
        <v>17.082799999999999</v>
      </c>
      <c r="O9" s="33">
        <v>10.9131</v>
      </c>
      <c r="P9" s="25">
        <f t="shared" si="1"/>
        <v>-6.1696999999999989</v>
      </c>
      <c r="Q9" s="36">
        <v>1.8028999999999999</v>
      </c>
      <c r="R9" s="37">
        <v>0.08</v>
      </c>
      <c r="S9" s="64" t="s">
        <v>6</v>
      </c>
      <c r="T9" s="58">
        <v>0</v>
      </c>
      <c r="U9" s="40">
        <v>-67.893699999999995</v>
      </c>
      <c r="V9" s="40">
        <v>1.8284</v>
      </c>
      <c r="W9" s="39">
        <v>7.6499999999999999E-2</v>
      </c>
      <c r="X9" s="70" t="s">
        <v>6</v>
      </c>
      <c r="Y9" s="16"/>
    </row>
    <row r="10" spans="1:25" ht="16.75" customHeight="1">
      <c r="A10" s="65" t="s">
        <v>24</v>
      </c>
      <c r="B10" s="42">
        <v>30</v>
      </c>
      <c r="C10" s="33">
        <v>0.13650000000000001</v>
      </c>
      <c r="D10" s="33">
        <v>0.1681</v>
      </c>
      <c r="E10" s="25">
        <f t="shared" si="0"/>
        <v>3.1599999999999989E-2</v>
      </c>
      <c r="F10" s="36">
        <v>-1.8238000000000001</v>
      </c>
      <c r="G10" s="37">
        <v>7.85E-2</v>
      </c>
      <c r="H10" s="38" t="s">
        <v>6</v>
      </c>
      <c r="I10" s="41">
        <v>1</v>
      </c>
      <c r="J10" s="40">
        <v>-32.250100000000003</v>
      </c>
      <c r="K10" s="40">
        <v>-0.4325</v>
      </c>
      <c r="L10" s="39">
        <v>0.66879999999999995</v>
      </c>
      <c r="M10" s="70" t="s">
        <v>6</v>
      </c>
      <c r="N10" s="33">
        <v>3.8355000000000001</v>
      </c>
      <c r="O10" s="33">
        <v>1.9855</v>
      </c>
      <c r="P10" s="25">
        <f t="shared" si="1"/>
        <v>-1.85</v>
      </c>
      <c r="Q10" s="36">
        <v>3.0804999999999998</v>
      </c>
      <c r="R10" s="37">
        <v>4.4999999999999997E-3</v>
      </c>
      <c r="S10" s="38" t="s">
        <v>111</v>
      </c>
      <c r="T10" s="41">
        <v>0</v>
      </c>
      <c r="U10" s="40">
        <v>-47.404400000000003</v>
      </c>
      <c r="V10" s="40">
        <v>3.1303999999999998</v>
      </c>
      <c r="W10" s="39">
        <v>4.1999999999999997E-3</v>
      </c>
      <c r="X10" s="70" t="s">
        <v>111</v>
      </c>
    </row>
    <row r="11" spans="1:25" ht="16.75" customHeight="1">
      <c r="A11" s="35" t="s">
        <v>25</v>
      </c>
      <c r="B11" s="32">
        <v>113</v>
      </c>
      <c r="C11" s="39">
        <v>0.4758</v>
      </c>
      <c r="D11" s="39">
        <v>0.64349999999999996</v>
      </c>
      <c r="E11" s="25">
        <f t="shared" si="0"/>
        <v>0.16769999999999996</v>
      </c>
      <c r="F11" s="36">
        <v>-3.5148000000000001</v>
      </c>
      <c r="G11" s="37">
        <v>5.9999999999999995E-4</v>
      </c>
      <c r="H11" s="38" t="s">
        <v>7</v>
      </c>
      <c r="I11" s="41">
        <v>0.29630000000000001</v>
      </c>
      <c r="J11" s="40">
        <v>-198.56139999999999</v>
      </c>
      <c r="K11" s="40">
        <v>-1.6313</v>
      </c>
      <c r="L11" s="39">
        <v>0.1057</v>
      </c>
      <c r="M11" s="70" t="s">
        <v>6</v>
      </c>
      <c r="N11" s="39">
        <v>18.6465</v>
      </c>
      <c r="O11" s="39">
        <v>2.5485000000000002</v>
      </c>
      <c r="P11" s="25">
        <f t="shared" si="1"/>
        <v>-16.097999999999999</v>
      </c>
      <c r="Q11" s="36">
        <v>13.4217</v>
      </c>
      <c r="R11" s="37">
        <v>0</v>
      </c>
      <c r="S11" s="38" t="s">
        <v>7</v>
      </c>
      <c r="T11" s="41">
        <v>0.39190000000000003</v>
      </c>
      <c r="U11" s="40">
        <v>-204.9289</v>
      </c>
      <c r="V11" s="40">
        <v>3.5045999999999999</v>
      </c>
      <c r="W11" s="39">
        <v>6.9999999999999999E-4</v>
      </c>
      <c r="X11" s="70" t="s">
        <v>7</v>
      </c>
    </row>
    <row r="12" spans="1:25" ht="16.75" customHeight="1">
      <c r="A12" s="66" t="s">
        <v>26</v>
      </c>
      <c r="B12" s="32">
        <v>37</v>
      </c>
      <c r="C12" s="39">
        <v>0.20449999999999999</v>
      </c>
      <c r="D12" s="39">
        <v>0.63260000000000005</v>
      </c>
      <c r="E12" s="25">
        <f t="shared" si="0"/>
        <v>0.42810000000000004</v>
      </c>
      <c r="F12" s="36">
        <v>-5.4570999999999996</v>
      </c>
      <c r="G12" s="37">
        <v>0</v>
      </c>
      <c r="H12" s="38" t="s">
        <v>7</v>
      </c>
      <c r="I12" s="41">
        <v>9.01E-2</v>
      </c>
      <c r="J12" s="40">
        <v>-58.201000000000001</v>
      </c>
      <c r="K12" s="40">
        <v>-4.4115000000000002</v>
      </c>
      <c r="L12" s="39">
        <v>1E-4</v>
      </c>
      <c r="M12" s="70" t="s">
        <v>7</v>
      </c>
      <c r="N12" s="39">
        <v>15.0144</v>
      </c>
      <c r="O12" s="39">
        <v>13.144600000000001</v>
      </c>
      <c r="P12" s="25">
        <f t="shared" si="1"/>
        <v>-1.8697999999999997</v>
      </c>
      <c r="Q12" s="36">
        <v>0.19359999999999999</v>
      </c>
      <c r="R12" s="37">
        <v>0.84750000000000003</v>
      </c>
      <c r="S12" s="38" t="s">
        <v>6</v>
      </c>
      <c r="T12" s="41">
        <v>0</v>
      </c>
      <c r="U12" s="40">
        <v>-63.033200000000001</v>
      </c>
      <c r="V12" s="40">
        <v>0.1963</v>
      </c>
      <c r="W12" s="39">
        <v>0.84550000000000003</v>
      </c>
      <c r="X12" s="70" t="s">
        <v>6</v>
      </c>
    </row>
    <row r="13" spans="1:25" ht="16.75" customHeight="1">
      <c r="A13" s="35" t="s">
        <v>27</v>
      </c>
      <c r="B13" s="32">
        <v>31</v>
      </c>
      <c r="C13" s="39">
        <v>0.1905</v>
      </c>
      <c r="D13" s="39">
        <v>0.43149999999999999</v>
      </c>
      <c r="E13" s="25">
        <f t="shared" si="0"/>
        <v>0.24099999999999999</v>
      </c>
      <c r="F13" s="36">
        <v>-3.4918</v>
      </c>
      <c r="G13" s="37">
        <v>1.5E-3</v>
      </c>
      <c r="H13" s="38" t="s">
        <v>111</v>
      </c>
      <c r="I13" s="41">
        <v>0</v>
      </c>
      <c r="J13" s="40">
        <v>-50.734200000000001</v>
      </c>
      <c r="K13" s="40">
        <v>-3.5491000000000001</v>
      </c>
      <c r="L13" s="39">
        <v>1.4E-3</v>
      </c>
      <c r="M13" s="70" t="s">
        <v>111</v>
      </c>
      <c r="N13" s="39">
        <v>20.4937</v>
      </c>
      <c r="O13" s="39">
        <v>17.543299999999999</v>
      </c>
      <c r="P13" s="25">
        <f t="shared" si="1"/>
        <v>-2.9504000000000019</v>
      </c>
      <c r="Q13" s="36">
        <v>0.79830000000000001</v>
      </c>
      <c r="R13" s="37">
        <v>0.43099999999999999</v>
      </c>
      <c r="S13" s="38" t="s">
        <v>6</v>
      </c>
      <c r="T13" s="41">
        <v>0</v>
      </c>
      <c r="U13" s="40">
        <v>-52.591799999999999</v>
      </c>
      <c r="V13" s="40">
        <v>0.8115</v>
      </c>
      <c r="W13" s="39">
        <v>0.4239</v>
      </c>
      <c r="X13" s="70" t="s">
        <v>6</v>
      </c>
    </row>
    <row r="14" spans="1:25" ht="16.75" customHeight="1">
      <c r="A14" s="35" t="s">
        <v>28</v>
      </c>
      <c r="B14" s="32">
        <v>23</v>
      </c>
      <c r="C14" s="39">
        <v>0.1676</v>
      </c>
      <c r="D14" s="39">
        <v>0.28089999999999998</v>
      </c>
      <c r="E14" s="25">
        <f t="shared" si="0"/>
        <v>0.11329999999999998</v>
      </c>
      <c r="F14" s="36">
        <v>-1.4662999999999999</v>
      </c>
      <c r="G14" s="37">
        <v>0.15670000000000001</v>
      </c>
      <c r="H14" s="38" t="s">
        <v>6</v>
      </c>
      <c r="I14" s="41">
        <v>0</v>
      </c>
      <c r="J14" s="40">
        <v>-34.618299999999998</v>
      </c>
      <c r="K14" s="40">
        <v>-1.4965999999999999</v>
      </c>
      <c r="L14" s="39">
        <v>0.15010000000000001</v>
      </c>
      <c r="M14" s="70" t="s">
        <v>6</v>
      </c>
      <c r="N14" s="39">
        <v>17.607500000000002</v>
      </c>
      <c r="O14" s="39">
        <v>6.4348999999999998</v>
      </c>
      <c r="P14" s="25">
        <f t="shared" si="1"/>
        <v>-11.172600000000003</v>
      </c>
      <c r="Q14" s="36">
        <v>3.25</v>
      </c>
      <c r="R14" s="37">
        <v>3.7000000000000002E-3</v>
      </c>
      <c r="S14" s="38" t="s">
        <v>111</v>
      </c>
      <c r="T14" s="41">
        <v>0</v>
      </c>
      <c r="U14" s="40">
        <v>-40.352800000000002</v>
      </c>
      <c r="V14" s="40">
        <v>3.3241999999999998</v>
      </c>
      <c r="W14" s="39">
        <v>3.3999999999999998E-3</v>
      </c>
      <c r="X14" s="70" t="s">
        <v>111</v>
      </c>
    </row>
    <row r="15" spans="1:25" ht="16.75" customHeight="1">
      <c r="A15" s="66" t="s">
        <v>41</v>
      </c>
      <c r="B15" s="32">
        <v>12</v>
      </c>
      <c r="C15" s="39">
        <v>3.4782999999999999</v>
      </c>
      <c r="D15" s="39">
        <v>5.1604000000000001</v>
      </c>
      <c r="E15" s="25">
        <f t="shared" si="0"/>
        <v>1.6821000000000002</v>
      </c>
      <c r="F15" s="36">
        <v>-1.018</v>
      </c>
      <c r="G15" s="37">
        <v>0.33050000000000002</v>
      </c>
      <c r="H15" s="38" t="s">
        <v>6</v>
      </c>
      <c r="I15" s="41">
        <v>0</v>
      </c>
      <c r="J15" s="40">
        <v>-19.384699999999999</v>
      </c>
      <c r="K15" s="40">
        <v>-1.0632999999999999</v>
      </c>
      <c r="L15" s="39">
        <v>0.31530000000000002</v>
      </c>
      <c r="M15" s="70" t="s">
        <v>6</v>
      </c>
      <c r="N15" s="39">
        <v>231.4101</v>
      </c>
      <c r="O15" s="39">
        <v>22.311800000000002</v>
      </c>
      <c r="P15" s="25">
        <f t="shared" si="1"/>
        <v>-209.09829999999999</v>
      </c>
      <c r="Q15" s="36">
        <v>12.008100000000001</v>
      </c>
      <c r="R15" s="37">
        <v>0</v>
      </c>
      <c r="S15" s="38" t="s">
        <v>7</v>
      </c>
      <c r="T15" s="41">
        <v>0</v>
      </c>
      <c r="U15" s="40">
        <v>-11.707800000000001</v>
      </c>
      <c r="V15" s="40">
        <v>12.5412</v>
      </c>
      <c r="W15" s="39">
        <v>0</v>
      </c>
      <c r="X15" s="70" t="s">
        <v>7</v>
      </c>
    </row>
    <row r="16" spans="1:25" ht="16.75" customHeight="1">
      <c r="A16" s="35" t="s">
        <v>29</v>
      </c>
      <c r="B16" s="32">
        <v>41</v>
      </c>
      <c r="C16" s="33">
        <v>1.5525</v>
      </c>
      <c r="D16" s="33">
        <v>2.6116000000000001</v>
      </c>
      <c r="E16" s="25">
        <f t="shared" si="0"/>
        <v>1.0591000000000002</v>
      </c>
      <c r="F16" s="36">
        <v>-2.2322000000000002</v>
      </c>
      <c r="G16" s="37">
        <v>3.1300000000000001E-2</v>
      </c>
      <c r="H16" s="38" t="s">
        <v>112</v>
      </c>
      <c r="I16" s="41">
        <v>0</v>
      </c>
      <c r="J16" s="40">
        <v>-65.781599999999997</v>
      </c>
      <c r="K16" s="40">
        <v>-2.2597</v>
      </c>
      <c r="L16" s="39">
        <v>2.9700000000000001E-2</v>
      </c>
      <c r="M16" s="70" t="s">
        <v>112</v>
      </c>
      <c r="N16" s="33">
        <v>94.3767</v>
      </c>
      <c r="O16" s="33">
        <v>22.3689</v>
      </c>
      <c r="P16" s="25">
        <f t="shared" si="1"/>
        <v>-72.007800000000003</v>
      </c>
      <c r="Q16" s="36">
        <v>5.0400999999999998</v>
      </c>
      <c r="R16" s="37">
        <v>0</v>
      </c>
      <c r="S16" s="38" t="s">
        <v>7</v>
      </c>
      <c r="T16" s="41">
        <v>0</v>
      </c>
      <c r="U16" s="40">
        <v>-75.860699999999994</v>
      </c>
      <c r="V16" s="40">
        <v>5.1025999999999998</v>
      </c>
      <c r="W16" s="39">
        <v>0</v>
      </c>
      <c r="X16" s="70" t="s">
        <v>7</v>
      </c>
    </row>
    <row r="17" spans="1:25" s="48" customFormat="1" ht="16.75" customHeight="1">
      <c r="A17" s="35" t="s">
        <v>30</v>
      </c>
      <c r="B17" s="32">
        <v>255</v>
      </c>
      <c r="C17" s="39">
        <v>1.8152999999999999</v>
      </c>
      <c r="D17" s="39">
        <v>2.0554000000000001</v>
      </c>
      <c r="E17" s="25">
        <f t="shared" si="0"/>
        <v>0.2401000000000002</v>
      </c>
      <c r="F17" s="36">
        <v>-3.0640000000000001</v>
      </c>
      <c r="G17" s="37">
        <v>2.3999999999999998E-3</v>
      </c>
      <c r="H17" s="38" t="s">
        <v>111</v>
      </c>
      <c r="I17" s="41">
        <v>0</v>
      </c>
      <c r="J17" s="40">
        <v>-417.78469999999999</v>
      </c>
      <c r="K17" s="40">
        <v>-3.0695999999999999</v>
      </c>
      <c r="L17" s="39">
        <v>2.3999999999999998E-3</v>
      </c>
      <c r="M17" s="70" t="s">
        <v>111</v>
      </c>
      <c r="N17" s="39">
        <v>86.985900000000001</v>
      </c>
      <c r="O17" s="39">
        <v>49.921300000000002</v>
      </c>
      <c r="P17" s="25">
        <f t="shared" si="1"/>
        <v>-37.064599999999999</v>
      </c>
      <c r="Q17" s="36">
        <v>8.9955999999999996</v>
      </c>
      <c r="R17" s="37">
        <v>0</v>
      </c>
      <c r="S17" s="38" t="s">
        <v>7</v>
      </c>
      <c r="T17" s="41">
        <v>7.9000000000000001E-2</v>
      </c>
      <c r="U17" s="40">
        <v>-421.82330000000002</v>
      </c>
      <c r="V17" s="40">
        <v>4.5347</v>
      </c>
      <c r="W17" s="39">
        <v>0</v>
      </c>
      <c r="X17" s="70" t="s">
        <v>7</v>
      </c>
      <c r="Y17" s="16"/>
    </row>
    <row r="18" spans="1:25" ht="16.75" customHeight="1">
      <c r="A18" s="35" t="s">
        <v>31</v>
      </c>
      <c r="B18" s="32">
        <v>15</v>
      </c>
      <c r="C18" s="33">
        <v>1.1617999999999999</v>
      </c>
      <c r="D18" s="33">
        <v>1.9511000000000001</v>
      </c>
      <c r="E18" s="25">
        <f t="shared" si="0"/>
        <v>0.78930000000000011</v>
      </c>
      <c r="F18" s="36">
        <v>-0.66390000000000005</v>
      </c>
      <c r="G18" s="37">
        <v>0.51759999999999995</v>
      </c>
      <c r="H18" s="38" t="s">
        <v>6</v>
      </c>
      <c r="I18" s="41">
        <v>0</v>
      </c>
      <c r="J18" s="40">
        <v>-30.216799999999999</v>
      </c>
      <c r="K18" s="40">
        <v>-0.68710000000000004</v>
      </c>
      <c r="L18" s="39">
        <v>0.50509999999999999</v>
      </c>
      <c r="M18" s="70" t="s">
        <v>6</v>
      </c>
      <c r="N18" s="33">
        <v>36.418199999999999</v>
      </c>
      <c r="O18" s="33">
        <v>9.6738999999999997</v>
      </c>
      <c r="P18" s="25">
        <f t="shared" si="1"/>
        <v>-26.744299999999999</v>
      </c>
      <c r="Q18" s="36">
        <v>3.673</v>
      </c>
      <c r="R18" s="37">
        <v>2.5000000000000001E-3</v>
      </c>
      <c r="S18" s="38" t="s">
        <v>111</v>
      </c>
      <c r="T18" s="41">
        <v>1</v>
      </c>
      <c r="U18" s="40">
        <v>-30.957699999999999</v>
      </c>
      <c r="V18" s="40">
        <v>0.63570000000000004</v>
      </c>
      <c r="W18" s="39">
        <v>0.53690000000000004</v>
      </c>
      <c r="X18" s="70" t="s">
        <v>6</v>
      </c>
    </row>
    <row r="19" spans="1:25" ht="16.75" customHeight="1">
      <c r="A19" s="66" t="s">
        <v>42</v>
      </c>
      <c r="B19" s="32">
        <v>19</v>
      </c>
      <c r="C19" s="39">
        <v>2.1646999999999998</v>
      </c>
      <c r="D19" s="39">
        <v>3.9205999999999999</v>
      </c>
      <c r="E19" s="25">
        <f t="shared" si="0"/>
        <v>1.7559</v>
      </c>
      <c r="F19" s="36">
        <v>-3.2288999999999999</v>
      </c>
      <c r="G19" s="37">
        <v>4.7000000000000002E-3</v>
      </c>
      <c r="H19" s="38" t="s">
        <v>111</v>
      </c>
      <c r="I19" s="41">
        <v>0</v>
      </c>
      <c r="J19" s="40">
        <v>-32.150700000000001</v>
      </c>
      <c r="K19" s="40">
        <v>-3.3174000000000001</v>
      </c>
      <c r="L19" s="39">
        <v>4.4000000000000003E-3</v>
      </c>
      <c r="M19" s="70" t="s">
        <v>111</v>
      </c>
      <c r="N19" s="39">
        <v>502.49599999999998</v>
      </c>
      <c r="O19" s="39">
        <v>176.691</v>
      </c>
      <c r="P19" s="25">
        <f t="shared" si="1"/>
        <v>-325.80499999999995</v>
      </c>
      <c r="Q19" s="36">
        <v>1.863</v>
      </c>
      <c r="R19" s="37">
        <v>7.8899999999999998E-2</v>
      </c>
      <c r="S19" s="38" t="s">
        <v>6</v>
      </c>
      <c r="T19" s="41">
        <v>0.29360000000000003</v>
      </c>
      <c r="U19" s="40">
        <v>-34.072200000000002</v>
      </c>
      <c r="V19" s="40">
        <v>1.4642999999999999</v>
      </c>
      <c r="W19" s="39">
        <v>0.16250000000000001</v>
      </c>
      <c r="X19" s="70" t="s">
        <v>6</v>
      </c>
    </row>
    <row r="20" spans="1:25" ht="16.75" customHeight="1">
      <c r="A20" s="35" t="s">
        <v>32</v>
      </c>
      <c r="B20" s="32">
        <v>44</v>
      </c>
      <c r="C20" s="39">
        <v>1.7117</v>
      </c>
      <c r="D20" s="39">
        <v>3.7496999999999998</v>
      </c>
      <c r="E20" s="25">
        <f t="shared" si="0"/>
        <v>2.0379999999999998</v>
      </c>
      <c r="F20" s="36">
        <v>-3.1015999999999999</v>
      </c>
      <c r="G20" s="37">
        <v>3.3999999999999998E-3</v>
      </c>
      <c r="H20" s="38" t="s">
        <v>111</v>
      </c>
      <c r="I20" s="41">
        <v>0.47639999999999999</v>
      </c>
      <c r="J20" s="40">
        <v>-75.852000000000004</v>
      </c>
      <c r="K20" s="40">
        <v>-0.97819999999999996</v>
      </c>
      <c r="L20" s="39">
        <v>0.3337</v>
      </c>
      <c r="M20" s="70" t="s">
        <v>6</v>
      </c>
      <c r="N20" s="39">
        <v>107.886</v>
      </c>
      <c r="O20" s="39">
        <v>31.885999999999999</v>
      </c>
      <c r="P20" s="25">
        <f t="shared" si="1"/>
        <v>-76</v>
      </c>
      <c r="Q20" s="36">
        <v>7.7969999999999997</v>
      </c>
      <c r="R20" s="37">
        <v>0</v>
      </c>
      <c r="S20" s="38" t="s">
        <v>7</v>
      </c>
      <c r="T20" s="41">
        <v>0</v>
      </c>
      <c r="U20" s="40">
        <v>-73.200599999999994</v>
      </c>
      <c r="V20" s="40">
        <v>7.8868999999999998</v>
      </c>
      <c r="W20" s="39">
        <v>0</v>
      </c>
      <c r="X20" s="70" t="s">
        <v>7</v>
      </c>
    </row>
    <row r="21" spans="1:25" ht="16.75" customHeight="1" thickBot="1">
      <c r="A21" s="17" t="s">
        <v>33</v>
      </c>
      <c r="B21" s="50">
        <v>20</v>
      </c>
      <c r="C21" s="51">
        <v>0.31080000000000002</v>
      </c>
      <c r="D21" s="51">
        <v>0.3977</v>
      </c>
      <c r="E21" s="51">
        <f>D21-C21</f>
        <v>8.6899999999999977E-2</v>
      </c>
      <c r="F21" s="54">
        <v>-3.0127999999999999</v>
      </c>
      <c r="G21" s="55">
        <v>7.1999999999999998E-3</v>
      </c>
      <c r="H21" s="19" t="s">
        <v>111</v>
      </c>
      <c r="I21" s="53">
        <v>0</v>
      </c>
      <c r="J21" s="52">
        <v>-27.299900000000001</v>
      </c>
      <c r="K21" s="52">
        <v>-3.0861000000000001</v>
      </c>
      <c r="L21" s="51">
        <v>6.7000000000000002E-3</v>
      </c>
      <c r="M21" s="87" t="s">
        <v>111</v>
      </c>
      <c r="N21" s="51">
        <v>66.939899999999994</v>
      </c>
      <c r="O21" s="51">
        <v>13.633699999999999</v>
      </c>
      <c r="P21" s="51">
        <f>O21-N21</f>
        <v>-53.306199999999997</v>
      </c>
      <c r="Q21" s="54">
        <v>1.9012</v>
      </c>
      <c r="R21" s="55">
        <v>7.2599999999999998E-2</v>
      </c>
      <c r="S21" s="19" t="s">
        <v>6</v>
      </c>
      <c r="T21" s="53">
        <v>0</v>
      </c>
      <c r="U21" s="52">
        <v>-41.813000000000002</v>
      </c>
      <c r="V21" s="52">
        <v>1.9503999999999999</v>
      </c>
      <c r="W21" s="51">
        <v>6.7799999999999999E-2</v>
      </c>
      <c r="X21" s="87" t="s">
        <v>6</v>
      </c>
    </row>
    <row r="22" spans="1:25" ht="16.75" customHeight="1">
      <c r="A22" s="5"/>
      <c r="B22" s="42"/>
      <c r="C22" s="56"/>
      <c r="D22" s="56"/>
      <c r="E22" s="56"/>
      <c r="F22" s="57"/>
      <c r="G22" s="35" t="s">
        <v>43</v>
      </c>
      <c r="H22" s="58"/>
      <c r="I22" s="89"/>
      <c r="J22" s="57"/>
      <c r="K22" s="57"/>
      <c r="L22" s="35" t="s">
        <v>43</v>
      </c>
      <c r="M22" s="70"/>
      <c r="N22" s="56"/>
      <c r="O22" s="56"/>
      <c r="P22" s="56"/>
      <c r="Q22" s="57"/>
      <c r="R22" s="35" t="s">
        <v>43</v>
      </c>
      <c r="S22" s="58"/>
      <c r="T22" s="89"/>
      <c r="U22" s="57"/>
      <c r="V22" s="57"/>
      <c r="W22" s="35" t="s">
        <v>43</v>
      </c>
      <c r="X22" s="70"/>
    </row>
    <row r="23" spans="1:25" ht="16.75" customHeight="1">
      <c r="A23" s="5" t="s">
        <v>44</v>
      </c>
      <c r="B23" s="42"/>
      <c r="C23" s="39">
        <f>AVERAGE(C5:C21)</f>
        <v>0.89977647058823529</v>
      </c>
      <c r="D23" s="39">
        <f>AVERAGE(D5:D21)</f>
        <v>1.480264705882353</v>
      </c>
      <c r="E23" s="39"/>
      <c r="F23" s="40">
        <f>AVERAGE(F5:F21)</f>
        <v>-2.5037235294117646</v>
      </c>
      <c r="G23" s="60">
        <v>5</v>
      </c>
      <c r="H23" s="61">
        <f>G23/17</f>
        <v>0.29411764705882354</v>
      </c>
      <c r="I23" s="90"/>
      <c r="J23" s="39"/>
      <c r="K23" s="40">
        <f>AVERAGE(K5:K21)</f>
        <v>-2.1380882352941177</v>
      </c>
      <c r="L23" s="60">
        <v>8</v>
      </c>
      <c r="M23" s="71">
        <f>L23/17</f>
        <v>0.47058823529411764</v>
      </c>
      <c r="N23" s="39">
        <f>AVERAGE(N5:N21)</f>
        <v>76.774252941176471</v>
      </c>
      <c r="O23" s="39">
        <f>AVERAGE(O5:O21)</f>
        <v>24.707400000000003</v>
      </c>
      <c r="P23" s="39"/>
      <c r="Q23" s="40">
        <f>AVERAGE(Q5:Q21)</f>
        <v>4.9439882352941185</v>
      </c>
      <c r="R23" s="60">
        <v>5</v>
      </c>
      <c r="S23" s="61">
        <f>R23/17</f>
        <v>0.29411764705882354</v>
      </c>
      <c r="T23" s="90"/>
      <c r="U23" s="39"/>
      <c r="V23" s="40">
        <f>AVERAGE(V5:V21)</f>
        <v>3.3276882352941177</v>
      </c>
      <c r="W23" s="60">
        <v>7</v>
      </c>
      <c r="X23" s="71">
        <f>W23/17</f>
        <v>0.41176470588235292</v>
      </c>
    </row>
    <row r="24" spans="1:25" ht="16.75" customHeight="1">
      <c r="A24" s="5"/>
      <c r="B24" s="42"/>
      <c r="C24" s="56"/>
      <c r="D24" s="56"/>
      <c r="E24" s="56"/>
      <c r="F24" s="57"/>
      <c r="G24" s="60">
        <f>17-G23</f>
        <v>12</v>
      </c>
      <c r="H24" s="61">
        <f>G24/17</f>
        <v>0.70588235294117652</v>
      </c>
      <c r="I24" s="91"/>
      <c r="J24" s="57"/>
      <c r="K24" s="57">
        <f>STDEV(K5:K21)</f>
        <v>1.522542069978015</v>
      </c>
      <c r="L24" s="60">
        <f>17-L23</f>
        <v>9</v>
      </c>
      <c r="M24" s="71">
        <f>L24/17</f>
        <v>0.52941176470588236</v>
      </c>
      <c r="N24" s="56"/>
      <c r="O24" s="56"/>
      <c r="P24" s="56"/>
      <c r="Q24" s="57"/>
      <c r="R24" s="60">
        <f>17-R23</f>
        <v>12</v>
      </c>
      <c r="S24" s="61">
        <f>R24/17</f>
        <v>0.70588235294117652</v>
      </c>
      <c r="T24" s="91"/>
      <c r="U24" s="57"/>
      <c r="V24" s="57">
        <f>STDEV(V5:V21)</f>
        <v>3.087010066367283</v>
      </c>
      <c r="W24" s="60">
        <f>17-W23</f>
        <v>10</v>
      </c>
      <c r="X24" s="71">
        <f>W24/17</f>
        <v>0.58823529411764708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Plant results(LRT)</vt:lpstr>
      <vt:lpstr>Animal results(LRT)</vt:lpstr>
      <vt:lpstr>Plant results (PhyloTtest)</vt:lpstr>
      <vt:lpstr>Animal results (PhyloTtest)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2020-02-02T17:17:40Z</dcterms:modified>
</cp:coreProperties>
</file>