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12" windowHeight="7368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C162" i="2" l="1"/>
  <c r="C163" i="2"/>
  <c r="C164" i="2"/>
  <c r="C165" i="2"/>
  <c r="C166" i="2"/>
  <c r="C161" i="2"/>
  <c r="B162" i="2"/>
  <c r="B163" i="2"/>
  <c r="B164" i="2"/>
  <c r="B165" i="2"/>
  <c r="B166" i="2"/>
  <c r="B161" i="2"/>
  <c r="F153" i="2"/>
  <c r="F154" i="2"/>
  <c r="F155" i="2"/>
  <c r="F156" i="2"/>
  <c r="F157" i="2"/>
  <c r="F152" i="2"/>
  <c r="E153" i="2"/>
  <c r="E154" i="2"/>
  <c r="E155" i="2"/>
  <c r="E156" i="2"/>
  <c r="E157" i="2"/>
  <c r="E152" i="2"/>
  <c r="C157" i="2"/>
  <c r="C156" i="2"/>
  <c r="C155" i="2"/>
  <c r="C154" i="2"/>
  <c r="C153" i="2"/>
  <c r="C152" i="2"/>
  <c r="B157" i="2"/>
  <c r="B156" i="2"/>
  <c r="B155" i="2"/>
  <c r="B154" i="2"/>
  <c r="B153" i="2"/>
  <c r="B152" i="2"/>
  <c r="C144" i="2"/>
  <c r="C145" i="2"/>
  <c r="C146" i="2"/>
  <c r="C147" i="2"/>
  <c r="C148" i="2"/>
  <c r="C143" i="2"/>
  <c r="B144" i="2"/>
  <c r="B145" i="2"/>
  <c r="B146" i="2"/>
  <c r="B147" i="2"/>
  <c r="B148" i="2"/>
  <c r="B143" i="2"/>
  <c r="C140" i="2"/>
  <c r="C139" i="2"/>
  <c r="C138" i="2"/>
  <c r="C137" i="2"/>
  <c r="C136" i="2"/>
  <c r="C135" i="2"/>
  <c r="B140" i="2"/>
  <c r="B139" i="2"/>
  <c r="B138" i="2"/>
  <c r="B137" i="2"/>
  <c r="B136" i="2"/>
  <c r="B135" i="2"/>
  <c r="C126" i="2"/>
  <c r="C127" i="2"/>
  <c r="C128" i="2"/>
  <c r="C129" i="2"/>
  <c r="C130" i="2"/>
  <c r="C125" i="2"/>
  <c r="B126" i="2"/>
  <c r="B127" i="2"/>
  <c r="B128" i="2"/>
  <c r="B129" i="2"/>
  <c r="B130" i="2"/>
  <c r="B125" i="2"/>
  <c r="F116" i="2"/>
  <c r="F117" i="2"/>
  <c r="F118" i="2"/>
  <c r="F119" i="2"/>
  <c r="F120" i="2"/>
  <c r="F115" i="2"/>
  <c r="E116" i="2"/>
  <c r="E117" i="2"/>
  <c r="E118" i="2"/>
  <c r="E119" i="2"/>
  <c r="E120" i="2"/>
  <c r="E115" i="2"/>
  <c r="C120" i="2"/>
  <c r="C119" i="2"/>
  <c r="C118" i="2"/>
  <c r="C117" i="2"/>
  <c r="C116" i="2"/>
  <c r="C115" i="2"/>
  <c r="B120" i="2"/>
  <c r="B119" i="2"/>
  <c r="B118" i="2"/>
  <c r="B117" i="2"/>
  <c r="B116" i="2"/>
  <c r="B115" i="2"/>
  <c r="C106" i="2"/>
  <c r="C107" i="2"/>
  <c r="C108" i="2"/>
  <c r="C109" i="2"/>
  <c r="C110" i="2"/>
  <c r="C105" i="2"/>
  <c r="B106" i="2"/>
  <c r="B107" i="2"/>
  <c r="B108" i="2"/>
  <c r="B109" i="2"/>
  <c r="B110" i="2"/>
  <c r="B105" i="2"/>
  <c r="C101" i="2"/>
  <c r="C100" i="2"/>
  <c r="C99" i="2"/>
  <c r="C98" i="2"/>
  <c r="C97" i="2"/>
  <c r="C96" i="2"/>
  <c r="B101" i="2"/>
  <c r="B100" i="2"/>
  <c r="B99" i="2"/>
  <c r="B98" i="2"/>
  <c r="B97" i="2"/>
  <c r="B96" i="2"/>
  <c r="C69" i="2"/>
  <c r="D69" i="2"/>
  <c r="E69" i="2"/>
  <c r="F69" i="2"/>
  <c r="G69" i="2"/>
  <c r="H69" i="2"/>
  <c r="J69" i="2"/>
  <c r="K69" i="2"/>
  <c r="L69" i="2"/>
  <c r="M69" i="2"/>
  <c r="B69" i="2"/>
</calcChain>
</file>

<file path=xl/comments1.xml><?xml version="1.0" encoding="utf-8"?>
<comments xmlns="http://schemas.openxmlformats.org/spreadsheetml/2006/main">
  <authors>
    <author>Ilaria Orlando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 xml:space="preserve">EHC, V_3.40_01/15_Infinite (Dec 23 2014/12.45.11)
MTP, V_3.40_01/15_Infinite (Dec 23 2014/12.45.11)
INB, V_3.40_01/15_Infinite (Dec 23 2014/12.45.11)
INA, V_3.40_01/15_Infinite (Dec 23 2014/12.45.11)
HCP, V_2.02_05/06_HCP (May 23 2006/14.05.27)
LUM, V_2.20_02/2015_LUMINESCENCE (Feb 24 2015/16.09.02)
MEM, V_3.00_09/11_MCR (Sep 27 2011/15.05.45)
MEX, V_3.00_09/11_MCR (Sep 27 2011/15.05.10)
ZSCAN, V_3.40_01/15_Infinite (Dec 23 2014/12.45.11)
</t>
        </r>
      </text>
    </comment>
  </commentList>
</comments>
</file>

<file path=xl/sharedStrings.xml><?xml version="1.0" encoding="utf-8"?>
<sst xmlns="http://schemas.openxmlformats.org/spreadsheetml/2006/main" count="156" uniqueCount="65">
  <si>
    <t>Application: Tecan i-control</t>
  </si>
  <si>
    <t>Tecan i-control , 1.11.1.0</t>
  </si>
  <si>
    <t>Device: infinite 200Pro</t>
  </si>
  <si>
    <t>Serial number: 1503004894</t>
  </si>
  <si>
    <t>Serial number of connected stacker:</t>
  </si>
  <si>
    <t>Firmware: V_3.40_01/15_Infinite (Dec 23 2014/12.45.11)</t>
  </si>
  <si>
    <t>MAI, V_3.40_01/15_Infinite (Dec 23 2014/12.45.11)</t>
  </si>
  <si>
    <t>Date:</t>
  </si>
  <si>
    <t>Time:</t>
  </si>
  <si>
    <t>11:36:50</t>
  </si>
  <si>
    <t>System</t>
  </si>
  <si>
    <t>WS200109</t>
  </si>
  <si>
    <t>User</t>
  </si>
  <si>
    <t>PHYSIOL\iorlan</t>
  </si>
  <si>
    <t>Plate</t>
  </si>
  <si>
    <t>Greiner 96 Flat Bottom Transparent Polystyrene Cat. No.: 655101/655161/655192 [GRE96ft.pdfx]</t>
  </si>
  <si>
    <t>Plate-ID (Stacker)</t>
  </si>
  <si>
    <t>Label:  Bradford</t>
  </si>
  <si>
    <t>Mode</t>
  </si>
  <si>
    <t>Absorbance</t>
  </si>
  <si>
    <t>Measurement Wavelength</t>
  </si>
  <si>
    <t>nm</t>
  </si>
  <si>
    <t>Bandwidth</t>
  </si>
  <si>
    <t>Reference Wavelength</t>
  </si>
  <si>
    <t>Number of Flashes</t>
  </si>
  <si>
    <t>Settle Time</t>
  </si>
  <si>
    <t>ms</t>
  </si>
  <si>
    <t>Start Time:</t>
  </si>
  <si>
    <t>01/11/2019 11:36:50</t>
  </si>
  <si>
    <t>Dual wavelength measurement with measurement wavelength</t>
  </si>
  <si>
    <t>Temperature: 25.4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</si>
  <si>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</si>
  <si>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</si>
  <si>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</si>
  <si>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</si>
  <si>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</si>
  <si>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</si>
  <si>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</si>
  <si>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</si>
  <si>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</si>
  <si>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Dual wavelength measurement with reference wavelength</t>
  </si>
  <si>
    <t>Calculated difference between measurement and reference measurement</t>
  </si>
  <si>
    <t>End Time:</t>
  </si>
  <si>
    <t>01/11/2019 11:38:09</t>
  </si>
  <si>
    <t>Movement</t>
  </si>
  <si>
    <t>Move Plate Out</t>
  </si>
  <si>
    <t>standard average</t>
  </si>
  <si>
    <t>standard - blanc</t>
  </si>
  <si>
    <t>Protein Abs</t>
  </si>
  <si>
    <t>P117</t>
  </si>
  <si>
    <t>5' P117 wt 3'</t>
  </si>
  <si>
    <r>
      <t xml:space="preserve">Protein </t>
    </r>
    <r>
      <rPr>
        <b/>
        <sz val="11"/>
        <color theme="1"/>
        <rFont val="Calibri"/>
        <family val="2"/>
      </rPr>
      <t>μg</t>
    </r>
  </si>
  <si>
    <t>Kelly, exp 1</t>
  </si>
  <si>
    <t>5' P117 DM 3'</t>
  </si>
  <si>
    <t xml:space="preserve">5' TTT P117 DM 3' </t>
  </si>
  <si>
    <t>5' P117 DM 3' TTT</t>
  </si>
  <si>
    <t>5' TTT P117 DM 3' TTT</t>
  </si>
  <si>
    <t>x=(y-0.0116)/0.0053</t>
  </si>
  <si>
    <t>NX</t>
  </si>
  <si>
    <t>HX</t>
  </si>
  <si>
    <t>Firefly</t>
  </si>
  <si>
    <t>FF counts</t>
  </si>
  <si>
    <t>FF/tot prot</t>
  </si>
  <si>
    <t>removing blanc</t>
  </si>
  <si>
    <t>Kelly, exp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</si>
</sst>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9" borderId="0" xfId="0" applyFont="1" applyFill="1"/>
    <xf numFmtId="0" fontId="0" fillId="6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Protection="1">
      <protection locked="0"/>
    </xf>
  </cellXfs>
  <cellStyles count="8">
    <cellStyle name="Normal" xfId="0" builtinId="0"/>
    <cellStyle name="Tecan.At.Excel.Attenuation" xfId="6"/>
    <cellStyle name="Tecan.At.Excel.AutoGain_0" xfId="7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forward val="2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51361570428696413"/>
                  <c:y val="-0.10796332750072908"/>
                </c:manualLayout>
              </c:layout>
              <c:numFmt formatCode="General" sourceLinked="0"/>
            </c:trendlineLbl>
          </c:trendline>
          <c:xVal>
            <c:numRef>
              <c:f>Sheet2!$A$72:$A$83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Sheet2!$B$72:$B$83</c:f>
              <c:numCache>
                <c:formatCode>General</c:formatCode>
                <c:ptCount val="12"/>
                <c:pt idx="0">
                  <c:v>0</c:v>
                </c:pt>
                <c:pt idx="1">
                  <c:v>1.8400000408291817E-2</c:v>
                </c:pt>
                <c:pt idx="2">
                  <c:v>1.5700000338256359E-2</c:v>
                </c:pt>
                <c:pt idx="3">
                  <c:v>2.3399999365210533E-2</c:v>
                </c:pt>
                <c:pt idx="4">
                  <c:v>3.3799998462200165E-2</c:v>
                </c:pt>
                <c:pt idx="6">
                  <c:v>4.5299999415874481E-2</c:v>
                </c:pt>
                <c:pt idx="8">
                  <c:v>4.8200000077486038E-2</c:v>
                </c:pt>
                <c:pt idx="9">
                  <c:v>5.7799998670816422E-2</c:v>
                </c:pt>
                <c:pt idx="10">
                  <c:v>5.6499999016523361E-2</c:v>
                </c:pt>
                <c:pt idx="11">
                  <c:v>5.9700001031160355E-2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35552"/>
        <c:axId val="93869568"/>
      </c:scatterChart>
      <c:valAx>
        <c:axId val="953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69568"/>
        <c:crosses val="autoZero"/>
        <c:crossBetween val="midCat"/>
      </c:valAx>
      <c:valAx>
        <c:axId val="9386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35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71</xdr:row>
      <xdr:rowOff>11430</xdr:rowOff>
    </xdr:from>
    <xdr:to>
      <xdr:col>10</xdr:col>
      <xdr:colOff>601980</xdr:colOff>
      <xdr:row>86</xdr:row>
      <xdr:rowOff>11430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6"/>
  <sheetViews>
    <sheetView tabSelected="1" topLeftCell="A90" workbookViewId="0">
      <selection activeCell="A96" sqref="A96:A101"/>
    </sheetView>
  </sheetViews>
  <sheetFormatPr defaultRowHeight="14.4" x14ac:dyDescent="0.3"/>
  <cols>
    <col min="1" max="1" width="21.109375" customWidth="1"/>
    <col min="5" max="5" width="9.5546875" customWidth="1"/>
  </cols>
  <sheetData>
    <row r="1" spans="1:9" ht="15" x14ac:dyDescent="0.25">
      <c r="A1" t="s">
        <v>0</v>
      </c>
      <c r="E1" t="s">
        <v>1</v>
      </c>
    </row>
    <row r="2" spans="1:9" ht="15" x14ac:dyDescent="0.25">
      <c r="A2" t="s">
        <v>2</v>
      </c>
      <c r="E2" t="s">
        <v>3</v>
      </c>
      <c r="I2" t="s">
        <v>4</v>
      </c>
    </row>
    <row r="3" spans="1:9" ht="15" x14ac:dyDescent="0.25">
      <c r="A3" t="s">
        <v>5</v>
      </c>
      <c r="E3" t="s">
        <v>6</v>
      </c>
    </row>
    <row r="5" spans="1:9" ht="15" x14ac:dyDescent="0.25">
      <c r="A5" t="s">
        <v>7</v>
      </c>
      <c r="B5" s="1">
        <v>43476</v>
      </c>
    </row>
    <row r="6" spans="1:9" ht="15" x14ac:dyDescent="0.25">
      <c r="A6" t="s">
        <v>8</v>
      </c>
      <c r="B6" s="2" t="s">
        <v>9</v>
      </c>
    </row>
    <row r="9" spans="1:9" ht="15" x14ac:dyDescent="0.25">
      <c r="A9" t="s">
        <v>10</v>
      </c>
      <c r="E9" t="s">
        <v>11</v>
      </c>
    </row>
    <row r="10" spans="1:9" ht="15" x14ac:dyDescent="0.25">
      <c r="A10" t="s">
        <v>12</v>
      </c>
      <c r="E10" t="s">
        <v>13</v>
      </c>
    </row>
    <row r="11" spans="1:9" ht="15" x14ac:dyDescent="0.25">
      <c r="A11" t="s">
        <v>14</v>
      </c>
      <c r="E11" t="s">
        <v>15</v>
      </c>
    </row>
    <row r="12" spans="1:9" ht="15" x14ac:dyDescent="0.25">
      <c r="A12" t="s">
        <v>16</v>
      </c>
    </row>
    <row r="15" spans="1:9" ht="15" x14ac:dyDescent="0.25">
      <c r="A15" t="s">
        <v>17</v>
      </c>
    </row>
    <row r="16" spans="1:9" ht="15" x14ac:dyDescent="0.25">
      <c r="A16" t="s">
        <v>18</v>
      </c>
      <c r="E16" t="s">
        <v>19</v>
      </c>
    </row>
    <row r="17" spans="1:13" ht="15" x14ac:dyDescent="0.25">
      <c r="A17" t="s">
        <v>20</v>
      </c>
      <c r="E17">
        <v>595</v>
      </c>
      <c r="F17" t="s">
        <v>21</v>
      </c>
    </row>
    <row r="18" spans="1:13" ht="15" x14ac:dyDescent="0.25">
      <c r="A18" t="s">
        <v>22</v>
      </c>
      <c r="E18">
        <v>9</v>
      </c>
      <c r="F18" t="s">
        <v>21</v>
      </c>
    </row>
    <row r="19" spans="1:13" ht="15" x14ac:dyDescent="0.25">
      <c r="A19" t="s">
        <v>23</v>
      </c>
      <c r="E19">
        <v>620</v>
      </c>
      <c r="F19" t="s">
        <v>21</v>
      </c>
    </row>
    <row r="20" spans="1:13" ht="15" x14ac:dyDescent="0.25">
      <c r="A20" t="s">
        <v>22</v>
      </c>
      <c r="E20">
        <v>9</v>
      </c>
      <c r="F20" t="s">
        <v>21</v>
      </c>
    </row>
    <row r="21" spans="1:13" ht="15" x14ac:dyDescent="0.25">
      <c r="A21" t="s">
        <v>24</v>
      </c>
      <c r="E21">
        <v>10</v>
      </c>
    </row>
    <row r="22" spans="1:13" ht="15" x14ac:dyDescent="0.25">
      <c r="A22" t="s">
        <v>25</v>
      </c>
      <c r="E22">
        <v>0</v>
      </c>
      <c r="F22" t="s">
        <v>26</v>
      </c>
    </row>
    <row r="23" spans="1:13" ht="15" x14ac:dyDescent="0.25">
      <c r="A23" t="s">
        <v>27</v>
      </c>
      <c r="B23" s="2" t="s">
        <v>28</v>
      </c>
    </row>
    <row r="25" spans="1:13" x14ac:dyDescent="0.3">
      <c r="B25" t="s">
        <v>30</v>
      </c>
    </row>
    <row r="26" spans="1:13" ht="15" x14ac:dyDescent="0.25">
      <c r="A26" t="s">
        <v>29</v>
      </c>
    </row>
    <row r="27" spans="1:13" ht="15" x14ac:dyDescent="0.25">
      <c r="A27" s="3" t="s">
        <v>31</v>
      </c>
      <c r="B27" s="3">
        <v>1</v>
      </c>
      <c r="C27" s="3">
        <v>2</v>
      </c>
      <c r="D27" s="3">
        <v>3</v>
      </c>
      <c r="E27" s="3">
        <v>4</v>
      </c>
      <c r="F27" s="3">
        <v>5</v>
      </c>
      <c r="G27" s="3">
        <v>6</v>
      </c>
      <c r="H27" s="3">
        <v>7</v>
      </c>
      <c r="I27" s="3">
        <v>8</v>
      </c>
      <c r="J27" s="3">
        <v>9</v>
      </c>
      <c r="K27" s="3">
        <v>10</v>
      </c>
      <c r="L27" s="3">
        <v>11</v>
      </c>
      <c r="M27" s="3">
        <v>12</v>
      </c>
    </row>
    <row r="28" spans="1:13" ht="15" x14ac:dyDescent="0.25">
      <c r="A28" s="3" t="s">
        <v>32</v>
      </c>
      <c r="B28">
        <v>0.61570000648498535</v>
      </c>
      <c r="C28">
        <v>0.5812000036239624</v>
      </c>
      <c r="D28">
        <v>0.60170000791549683</v>
      </c>
      <c r="E28">
        <v>0.60280001163482666</v>
      </c>
      <c r="F28">
        <v>0.58370000123977661</v>
      </c>
      <c r="G28">
        <v>0.54360002279281616</v>
      </c>
      <c r="H28">
        <v>0.62040001153945923</v>
      </c>
      <c r="I28">
        <v>0.57480001449584961</v>
      </c>
      <c r="J28">
        <v>0.53649997711181641</v>
      </c>
      <c r="K28">
        <v>0.66790002584457397</v>
      </c>
      <c r="L28">
        <v>0.69370001554489136</v>
      </c>
      <c r="M28">
        <v>0.56419998407363892</v>
      </c>
    </row>
    <row r="29" spans="1:13" ht="15" x14ac:dyDescent="0.25">
      <c r="A29" s="3" t="s">
        <v>33</v>
      </c>
      <c r="B29">
        <v>0.61769998073577881</v>
      </c>
      <c r="C29">
        <v>0.92150002717971802</v>
      </c>
      <c r="D29">
        <v>0.66979998350143433</v>
      </c>
      <c r="E29">
        <v>0.63959997892379761</v>
      </c>
      <c r="F29">
        <v>0.66250002384185791</v>
      </c>
      <c r="G29">
        <v>0.6721000075340271</v>
      </c>
      <c r="H29">
        <v>0.46340000629425049</v>
      </c>
      <c r="I29">
        <v>0.4885999858379364</v>
      </c>
      <c r="J29">
        <v>0.48269999027252197</v>
      </c>
      <c r="K29">
        <v>0.64020001888275146</v>
      </c>
      <c r="L29">
        <v>0.61299997568130493</v>
      </c>
      <c r="M29">
        <v>0.67129999399185181</v>
      </c>
    </row>
    <row r="30" spans="1:13" ht="15" x14ac:dyDescent="0.25">
      <c r="A30" s="3" t="s">
        <v>34</v>
      </c>
      <c r="B30">
        <v>0.51039999723434448</v>
      </c>
      <c r="C30">
        <v>0.66210001707077026</v>
      </c>
      <c r="D30">
        <v>0.58600002527236938</v>
      </c>
      <c r="E30">
        <v>0.66449999809265137</v>
      </c>
      <c r="F30">
        <v>0.63499999046325684</v>
      </c>
      <c r="G30">
        <v>0.57389998435974121</v>
      </c>
      <c r="H30">
        <v>0.50779998302459717</v>
      </c>
      <c r="I30">
        <v>0.57010000944137573</v>
      </c>
      <c r="J30">
        <v>0.63650000095367432</v>
      </c>
      <c r="K30">
        <v>0.63789999485015869</v>
      </c>
      <c r="L30">
        <v>0.6600000262260437</v>
      </c>
      <c r="M30">
        <v>0.64399999380111694</v>
      </c>
    </row>
    <row r="31" spans="1:13" ht="15" x14ac:dyDescent="0.25">
      <c r="A31" s="3" t="s">
        <v>35</v>
      </c>
      <c r="B31">
        <v>0.60420000553131104</v>
      </c>
      <c r="C31">
        <v>0.6973000168800354</v>
      </c>
      <c r="D31">
        <v>0.66900002956390381</v>
      </c>
      <c r="E31">
        <v>0.69150000810623169</v>
      </c>
      <c r="F31">
        <v>0.75150001049041748</v>
      </c>
      <c r="G31">
        <v>0.67049998044967651</v>
      </c>
      <c r="H31">
        <v>0.58329999446868896</v>
      </c>
      <c r="I31">
        <v>0.54960000514984131</v>
      </c>
      <c r="J31">
        <v>0.52009999752044678</v>
      </c>
      <c r="K31">
        <v>0.64380002021789551</v>
      </c>
      <c r="L31">
        <v>0.5778999924659729</v>
      </c>
      <c r="M31">
        <v>0.54600000381469727</v>
      </c>
    </row>
    <row r="32" spans="1:13" ht="15" x14ac:dyDescent="0.25">
      <c r="A32" s="3" t="s">
        <v>36</v>
      </c>
      <c r="B32">
        <v>0.62309998273849487</v>
      </c>
      <c r="C32">
        <v>0.74190002679824829</v>
      </c>
      <c r="D32">
        <v>0.68849998712539673</v>
      </c>
      <c r="E32">
        <v>0.69300001859664917</v>
      </c>
      <c r="F32">
        <v>0.70120000839233398</v>
      </c>
      <c r="G32">
        <v>0.59160000085830688</v>
      </c>
      <c r="H32">
        <v>0.47369998693466187</v>
      </c>
      <c r="I32">
        <v>0.48190000653266907</v>
      </c>
      <c r="J32">
        <v>0.61210000514984131</v>
      </c>
      <c r="K32">
        <v>0.60519999265670776</v>
      </c>
      <c r="L32">
        <v>0.58209997415542603</v>
      </c>
      <c r="M32">
        <v>0.52130001783370972</v>
      </c>
    </row>
    <row r="33" spans="1:13" ht="15" x14ac:dyDescent="0.25">
      <c r="A33" s="3" t="s">
        <v>37</v>
      </c>
      <c r="B33">
        <v>0.49020001292228699</v>
      </c>
      <c r="C33">
        <v>0.50789999961853027</v>
      </c>
      <c r="D33">
        <v>0.55830001831054688</v>
      </c>
      <c r="E33">
        <v>0.51920002698898315</v>
      </c>
      <c r="F33">
        <v>0.6007000207901001</v>
      </c>
      <c r="G33">
        <v>0.59049999713897705</v>
      </c>
      <c r="H33">
        <v>0.50360000133514404</v>
      </c>
      <c r="I33">
        <v>0.55379998683929443</v>
      </c>
      <c r="J33">
        <v>0.65160000324249268</v>
      </c>
      <c r="K33">
        <v>0.58319997787475586</v>
      </c>
      <c r="L33">
        <v>0.63029998540878296</v>
      </c>
      <c r="M33">
        <v>0.52209997177124023</v>
      </c>
    </row>
    <row r="34" spans="1:13" ht="15" x14ac:dyDescent="0.25">
      <c r="A34" s="3" t="s">
        <v>38</v>
      </c>
      <c r="B34">
        <v>0.17209999263286591</v>
      </c>
      <c r="C34">
        <v>0.30910000205039978</v>
      </c>
      <c r="D34">
        <v>0.26010000705718994</v>
      </c>
      <c r="E34">
        <v>0.29440000653266907</v>
      </c>
      <c r="F34">
        <v>0.39449998736381531</v>
      </c>
      <c r="G34">
        <v>0.5429999828338623</v>
      </c>
      <c r="H34">
        <v>0.56540000438690186</v>
      </c>
      <c r="I34">
        <v>0.63249999284744263</v>
      </c>
      <c r="J34">
        <v>0.5900999903678894</v>
      </c>
      <c r="K34">
        <v>0.6776999831199646</v>
      </c>
      <c r="L34">
        <v>0.67159998416900635</v>
      </c>
      <c r="M34">
        <v>0.69330000877380371</v>
      </c>
    </row>
    <row r="35" spans="1:13" ht="15" x14ac:dyDescent="0.25">
      <c r="A35" s="3" t="s">
        <v>39</v>
      </c>
      <c r="B35">
        <v>0.17980000376701355</v>
      </c>
      <c r="C35">
        <v>0.22800000011920929</v>
      </c>
      <c r="D35">
        <v>0.31589999794960022</v>
      </c>
      <c r="E35">
        <v>0.49419999122619629</v>
      </c>
      <c r="F35">
        <v>0.42080000042915344</v>
      </c>
      <c r="G35">
        <v>0.45170000195503235</v>
      </c>
      <c r="H35">
        <v>0.71240001916885376</v>
      </c>
      <c r="I35">
        <v>0.56199997663497925</v>
      </c>
      <c r="J35">
        <v>0.54329997301101685</v>
      </c>
      <c r="K35">
        <v>0.61239999532699585</v>
      </c>
      <c r="L35">
        <v>0.61059999465942383</v>
      </c>
      <c r="M35">
        <v>0.90359997749328613</v>
      </c>
    </row>
    <row r="37" spans="1:13" ht="15" x14ac:dyDescent="0.25">
      <c r="A37" t="s">
        <v>40</v>
      </c>
    </row>
    <row r="38" spans="1:13" ht="15" x14ac:dyDescent="0.25">
      <c r="A38" s="3" t="s">
        <v>31</v>
      </c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3">
        <v>8</v>
      </c>
      <c r="J38" s="3">
        <v>9</v>
      </c>
      <c r="K38" s="3">
        <v>10</v>
      </c>
      <c r="L38" s="3">
        <v>11</v>
      </c>
      <c r="M38" s="3">
        <v>12</v>
      </c>
    </row>
    <row r="39" spans="1:13" ht="15" x14ac:dyDescent="0.25">
      <c r="A39" s="3" t="s">
        <v>32</v>
      </c>
      <c r="B39">
        <v>0.57309997081756592</v>
      </c>
      <c r="C39">
        <v>0.53600001335144043</v>
      </c>
      <c r="D39">
        <v>0.54629999399185181</v>
      </c>
      <c r="E39">
        <v>0.55430001020431519</v>
      </c>
      <c r="F39">
        <v>0.53799998760223389</v>
      </c>
      <c r="G39">
        <v>0.50809997320175171</v>
      </c>
      <c r="H39">
        <v>0.53909999132156372</v>
      </c>
      <c r="I39">
        <v>0.52880001068115234</v>
      </c>
      <c r="J39">
        <v>0.50429999828338623</v>
      </c>
      <c r="K39">
        <v>0.5975000262260437</v>
      </c>
      <c r="L39">
        <v>0.60140001773834229</v>
      </c>
      <c r="M39">
        <v>0.52160000801086426</v>
      </c>
    </row>
    <row r="40" spans="1:13" ht="15" x14ac:dyDescent="0.25">
      <c r="A40" s="3" t="s">
        <v>33</v>
      </c>
      <c r="B40">
        <v>0.553600013256073</v>
      </c>
      <c r="C40">
        <v>0.89509999752044678</v>
      </c>
      <c r="D40">
        <v>0.62559998035430908</v>
      </c>
      <c r="E40">
        <v>0.60519999265670776</v>
      </c>
      <c r="F40">
        <v>0.62220001220703125</v>
      </c>
      <c r="G40">
        <v>0.59689998626708984</v>
      </c>
      <c r="H40">
        <v>0.43130001425743103</v>
      </c>
      <c r="I40">
        <v>0.45750001072883606</v>
      </c>
      <c r="J40">
        <v>0.44749999046325684</v>
      </c>
      <c r="K40">
        <v>0.59560000896453857</v>
      </c>
      <c r="L40">
        <v>0.57039999961853027</v>
      </c>
      <c r="M40">
        <v>0.61930000782012939</v>
      </c>
    </row>
    <row r="41" spans="1:13" ht="15" x14ac:dyDescent="0.25">
      <c r="A41" s="3" t="s">
        <v>34</v>
      </c>
      <c r="B41">
        <v>0.44020000100135803</v>
      </c>
      <c r="C41">
        <v>0.62900000810623169</v>
      </c>
      <c r="D41">
        <v>0.53600001335144043</v>
      </c>
      <c r="E41">
        <v>0.62940001487731934</v>
      </c>
      <c r="F41">
        <v>0.59820002317428589</v>
      </c>
      <c r="G41">
        <v>0.5252000093460083</v>
      </c>
      <c r="H41">
        <v>0.46810001134872437</v>
      </c>
      <c r="I41">
        <v>0.4966999888420105</v>
      </c>
      <c r="J41">
        <v>0.5778999924659729</v>
      </c>
      <c r="K41">
        <v>0.56989997625350952</v>
      </c>
      <c r="L41">
        <v>0.60930001735687256</v>
      </c>
      <c r="M41">
        <v>0.60490000247955322</v>
      </c>
    </row>
    <row r="42" spans="1:13" ht="15" x14ac:dyDescent="0.25">
      <c r="A42" s="3" t="s">
        <v>35</v>
      </c>
      <c r="B42">
        <v>0.55989998579025269</v>
      </c>
      <c r="C42">
        <v>0.65049999952316284</v>
      </c>
      <c r="D42">
        <v>0.62940001487731934</v>
      </c>
      <c r="E42">
        <v>0.64730000495910645</v>
      </c>
      <c r="F42">
        <v>0.70759999752044678</v>
      </c>
      <c r="G42">
        <v>0.62760001420974731</v>
      </c>
      <c r="H42">
        <v>0.54250001907348633</v>
      </c>
      <c r="I42">
        <v>0.51120001077651978</v>
      </c>
      <c r="J42">
        <v>0.48120000958442688</v>
      </c>
      <c r="K42">
        <v>0.59520000219345093</v>
      </c>
      <c r="L42">
        <v>0.5382000207901001</v>
      </c>
      <c r="M42">
        <v>0.50580000877380371</v>
      </c>
    </row>
    <row r="43" spans="1:13" ht="15" x14ac:dyDescent="0.25">
      <c r="A43" s="3" t="s">
        <v>36</v>
      </c>
      <c r="B43">
        <v>0.57859998941421509</v>
      </c>
      <c r="C43">
        <v>0.68379998207092285</v>
      </c>
      <c r="D43">
        <v>0.63880002498626709</v>
      </c>
      <c r="E43">
        <v>0.64600002765655518</v>
      </c>
      <c r="F43">
        <v>0.65649998188018799</v>
      </c>
      <c r="G43">
        <v>0.55129998922348022</v>
      </c>
      <c r="H43">
        <v>0.44449999928474426</v>
      </c>
      <c r="I43">
        <v>0.44830000400543213</v>
      </c>
      <c r="J43">
        <v>0.56639999151229858</v>
      </c>
      <c r="K43">
        <v>0.54750001430511475</v>
      </c>
      <c r="L43">
        <v>0.47229999303817749</v>
      </c>
      <c r="M43">
        <v>0.48390001058578491</v>
      </c>
    </row>
    <row r="44" spans="1:13" ht="15" x14ac:dyDescent="0.25">
      <c r="A44" s="3" t="s">
        <v>37</v>
      </c>
      <c r="B44">
        <v>0.46160000562667847</v>
      </c>
      <c r="C44">
        <v>0.47560000419616699</v>
      </c>
      <c r="D44">
        <v>0.50859999656677246</v>
      </c>
      <c r="E44">
        <v>0.47400000691413879</v>
      </c>
      <c r="F44">
        <v>0.55889999866485596</v>
      </c>
      <c r="G44">
        <v>0.53299999237060547</v>
      </c>
      <c r="H44">
        <v>0.46299999952316284</v>
      </c>
      <c r="I44">
        <v>0.49000000953674316</v>
      </c>
      <c r="J44">
        <v>0.59280002117156982</v>
      </c>
      <c r="K44">
        <v>0.51139998435974121</v>
      </c>
      <c r="L44">
        <v>0.51090002059936523</v>
      </c>
      <c r="M44">
        <v>0.48980000615119934</v>
      </c>
    </row>
    <row r="45" spans="1:13" ht="15" x14ac:dyDescent="0.25">
      <c r="A45" s="3" t="s">
        <v>38</v>
      </c>
      <c r="B45">
        <v>0.17329999804496765</v>
      </c>
      <c r="C45">
        <v>0.29179999232292175</v>
      </c>
      <c r="D45">
        <v>0.24549999833106995</v>
      </c>
      <c r="E45">
        <v>0.27210000157356262</v>
      </c>
      <c r="F45">
        <v>0.36179998517036438</v>
      </c>
      <c r="G45">
        <v>0.47409999370574951</v>
      </c>
      <c r="H45">
        <v>0.52130001783370972</v>
      </c>
      <c r="I45">
        <v>0.50620001554489136</v>
      </c>
      <c r="J45">
        <v>0.54290002584457397</v>
      </c>
      <c r="K45">
        <v>0.62099999189376831</v>
      </c>
      <c r="L45">
        <v>0.61619997024536133</v>
      </c>
      <c r="M45">
        <v>0.63470000028610229</v>
      </c>
    </row>
    <row r="46" spans="1:13" ht="15" x14ac:dyDescent="0.25">
      <c r="A46" s="3" t="s">
        <v>39</v>
      </c>
      <c r="B46">
        <v>0.17829999327659607</v>
      </c>
      <c r="C46">
        <v>0.21950000524520874</v>
      </c>
      <c r="D46">
        <v>0.2621999979019165</v>
      </c>
      <c r="E46">
        <v>0.50410002470016479</v>
      </c>
      <c r="F46">
        <v>0.38449999690055847</v>
      </c>
      <c r="G46">
        <v>0.42070001363754272</v>
      </c>
      <c r="H46">
        <v>0.65319997072219849</v>
      </c>
      <c r="I46">
        <v>0.49909999966621399</v>
      </c>
      <c r="J46">
        <v>0.50629997253417969</v>
      </c>
      <c r="K46">
        <v>0.56790000200271606</v>
      </c>
      <c r="L46">
        <v>0.56260001659393311</v>
      </c>
      <c r="M46">
        <v>0.85390001535415649</v>
      </c>
    </row>
    <row r="48" spans="1:13" ht="15" x14ac:dyDescent="0.25">
      <c r="A48" t="s">
        <v>41</v>
      </c>
    </row>
    <row r="49" spans="1:13" ht="15" x14ac:dyDescent="0.25">
      <c r="A49" s="3" t="s">
        <v>31</v>
      </c>
      <c r="B49" s="3">
        <v>1</v>
      </c>
      <c r="C49" s="3">
        <v>2</v>
      </c>
      <c r="D49" s="3">
        <v>3</v>
      </c>
      <c r="E49" s="3">
        <v>4</v>
      </c>
      <c r="F49" s="3">
        <v>5</v>
      </c>
      <c r="G49" s="3">
        <v>6</v>
      </c>
      <c r="H49" s="3">
        <v>7</v>
      </c>
      <c r="I49" s="3">
        <v>8</v>
      </c>
      <c r="J49" s="3">
        <v>9</v>
      </c>
      <c r="K49" s="3">
        <v>10</v>
      </c>
      <c r="L49" s="3">
        <v>11</v>
      </c>
      <c r="M49" s="3">
        <v>12</v>
      </c>
    </row>
    <row r="50" spans="1:13" x14ac:dyDescent="0.3">
      <c r="A50" s="3" t="s">
        <v>32</v>
      </c>
      <c r="B50">
        <v>4.2700000107288361E-2</v>
      </c>
      <c r="C50">
        <v>4.5200001448392868E-2</v>
      </c>
      <c r="D50">
        <v>5.5399999022483826E-2</v>
      </c>
      <c r="E50">
        <v>4.8500001430511475E-2</v>
      </c>
      <c r="F50">
        <v>4.5600000768899918E-2</v>
      </c>
      <c r="G50">
        <v>3.5500001162290573E-2</v>
      </c>
      <c r="H50">
        <v>8.1399999558925629E-2</v>
      </c>
      <c r="I50">
        <v>4.6100001782178879E-2</v>
      </c>
      <c r="J50">
        <v>3.2200001180171967E-2</v>
      </c>
      <c r="K50">
        <v>7.0399999618530273E-2</v>
      </c>
      <c r="L50">
        <v>9.2299997806549072E-2</v>
      </c>
      <c r="M50">
        <v>4.2599998414516449E-2</v>
      </c>
    </row>
    <row r="51" spans="1:13" x14ac:dyDescent="0.3">
      <c r="A51" s="3" t="s">
        <v>33</v>
      </c>
      <c r="B51">
        <v>6.4000003039836884E-2</v>
      </c>
      <c r="C51">
        <v>2.6499999687075615E-2</v>
      </c>
      <c r="D51">
        <v>4.4100001454353333E-2</v>
      </c>
      <c r="E51">
        <v>3.4400001168251038E-2</v>
      </c>
      <c r="F51">
        <v>4.0399998426437378E-2</v>
      </c>
      <c r="G51">
        <v>7.5199998915195465E-2</v>
      </c>
      <c r="H51">
        <v>3.2099999487400055E-2</v>
      </c>
      <c r="I51">
        <v>3.1099999323487282E-2</v>
      </c>
      <c r="J51">
        <v>3.5199999809265137E-2</v>
      </c>
      <c r="K51">
        <v>4.4500000774860382E-2</v>
      </c>
      <c r="L51">
        <v>4.2599998414516449E-2</v>
      </c>
      <c r="M51">
        <v>5.2000001072883606E-2</v>
      </c>
    </row>
    <row r="52" spans="1:13" x14ac:dyDescent="0.3">
      <c r="A52" s="3" t="s">
        <v>34</v>
      </c>
      <c r="B52">
        <v>7.0200003683567047E-2</v>
      </c>
      <c r="C52">
        <v>3.319999948143959E-2</v>
      </c>
      <c r="D52">
        <v>5.000000074505806E-2</v>
      </c>
      <c r="E52">
        <v>3.5100001841783524E-2</v>
      </c>
      <c r="F52">
        <v>3.6800000816583633E-2</v>
      </c>
      <c r="G52">
        <v>4.8700001090764999E-2</v>
      </c>
      <c r="H52">
        <v>3.970000147819519E-2</v>
      </c>
      <c r="I52">
        <v>7.3399998247623444E-2</v>
      </c>
      <c r="J52">
        <v>5.8699999004602432E-2</v>
      </c>
      <c r="K52">
        <v>6.8000003695487976E-2</v>
      </c>
      <c r="L52">
        <v>5.0599999725818634E-2</v>
      </c>
      <c r="M52">
        <v>3.9099998772144318E-2</v>
      </c>
    </row>
    <row r="53" spans="1:13" x14ac:dyDescent="0.3">
      <c r="A53" s="3" t="s">
        <v>35</v>
      </c>
      <c r="B53">
        <v>4.4300001114606857E-2</v>
      </c>
      <c r="C53">
        <v>4.6799998730421066E-2</v>
      </c>
      <c r="D53">
        <v>3.9500001817941666E-2</v>
      </c>
      <c r="E53">
        <v>4.4300001114606857E-2</v>
      </c>
      <c r="F53">
        <v>4.3900001794099808E-2</v>
      </c>
      <c r="G53">
        <v>4.3000001460313797E-2</v>
      </c>
      <c r="H53">
        <v>4.0899999439716339E-2</v>
      </c>
      <c r="I53">
        <v>3.840000182390213E-2</v>
      </c>
      <c r="J53">
        <v>3.880000114440918E-2</v>
      </c>
      <c r="K53">
        <v>4.8599999397993088E-2</v>
      </c>
      <c r="L53">
        <v>3.9599999785423279E-2</v>
      </c>
      <c r="M53">
        <v>4.010000079870224E-2</v>
      </c>
    </row>
    <row r="54" spans="1:13" x14ac:dyDescent="0.3">
      <c r="A54" s="3" t="s">
        <v>36</v>
      </c>
      <c r="B54">
        <v>4.4500000774860382E-2</v>
      </c>
      <c r="C54">
        <v>5.8100000023841858E-2</v>
      </c>
      <c r="D54">
        <v>4.9699999392032623E-2</v>
      </c>
      <c r="E54">
        <v>4.6999998390674591E-2</v>
      </c>
      <c r="F54">
        <v>4.4700000435113907E-2</v>
      </c>
      <c r="G54">
        <v>4.0300000458955765E-2</v>
      </c>
      <c r="H54">
        <v>2.9200000688433647E-2</v>
      </c>
      <c r="I54">
        <v>3.3500000834465027E-2</v>
      </c>
      <c r="J54">
        <v>4.5600000768899918E-2</v>
      </c>
      <c r="K54">
        <v>5.7599999010562897E-2</v>
      </c>
      <c r="L54">
        <v>0.10980000346899033</v>
      </c>
      <c r="M54">
        <v>3.7399999797344208E-2</v>
      </c>
    </row>
    <row r="55" spans="1:13" x14ac:dyDescent="0.3">
      <c r="A55" s="3" t="s">
        <v>37</v>
      </c>
      <c r="B55">
        <v>2.8599999845027924E-2</v>
      </c>
      <c r="C55">
        <v>3.229999914765358E-2</v>
      </c>
      <c r="D55">
        <v>4.9699999392032623E-2</v>
      </c>
      <c r="E55">
        <v>4.5099999755620956E-2</v>
      </c>
      <c r="F55">
        <v>4.179999977350235E-2</v>
      </c>
      <c r="G55">
        <v>5.7599999010562897E-2</v>
      </c>
      <c r="H55">
        <v>4.0699999779462814E-2</v>
      </c>
      <c r="I55">
        <v>6.379999965429306E-2</v>
      </c>
      <c r="J55">
        <v>5.8899998664855957E-2</v>
      </c>
      <c r="K55">
        <v>7.1800000965595245E-2</v>
      </c>
      <c r="L55">
        <v>0.11949999630451202</v>
      </c>
      <c r="M55">
        <v>3.229999914765358E-2</v>
      </c>
    </row>
    <row r="56" spans="1:13" x14ac:dyDescent="0.3">
      <c r="A56" s="3" t="s">
        <v>38</v>
      </c>
      <c r="B56">
        <v>-1.0999999940395355E-3</v>
      </c>
      <c r="C56">
        <v>1.7300000414252281E-2</v>
      </c>
      <c r="D56">
        <v>1.4600000344216824E-2</v>
      </c>
      <c r="E56">
        <v>2.2299999371170998E-2</v>
      </c>
      <c r="F56">
        <v>3.2699998468160629E-2</v>
      </c>
      <c r="G56">
        <v>6.8999998271465302E-2</v>
      </c>
      <c r="H56">
        <v>4.4199999421834946E-2</v>
      </c>
      <c r="I56">
        <v>0.12630000710487366</v>
      </c>
      <c r="J56">
        <v>4.7100000083446503E-2</v>
      </c>
      <c r="K56">
        <v>5.6699998676776886E-2</v>
      </c>
      <c r="L56">
        <v>5.5399999022483826E-2</v>
      </c>
      <c r="M56">
        <v>5.8600001037120819E-2</v>
      </c>
    </row>
    <row r="57" spans="1:13" x14ac:dyDescent="0.3">
      <c r="A57" s="3" t="s">
        <v>39</v>
      </c>
      <c r="B57">
        <v>1.500000013038516E-3</v>
      </c>
      <c r="C57">
        <v>8.500000461935997E-3</v>
      </c>
      <c r="D57">
        <v>5.3800001740455627E-2</v>
      </c>
      <c r="E57">
        <v>-9.8999999463558197E-3</v>
      </c>
      <c r="F57">
        <v>3.6299999803304672E-2</v>
      </c>
      <c r="G57">
        <v>3.0999999493360519E-2</v>
      </c>
      <c r="H57">
        <v>5.9300001710653305E-2</v>
      </c>
      <c r="I57">
        <v>6.289999932050705E-2</v>
      </c>
      <c r="J57">
        <v>3.7000000476837158E-2</v>
      </c>
      <c r="K57">
        <v>4.4599998742341995E-2</v>
      </c>
      <c r="L57">
        <v>4.8000000417232513E-2</v>
      </c>
      <c r="M57">
        <v>4.9699999392032623E-2</v>
      </c>
    </row>
    <row r="60" spans="1:13" x14ac:dyDescent="0.3">
      <c r="A60" t="s">
        <v>42</v>
      </c>
      <c r="B60" s="2" t="s">
        <v>43</v>
      </c>
    </row>
    <row r="62" spans="1:13" x14ac:dyDescent="0.3">
      <c r="B62">
        <v>-1.0999999940395355E-3</v>
      </c>
      <c r="C62">
        <v>1.7300000414252281E-2</v>
      </c>
      <c r="D62">
        <v>1.4600000344216824E-2</v>
      </c>
      <c r="E62">
        <v>2.2299999371170998E-2</v>
      </c>
      <c r="F62">
        <v>3.2699998468160629E-2</v>
      </c>
      <c r="G62">
        <v>6.8999998271465302E-2</v>
      </c>
      <c r="H62">
        <v>4.4199999421834946E-2</v>
      </c>
      <c r="J62">
        <v>4.7100000083446503E-2</v>
      </c>
      <c r="K62">
        <v>5.6699998676776886E-2</v>
      </c>
      <c r="L62">
        <v>5.5399999022483826E-2</v>
      </c>
      <c r="M62">
        <v>5.8600001037120819E-2</v>
      </c>
    </row>
    <row r="64" spans="1:13" x14ac:dyDescent="0.3">
      <c r="A64" s="4" t="s">
        <v>44</v>
      </c>
      <c r="B64" s="4"/>
      <c r="C64" s="4"/>
      <c r="D64" s="4"/>
      <c r="E64" s="4" t="s">
        <v>45</v>
      </c>
      <c r="F64" s="4"/>
      <c r="G64" s="4"/>
      <c r="H64" s="4"/>
      <c r="I64" s="4"/>
      <c r="J64" s="4"/>
      <c r="K64" s="4"/>
      <c r="L64" s="4"/>
    </row>
    <row r="68" spans="1:13" x14ac:dyDescent="0.3">
      <c r="A68" t="s">
        <v>46</v>
      </c>
      <c r="B68">
        <v>-1.0999999940395355E-3</v>
      </c>
      <c r="C68">
        <v>1.7300000414252281E-2</v>
      </c>
      <c r="D68">
        <v>1.4600000344216824E-2</v>
      </c>
      <c r="E68">
        <v>2.2299999371170998E-2</v>
      </c>
      <c r="F68">
        <v>3.2699998468160629E-2</v>
      </c>
      <c r="G68">
        <v>6.8999998271465302E-2</v>
      </c>
      <c r="H68">
        <v>4.4199999421834946E-2</v>
      </c>
      <c r="J68">
        <v>4.7100000083446503E-2</v>
      </c>
      <c r="K68">
        <v>5.6699998676776886E-2</v>
      </c>
      <c r="L68">
        <v>5.5399999022483826E-2</v>
      </c>
      <c r="M68">
        <v>5.8600001037120819E-2</v>
      </c>
    </row>
    <row r="69" spans="1:13" x14ac:dyDescent="0.3">
      <c r="A69" t="s">
        <v>47</v>
      </c>
      <c r="B69">
        <f>B68-$B$68</f>
        <v>0</v>
      </c>
      <c r="C69">
        <f t="shared" ref="C69:M69" si="0">C68-$B$68</f>
        <v>1.8400000408291817E-2</v>
      </c>
      <c r="D69">
        <f t="shared" si="0"/>
        <v>1.5700000338256359E-2</v>
      </c>
      <c r="E69">
        <f t="shared" si="0"/>
        <v>2.3399999365210533E-2</v>
      </c>
      <c r="F69">
        <f t="shared" si="0"/>
        <v>3.3799998462200165E-2</v>
      </c>
      <c r="G69">
        <f t="shared" si="0"/>
        <v>7.0099998265504837E-2</v>
      </c>
      <c r="H69">
        <f t="shared" si="0"/>
        <v>4.5299999415874481E-2</v>
      </c>
      <c r="J69">
        <f t="shared" si="0"/>
        <v>4.8200000077486038E-2</v>
      </c>
      <c r="K69">
        <f t="shared" si="0"/>
        <v>5.7799998670816422E-2</v>
      </c>
      <c r="L69">
        <f t="shared" si="0"/>
        <v>5.6499999016523361E-2</v>
      </c>
      <c r="M69">
        <f t="shared" si="0"/>
        <v>5.9700001031160355E-2</v>
      </c>
    </row>
    <row r="70" spans="1:13" x14ac:dyDescent="0.3">
      <c r="B70">
        <v>0</v>
      </c>
      <c r="C70">
        <v>1.8400000408291817E-2</v>
      </c>
      <c r="D70">
        <v>1.5700000338256359E-2</v>
      </c>
      <c r="E70">
        <v>2.3399999365210533E-2</v>
      </c>
      <c r="F70">
        <v>3.3799998462200165E-2</v>
      </c>
      <c r="G70">
        <v>7.0099998265504837E-2</v>
      </c>
      <c r="H70">
        <v>4.5299999415874481E-2</v>
      </c>
      <c r="J70">
        <v>4.8200000077486038E-2</v>
      </c>
      <c r="K70">
        <v>5.7799998670816422E-2</v>
      </c>
      <c r="L70">
        <v>5.6499999016523361E-2</v>
      </c>
      <c r="M70">
        <v>5.9700001031160355E-2</v>
      </c>
    </row>
    <row r="72" spans="1:13" x14ac:dyDescent="0.3">
      <c r="A72">
        <v>0</v>
      </c>
      <c r="B72">
        <v>0</v>
      </c>
    </row>
    <row r="73" spans="1:13" x14ac:dyDescent="0.3">
      <c r="A73">
        <v>0.5</v>
      </c>
      <c r="B73">
        <v>1.8400000408291817E-2</v>
      </c>
    </row>
    <row r="74" spans="1:13" x14ac:dyDescent="0.3">
      <c r="A74">
        <v>1</v>
      </c>
      <c r="B74">
        <v>1.5700000338256359E-2</v>
      </c>
    </row>
    <row r="75" spans="1:13" x14ac:dyDescent="0.3">
      <c r="A75">
        <v>2</v>
      </c>
      <c r="B75">
        <v>2.3399999365210533E-2</v>
      </c>
    </row>
    <row r="76" spans="1:13" x14ac:dyDescent="0.3">
      <c r="A76">
        <v>3</v>
      </c>
      <c r="B76">
        <v>3.3799998462200165E-2</v>
      </c>
    </row>
    <row r="77" spans="1:13" x14ac:dyDescent="0.3">
      <c r="A77">
        <v>4</v>
      </c>
    </row>
    <row r="78" spans="1:13" x14ac:dyDescent="0.3">
      <c r="A78">
        <v>5</v>
      </c>
      <c r="B78">
        <v>4.5299999415874481E-2</v>
      </c>
    </row>
    <row r="79" spans="1:13" x14ac:dyDescent="0.3">
      <c r="A79">
        <v>6</v>
      </c>
    </row>
    <row r="80" spans="1:13" x14ac:dyDescent="0.3">
      <c r="A80">
        <v>7</v>
      </c>
      <c r="B80">
        <v>4.8200000077486038E-2</v>
      </c>
    </row>
    <row r="81" spans="1:18" x14ac:dyDescent="0.3">
      <c r="A81">
        <v>8</v>
      </c>
      <c r="B81">
        <v>5.7799998670816422E-2</v>
      </c>
    </row>
    <row r="82" spans="1:18" x14ac:dyDescent="0.3">
      <c r="A82">
        <v>9</v>
      </c>
      <c r="B82">
        <v>5.6499999016523361E-2</v>
      </c>
    </row>
    <row r="83" spans="1:18" x14ac:dyDescent="0.3">
      <c r="A83">
        <v>10</v>
      </c>
      <c r="B83">
        <v>5.9700001031160355E-2</v>
      </c>
    </row>
    <row r="90" spans="1:18" x14ac:dyDescent="0.3">
      <c r="A90" t="s">
        <v>57</v>
      </c>
    </row>
    <row r="93" spans="1:18" x14ac:dyDescent="0.3">
      <c r="G93" s="9" t="s">
        <v>60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3">
      <c r="A94" s="5" t="s">
        <v>52</v>
      </c>
      <c r="B94" s="6" t="s">
        <v>58</v>
      </c>
      <c r="C94" s="6" t="s">
        <v>59</v>
      </c>
      <c r="G94" s="9">
        <v>130</v>
      </c>
      <c r="H94" s="9">
        <v>120</v>
      </c>
      <c r="I94" s="9">
        <v>100</v>
      </c>
      <c r="J94" s="9">
        <v>3690</v>
      </c>
      <c r="K94" s="9">
        <v>3500</v>
      </c>
      <c r="L94" s="9">
        <v>2240</v>
      </c>
      <c r="M94" s="9">
        <v>560</v>
      </c>
      <c r="N94" s="9">
        <v>480</v>
      </c>
      <c r="O94" s="9">
        <v>410</v>
      </c>
      <c r="P94" s="9">
        <v>400</v>
      </c>
      <c r="Q94" s="9">
        <v>460</v>
      </c>
      <c r="R94" s="9">
        <v>380</v>
      </c>
    </row>
    <row r="95" spans="1:18" x14ac:dyDescent="0.3">
      <c r="A95" s="5" t="s">
        <v>48</v>
      </c>
      <c r="G95" s="9">
        <v>400</v>
      </c>
      <c r="H95" s="9">
        <v>250</v>
      </c>
      <c r="I95" s="9">
        <v>250</v>
      </c>
      <c r="J95" s="9">
        <v>210</v>
      </c>
      <c r="K95" s="9">
        <v>190</v>
      </c>
      <c r="L95" s="9">
        <v>160</v>
      </c>
      <c r="M95" s="9">
        <v>180</v>
      </c>
      <c r="N95" s="9">
        <v>160</v>
      </c>
      <c r="O95" s="9">
        <v>280</v>
      </c>
      <c r="P95" s="9">
        <v>1856610</v>
      </c>
      <c r="Q95" s="9">
        <v>2189230</v>
      </c>
      <c r="R95" s="9">
        <v>2659790</v>
      </c>
    </row>
    <row r="96" spans="1:18" x14ac:dyDescent="0.3">
      <c r="A96" s="5" t="s">
        <v>49</v>
      </c>
      <c r="B96">
        <f>AVERAGE(B50:D50)</f>
        <v>4.7766666859388351E-2</v>
      </c>
      <c r="C96">
        <f>AVERAGE(H51:J51)</f>
        <v>3.2799999540050827E-2</v>
      </c>
      <c r="G96" s="9">
        <v>202540</v>
      </c>
      <c r="H96" s="9">
        <v>169820</v>
      </c>
      <c r="I96" s="9">
        <v>249290</v>
      </c>
      <c r="J96" s="9">
        <v>14920</v>
      </c>
      <c r="K96" s="9">
        <v>12300</v>
      </c>
      <c r="L96" s="9">
        <v>15370</v>
      </c>
      <c r="M96" s="9">
        <v>41650</v>
      </c>
      <c r="N96" s="9">
        <v>38100</v>
      </c>
      <c r="O96" s="9">
        <v>43270</v>
      </c>
      <c r="P96" s="9">
        <v>330</v>
      </c>
      <c r="Q96" s="9">
        <v>360</v>
      </c>
      <c r="R96" s="9">
        <v>390</v>
      </c>
    </row>
    <row r="97" spans="1:18" x14ac:dyDescent="0.3">
      <c r="A97" s="5" t="s">
        <v>50</v>
      </c>
      <c r="B97">
        <f>AVERAGE(E50:G50)</f>
        <v>4.3200001120567322E-2</v>
      </c>
      <c r="C97">
        <f>AVERAGE(K51:M51)</f>
        <v>4.6366666754086815E-2</v>
      </c>
      <c r="G97" s="9">
        <v>220</v>
      </c>
      <c r="H97" s="9">
        <v>190</v>
      </c>
      <c r="I97" s="9">
        <v>170</v>
      </c>
      <c r="J97" s="9">
        <v>33140</v>
      </c>
      <c r="K97" s="9">
        <v>2190</v>
      </c>
      <c r="L97" s="9">
        <v>2470</v>
      </c>
      <c r="M97" s="9">
        <v>540</v>
      </c>
      <c r="N97" s="9">
        <v>540</v>
      </c>
      <c r="O97" s="9">
        <v>440</v>
      </c>
      <c r="P97" s="9">
        <v>790</v>
      </c>
      <c r="Q97" s="9">
        <v>430</v>
      </c>
      <c r="R97" s="9">
        <v>330</v>
      </c>
    </row>
    <row r="98" spans="1:18" x14ac:dyDescent="0.3">
      <c r="A98" s="5" t="s">
        <v>53</v>
      </c>
      <c r="B98">
        <f>AVERAGE(H50:J50)</f>
        <v>5.3233334173758827E-2</v>
      </c>
      <c r="C98">
        <f>AVERAGE(B52:D52)</f>
        <v>5.1133334636688232E-2</v>
      </c>
      <c r="G98" s="9">
        <v>720</v>
      </c>
      <c r="H98" s="9">
        <v>310</v>
      </c>
      <c r="I98" s="9">
        <v>210</v>
      </c>
      <c r="J98" s="9">
        <v>370</v>
      </c>
      <c r="K98" s="9">
        <v>340</v>
      </c>
      <c r="L98" s="9">
        <v>140</v>
      </c>
      <c r="M98" s="9">
        <v>230</v>
      </c>
      <c r="N98" s="9">
        <v>180</v>
      </c>
      <c r="O98" s="9">
        <v>320</v>
      </c>
      <c r="P98" s="9">
        <v>1863300</v>
      </c>
      <c r="Q98" s="9">
        <v>1603290</v>
      </c>
      <c r="R98" s="9">
        <v>2356230</v>
      </c>
    </row>
    <row r="99" spans="1:18" x14ac:dyDescent="0.3">
      <c r="A99" s="5" t="s">
        <v>54</v>
      </c>
      <c r="B99">
        <f>AVERAGE(K50:M50)</f>
        <v>6.8433331946531936E-2</v>
      </c>
      <c r="C99">
        <f>AVERAGE(E52:G52)</f>
        <v>4.0200001249710716E-2</v>
      </c>
      <c r="G99" s="9">
        <v>224670</v>
      </c>
      <c r="H99" s="9">
        <v>234470</v>
      </c>
      <c r="I99" s="9">
        <v>235380</v>
      </c>
      <c r="J99" s="9">
        <v>11120</v>
      </c>
      <c r="K99" s="9">
        <v>10790</v>
      </c>
      <c r="L99" s="9">
        <v>12090</v>
      </c>
      <c r="M99" s="9">
        <v>33950</v>
      </c>
      <c r="N99" s="9">
        <v>32180</v>
      </c>
      <c r="O99" s="9">
        <v>48710</v>
      </c>
      <c r="P99" s="9">
        <v>300</v>
      </c>
      <c r="Q99" s="9">
        <v>340</v>
      </c>
      <c r="R99" s="9">
        <v>340</v>
      </c>
    </row>
    <row r="100" spans="1:18" x14ac:dyDescent="0.3">
      <c r="A100" s="5" t="s">
        <v>55</v>
      </c>
      <c r="B100">
        <f>AVERAGE(B51:D51)</f>
        <v>4.4866668060421944E-2</v>
      </c>
      <c r="C100">
        <f>AVERAGE(H52:J52)</f>
        <v>5.7266666243473686E-2</v>
      </c>
      <c r="G100" s="9">
        <v>50</v>
      </c>
      <c r="H100" s="9">
        <v>60</v>
      </c>
      <c r="I100" s="9">
        <v>40</v>
      </c>
      <c r="J100" s="9">
        <v>50</v>
      </c>
      <c r="K100" s="9">
        <v>30</v>
      </c>
      <c r="L100" s="9">
        <v>30</v>
      </c>
      <c r="M100" s="9">
        <v>50</v>
      </c>
      <c r="N100" s="9">
        <v>40</v>
      </c>
      <c r="O100" s="9">
        <v>40</v>
      </c>
      <c r="P100" s="9">
        <v>40</v>
      </c>
      <c r="Q100" s="9">
        <v>40</v>
      </c>
      <c r="R100" s="9">
        <v>40</v>
      </c>
    </row>
    <row r="101" spans="1:18" x14ac:dyDescent="0.3">
      <c r="A101" s="5" t="s">
        <v>56</v>
      </c>
      <c r="B101">
        <f>AVERAGE(E51:G51)</f>
        <v>4.9999999503294625E-2</v>
      </c>
      <c r="C101">
        <f>AVERAGE(K52:M52)</f>
        <v>5.2566667397816978E-2</v>
      </c>
      <c r="G101" s="9">
        <v>40</v>
      </c>
      <c r="H101" s="9">
        <v>30</v>
      </c>
      <c r="I101" s="9">
        <v>40</v>
      </c>
      <c r="J101" s="9">
        <v>40</v>
      </c>
      <c r="K101" s="9">
        <v>40</v>
      </c>
      <c r="L101" s="9">
        <v>30</v>
      </c>
      <c r="M101" s="9">
        <v>40</v>
      </c>
      <c r="N101" s="9">
        <v>40</v>
      </c>
      <c r="O101" s="9">
        <v>50</v>
      </c>
      <c r="P101" s="9">
        <v>30</v>
      </c>
      <c r="Q101" s="9">
        <v>40</v>
      </c>
      <c r="R101" s="9">
        <v>30</v>
      </c>
    </row>
    <row r="102" spans="1:18" x14ac:dyDescent="0.3">
      <c r="A102" s="5"/>
    </row>
    <row r="104" spans="1:18" x14ac:dyDescent="0.3">
      <c r="A104" s="5" t="s">
        <v>51</v>
      </c>
      <c r="B104" s="6" t="s">
        <v>58</v>
      </c>
      <c r="C104" s="6" t="s">
        <v>59</v>
      </c>
    </row>
    <row r="105" spans="1:18" x14ac:dyDescent="0.3">
      <c r="A105" s="5" t="s">
        <v>49</v>
      </c>
      <c r="B105">
        <f>(B96-0.0116)/0.0053</f>
        <v>6.8238994074317647</v>
      </c>
      <c r="C105">
        <f>(C96-0.0116)/0.0053</f>
        <v>3.9999999132171373</v>
      </c>
    </row>
    <row r="106" spans="1:18" x14ac:dyDescent="0.3">
      <c r="A106" s="5" t="s">
        <v>50</v>
      </c>
      <c r="B106">
        <f t="shared" ref="B106:C110" si="1">(B97-0.0116)/0.0053</f>
        <v>5.9622643623711928</v>
      </c>
      <c r="C106">
        <f t="shared" si="1"/>
        <v>6.5597484441673233</v>
      </c>
    </row>
    <row r="107" spans="1:18" x14ac:dyDescent="0.3">
      <c r="A107" s="5" t="s">
        <v>53</v>
      </c>
      <c r="B107">
        <f t="shared" si="1"/>
        <v>7.8553460705205334</v>
      </c>
      <c r="C107">
        <f t="shared" si="1"/>
        <v>7.4591197427713647</v>
      </c>
    </row>
    <row r="108" spans="1:18" x14ac:dyDescent="0.3">
      <c r="A108" s="5" t="s">
        <v>54</v>
      </c>
      <c r="B108">
        <f t="shared" si="1"/>
        <v>10.723270178590932</v>
      </c>
      <c r="C108">
        <f t="shared" si="1"/>
        <v>5.3962266508888144</v>
      </c>
    </row>
    <row r="109" spans="1:18" x14ac:dyDescent="0.3">
      <c r="A109" s="5" t="s">
        <v>55</v>
      </c>
      <c r="B109">
        <f t="shared" si="1"/>
        <v>6.2767298227211219</v>
      </c>
      <c r="C109">
        <f t="shared" si="1"/>
        <v>8.6163521214101291</v>
      </c>
    </row>
    <row r="110" spans="1:18" x14ac:dyDescent="0.3">
      <c r="A110" s="5" t="s">
        <v>56</v>
      </c>
      <c r="B110">
        <f t="shared" si="1"/>
        <v>7.2452829251499296</v>
      </c>
      <c r="C110">
        <f t="shared" si="1"/>
        <v>7.7295598863805619</v>
      </c>
    </row>
    <row r="113" spans="1:6" x14ac:dyDescent="0.3">
      <c r="A113" s="5" t="s">
        <v>52</v>
      </c>
      <c r="E113" s="7" t="s">
        <v>63</v>
      </c>
      <c r="F113" s="7"/>
    </row>
    <row r="114" spans="1:6" x14ac:dyDescent="0.3">
      <c r="A114" s="5" t="s">
        <v>61</v>
      </c>
      <c r="B114" s="6" t="s">
        <v>58</v>
      </c>
      <c r="C114" s="6" t="s">
        <v>59</v>
      </c>
      <c r="E114" s="6" t="s">
        <v>58</v>
      </c>
      <c r="F114" s="6" t="s">
        <v>59</v>
      </c>
    </row>
    <row r="115" spans="1:6" x14ac:dyDescent="0.3">
      <c r="A115" s="5" t="s">
        <v>49</v>
      </c>
      <c r="B115">
        <f>AVERAGE(G94:I94)</f>
        <v>116.66666666666667</v>
      </c>
      <c r="C115">
        <f>AVERAGE(L95:N95)</f>
        <v>166.66666666666666</v>
      </c>
      <c r="E115">
        <f>B115-50</f>
        <v>66.666666666666671</v>
      </c>
      <c r="F115">
        <f>C115-50</f>
        <v>116.66666666666666</v>
      </c>
    </row>
    <row r="116" spans="1:6" x14ac:dyDescent="0.3">
      <c r="A116" s="5" t="s">
        <v>50</v>
      </c>
      <c r="B116">
        <f>AVERAGE(J94:L94)</f>
        <v>3143.3333333333335</v>
      </c>
      <c r="C116">
        <f>AVERAGE(P95:R95)</f>
        <v>2235210</v>
      </c>
      <c r="E116" s="8">
        <f t="shared" ref="E116:E120" si="2">B116-50</f>
        <v>3093.3333333333335</v>
      </c>
      <c r="F116" s="8">
        <f t="shared" ref="F116:F120" si="3">C116-50</f>
        <v>2235160</v>
      </c>
    </row>
    <row r="117" spans="1:6" x14ac:dyDescent="0.3">
      <c r="A117" s="5" t="s">
        <v>53</v>
      </c>
      <c r="B117">
        <f>AVERAGE(M94:O94)</f>
        <v>483.33333333333331</v>
      </c>
      <c r="C117">
        <f>AVERAGE(G96:I96)</f>
        <v>207216.66666666666</v>
      </c>
      <c r="E117" s="8">
        <f t="shared" si="2"/>
        <v>433.33333333333331</v>
      </c>
      <c r="F117" s="8">
        <f t="shared" si="3"/>
        <v>207166.66666666666</v>
      </c>
    </row>
    <row r="118" spans="1:6" x14ac:dyDescent="0.3">
      <c r="A118" s="5" t="s">
        <v>54</v>
      </c>
      <c r="B118">
        <f>AVERAGE(P94:R94)</f>
        <v>413.33333333333331</v>
      </c>
      <c r="C118">
        <f>AVERAGE(J96:L96)</f>
        <v>14196.666666666666</v>
      </c>
      <c r="E118" s="8">
        <f t="shared" si="2"/>
        <v>363.33333333333331</v>
      </c>
      <c r="F118" s="8">
        <f t="shared" si="3"/>
        <v>14146.666666666666</v>
      </c>
    </row>
    <row r="119" spans="1:6" x14ac:dyDescent="0.3">
      <c r="A119" s="5" t="s">
        <v>55</v>
      </c>
      <c r="B119">
        <f>AVERAGE(G95:I95)</f>
        <v>300</v>
      </c>
      <c r="C119">
        <f>AVERAGE(M96:O96)</f>
        <v>41006.666666666664</v>
      </c>
      <c r="E119" s="8">
        <f t="shared" si="2"/>
        <v>250</v>
      </c>
      <c r="F119" s="8">
        <f t="shared" si="3"/>
        <v>40956.666666666664</v>
      </c>
    </row>
    <row r="120" spans="1:6" x14ac:dyDescent="0.3">
      <c r="A120" s="5" t="s">
        <v>56</v>
      </c>
      <c r="B120">
        <f>AVERAGE(J95:L95)</f>
        <v>186.66666666666666</v>
      </c>
      <c r="C120">
        <f>AVERAGE(P96:R96)</f>
        <v>360</v>
      </c>
      <c r="E120" s="8">
        <f t="shared" si="2"/>
        <v>136.66666666666666</v>
      </c>
      <c r="F120" s="8">
        <f t="shared" si="3"/>
        <v>310</v>
      </c>
    </row>
    <row r="123" spans="1:6" x14ac:dyDescent="0.3">
      <c r="A123" s="5" t="s">
        <v>52</v>
      </c>
    </row>
    <row r="124" spans="1:6" x14ac:dyDescent="0.3">
      <c r="A124" s="5" t="s">
        <v>62</v>
      </c>
      <c r="B124" s="6" t="s">
        <v>58</v>
      </c>
      <c r="C124" s="6" t="s">
        <v>59</v>
      </c>
    </row>
    <row r="125" spans="1:6" x14ac:dyDescent="0.3">
      <c r="A125" s="5" t="s">
        <v>49</v>
      </c>
      <c r="B125">
        <f>E115/B105</f>
        <v>9.769585201396934</v>
      </c>
      <c r="C125">
        <f>F115/C105</f>
        <v>29.166667299458386</v>
      </c>
    </row>
    <row r="126" spans="1:6" x14ac:dyDescent="0.3">
      <c r="A126" s="5" t="s">
        <v>50</v>
      </c>
      <c r="B126" s="8">
        <f t="shared" ref="B126:B130" si="4">E116/B106</f>
        <v>518.81854700302392</v>
      </c>
      <c r="C126" s="8">
        <f t="shared" ref="C126:C130" si="5">F116/C106</f>
        <v>340738.67603679508</v>
      </c>
    </row>
    <row r="127" spans="1:6" x14ac:dyDescent="0.3">
      <c r="A127" s="5" t="s">
        <v>53</v>
      </c>
      <c r="B127" s="8">
        <f t="shared" si="4"/>
        <v>55.164130191480993</v>
      </c>
      <c r="C127" s="8">
        <f t="shared" si="5"/>
        <v>27773.607853317</v>
      </c>
    </row>
    <row r="128" spans="1:6" x14ac:dyDescent="0.3">
      <c r="A128" s="5" t="s">
        <v>54</v>
      </c>
      <c r="B128" s="8">
        <f t="shared" si="4"/>
        <v>33.882698773992502</v>
      </c>
      <c r="C128" s="8">
        <f t="shared" si="5"/>
        <v>2621.5849670318357</v>
      </c>
    </row>
    <row r="129" spans="1:3" x14ac:dyDescent="0.3">
      <c r="A129" s="5" t="s">
        <v>55</v>
      </c>
      <c r="B129" s="8">
        <f t="shared" si="4"/>
        <v>39.829657649915966</v>
      </c>
      <c r="C129" s="8">
        <f t="shared" si="5"/>
        <v>4753.3650075530813</v>
      </c>
    </row>
    <row r="130" spans="1:3" x14ac:dyDescent="0.3">
      <c r="A130" s="5" t="s">
        <v>56</v>
      </c>
      <c r="B130" s="8">
        <f t="shared" si="4"/>
        <v>18.862847466213829</v>
      </c>
      <c r="C130" s="8">
        <f t="shared" si="5"/>
        <v>40.105776338730244</v>
      </c>
    </row>
    <row r="133" spans="1:3" x14ac:dyDescent="0.3">
      <c r="A133" s="5" t="s">
        <v>64</v>
      </c>
    </row>
    <row r="134" spans="1:3" x14ac:dyDescent="0.3">
      <c r="A134" s="5" t="s">
        <v>48</v>
      </c>
      <c r="B134" s="6" t="s">
        <v>58</v>
      </c>
      <c r="C134" s="6" t="s">
        <v>59</v>
      </c>
    </row>
    <row r="135" spans="1:3" x14ac:dyDescent="0.3">
      <c r="A135" s="5" t="s">
        <v>49</v>
      </c>
      <c r="B135">
        <f>AVERAGE(B53:D53)</f>
        <v>4.3533333887656532E-2</v>
      </c>
      <c r="C135">
        <f>AVERAGE(H54:J54)</f>
        <v>3.6100000763932862E-2</v>
      </c>
    </row>
    <row r="136" spans="1:3" x14ac:dyDescent="0.3">
      <c r="A136" s="5" t="s">
        <v>50</v>
      </c>
      <c r="B136">
        <f>AVERAGE(E53:G53)</f>
        <v>4.3733334789673485E-2</v>
      </c>
      <c r="C136">
        <f>AVERAGE(K54:M54)</f>
        <v>6.8266667425632477E-2</v>
      </c>
    </row>
    <row r="137" spans="1:3" x14ac:dyDescent="0.3">
      <c r="A137" s="5" t="s">
        <v>53</v>
      </c>
      <c r="B137">
        <f>AVERAGE(H53:J53)</f>
        <v>3.9366667469342552E-2</v>
      </c>
      <c r="C137">
        <f>AVERAGE(B55:D55)</f>
        <v>3.6866666128238045E-2</v>
      </c>
    </row>
    <row r="138" spans="1:3" x14ac:dyDescent="0.3">
      <c r="A138" s="5" t="s">
        <v>54</v>
      </c>
      <c r="B138">
        <f>AVERAGE(K53:M53)</f>
        <v>4.27666666607062E-2</v>
      </c>
      <c r="C138">
        <f>AVERAGE(E55:G55)</f>
        <v>4.8166666179895401E-2</v>
      </c>
    </row>
    <row r="139" spans="1:3" x14ac:dyDescent="0.3">
      <c r="A139" s="5" t="s">
        <v>55</v>
      </c>
      <c r="B139">
        <f>AVERAGE(B54:D54)</f>
        <v>5.0766666730244957E-2</v>
      </c>
      <c r="C139">
        <f>AVERAGE(H55:J55)</f>
        <v>5.4466666032870613E-2</v>
      </c>
    </row>
    <row r="140" spans="1:3" x14ac:dyDescent="0.3">
      <c r="A140" s="5" t="s">
        <v>56</v>
      </c>
      <c r="B140">
        <f>AVERAGE(E54:G54)</f>
        <v>4.3999999761581421E-2</v>
      </c>
      <c r="C140">
        <f>AVERAGE(K55:M55)</f>
        <v>7.4533332139253616E-2</v>
      </c>
    </row>
    <row r="142" spans="1:3" x14ac:dyDescent="0.3">
      <c r="A142" s="5" t="s">
        <v>51</v>
      </c>
      <c r="B142" s="6" t="s">
        <v>58</v>
      </c>
      <c r="C142" s="6" t="s">
        <v>59</v>
      </c>
    </row>
    <row r="143" spans="1:3" x14ac:dyDescent="0.3">
      <c r="A143" s="5" t="s">
        <v>49</v>
      </c>
      <c r="B143">
        <f>(B135-0.0116)/0.0053</f>
        <v>6.0251573372936855</v>
      </c>
      <c r="C143">
        <f>(C135-0.0116)/0.0053</f>
        <v>4.6226416535722379</v>
      </c>
    </row>
    <row r="144" spans="1:3" x14ac:dyDescent="0.3">
      <c r="A144" s="5" t="s">
        <v>50</v>
      </c>
      <c r="B144" s="8">
        <f t="shared" ref="B144:C148" si="6">(B136-0.0116)/0.0053</f>
        <v>6.0628933565421672</v>
      </c>
      <c r="C144" s="8">
        <f t="shared" si="6"/>
        <v>10.691824042572165</v>
      </c>
    </row>
    <row r="145" spans="1:6" x14ac:dyDescent="0.3">
      <c r="A145" s="5" t="s">
        <v>53</v>
      </c>
      <c r="B145" s="8">
        <f t="shared" si="6"/>
        <v>5.238993862140104</v>
      </c>
      <c r="C145" s="8">
        <f t="shared" si="6"/>
        <v>4.7672954958939711</v>
      </c>
    </row>
    <row r="146" spans="1:6" x14ac:dyDescent="0.3">
      <c r="A146" s="5" t="s">
        <v>54</v>
      </c>
      <c r="B146" s="8">
        <f t="shared" si="6"/>
        <v>5.8805031435294719</v>
      </c>
      <c r="C146" s="8">
        <f t="shared" si="6"/>
        <v>6.899370977338755</v>
      </c>
    </row>
    <row r="147" spans="1:6" x14ac:dyDescent="0.3">
      <c r="A147" s="5" t="s">
        <v>55</v>
      </c>
      <c r="B147" s="8">
        <f t="shared" si="6"/>
        <v>7.3899371189141432</v>
      </c>
      <c r="C147" s="8">
        <f t="shared" si="6"/>
        <v>8.088050194881248</v>
      </c>
    </row>
    <row r="148" spans="1:6" x14ac:dyDescent="0.3">
      <c r="A148" s="5" t="s">
        <v>56</v>
      </c>
      <c r="B148" s="8">
        <f t="shared" si="6"/>
        <v>6.1132075021851735</v>
      </c>
      <c r="C148" s="8">
        <f t="shared" si="6"/>
        <v>11.874213611179927</v>
      </c>
    </row>
    <row r="150" spans="1:6" x14ac:dyDescent="0.3">
      <c r="A150" s="5" t="s">
        <v>64</v>
      </c>
      <c r="E150" s="7" t="s">
        <v>63</v>
      </c>
      <c r="F150" s="7"/>
    </row>
    <row r="151" spans="1:6" x14ac:dyDescent="0.3">
      <c r="A151" s="5" t="s">
        <v>61</v>
      </c>
      <c r="B151" s="6" t="s">
        <v>58</v>
      </c>
      <c r="C151" s="6" t="s">
        <v>59</v>
      </c>
      <c r="E151" s="6" t="s">
        <v>58</v>
      </c>
      <c r="F151" s="6" t="s">
        <v>59</v>
      </c>
    </row>
    <row r="152" spans="1:6" x14ac:dyDescent="0.3">
      <c r="A152" s="5" t="s">
        <v>49</v>
      </c>
      <c r="B152">
        <f>AVERAGE(G97:I97)</f>
        <v>193.33333333333334</v>
      </c>
      <c r="C152">
        <f>AVERAGE(M98:O98)</f>
        <v>243.33333333333334</v>
      </c>
      <c r="E152">
        <f>B152-50</f>
        <v>143.33333333333334</v>
      </c>
      <c r="F152">
        <f>C152-50</f>
        <v>193.33333333333334</v>
      </c>
    </row>
    <row r="153" spans="1:6" x14ac:dyDescent="0.3">
      <c r="A153" s="5" t="s">
        <v>50</v>
      </c>
      <c r="B153">
        <f>AVERAGE(J97:L97)</f>
        <v>12600</v>
      </c>
      <c r="C153">
        <f>AVERAGE(P98:R98)</f>
        <v>1940940</v>
      </c>
      <c r="E153" s="8">
        <f t="shared" ref="E153:E157" si="7">B153-50</f>
        <v>12550</v>
      </c>
      <c r="F153" s="8">
        <f t="shared" ref="F153:F158" si="8">C153-50</f>
        <v>1940890</v>
      </c>
    </row>
    <row r="154" spans="1:6" x14ac:dyDescent="0.3">
      <c r="A154" s="5" t="s">
        <v>53</v>
      </c>
      <c r="B154">
        <f>AVERAGE(M97:O97)</f>
        <v>506.66666666666669</v>
      </c>
      <c r="C154">
        <f>AVERAGE(G99:I99)</f>
        <v>231506.66666666666</v>
      </c>
      <c r="E154" s="8">
        <f t="shared" si="7"/>
        <v>456.66666666666669</v>
      </c>
      <c r="F154" s="8">
        <f t="shared" si="8"/>
        <v>231456.66666666666</v>
      </c>
    </row>
    <row r="155" spans="1:6" x14ac:dyDescent="0.3">
      <c r="A155" s="5" t="s">
        <v>54</v>
      </c>
      <c r="B155">
        <f>AVERAGE(P97:R97)</f>
        <v>516.66666666666663</v>
      </c>
      <c r="C155">
        <f>AVERAGE(J99:L99)</f>
        <v>11333.333333333334</v>
      </c>
      <c r="E155" s="8">
        <f t="shared" si="7"/>
        <v>466.66666666666663</v>
      </c>
      <c r="F155" s="8">
        <f t="shared" si="8"/>
        <v>11283.333333333334</v>
      </c>
    </row>
    <row r="156" spans="1:6" x14ac:dyDescent="0.3">
      <c r="A156" s="5" t="s">
        <v>55</v>
      </c>
      <c r="B156">
        <f>AVERAGE(G98:I98)</f>
        <v>413.33333333333331</v>
      </c>
      <c r="C156">
        <f>AVERAGE(M99:O99)</f>
        <v>38280</v>
      </c>
      <c r="E156" s="8">
        <f t="shared" si="7"/>
        <v>363.33333333333331</v>
      </c>
      <c r="F156" s="8">
        <f t="shared" si="8"/>
        <v>38230</v>
      </c>
    </row>
    <row r="157" spans="1:6" x14ac:dyDescent="0.3">
      <c r="A157" s="5" t="s">
        <v>56</v>
      </c>
      <c r="B157">
        <f>AVERAGE(J98:L98)</f>
        <v>283.33333333333331</v>
      </c>
      <c r="C157">
        <f>AVERAGE(P99:R99)</f>
        <v>326.66666666666669</v>
      </c>
      <c r="E157" s="8">
        <f t="shared" si="7"/>
        <v>233.33333333333331</v>
      </c>
      <c r="F157" s="8">
        <f t="shared" si="8"/>
        <v>276.66666666666669</v>
      </c>
    </row>
    <row r="158" spans="1:6" x14ac:dyDescent="0.3">
      <c r="F158" s="8"/>
    </row>
    <row r="159" spans="1:6" x14ac:dyDescent="0.3">
      <c r="A159" s="5" t="s">
        <v>64</v>
      </c>
    </row>
    <row r="160" spans="1:6" x14ac:dyDescent="0.3">
      <c r="A160" s="5" t="s">
        <v>62</v>
      </c>
      <c r="B160" s="6" t="s">
        <v>58</v>
      </c>
      <c r="C160" s="6" t="s">
        <v>59</v>
      </c>
    </row>
    <row r="161" spans="1:3" x14ac:dyDescent="0.3">
      <c r="A161" s="5" t="s">
        <v>49</v>
      </c>
      <c r="B161">
        <f>E152/B143</f>
        <v>23.789143637154254</v>
      </c>
      <c r="C161">
        <f>F152/C143</f>
        <v>41.823127947616527</v>
      </c>
    </row>
    <row r="162" spans="1:3" x14ac:dyDescent="0.3">
      <c r="A162" s="5" t="s">
        <v>50</v>
      </c>
      <c r="B162" s="8">
        <f t="shared" ref="B162:B166" si="9">E153/B144</f>
        <v>2069.9687858533612</v>
      </c>
      <c r="C162" s="8">
        <f t="shared" ref="C162:C166" si="10">F153/C144</f>
        <v>181530.29756867138</v>
      </c>
    </row>
    <row r="163" spans="1:3" x14ac:dyDescent="0.3">
      <c r="A163" s="5" t="s">
        <v>53</v>
      </c>
      <c r="B163" s="8">
        <f t="shared" si="9"/>
        <v>87.166864226888123</v>
      </c>
      <c r="C163" s="8">
        <f t="shared" si="10"/>
        <v>48550.937710074446</v>
      </c>
    </row>
    <row r="164" spans="1:3" x14ac:dyDescent="0.3">
      <c r="A164" s="5" t="s">
        <v>54</v>
      </c>
      <c r="B164" s="8">
        <f t="shared" si="9"/>
        <v>79.358288785230343</v>
      </c>
      <c r="C164" s="8">
        <f t="shared" si="10"/>
        <v>1635.4147893183117</v>
      </c>
    </row>
    <row r="165" spans="1:3" x14ac:dyDescent="0.3">
      <c r="A165" s="5" t="s">
        <v>55</v>
      </c>
      <c r="B165" s="8">
        <f t="shared" si="9"/>
        <v>49.165957366998612</v>
      </c>
      <c r="C165" s="8">
        <f t="shared" si="10"/>
        <v>4726.7263529342263</v>
      </c>
    </row>
    <row r="166" spans="1:3" x14ac:dyDescent="0.3">
      <c r="A166" s="5" t="s">
        <v>56</v>
      </c>
      <c r="B166" s="8">
        <f t="shared" si="9"/>
        <v>38.168724560703694</v>
      </c>
      <c r="C166" s="8">
        <f t="shared" si="10"/>
        <v>23.299788577676988</v>
      </c>
    </row>
  </sheetData>
  <mergeCells count="2">
    <mergeCell ref="E113:F113"/>
    <mergeCell ref="E150:F1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2019-11-01T10:36:47Z</dcterms:created>
  <dcterms:modified xsi:type="dcterms:W3CDTF">2019-11-05T08:51:14Z</dcterms:modified>
</cp:coreProperties>
</file>