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clara\Documents\Research\Current Papers\1 - Howell et al Cognition, Song, Female Choice\"/>
    </mc:Choice>
  </mc:AlternateContent>
  <xr:revisionPtr revIDLastSave="0" documentId="13_ncr:1_{805AC385-4064-4984-B174-39832D6A3D33}" xr6:coauthVersionLast="45" xr6:coauthVersionMax="45" xr10:uidLastSave="{00000000-0000-0000-0000-000000000000}"/>
  <bookViews>
    <workbookView xWindow="7740" yWindow="1730" windowWidth="16990" windowHeight="9280" tabRatio="500" activeTab="2" xr2:uid="{00000000-000D-0000-FFFF-FFFF00000000}"/>
  </bookViews>
  <sheets>
    <sheet name="Cognition Scores" sheetId="3" r:id="rId1"/>
    <sheet name="Stimulus Males" sheetId="1" r:id="rId2"/>
    <sheet name="Female Preference"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D12" i="2" l="1"/>
  <c r="AD11" i="2"/>
  <c r="AD10" i="2"/>
  <c r="AD9" i="2"/>
  <c r="AD8" i="2"/>
  <c r="AD7" i="2"/>
  <c r="AD6" i="2"/>
  <c r="AD5" i="2"/>
  <c r="AD4" i="2"/>
  <c r="AD3" i="2"/>
  <c r="AD13" i="2"/>
  <c r="AD14" i="2"/>
  <c r="AD15" i="2"/>
  <c r="AD16" i="2"/>
  <c r="AD2" i="2"/>
  <c r="L4" i="2"/>
  <c r="L8" i="2"/>
  <c r="L16" i="2"/>
  <c r="L15" i="2"/>
  <c r="L14" i="2"/>
  <c r="L13" i="2"/>
  <c r="L12" i="2"/>
  <c r="L11" i="2"/>
  <c r="L10" i="2"/>
  <c r="L9" i="2"/>
  <c r="L7" i="2"/>
  <c r="L6" i="2"/>
  <c r="L5" i="2"/>
  <c r="L3" i="2"/>
  <c r="L2" i="2"/>
  <c r="I19" i="1"/>
  <c r="I18" i="1"/>
  <c r="J2" i="1"/>
  <c r="I17" i="1"/>
  <c r="I15" i="1"/>
  <c r="I14" i="1"/>
  <c r="I11" i="1"/>
  <c r="I9" i="1"/>
  <c r="I8" i="1"/>
  <c r="I7" i="1"/>
  <c r="I6" i="1"/>
  <c r="I4" i="1"/>
  <c r="I3" i="1"/>
  <c r="AB16" i="2"/>
  <c r="AB15" i="2"/>
  <c r="AB14" i="2"/>
  <c r="AB13" i="2"/>
  <c r="AB12" i="2"/>
  <c r="AB11" i="2"/>
  <c r="AB10" i="2"/>
  <c r="AB9" i="2"/>
  <c r="AB8" i="2"/>
  <c r="AB7" i="2"/>
  <c r="AB6" i="2"/>
  <c r="AB5" i="2"/>
  <c r="AB4" i="2"/>
  <c r="AB3" i="2"/>
  <c r="AA16" i="2"/>
  <c r="AA15" i="2"/>
  <c r="AA14" i="2"/>
  <c r="AA13" i="2"/>
  <c r="AA12" i="2"/>
  <c r="AA11" i="2"/>
  <c r="AA10" i="2"/>
  <c r="AA9" i="2"/>
  <c r="AA8" i="2"/>
  <c r="AA7" i="2"/>
  <c r="AA6" i="2"/>
  <c r="AA5" i="2"/>
  <c r="AA4" i="2"/>
  <c r="AA3" i="2"/>
  <c r="AB2" i="2"/>
  <c r="AA2" i="2"/>
  <c r="K26" i="3"/>
  <c r="K25" i="3"/>
  <c r="K23" i="3"/>
  <c r="K22" i="3"/>
  <c r="K21" i="3"/>
  <c r="K20" i="3"/>
  <c r="K16" i="3"/>
  <c r="K14" i="3"/>
  <c r="K13" i="3"/>
  <c r="K12" i="3"/>
  <c r="K11" i="3"/>
  <c r="K10" i="3"/>
  <c r="K9" i="3"/>
  <c r="K8" i="3"/>
  <c r="K6" i="3"/>
  <c r="K5" i="3"/>
  <c r="K4" i="3"/>
  <c r="K3" i="3"/>
  <c r="K27" i="3"/>
  <c r="X17" i="2"/>
  <c r="W17" i="2"/>
  <c r="V17" i="2"/>
  <c r="U17" i="2"/>
  <c r="T17" i="2"/>
  <c r="S17" i="2"/>
  <c r="R17" i="2"/>
  <c r="Q17" i="2"/>
  <c r="P17" i="2"/>
  <c r="O17" i="2"/>
  <c r="N17" i="2"/>
  <c r="M17" i="2"/>
  <c r="Z2" i="2"/>
  <c r="Y2" i="2"/>
  <c r="Z16" i="2"/>
  <c r="Z15" i="2"/>
  <c r="Z14" i="2"/>
  <c r="Z13" i="2"/>
  <c r="Z12" i="2"/>
  <c r="Z11" i="2"/>
  <c r="Z10" i="2"/>
  <c r="Z9" i="2"/>
  <c r="Z8" i="2"/>
  <c r="Z7" i="2"/>
  <c r="Z6" i="2"/>
  <c r="Z5" i="2"/>
  <c r="Z4" i="2"/>
  <c r="Z3" i="2"/>
  <c r="Y16" i="2"/>
  <c r="Y15" i="2"/>
  <c r="Y14" i="2"/>
  <c r="Y13" i="2"/>
  <c r="Y12" i="2"/>
  <c r="Y11" i="2"/>
  <c r="Y10" i="2"/>
  <c r="Y9" i="2"/>
  <c r="Y8" i="2"/>
  <c r="Y7" i="2"/>
  <c r="Y6" i="2"/>
  <c r="Y5" i="2"/>
  <c r="Y4" i="2"/>
  <c r="Y3" i="2"/>
</calcChain>
</file>

<file path=xl/sharedStrings.xml><?xml version="1.0" encoding="utf-8"?>
<sst xmlns="http://schemas.openxmlformats.org/spreadsheetml/2006/main" count="216" uniqueCount="107">
  <si>
    <t>T63</t>
  </si>
  <si>
    <t>T65</t>
  </si>
  <si>
    <t>T67</t>
  </si>
  <si>
    <t>T68</t>
  </si>
  <si>
    <t>T73</t>
  </si>
  <si>
    <t>T75</t>
  </si>
  <si>
    <t>T76</t>
  </si>
  <si>
    <t>T81</t>
  </si>
  <si>
    <t>T82</t>
  </si>
  <si>
    <t>T84</t>
  </si>
  <si>
    <t>T85</t>
  </si>
  <si>
    <t>T86</t>
  </si>
  <si>
    <t>T87</t>
  </si>
  <si>
    <t>C2</t>
  </si>
  <si>
    <t>H2</t>
  </si>
  <si>
    <t>C3</t>
  </si>
  <si>
    <t>H3</t>
  </si>
  <si>
    <t>C4</t>
  </si>
  <si>
    <t>H4</t>
  </si>
  <si>
    <t>T66*</t>
  </si>
  <si>
    <t>T74*</t>
  </si>
  <si>
    <t xml:space="preserve">Stimulus Set Total </t>
  </si>
  <si>
    <t>T16</t>
  </si>
  <si>
    <t>X</t>
  </si>
  <si>
    <t>T17</t>
  </si>
  <si>
    <t>T18</t>
  </si>
  <si>
    <t>T22</t>
  </si>
  <si>
    <t>T25</t>
  </si>
  <si>
    <t>T27</t>
  </si>
  <si>
    <t>T28</t>
  </si>
  <si>
    <t>T46</t>
  </si>
  <si>
    <t>T48</t>
  </si>
  <si>
    <t>T49</t>
  </si>
  <si>
    <t>T50</t>
  </si>
  <si>
    <t>T51</t>
  </si>
  <si>
    <t>T53</t>
  </si>
  <si>
    <t>T56</t>
  </si>
  <si>
    <t>T58</t>
  </si>
  <si>
    <t>T60</t>
  </si>
  <si>
    <t>NF2</t>
  </si>
  <si>
    <t>NF3</t>
  </si>
  <si>
    <t>NF4</t>
  </si>
  <si>
    <t>NF5</t>
  </si>
  <si>
    <t>Neophobia Stage 1 Trials</t>
  </si>
  <si>
    <t>Solver vs. Non-solver</t>
  </si>
  <si>
    <t>Total Trials (S)</t>
  </si>
  <si>
    <t>NS</t>
  </si>
  <si>
    <t>X*</t>
  </si>
  <si>
    <t>S</t>
  </si>
  <si>
    <t>Stimulus</t>
  </si>
  <si>
    <t>NS2</t>
  </si>
  <si>
    <t>S2</t>
  </si>
  <si>
    <t>S4</t>
  </si>
  <si>
    <t>NS4</t>
  </si>
  <si>
    <t>NS5</t>
  </si>
  <si>
    <t>S5</t>
  </si>
  <si>
    <t>S6</t>
  </si>
  <si>
    <t>Non-Solver 1</t>
  </si>
  <si>
    <t>Solver 1</t>
  </si>
  <si>
    <t>Conspecific 1</t>
  </si>
  <si>
    <t>S3</t>
  </si>
  <si>
    <t>NS3</t>
  </si>
  <si>
    <t>NS6</t>
  </si>
  <si>
    <t>Solver Stimulus 1 Hops</t>
  </si>
  <si>
    <t xml:space="preserve">Non-Solver Stimulus 1 Hops </t>
  </si>
  <si>
    <t>Conspecific Preference</t>
  </si>
  <si>
    <t>Conspecific 1 Hops</t>
  </si>
  <si>
    <t>Heterospecific 1 Hops</t>
  </si>
  <si>
    <t>Solver Preference</t>
  </si>
  <si>
    <t>Mass (g)</t>
  </si>
  <si>
    <t>Female</t>
  </si>
  <si>
    <t>Solver Hops (S1-S5)</t>
  </si>
  <si>
    <t>Non-Solver Hops (S1-S5)</t>
  </si>
  <si>
    <t>Male</t>
  </si>
  <si>
    <t>Song Length (s)</t>
  </si>
  <si>
    <t>Phrases</t>
  </si>
  <si>
    <t xml:space="preserve">Average Phrase Length (s) </t>
  </si>
  <si>
    <t>Average Elements/ Phrase</t>
  </si>
  <si>
    <t>Unique Elements</t>
  </si>
  <si>
    <t>M</t>
  </si>
  <si>
    <t>T19</t>
  </si>
  <si>
    <t>T21</t>
  </si>
  <si>
    <t>T23</t>
  </si>
  <si>
    <t>T26</t>
  </si>
  <si>
    <t>T29</t>
  </si>
  <si>
    <t>T52</t>
  </si>
  <si>
    <t>T55</t>
  </si>
  <si>
    <t>T57</t>
  </si>
  <si>
    <t>T59</t>
  </si>
  <si>
    <t>Avg of 25</t>
  </si>
  <si>
    <t>7 Non-Solvers</t>
  </si>
  <si>
    <t>Bird</t>
  </si>
  <si>
    <t>Sex</t>
  </si>
  <si>
    <t>Solver vs. Non-Solver</t>
  </si>
  <si>
    <t>Mass</t>
  </si>
  <si>
    <t>Fat Score</t>
  </si>
  <si>
    <t>Solver Hops (S1-S6)</t>
  </si>
  <si>
    <t>Non-Solver Hops (S1-S6)</t>
  </si>
  <si>
    <t xml:space="preserve">*X denotes maximum (60) trials reached without progress; bird withdrawn </t>
  </si>
  <si>
    <t>Trials Before Drop (NS)**</t>
  </si>
  <si>
    <t>** Calculated as trials taken to pass previous steps + 60 trials on failed step</t>
  </si>
  <si>
    <t>Total Trials</t>
  </si>
  <si>
    <t>Solver avg</t>
  </si>
  <si>
    <t>Conspecific avg</t>
  </si>
  <si>
    <t xml:space="preserve">Note: each female was exposed to 4 of 6 possible stimulus pairs. In some trials, a misprogram resulted in the repeat of previous stimuli on Day 4, instead of new presentation of stimuli. In these cases we used data from the first presentation, and females only have preference data for 3 out of 6 stimuli pairs. </t>
  </si>
  <si>
    <t>*Needed additional conspecific/heterospecific training</t>
  </si>
  <si>
    <t>Average Hops per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</si>
</sst>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 x14ac:knownFonts="1">
    <font>
      <sz val="12"/>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5">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auto="1"/>
      </left>
      <right style="thin">
        <color auto="1"/>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Fill="1" applyAlignment="1">
      <alignment horizontal="left" wrapText="1"/>
    </xf>
    <xf numFmtId="0" fontId="0" fillId="0" borderId="0" xfId="0" applyFill="1" applyBorder="1"/>
    <xf numFmtId="0" fontId="0" fillId="0" borderId="0" xfId="0" applyFont="1" applyFill="1" applyAlignment="1">
      <alignment horizontal="left"/>
    </xf>
    <xf numFmtId="0" fontId="0" fillId="0" borderId="1" xfId="0" applyFont="1" applyFill="1" applyBorder="1" applyAlignment="1">
      <alignment horizontal="left" wrapText="1"/>
    </xf>
    <xf numFmtId="0" fontId="0" fillId="0" borderId="0" xfId="0" applyFont="1" applyFill="1" applyBorder="1" applyAlignment="1">
      <alignment horizontal="left"/>
    </xf>
    <xf numFmtId="0" fontId="0" fillId="0" borderId="2" xfId="0" applyFill="1" applyBorder="1" applyAlignment="1">
      <alignment horizontal="left"/>
    </xf>
    <xf numFmtId="0" fontId="0" fillId="0" borderId="0" xfId="0" applyFill="1" applyAlignment="1">
      <alignment horizontal="left"/>
    </xf>
    <xf numFmtId="0" fontId="0" fillId="0" borderId="1" xfId="0" applyFont="1" applyFill="1" applyBorder="1" applyAlignment="1">
      <alignment horizontal="left"/>
    </xf>
    <xf numFmtId="0" fontId="0" fillId="0" borderId="1" xfId="0" applyFill="1" applyBorder="1"/>
    <xf numFmtId="0" fontId="0" fillId="0" borderId="3" xfId="0" applyFill="1" applyBorder="1" applyAlignment="1">
      <alignment horizontal="left"/>
    </xf>
    <xf numFmtId="0" fontId="0" fillId="0" borderId="5" xfId="0" applyFill="1" applyBorder="1" applyAlignment="1">
      <alignment horizontal="left"/>
    </xf>
    <xf numFmtId="0" fontId="0" fillId="0" borderId="4" xfId="0" applyFill="1" applyBorder="1" applyAlignment="1">
      <alignment horizontal="left"/>
    </xf>
    <xf numFmtId="0" fontId="0" fillId="0" borderId="3" xfId="0" applyFont="1" applyFill="1" applyBorder="1" applyAlignment="1">
      <alignment horizontal="left"/>
    </xf>
    <xf numFmtId="0" fontId="0" fillId="0" borderId="2" xfId="0" applyFont="1" applyFill="1" applyBorder="1" applyAlignment="1">
      <alignment horizontal="left"/>
    </xf>
    <xf numFmtId="0" fontId="0" fillId="0" borderId="2" xfId="0" applyFill="1" applyBorder="1"/>
    <xf numFmtId="43" fontId="0" fillId="0" borderId="5" xfId="1" applyFont="1" applyFill="1" applyBorder="1" applyAlignment="1">
      <alignment horizontal="left" wrapText="1"/>
    </xf>
    <xf numFmtId="43" fontId="0" fillId="0" borderId="4" xfId="1" applyFont="1" applyFill="1" applyBorder="1" applyAlignment="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0" fillId="2" borderId="1" xfId="0" applyFont="1" applyFill="1" applyBorder="1" applyAlignment="1">
      <alignment horizontal="left"/>
    </xf>
    <xf numFmtId="0" fontId="0" fillId="2" borderId="0" xfId="0" applyFont="1" applyFill="1" applyBorder="1" applyAlignment="1">
      <alignment horizontal="left"/>
    </xf>
    <xf numFmtId="0" fontId="3" fillId="3" borderId="5" xfId="0" applyFont="1" applyFill="1" applyBorder="1" applyAlignment="1">
      <alignment horizontal="left" wrapText="1"/>
    </xf>
    <xf numFmtId="0" fontId="0" fillId="3" borderId="4" xfId="0" applyFill="1" applyBorder="1" applyAlignment="1">
      <alignment horizontal="left"/>
    </xf>
    <xf numFmtId="0" fontId="0" fillId="3" borderId="5" xfId="0"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6" xfId="0" applyFill="1" applyBorder="1" applyAlignment="1">
      <alignment horizontal="left" wrapText="1"/>
    </xf>
    <xf numFmtId="0" fontId="0" fillId="0" borderId="7" xfId="0" applyFill="1" applyBorder="1" applyAlignment="1">
      <alignment horizontal="left" wrapText="1"/>
    </xf>
    <xf numFmtId="0" fontId="0" fillId="0" borderId="10" xfId="0" applyBorder="1" applyAlignment="1">
      <alignment horizontal="left"/>
    </xf>
    <xf numFmtId="0" fontId="0" fillId="0" borderId="0" xfId="0" applyFill="1" applyBorder="1" applyAlignment="1">
      <alignment vertical="center" wrapText="1"/>
    </xf>
    <xf numFmtId="0" fontId="0" fillId="0" borderId="1" xfId="0" applyFill="1" applyBorder="1" applyAlignment="1">
      <alignmen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0" fillId="3" borderId="2" xfId="0" applyFill="1" applyBorder="1" applyAlignment="1">
      <alignment horizontal="left"/>
    </xf>
    <xf numFmtId="0" fontId="0" fillId="3" borderId="10" xfId="0" applyFont="1" applyFill="1" applyBorder="1" applyAlignment="1">
      <alignment horizontal="left"/>
    </xf>
    <xf numFmtId="0" fontId="0" fillId="3" borderId="0" xfId="0" applyFont="1" applyFill="1" applyBorder="1" applyAlignment="1">
      <alignment horizontal="left"/>
    </xf>
    <xf numFmtId="0" fontId="0" fillId="3" borderId="2" xfId="0" applyFont="1" applyFill="1" applyBorder="1" applyAlignment="1">
      <alignment horizontal="left"/>
    </xf>
    <xf numFmtId="0" fontId="0" fillId="0" borderId="2" xfId="0" applyFill="1" applyBorder="1" applyAlignment="1">
      <alignment vertical="center" wrapText="1"/>
    </xf>
    <xf numFmtId="0" fontId="0" fillId="0" borderId="1" xfId="0" applyFill="1" applyBorder="1" applyAlignment="1">
      <alignment horizontal="left"/>
    </xf>
    <xf numFmtId="0" fontId="0" fillId="0" borderId="3" xfId="0" applyFill="1" applyBorder="1" applyAlignment="1">
      <alignment vertical="center" wrapText="1"/>
    </xf>
    <xf numFmtId="0" fontId="0" fillId="3" borderId="3" xfId="0" applyFont="1" applyFill="1" applyBorder="1" applyAlignment="1">
      <alignment horizontal="left"/>
    </xf>
    <xf numFmtId="0" fontId="0" fillId="2" borderId="1" xfId="0" applyFill="1" applyBorder="1" applyAlignment="1">
      <alignment horizontal="left"/>
    </xf>
    <xf numFmtId="0" fontId="0" fillId="0" borderId="3" xfId="0" applyFill="1" applyBorder="1" applyAlignment="1">
      <alignment horizontal="left" wrapText="1"/>
    </xf>
    <xf numFmtId="0" fontId="0" fillId="2" borderId="0" xfId="0" applyFill="1" applyBorder="1" applyAlignment="1">
      <alignment horizontal="left"/>
    </xf>
    <xf numFmtId="0" fontId="0" fillId="2" borderId="7" xfId="0" applyFill="1" applyBorder="1" applyAlignment="1">
      <alignment horizontal="left"/>
    </xf>
    <xf numFmtId="0" fontId="0" fillId="0" borderId="8" xfId="0" applyFill="1" applyBorder="1" applyAlignment="1">
      <alignment horizontal="left"/>
    </xf>
    <xf numFmtId="0" fontId="0" fillId="2" borderId="8" xfId="0" applyFill="1" applyBorder="1" applyAlignment="1">
      <alignment horizontal="left"/>
    </xf>
    <xf numFmtId="0" fontId="0" fillId="0" borderId="9" xfId="0" applyFill="1" applyBorder="1" applyAlignment="1">
      <alignment horizontal="left"/>
    </xf>
    <xf numFmtId="0" fontId="0" fillId="0" borderId="0" xfId="0" applyFill="1" applyBorder="1" applyAlignment="1">
      <alignment horizontal="left" wrapText="1"/>
    </xf>
    <xf numFmtId="0" fontId="0" fillId="3" borderId="13" xfId="0" applyFill="1" applyBorder="1" applyAlignment="1">
      <alignment horizontal="left" vertical="top" wrapText="1"/>
    </xf>
    <xf numFmtId="0" fontId="0" fillId="3" borderId="0" xfId="0" applyFill="1" applyAlignment="1">
      <alignment horizontal="left" vertical="top" wrapText="1"/>
    </xf>
    <xf numFmtId="0" fontId="0" fillId="2" borderId="13" xfId="0" applyFill="1" applyBorder="1" applyAlignment="1">
      <alignment horizontal="left" vertical="top" wrapText="1"/>
    </xf>
    <xf numFmtId="0" fontId="0" fillId="0" borderId="11" xfId="0" applyBorder="1" applyAlignment="1">
      <alignment horizontal="left" vertical="top" wrapText="1"/>
    </xf>
    <xf numFmtId="0" fontId="0" fillId="3" borderId="14" xfId="0" applyFill="1" applyBorder="1" applyAlignment="1">
      <alignment horizontal="left" vertical="top" wrapText="1"/>
    </xf>
    <xf numFmtId="0" fontId="0" fillId="0" borderId="10" xfId="0" applyBorder="1" applyAlignment="1">
      <alignment horizontal="left" vertical="top" wrapText="1"/>
    </xf>
    <xf numFmtId="0" fontId="0" fillId="3" borderId="10" xfId="0" applyFill="1" applyBorder="1" applyAlignment="1">
      <alignment horizontal="left" vertical="top" wrapText="1"/>
    </xf>
    <xf numFmtId="164" fontId="0" fillId="2" borderId="14" xfId="0" applyNumberFormat="1" applyFill="1" applyBorder="1" applyAlignment="1">
      <alignment horizontal="left" vertical="top" wrapText="1"/>
    </xf>
    <xf numFmtId="0" fontId="0" fillId="0" borderId="10" xfId="0" applyFill="1" applyBorder="1" applyAlignment="1">
      <alignment horizontal="left"/>
    </xf>
    <xf numFmtId="0" fontId="0" fillId="0" borderId="11" xfId="0" applyFill="1" applyBorder="1" applyAlignment="1">
      <alignment horizontal="left"/>
    </xf>
    <xf numFmtId="0" fontId="3" fillId="3" borderId="1" xfId="0" applyFont="1" applyFill="1" applyBorder="1" applyAlignment="1">
      <alignment horizontal="left" wrapText="1"/>
    </xf>
    <xf numFmtId="0" fontId="0" fillId="3" borderId="0" xfId="0" applyFill="1" applyBorder="1" applyAlignment="1">
      <alignment horizontal="left"/>
    </xf>
    <xf numFmtId="0" fontId="3" fillId="3" borderId="3" xfId="0" applyFont="1" applyFill="1" applyBorder="1" applyAlignment="1">
      <alignment horizontal="left" wrapText="1"/>
    </xf>
    <xf numFmtId="0" fontId="0" fillId="3" borderId="3" xfId="0" applyFill="1" applyBorder="1" applyAlignment="1">
      <alignment horizontal="left"/>
    </xf>
    <xf numFmtId="0" fontId="3" fillId="0" borderId="5" xfId="0" applyFont="1" applyFill="1" applyBorder="1" applyAlignment="1">
      <alignment horizontal="left" wrapText="1"/>
    </xf>
    <xf numFmtId="0" fontId="0" fillId="3" borderId="1" xfId="0" applyFill="1" applyBorder="1" applyAlignment="1">
      <alignment horizontal="left"/>
    </xf>
    <xf numFmtId="43" fontId="0" fillId="0" borderId="0" xfId="0" applyNumberFormat="1" applyFill="1" applyBorder="1" applyAlignment="1">
      <alignment horizontal="left"/>
    </xf>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99FB-C90F-40CF-BFFE-9D3403A2F43D}">
  <dimension ref="A1:K27"/>
  <sheetViews>
    <sheetView zoomScale="80" workbookViewId="0">
      <selection activeCell="N7" sqref="N7"/>
    </sheetView>
  </sheetViews>
  <sheetFormatPr defaultRowHeight="15.5" x14ac:dyDescent="0.35"/>
  <cols>
    <col min="5" max="5" width="13.33203125" customWidth="1"/>
    <col min="6" max="6" width="11" customWidth="1"/>
  </cols>
  <sheetData>
    <row r="1" spans="1:11" ht="46.5" x14ac:dyDescent="0.35">
      <c r="A1" s="43" t="s">
        <v>91</v>
      </c>
      <c r="B1" s="44" t="s">
        <v>94</v>
      </c>
      <c r="C1" s="44" t="s">
        <v>95</v>
      </c>
      <c r="D1" s="43" t="s">
        <v>92</v>
      </c>
      <c r="E1" s="44" t="s">
        <v>93</v>
      </c>
      <c r="F1" s="45" t="s">
        <v>43</v>
      </c>
      <c r="G1" s="44" t="s">
        <v>39</v>
      </c>
      <c r="H1" s="44" t="s">
        <v>40</v>
      </c>
      <c r="I1" s="44" t="s">
        <v>41</v>
      </c>
      <c r="J1" s="44" t="s">
        <v>42</v>
      </c>
      <c r="K1" s="65" t="s">
        <v>101</v>
      </c>
    </row>
    <row r="2" spans="1:11" x14ac:dyDescent="0.35">
      <c r="A2" s="39" t="s">
        <v>22</v>
      </c>
      <c r="B2" s="40">
        <v>13.75</v>
      </c>
      <c r="C2" s="40">
        <v>3</v>
      </c>
      <c r="D2" s="39" t="s">
        <v>79</v>
      </c>
      <c r="E2" s="40" t="s">
        <v>46</v>
      </c>
      <c r="F2" s="40">
        <v>3</v>
      </c>
      <c r="G2" s="40">
        <v>17</v>
      </c>
      <c r="H2" s="40">
        <v>3</v>
      </c>
      <c r="I2" s="40">
        <v>33</v>
      </c>
      <c r="J2" s="62" t="s">
        <v>23</v>
      </c>
      <c r="K2" s="66"/>
    </row>
    <row r="3" spans="1:11" x14ac:dyDescent="0.35">
      <c r="A3" s="41" t="s">
        <v>24</v>
      </c>
      <c r="B3" s="42">
        <v>14.17</v>
      </c>
      <c r="C3" s="42">
        <v>3</v>
      </c>
      <c r="D3" s="41" t="s">
        <v>79</v>
      </c>
      <c r="E3" s="42" t="s">
        <v>48</v>
      </c>
      <c r="F3" s="42">
        <v>8</v>
      </c>
      <c r="G3" s="42">
        <v>3</v>
      </c>
      <c r="H3" s="42">
        <v>3</v>
      </c>
      <c r="I3" s="42">
        <v>6</v>
      </c>
      <c r="J3" s="42">
        <v>4</v>
      </c>
      <c r="K3" s="67">
        <f>SUM(F3:J3)</f>
        <v>24</v>
      </c>
    </row>
    <row r="4" spans="1:11" x14ac:dyDescent="0.35">
      <c r="A4" s="41" t="s">
        <v>25</v>
      </c>
      <c r="B4" s="42">
        <v>15.65</v>
      </c>
      <c r="C4" s="42">
        <v>4</v>
      </c>
      <c r="D4" s="41" t="s">
        <v>79</v>
      </c>
      <c r="E4" s="42" t="s">
        <v>48</v>
      </c>
      <c r="F4" s="42">
        <v>6</v>
      </c>
      <c r="G4" s="42">
        <v>3</v>
      </c>
      <c r="H4" s="42">
        <v>3</v>
      </c>
      <c r="I4" s="42">
        <v>3</v>
      </c>
      <c r="J4" s="42">
        <v>13</v>
      </c>
      <c r="K4" s="67">
        <f>SUM(F4:J4)</f>
        <v>28</v>
      </c>
    </row>
    <row r="5" spans="1:11" x14ac:dyDescent="0.35">
      <c r="A5" s="41" t="s">
        <v>80</v>
      </c>
      <c r="B5" s="42">
        <v>14.49</v>
      </c>
      <c r="C5" s="42">
        <v>4</v>
      </c>
      <c r="D5" s="41" t="s">
        <v>79</v>
      </c>
      <c r="E5" s="42" t="s">
        <v>48</v>
      </c>
      <c r="F5" s="42">
        <v>7</v>
      </c>
      <c r="G5" s="42">
        <v>19</v>
      </c>
      <c r="H5" s="42">
        <v>3</v>
      </c>
      <c r="I5" s="42">
        <v>6</v>
      </c>
      <c r="J5" s="42">
        <v>4</v>
      </c>
      <c r="K5" s="67">
        <f>SUM(F5:J5)</f>
        <v>39</v>
      </c>
    </row>
    <row r="6" spans="1:11" x14ac:dyDescent="0.35">
      <c r="A6" s="41" t="s">
        <v>81</v>
      </c>
      <c r="B6" s="42">
        <v>12.85</v>
      </c>
      <c r="C6" s="42">
        <v>3</v>
      </c>
      <c r="D6" s="41" t="s">
        <v>79</v>
      </c>
      <c r="E6" s="42" t="s">
        <v>48</v>
      </c>
      <c r="F6" s="42">
        <v>3</v>
      </c>
      <c r="G6" s="42">
        <v>3</v>
      </c>
      <c r="H6" s="42">
        <v>3</v>
      </c>
      <c r="I6" s="42">
        <v>36</v>
      </c>
      <c r="J6" s="42">
        <v>19</v>
      </c>
      <c r="K6" s="67">
        <f>SUM(F6:J6)</f>
        <v>64</v>
      </c>
    </row>
    <row r="7" spans="1:11" x14ac:dyDescent="0.35">
      <c r="A7" s="41" t="s">
        <v>26</v>
      </c>
      <c r="B7" s="42">
        <v>13.07</v>
      </c>
      <c r="C7" s="42">
        <v>1</v>
      </c>
      <c r="D7" s="41" t="s">
        <v>79</v>
      </c>
      <c r="E7" s="42" t="s">
        <v>46</v>
      </c>
      <c r="F7" s="42">
        <v>8</v>
      </c>
      <c r="G7" s="42">
        <v>6</v>
      </c>
      <c r="H7" s="42">
        <v>3</v>
      </c>
      <c r="I7" s="42">
        <v>7</v>
      </c>
      <c r="J7" s="63" t="s">
        <v>23</v>
      </c>
      <c r="K7" s="68"/>
    </row>
    <row r="8" spans="1:11" x14ac:dyDescent="0.35">
      <c r="A8" s="41" t="s">
        <v>82</v>
      </c>
      <c r="B8" s="42">
        <v>14.27</v>
      </c>
      <c r="C8" s="42">
        <v>3</v>
      </c>
      <c r="D8" s="41" t="s">
        <v>79</v>
      </c>
      <c r="E8" s="42" t="s">
        <v>48</v>
      </c>
      <c r="F8" s="42">
        <v>14</v>
      </c>
      <c r="G8" s="42">
        <v>6</v>
      </c>
      <c r="H8" s="42">
        <v>3</v>
      </c>
      <c r="I8" s="42">
        <v>3</v>
      </c>
      <c r="J8" s="42">
        <v>38</v>
      </c>
      <c r="K8" s="67">
        <f t="shared" ref="K8:K14" si="0">SUM(F8:J8)</f>
        <v>64</v>
      </c>
    </row>
    <row r="9" spans="1:11" x14ac:dyDescent="0.35">
      <c r="A9" s="41" t="s">
        <v>27</v>
      </c>
      <c r="B9" s="42">
        <v>14.88</v>
      </c>
      <c r="C9" s="42">
        <v>3</v>
      </c>
      <c r="D9" s="41" t="s">
        <v>79</v>
      </c>
      <c r="E9" s="42" t="s">
        <v>48</v>
      </c>
      <c r="F9" s="42">
        <v>10</v>
      </c>
      <c r="G9" s="42">
        <v>6</v>
      </c>
      <c r="H9" s="42">
        <v>3</v>
      </c>
      <c r="I9" s="42">
        <v>12</v>
      </c>
      <c r="J9" s="42">
        <v>60</v>
      </c>
      <c r="K9" s="67">
        <f t="shared" si="0"/>
        <v>91</v>
      </c>
    </row>
    <row r="10" spans="1:11" x14ac:dyDescent="0.35">
      <c r="A10" s="41" t="s">
        <v>83</v>
      </c>
      <c r="B10" s="42">
        <v>16.489999999999998</v>
      </c>
      <c r="C10" s="42">
        <v>5</v>
      </c>
      <c r="D10" s="41" t="s">
        <v>79</v>
      </c>
      <c r="E10" s="42" t="s">
        <v>48</v>
      </c>
      <c r="F10" s="42">
        <v>19</v>
      </c>
      <c r="G10" s="42">
        <v>4</v>
      </c>
      <c r="H10" s="42">
        <v>3</v>
      </c>
      <c r="I10" s="42">
        <v>5</v>
      </c>
      <c r="J10" s="42">
        <v>13</v>
      </c>
      <c r="K10" s="67">
        <f t="shared" si="0"/>
        <v>44</v>
      </c>
    </row>
    <row r="11" spans="1:11" x14ac:dyDescent="0.35">
      <c r="A11" s="41" t="s">
        <v>28</v>
      </c>
      <c r="B11" s="42">
        <v>18.02</v>
      </c>
      <c r="C11" s="42">
        <v>5</v>
      </c>
      <c r="D11" s="41" t="s">
        <v>79</v>
      </c>
      <c r="E11" s="42" t="s">
        <v>48</v>
      </c>
      <c r="F11" s="42">
        <v>3</v>
      </c>
      <c r="G11" s="42">
        <v>3</v>
      </c>
      <c r="H11" s="42">
        <v>4</v>
      </c>
      <c r="I11" s="42">
        <v>9</v>
      </c>
      <c r="J11" s="42">
        <v>36</v>
      </c>
      <c r="K11" s="67">
        <f t="shared" si="0"/>
        <v>55</v>
      </c>
    </row>
    <row r="12" spans="1:11" x14ac:dyDescent="0.35">
      <c r="A12" s="41" t="s">
        <v>29</v>
      </c>
      <c r="B12" s="42">
        <v>16.34</v>
      </c>
      <c r="C12" s="42">
        <v>4</v>
      </c>
      <c r="D12" s="41" t="s">
        <v>79</v>
      </c>
      <c r="E12" s="42" t="s">
        <v>48</v>
      </c>
      <c r="F12" s="42">
        <v>9</v>
      </c>
      <c r="G12" s="42">
        <v>3</v>
      </c>
      <c r="H12" s="42">
        <v>3</v>
      </c>
      <c r="I12" s="42">
        <v>3</v>
      </c>
      <c r="J12" s="42">
        <v>8</v>
      </c>
      <c r="K12" s="67">
        <f t="shared" si="0"/>
        <v>26</v>
      </c>
    </row>
    <row r="13" spans="1:11" x14ac:dyDescent="0.35">
      <c r="A13" s="41" t="s">
        <v>84</v>
      </c>
      <c r="B13" s="42">
        <v>14.8</v>
      </c>
      <c r="C13" s="42">
        <v>2</v>
      </c>
      <c r="D13" s="41" t="s">
        <v>79</v>
      </c>
      <c r="E13" s="42" t="s">
        <v>48</v>
      </c>
      <c r="F13" s="42">
        <v>6</v>
      </c>
      <c r="G13" s="42">
        <v>3</v>
      </c>
      <c r="H13" s="42">
        <v>3</v>
      </c>
      <c r="I13" s="42">
        <v>3</v>
      </c>
      <c r="J13" s="42">
        <v>4</v>
      </c>
      <c r="K13" s="67">
        <f t="shared" si="0"/>
        <v>19</v>
      </c>
    </row>
    <row r="14" spans="1:11" x14ac:dyDescent="0.35">
      <c r="A14" s="41" t="s">
        <v>30</v>
      </c>
      <c r="B14" s="42">
        <v>12.47</v>
      </c>
      <c r="C14" s="42">
        <v>3</v>
      </c>
      <c r="D14" s="41" t="s">
        <v>79</v>
      </c>
      <c r="E14" s="42" t="s">
        <v>48</v>
      </c>
      <c r="F14" s="42">
        <v>5</v>
      </c>
      <c r="G14" s="42">
        <v>3</v>
      </c>
      <c r="H14" s="42">
        <v>3</v>
      </c>
      <c r="I14" s="42">
        <v>3</v>
      </c>
      <c r="J14" s="42">
        <v>4</v>
      </c>
      <c r="K14" s="67">
        <f t="shared" si="0"/>
        <v>18</v>
      </c>
    </row>
    <row r="15" spans="1:11" x14ac:dyDescent="0.35">
      <c r="A15" s="41" t="s">
        <v>31</v>
      </c>
      <c r="B15" s="42">
        <v>11.78</v>
      </c>
      <c r="C15" s="42">
        <v>3</v>
      </c>
      <c r="D15" s="41" t="s">
        <v>79</v>
      </c>
      <c r="E15" s="42" t="s">
        <v>46</v>
      </c>
      <c r="F15" s="42">
        <v>15</v>
      </c>
      <c r="G15" s="42">
        <v>3</v>
      </c>
      <c r="H15" s="42">
        <v>4</v>
      </c>
      <c r="I15" s="42">
        <v>18</v>
      </c>
      <c r="J15" s="63" t="s">
        <v>23</v>
      </c>
      <c r="K15" s="68"/>
    </row>
    <row r="16" spans="1:11" x14ac:dyDescent="0.35">
      <c r="A16" s="41" t="s">
        <v>32</v>
      </c>
      <c r="B16" s="42">
        <v>14.23</v>
      </c>
      <c r="C16" s="42">
        <v>4</v>
      </c>
      <c r="D16" s="41" t="s">
        <v>79</v>
      </c>
      <c r="E16" s="42" t="s">
        <v>48</v>
      </c>
      <c r="F16" s="42">
        <v>4</v>
      </c>
      <c r="G16" s="42">
        <v>3</v>
      </c>
      <c r="H16" s="42">
        <v>3</v>
      </c>
      <c r="I16" s="42">
        <v>4</v>
      </c>
      <c r="J16" s="42">
        <v>9</v>
      </c>
      <c r="K16" s="67">
        <f>SUM(F16:J16)</f>
        <v>23</v>
      </c>
    </row>
    <row r="17" spans="1:11" x14ac:dyDescent="0.35">
      <c r="A17" s="41" t="s">
        <v>33</v>
      </c>
      <c r="B17" s="42">
        <v>13.89</v>
      </c>
      <c r="C17" s="42">
        <v>4</v>
      </c>
      <c r="D17" s="41" t="s">
        <v>79</v>
      </c>
      <c r="E17" s="42" t="s">
        <v>46</v>
      </c>
      <c r="F17" s="42">
        <v>21</v>
      </c>
      <c r="G17" s="42">
        <v>4</v>
      </c>
      <c r="H17" s="42">
        <v>5</v>
      </c>
      <c r="I17" s="42">
        <v>11</v>
      </c>
      <c r="J17" s="63" t="s">
        <v>23</v>
      </c>
      <c r="K17" s="68"/>
    </row>
    <row r="18" spans="1:11" x14ac:dyDescent="0.35">
      <c r="A18" s="41" t="s">
        <v>34</v>
      </c>
      <c r="B18" s="42">
        <v>11.94</v>
      </c>
      <c r="C18" s="42">
        <v>1</v>
      </c>
      <c r="D18" s="41" t="s">
        <v>79</v>
      </c>
      <c r="E18" s="42" t="s">
        <v>46</v>
      </c>
      <c r="F18" s="42">
        <v>10</v>
      </c>
      <c r="G18" s="42">
        <v>3</v>
      </c>
      <c r="H18" s="42">
        <v>3</v>
      </c>
      <c r="I18" s="42">
        <v>8</v>
      </c>
      <c r="J18" s="63" t="s">
        <v>23</v>
      </c>
      <c r="K18" s="68"/>
    </row>
    <row r="19" spans="1:11" x14ac:dyDescent="0.35">
      <c r="A19" s="41" t="s">
        <v>85</v>
      </c>
      <c r="B19" s="42">
        <v>12.81</v>
      </c>
      <c r="C19" s="42">
        <v>4</v>
      </c>
      <c r="D19" s="41" t="s">
        <v>79</v>
      </c>
      <c r="E19" s="42" t="s">
        <v>46</v>
      </c>
      <c r="F19" s="42">
        <v>8</v>
      </c>
      <c r="G19" s="42">
        <v>3</v>
      </c>
      <c r="H19" s="42">
        <v>3</v>
      </c>
      <c r="I19" s="42">
        <v>21</v>
      </c>
      <c r="J19" s="63" t="s">
        <v>23</v>
      </c>
      <c r="K19" s="68"/>
    </row>
    <row r="20" spans="1:11" x14ac:dyDescent="0.35">
      <c r="A20" s="41" t="s">
        <v>35</v>
      </c>
      <c r="B20" s="42">
        <v>15.2</v>
      </c>
      <c r="C20" s="42">
        <v>3</v>
      </c>
      <c r="D20" s="41" t="s">
        <v>79</v>
      </c>
      <c r="E20" s="42" t="s">
        <v>48</v>
      </c>
      <c r="F20" s="42">
        <v>4</v>
      </c>
      <c r="G20" s="42">
        <v>3</v>
      </c>
      <c r="H20" s="42">
        <v>3</v>
      </c>
      <c r="I20" s="42">
        <v>3</v>
      </c>
      <c r="J20" s="42">
        <v>4</v>
      </c>
      <c r="K20" s="67">
        <f>SUM(F20:J20)</f>
        <v>17</v>
      </c>
    </row>
    <row r="21" spans="1:11" x14ac:dyDescent="0.35">
      <c r="A21" s="41" t="s">
        <v>86</v>
      </c>
      <c r="B21" s="42">
        <v>12.9</v>
      </c>
      <c r="C21" s="42">
        <v>1</v>
      </c>
      <c r="D21" s="41" t="s">
        <v>79</v>
      </c>
      <c r="E21" s="42" t="s">
        <v>48</v>
      </c>
      <c r="F21" s="42">
        <v>27</v>
      </c>
      <c r="G21" s="42">
        <v>6</v>
      </c>
      <c r="H21" s="42">
        <v>4</v>
      </c>
      <c r="I21" s="42">
        <v>25</v>
      </c>
      <c r="J21" s="42">
        <v>4</v>
      </c>
      <c r="K21" s="67">
        <f>SUM(F21:J21)</f>
        <v>66</v>
      </c>
    </row>
    <row r="22" spans="1:11" x14ac:dyDescent="0.35">
      <c r="A22" s="41" t="s">
        <v>36</v>
      </c>
      <c r="B22" s="42">
        <v>15.75</v>
      </c>
      <c r="C22" s="42">
        <v>3</v>
      </c>
      <c r="D22" s="41" t="s">
        <v>79</v>
      </c>
      <c r="E22" s="42" t="s">
        <v>48</v>
      </c>
      <c r="F22" s="42">
        <v>9</v>
      </c>
      <c r="G22" s="42">
        <v>6</v>
      </c>
      <c r="H22" s="42">
        <v>3</v>
      </c>
      <c r="I22" s="42">
        <v>37</v>
      </c>
      <c r="J22" s="42">
        <v>20</v>
      </c>
      <c r="K22" s="67">
        <f>SUM(F22:J22)</f>
        <v>75</v>
      </c>
    </row>
    <row r="23" spans="1:11" x14ac:dyDescent="0.35">
      <c r="A23" s="41" t="s">
        <v>87</v>
      </c>
      <c r="B23" s="42">
        <v>14.09</v>
      </c>
      <c r="C23" s="42">
        <v>4</v>
      </c>
      <c r="D23" s="41" t="s">
        <v>79</v>
      </c>
      <c r="E23" s="42" t="s">
        <v>48</v>
      </c>
      <c r="F23" s="42">
        <v>10</v>
      </c>
      <c r="G23" s="42">
        <v>3</v>
      </c>
      <c r="H23" s="42">
        <v>4</v>
      </c>
      <c r="I23" s="42">
        <v>5</v>
      </c>
      <c r="J23" s="42">
        <v>7</v>
      </c>
      <c r="K23" s="67">
        <f>SUM(F23:J23)</f>
        <v>29</v>
      </c>
    </row>
    <row r="24" spans="1:11" x14ac:dyDescent="0.35">
      <c r="A24" s="41" t="s">
        <v>37</v>
      </c>
      <c r="B24" s="42">
        <v>12.37</v>
      </c>
      <c r="C24" s="42">
        <v>0</v>
      </c>
      <c r="D24" s="41" t="s">
        <v>79</v>
      </c>
      <c r="E24" s="42" t="s">
        <v>46</v>
      </c>
      <c r="F24" s="63" t="s">
        <v>23</v>
      </c>
      <c r="G24" s="63"/>
      <c r="H24" s="63"/>
      <c r="I24" s="63"/>
      <c r="J24" s="63"/>
      <c r="K24" s="68"/>
    </row>
    <row r="25" spans="1:11" x14ac:dyDescent="0.35">
      <c r="A25" s="41" t="s">
        <v>88</v>
      </c>
      <c r="B25" s="42">
        <v>15.04</v>
      </c>
      <c r="C25" s="42">
        <v>3</v>
      </c>
      <c r="D25" s="41" t="s">
        <v>79</v>
      </c>
      <c r="E25" s="42" t="s">
        <v>48</v>
      </c>
      <c r="F25" s="42">
        <v>14</v>
      </c>
      <c r="G25" s="42">
        <v>3</v>
      </c>
      <c r="H25" s="42">
        <v>3</v>
      </c>
      <c r="I25" s="42">
        <v>8</v>
      </c>
      <c r="J25" s="42">
        <v>15</v>
      </c>
      <c r="K25" s="67">
        <f>SUM(F25:J25)</f>
        <v>43</v>
      </c>
    </row>
    <row r="26" spans="1:11" x14ac:dyDescent="0.35">
      <c r="A26" s="41" t="s">
        <v>38</v>
      </c>
      <c r="B26" s="42">
        <v>13.54</v>
      </c>
      <c r="C26" s="42">
        <v>2</v>
      </c>
      <c r="D26" s="41" t="s">
        <v>79</v>
      </c>
      <c r="E26" s="42" t="s">
        <v>48</v>
      </c>
      <c r="F26" s="42">
        <v>22</v>
      </c>
      <c r="G26" s="42">
        <v>6</v>
      </c>
      <c r="H26" s="42">
        <v>4</v>
      </c>
      <c r="I26" s="42">
        <v>11</v>
      </c>
      <c r="J26" s="42">
        <v>17</v>
      </c>
      <c r="K26" s="67">
        <f>SUM(F26:J26)</f>
        <v>60</v>
      </c>
    </row>
    <row r="27" spans="1:11" x14ac:dyDescent="0.35">
      <c r="A27" s="64" t="s">
        <v>89</v>
      </c>
      <c r="B27" s="64"/>
      <c r="C27" s="64"/>
      <c r="D27" s="64"/>
      <c r="E27" s="64" t="s">
        <v>90</v>
      </c>
      <c r="F27" s="64"/>
      <c r="G27" s="64"/>
      <c r="H27" s="64"/>
      <c r="I27" s="64"/>
      <c r="J27" s="64"/>
      <c r="K27" s="69">
        <f>AVERAGE(K2:K26)</f>
        <v>43.611111111111114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zoomScale="77" zoomScaleNormal="77" workbookViewId="0">
      <selection sqref="A1:XFD1048576"/>
    </sheetView>
  </sheetViews>
  <sheetFormatPr defaultColWidth="10.83203125" defaultRowHeight="15.5" x14ac:dyDescent="0.35"/>
  <cols>
    <col min="1" max="1" width="10.83203125" style="1"/>
    <col min="2" max="2" width="12.4140625" style="2" customWidth="1"/>
    <col min="3" max="7" width="10.83203125" style="2"/>
    <col min="8" max="8" width="13.4140625" style="2" customWidth="1"/>
    <col min="9" max="9" width="10.83203125" style="2"/>
    <col min="10" max="10" width="14.1640625" style="2" customWidth="1"/>
    <col min="11" max="16384" width="10.83203125" style="2"/>
  </cols>
  <sheetData>
    <row r="1" spans="1:15" s="4" customFormat="1" ht="46.5" customHeight="1" x14ac:dyDescent="0.35">
      <c r="A1" s="34" t="s">
        <v>73</v>
      </c>
      <c r="B1" s="31" t="s">
        <v>49</v>
      </c>
      <c r="C1" s="28" t="s">
        <v>44</v>
      </c>
      <c r="D1" s="29" t="s">
        <v>43</v>
      </c>
      <c r="E1" s="29" t="s">
        <v>39</v>
      </c>
      <c r="F1" s="29" t="s">
        <v>40</v>
      </c>
      <c r="G1" s="29" t="s">
        <v>41</v>
      </c>
      <c r="H1" s="29" t="s">
        <v>42</v>
      </c>
      <c r="I1" s="35" t="s">
        <v>45</v>
      </c>
      <c r="J1" s="31" t="s">
        <v>99</v>
      </c>
      <c r="K1" s="30" t="s">
        <v>74</v>
      </c>
      <c r="L1" s="30" t="s">
        <v>75</v>
      </c>
      <c r="M1" s="30" t="s">
        <v>76</v>
      </c>
      <c r="N1" s="30" t="s">
        <v>77</v>
      </c>
      <c r="O1" s="31" t="s">
        <v>78</v>
      </c>
    </row>
    <row r="2" spans="1:15" s="10" customFormat="1" x14ac:dyDescent="0.35">
      <c r="A2" s="15" t="s">
        <v>22</v>
      </c>
      <c r="B2" s="17" t="s">
        <v>57</v>
      </c>
      <c r="C2" s="32" t="s">
        <v>46</v>
      </c>
      <c r="D2" s="8">
        <v>3</v>
      </c>
      <c r="E2" s="8">
        <v>17</v>
      </c>
      <c r="F2" s="8">
        <v>3</v>
      </c>
      <c r="G2" s="8">
        <v>33</v>
      </c>
      <c r="H2" s="48" t="s">
        <v>47</v>
      </c>
      <c r="I2" s="47"/>
      <c r="J2" s="17">
        <f>SUM(D2:G2)+60</f>
        <v>116</v>
      </c>
      <c r="K2" s="37">
        <v>3.1</v>
      </c>
      <c r="L2" s="37">
        <v>5</v>
      </c>
      <c r="M2" s="37">
        <v>0.57499999999999996</v>
      </c>
      <c r="N2" s="37">
        <v>3.25</v>
      </c>
      <c r="O2" s="50">
        <v>4</v>
      </c>
    </row>
    <row r="3" spans="1:15" s="10" customFormat="1" x14ac:dyDescent="0.35">
      <c r="A3" s="15" t="s">
        <v>24</v>
      </c>
      <c r="B3" s="9" t="s">
        <v>58</v>
      </c>
      <c r="C3" s="32" t="s">
        <v>48</v>
      </c>
      <c r="D3" s="8">
        <v>8</v>
      </c>
      <c r="E3" s="8">
        <v>3</v>
      </c>
      <c r="F3" s="8">
        <v>3</v>
      </c>
      <c r="G3" s="8">
        <v>6</v>
      </c>
      <c r="H3" s="8">
        <v>4</v>
      </c>
      <c r="I3" s="70">
        <f>D3+E3+F3+G3+H3</f>
        <v>24</v>
      </c>
      <c r="J3" s="46"/>
      <c r="K3" s="37">
        <v>4.3</v>
      </c>
      <c r="L3" s="37">
        <v>6</v>
      </c>
      <c r="M3" s="37">
        <v>0.7</v>
      </c>
      <c r="N3" s="37">
        <v>5</v>
      </c>
      <c r="O3" s="50">
        <v>5</v>
      </c>
    </row>
    <row r="4" spans="1:15" s="10" customFormat="1" x14ac:dyDescent="0.35">
      <c r="A4" s="15" t="s">
        <v>25</v>
      </c>
      <c r="B4" s="17" t="s">
        <v>51</v>
      </c>
      <c r="C4" s="32" t="s">
        <v>48</v>
      </c>
      <c r="D4" s="8">
        <v>6</v>
      </c>
      <c r="E4" s="8">
        <v>3</v>
      </c>
      <c r="F4" s="8">
        <v>3</v>
      </c>
      <c r="G4" s="8">
        <v>3</v>
      </c>
      <c r="H4" s="8">
        <v>13</v>
      </c>
      <c r="I4" s="70">
        <f>D4+E4+F4+G4+H4</f>
        <v>28</v>
      </c>
      <c r="J4" s="49"/>
      <c r="K4" s="37">
        <v>8.5</v>
      </c>
      <c r="L4" s="5">
        <v>9</v>
      </c>
      <c r="M4" s="5">
        <v>1.7</v>
      </c>
      <c r="N4" s="5">
        <v>7</v>
      </c>
      <c r="O4" s="18">
        <v>8</v>
      </c>
    </row>
    <row r="5" spans="1:15" s="10" customFormat="1" x14ac:dyDescent="0.35">
      <c r="A5" s="15" t="s">
        <v>26</v>
      </c>
      <c r="B5" s="17" t="s">
        <v>50</v>
      </c>
      <c r="C5" s="32" t="s">
        <v>46</v>
      </c>
      <c r="D5" s="8">
        <v>8</v>
      </c>
      <c r="E5" s="8">
        <v>5</v>
      </c>
      <c r="F5" s="8">
        <v>3</v>
      </c>
      <c r="G5" s="8">
        <v>7</v>
      </c>
      <c r="H5" s="48" t="s">
        <v>23</v>
      </c>
      <c r="I5" s="47"/>
      <c r="J5" s="17">
        <v>83</v>
      </c>
      <c r="K5" s="37">
        <v>7</v>
      </c>
      <c r="L5" s="5">
        <v>5</v>
      </c>
      <c r="M5" s="5">
        <v>1.1399999999999999</v>
      </c>
      <c r="N5" s="5">
        <v>5.6</v>
      </c>
      <c r="O5" s="18">
        <v>5</v>
      </c>
    </row>
    <row r="6" spans="1:15" s="10" customFormat="1" x14ac:dyDescent="0.35">
      <c r="A6" s="15" t="s">
        <v>27</v>
      </c>
      <c r="B6" s="17" t="s">
        <v>59</v>
      </c>
      <c r="C6" s="32" t="s">
        <v>48</v>
      </c>
      <c r="D6" s="8">
        <v>10</v>
      </c>
      <c r="E6" s="8">
        <v>6</v>
      </c>
      <c r="F6" s="8">
        <v>3</v>
      </c>
      <c r="G6" s="8">
        <v>12</v>
      </c>
      <c r="H6" s="8">
        <v>60</v>
      </c>
      <c r="I6" s="70">
        <f>D6+E6+F6+G6+H6</f>
        <v>91</v>
      </c>
      <c r="J6" s="49"/>
      <c r="K6" s="37">
        <v>2.2999999999999998</v>
      </c>
      <c r="L6" s="5">
        <v>4</v>
      </c>
      <c r="M6" s="37">
        <v>0.5</v>
      </c>
      <c r="N6" s="37">
        <v>4.25</v>
      </c>
      <c r="O6" s="50">
        <v>7</v>
      </c>
    </row>
    <row r="7" spans="1:15" s="10" customFormat="1" x14ac:dyDescent="0.35">
      <c r="A7" s="15" t="s">
        <v>28</v>
      </c>
      <c r="B7" s="17" t="s">
        <v>13</v>
      </c>
      <c r="C7" s="32" t="s">
        <v>48</v>
      </c>
      <c r="D7" s="8">
        <v>3</v>
      </c>
      <c r="E7" s="8">
        <v>3</v>
      </c>
      <c r="F7" s="8">
        <v>4</v>
      </c>
      <c r="G7" s="8">
        <v>9</v>
      </c>
      <c r="H7" s="8">
        <v>36</v>
      </c>
      <c r="I7" s="70">
        <f>D7+E7+F7+G7+H7</f>
        <v>55</v>
      </c>
      <c r="J7" s="49"/>
      <c r="K7" s="37">
        <v>3.4</v>
      </c>
      <c r="L7" s="5">
        <v>4</v>
      </c>
      <c r="M7" s="37">
        <v>0.7</v>
      </c>
      <c r="N7" s="37">
        <v>7</v>
      </c>
      <c r="O7" s="50">
        <v>7</v>
      </c>
    </row>
    <row r="8" spans="1:15" s="10" customFormat="1" x14ac:dyDescent="0.35">
      <c r="A8" s="15" t="s">
        <v>29</v>
      </c>
      <c r="B8" s="17" t="s">
        <v>60</v>
      </c>
      <c r="C8" s="32" t="s">
        <v>48</v>
      </c>
      <c r="D8" s="8">
        <v>9</v>
      </c>
      <c r="E8" s="8">
        <v>3</v>
      </c>
      <c r="F8" s="8">
        <v>3</v>
      </c>
      <c r="G8" s="8">
        <v>3</v>
      </c>
      <c r="H8" s="8">
        <v>8</v>
      </c>
      <c r="I8" s="70">
        <f>D8+E8+F8+G8+H8</f>
        <v>26</v>
      </c>
      <c r="J8" s="49"/>
      <c r="K8" s="37">
        <v>3.5</v>
      </c>
      <c r="L8" s="37">
        <v>5</v>
      </c>
      <c r="M8" s="37">
        <v>0.67500000000000004</v>
      </c>
      <c r="N8" s="37">
        <v>5.5</v>
      </c>
      <c r="O8" s="50">
        <v>5</v>
      </c>
    </row>
    <row r="9" spans="1:15" s="10" customFormat="1" x14ac:dyDescent="0.35">
      <c r="A9" s="15" t="s">
        <v>30</v>
      </c>
      <c r="B9" s="17" t="s">
        <v>52</v>
      </c>
      <c r="C9" s="32" t="s">
        <v>48</v>
      </c>
      <c r="D9" s="8">
        <v>5</v>
      </c>
      <c r="E9" s="8">
        <v>3</v>
      </c>
      <c r="F9" s="8">
        <v>3</v>
      </c>
      <c r="G9" s="8">
        <v>3</v>
      </c>
      <c r="H9" s="8">
        <v>4</v>
      </c>
      <c r="I9" s="70">
        <f>D9+E9+F9+G9+H9</f>
        <v>18</v>
      </c>
      <c r="J9" s="49"/>
      <c r="K9" s="37">
        <v>2.5</v>
      </c>
      <c r="L9" s="37">
        <v>5</v>
      </c>
      <c r="M9" s="37">
        <v>0.36</v>
      </c>
      <c r="N9" s="37">
        <v>3</v>
      </c>
      <c r="O9" s="50">
        <v>3</v>
      </c>
    </row>
    <row r="10" spans="1:15" s="10" customFormat="1" x14ac:dyDescent="0.35">
      <c r="A10" s="15" t="s">
        <v>31</v>
      </c>
      <c r="B10" s="17" t="s">
        <v>61</v>
      </c>
      <c r="C10" s="32" t="s">
        <v>46</v>
      </c>
      <c r="D10" s="8">
        <v>15</v>
      </c>
      <c r="E10" s="8">
        <v>3</v>
      </c>
      <c r="F10" s="8">
        <v>4</v>
      </c>
      <c r="G10" s="8">
        <v>18</v>
      </c>
      <c r="H10" s="48" t="s">
        <v>23</v>
      </c>
      <c r="I10" s="47"/>
      <c r="J10" s="17">
        <v>100</v>
      </c>
      <c r="K10" s="37">
        <v>3</v>
      </c>
      <c r="L10" s="37">
        <v>3</v>
      </c>
      <c r="M10" s="37">
        <v>0.57499999999999996</v>
      </c>
      <c r="N10" s="37">
        <v>3.25</v>
      </c>
      <c r="O10" s="50">
        <v>4</v>
      </c>
    </row>
    <row r="11" spans="1:15" s="10" customFormat="1" x14ac:dyDescent="0.35">
      <c r="A11" s="15" t="s">
        <v>32</v>
      </c>
      <c r="B11" s="17" t="s">
        <v>55</v>
      </c>
      <c r="C11" s="32" t="s">
        <v>48</v>
      </c>
      <c r="D11" s="8">
        <v>4</v>
      </c>
      <c r="E11" s="8">
        <v>3</v>
      </c>
      <c r="F11" s="8">
        <v>3</v>
      </c>
      <c r="G11" s="8">
        <v>4</v>
      </c>
      <c r="H11" s="8">
        <v>9</v>
      </c>
      <c r="I11" s="70">
        <f>D11+E11+F11+G11+H11</f>
        <v>23</v>
      </c>
      <c r="J11" s="49"/>
      <c r="K11" s="37">
        <v>4.5</v>
      </c>
      <c r="L11" s="37">
        <v>6</v>
      </c>
      <c r="M11" s="37">
        <v>0.7</v>
      </c>
      <c r="N11" s="37">
        <v>5</v>
      </c>
      <c r="O11" s="50">
        <v>6</v>
      </c>
    </row>
    <row r="12" spans="1:15" s="10" customFormat="1" x14ac:dyDescent="0.35">
      <c r="A12" s="15" t="s">
        <v>33</v>
      </c>
      <c r="B12" s="17" t="s">
        <v>53</v>
      </c>
      <c r="C12" s="32" t="s">
        <v>46</v>
      </c>
      <c r="D12" s="8">
        <v>21</v>
      </c>
      <c r="E12" s="8">
        <v>4</v>
      </c>
      <c r="F12" s="8">
        <v>5</v>
      </c>
      <c r="G12" s="8">
        <v>11</v>
      </c>
      <c r="H12" s="48" t="s">
        <v>23</v>
      </c>
      <c r="I12" s="47"/>
      <c r="J12" s="17">
        <v>101</v>
      </c>
      <c r="K12" s="37">
        <v>4.7</v>
      </c>
      <c r="L12" s="37">
        <v>4</v>
      </c>
      <c r="M12" s="37">
        <v>1.075</v>
      </c>
      <c r="N12" s="37">
        <v>6.75</v>
      </c>
      <c r="O12" s="50">
        <v>8</v>
      </c>
    </row>
    <row r="13" spans="1:15" s="10" customFormat="1" x14ac:dyDescent="0.35">
      <c r="A13" s="15" t="s">
        <v>34</v>
      </c>
      <c r="B13" s="17" t="s">
        <v>54</v>
      </c>
      <c r="C13" s="32" t="s">
        <v>46</v>
      </c>
      <c r="D13" s="8">
        <v>10</v>
      </c>
      <c r="E13" s="8">
        <v>3</v>
      </c>
      <c r="F13" s="8">
        <v>3</v>
      </c>
      <c r="G13" s="8">
        <v>8</v>
      </c>
      <c r="H13" s="48" t="s">
        <v>23</v>
      </c>
      <c r="I13" s="47"/>
      <c r="J13" s="17">
        <v>84</v>
      </c>
      <c r="K13" s="37">
        <v>2</v>
      </c>
      <c r="L13" s="37">
        <v>4</v>
      </c>
      <c r="M13" s="37">
        <v>0.4</v>
      </c>
      <c r="N13" s="37">
        <v>3.67</v>
      </c>
      <c r="O13" s="50">
        <v>5</v>
      </c>
    </row>
    <row r="14" spans="1:15" s="10" customFormat="1" x14ac:dyDescent="0.35">
      <c r="A14" s="15" t="s">
        <v>35</v>
      </c>
      <c r="B14" s="17" t="s">
        <v>56</v>
      </c>
      <c r="C14" s="32" t="s">
        <v>48</v>
      </c>
      <c r="D14" s="8">
        <v>4</v>
      </c>
      <c r="E14" s="8">
        <v>3</v>
      </c>
      <c r="F14" s="8">
        <v>3</v>
      </c>
      <c r="G14" s="8">
        <v>3</v>
      </c>
      <c r="H14" s="8">
        <v>4</v>
      </c>
      <c r="I14" s="70">
        <f>D14+E14+F14+G14+H14</f>
        <v>17</v>
      </c>
      <c r="J14" s="49"/>
      <c r="K14" s="37">
        <v>3.7</v>
      </c>
      <c r="L14" s="37">
        <v>4</v>
      </c>
      <c r="M14" s="37">
        <v>0.87</v>
      </c>
      <c r="N14" s="37">
        <v>6</v>
      </c>
      <c r="O14" s="50">
        <v>5</v>
      </c>
    </row>
    <row r="15" spans="1:15" s="10" customFormat="1" x14ac:dyDescent="0.35">
      <c r="A15" s="15" t="s">
        <v>36</v>
      </c>
      <c r="B15" s="17" t="s">
        <v>15</v>
      </c>
      <c r="C15" s="32" t="s">
        <v>48</v>
      </c>
      <c r="D15" s="8">
        <v>9</v>
      </c>
      <c r="E15" s="8">
        <v>6</v>
      </c>
      <c r="F15" s="8">
        <v>3</v>
      </c>
      <c r="G15" s="8">
        <v>37</v>
      </c>
      <c r="H15" s="8">
        <v>20</v>
      </c>
      <c r="I15" s="70">
        <f>D15+E15+F15+G15+H15</f>
        <v>75</v>
      </c>
      <c r="J15" s="49"/>
      <c r="K15" s="37">
        <v>3.5</v>
      </c>
      <c r="L15" s="5">
        <v>2</v>
      </c>
      <c r="M15" s="37">
        <v>1.75</v>
      </c>
      <c r="N15" s="37">
        <v>5.5</v>
      </c>
      <c r="O15" s="50">
        <v>6</v>
      </c>
    </row>
    <row r="16" spans="1:15" s="10" customFormat="1" x14ac:dyDescent="0.35">
      <c r="A16" s="15" t="s">
        <v>37</v>
      </c>
      <c r="B16" s="17" t="s">
        <v>62</v>
      </c>
      <c r="C16" s="32" t="s">
        <v>46</v>
      </c>
      <c r="D16" s="48" t="s">
        <v>23</v>
      </c>
      <c r="E16" s="48"/>
      <c r="F16" s="48"/>
      <c r="G16" s="48"/>
      <c r="H16" s="48"/>
      <c r="I16" s="47"/>
      <c r="J16" s="17">
        <v>60</v>
      </c>
      <c r="K16" s="37">
        <v>4</v>
      </c>
      <c r="L16" s="37">
        <v>3</v>
      </c>
      <c r="M16" s="37">
        <v>1.3</v>
      </c>
      <c r="N16" s="37">
        <v>7</v>
      </c>
      <c r="O16" s="50">
        <v>7</v>
      </c>
    </row>
    <row r="17" spans="1:15" s="10" customFormat="1" x14ac:dyDescent="0.35">
      <c r="A17" s="14" t="s">
        <v>38</v>
      </c>
      <c r="B17" s="16" t="s">
        <v>17</v>
      </c>
      <c r="C17" s="33" t="s">
        <v>48</v>
      </c>
      <c r="D17" s="11">
        <v>22</v>
      </c>
      <c r="E17" s="11">
        <v>6</v>
      </c>
      <c r="F17" s="11">
        <v>4</v>
      </c>
      <c r="G17" s="11">
        <v>11</v>
      </c>
      <c r="H17" s="11">
        <v>17</v>
      </c>
      <c r="I17" s="71">
        <f>D17+E17+F17+G17+H17</f>
        <v>60</v>
      </c>
      <c r="J17" s="53"/>
      <c r="K17" s="38">
        <v>1.7</v>
      </c>
      <c r="L17" s="12">
        <v>2</v>
      </c>
      <c r="M17" s="38">
        <v>0.8</v>
      </c>
      <c r="N17" s="38">
        <v>4</v>
      </c>
      <c r="O17" s="52">
        <v>4</v>
      </c>
    </row>
    <row r="18" spans="1:15" x14ac:dyDescent="0.35">
      <c r="B18" s="10"/>
      <c r="H18" s="2" t="s">
        <v>102</v>
      </c>
      <c r="I18" s="36">
        <f>AVERAGE(I3,I4,I8,I9,I11,I14)</f>
        <v>22.666666666666668</v>
      </c>
      <c r="J18" s="1"/>
    </row>
    <row r="19" spans="1:15" x14ac:dyDescent="0.35">
      <c r="A19" s="2"/>
      <c r="H19" s="2" t="s">
        <v>103</v>
      </c>
      <c r="I19" s="36">
        <f>AVERAGE(I6,I7,I15,I17)</f>
        <v>70.25</v>
      </c>
      <c r="J19" s="1"/>
    </row>
    <row r="24" spans="1:15" x14ac:dyDescent="0.35">
      <c r="A24" s="1" t="s">
        <v>98</v>
      </c>
    </row>
    <row r="25" spans="1:15" x14ac:dyDescent="0.35">
      <c r="A25" s="2" t="s">
        <v>100</v>
      </c>
    </row>
  </sheetData>
  <phoneticPr fontId="2"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zoomScale="83" workbookViewId="0">
      <pane xSplit="1" topLeftCell="AA1" activePane="topRight" state="frozen"/>
      <selection pane="topRight" activeCell="AF9" sqref="AF9"/>
    </sheetView>
  </sheetViews>
  <sheetFormatPr defaultColWidth="10.83203125" defaultRowHeight="15.5" x14ac:dyDescent="0.35"/>
  <cols>
    <col min="1" max="2" width="10.83203125" style="3"/>
    <col min="3" max="3" width="13.25" style="3" customWidth="1"/>
    <col min="4" max="4" width="14.83203125" style="3" customWidth="1"/>
    <col min="5" max="9" width="10.83203125" style="3"/>
    <col min="10" max="10" width="11.6640625" style="3" customWidth="1"/>
    <col min="11" max="12" width="14.6640625" style="3" customWidth="1"/>
    <col min="13" max="13" width="11.6640625" style="3" customWidth="1"/>
    <col min="14" max="28" width="10.83203125" style="3"/>
    <col min="29" max="29" width="14.4140625" style="3" customWidth="1"/>
    <col min="30" max="16384" width="10.83203125" style="3"/>
  </cols>
  <sheetData>
    <row r="1" spans="1:30" ht="46.5" x14ac:dyDescent="0.35">
      <c r="A1" s="13" t="s">
        <v>70</v>
      </c>
      <c r="B1" s="14" t="s">
        <v>69</v>
      </c>
      <c r="C1" s="21" t="s">
        <v>66</v>
      </c>
      <c r="D1" s="7" t="s">
        <v>67</v>
      </c>
      <c r="E1" s="23" t="s">
        <v>13</v>
      </c>
      <c r="F1" s="11" t="s">
        <v>14</v>
      </c>
      <c r="G1" s="23" t="s">
        <v>15</v>
      </c>
      <c r="H1" s="11" t="s">
        <v>16</v>
      </c>
      <c r="I1" s="23" t="s">
        <v>17</v>
      </c>
      <c r="J1" s="16" t="s">
        <v>18</v>
      </c>
      <c r="K1" s="72" t="s">
        <v>65</v>
      </c>
      <c r="L1" s="74" t="s">
        <v>106</v>
      </c>
      <c r="M1" s="21" t="s">
        <v>63</v>
      </c>
      <c r="N1" s="7" t="s">
        <v>64</v>
      </c>
      <c r="O1" s="23" t="s">
        <v>51</v>
      </c>
      <c r="P1" s="11" t="s">
        <v>50</v>
      </c>
      <c r="Q1" s="23" t="s">
        <v>60</v>
      </c>
      <c r="R1" s="11" t="s">
        <v>61</v>
      </c>
      <c r="S1" s="23" t="s">
        <v>52</v>
      </c>
      <c r="T1" s="11" t="s">
        <v>53</v>
      </c>
      <c r="U1" s="54" t="s">
        <v>55</v>
      </c>
      <c r="V1" s="51" t="s">
        <v>54</v>
      </c>
      <c r="W1" s="54" t="s">
        <v>56</v>
      </c>
      <c r="X1" s="13" t="s">
        <v>62</v>
      </c>
      <c r="Y1" s="55" t="s">
        <v>71</v>
      </c>
      <c r="Z1" s="55" t="s">
        <v>72</v>
      </c>
      <c r="AA1" s="55" t="s">
        <v>96</v>
      </c>
      <c r="AB1" s="55" t="s">
        <v>97</v>
      </c>
      <c r="AC1" s="25" t="s">
        <v>68</v>
      </c>
      <c r="AD1" s="19" t="s">
        <v>106</v>
      </c>
    </row>
    <row r="2" spans="1:30" x14ac:dyDescent="0.35">
      <c r="A2" s="9" t="s">
        <v>0</v>
      </c>
      <c r="B2" s="15">
        <v>14</v>
      </c>
      <c r="C2" s="22">
        <v>527</v>
      </c>
      <c r="D2" s="6">
        <v>240</v>
      </c>
      <c r="E2" s="22">
        <v>562</v>
      </c>
      <c r="F2" s="6">
        <v>231</v>
      </c>
      <c r="G2" s="22"/>
      <c r="H2" s="6"/>
      <c r="I2" s="22"/>
      <c r="J2" s="17"/>
      <c r="K2" s="73">
        <v>0.6940726577437859</v>
      </c>
      <c r="L2" s="46">
        <f>AVERAGE(C2+D2,E2+F2)</f>
        <v>780</v>
      </c>
      <c r="M2" s="22">
        <v>323</v>
      </c>
      <c r="N2" s="6">
        <v>281</v>
      </c>
      <c r="O2" s="22"/>
      <c r="P2" s="6"/>
      <c r="Q2" s="22"/>
      <c r="R2" s="6"/>
      <c r="S2" s="22">
        <v>50</v>
      </c>
      <c r="T2" s="6">
        <v>359</v>
      </c>
      <c r="U2" s="56">
        <v>90</v>
      </c>
      <c r="V2" s="3">
        <v>234</v>
      </c>
      <c r="W2" s="56">
        <v>475</v>
      </c>
      <c r="X2" s="9">
        <v>117</v>
      </c>
      <c r="Y2" s="9">
        <f t="shared" ref="Y2:Y16" si="0">M2+O2+Q2+S2+U2</f>
        <v>463</v>
      </c>
      <c r="Z2" s="9">
        <f t="shared" ref="Z2:Z16" si="1">P2+N2+R2+T2+V2</f>
        <v>874</v>
      </c>
      <c r="AA2" s="9">
        <f t="shared" ref="AA2:AA16" si="2">M2+O2+Q2+S2+U2+W2</f>
        <v>938</v>
      </c>
      <c r="AB2" s="9">
        <f t="shared" ref="AB2:AB16" si="3">N2+P2+R2+T2+V2+X2</f>
        <v>991</v>
      </c>
      <c r="AC2" s="26">
        <v>0.48626231207879733</v>
      </c>
      <c r="AD2" s="20">
        <f>AVERAGE(M2+N2,S2+T2,U2+V2,W2+X2)</f>
        <v>482.25</v>
      </c>
    </row>
    <row r="3" spans="1:30" x14ac:dyDescent="0.35">
      <c r="A3" s="9" t="s">
        <v>1</v>
      </c>
      <c r="B3" s="15">
        <v>18.5</v>
      </c>
      <c r="C3" s="22">
        <v>823</v>
      </c>
      <c r="D3" s="6">
        <v>334</v>
      </c>
      <c r="E3" s="22">
        <v>614</v>
      </c>
      <c r="F3" s="6">
        <v>176</v>
      </c>
      <c r="G3" s="22"/>
      <c r="H3" s="6"/>
      <c r="I3" s="22"/>
      <c r="J3" s="17"/>
      <c r="K3" s="73">
        <v>0.7380585516178737</v>
      </c>
      <c r="L3" s="46">
        <f>AVERAGE(C3+D3,E3+F3)</f>
        <v>973.5</v>
      </c>
      <c r="M3" s="22">
        <v>878</v>
      </c>
      <c r="N3" s="6">
        <v>439</v>
      </c>
      <c r="O3" s="22">
        <v>288</v>
      </c>
      <c r="P3" s="6">
        <v>427</v>
      </c>
      <c r="Q3" s="22">
        <v>912</v>
      </c>
      <c r="R3" s="6">
        <v>806</v>
      </c>
      <c r="S3" s="22">
        <v>1348</v>
      </c>
      <c r="T3" s="6">
        <v>485</v>
      </c>
      <c r="U3" s="56"/>
      <c r="W3" s="56"/>
      <c r="X3" s="9"/>
      <c r="Y3" s="9">
        <f t="shared" si="0"/>
        <v>3426</v>
      </c>
      <c r="Z3" s="9">
        <f t="shared" si="1"/>
        <v>2157</v>
      </c>
      <c r="AA3" s="9">
        <f t="shared" si="2"/>
        <v>3426</v>
      </c>
      <c r="AB3" s="9">
        <f t="shared" si="3"/>
        <v>2157</v>
      </c>
      <c r="AC3" s="26">
        <v>0.61364857603439016</v>
      </c>
      <c r="AD3" s="20">
        <f>AVERAGE(M3+N3,O3+P3,Q3+R3,S3+T3)</f>
        <v>1395.75</v>
      </c>
    </row>
    <row r="4" spans="1:30" x14ac:dyDescent="0.35">
      <c r="A4" s="9" t="s">
        <v>19</v>
      </c>
      <c r="B4" s="15">
        <v>14</v>
      </c>
      <c r="C4" s="22">
        <v>0</v>
      </c>
      <c r="D4" s="6">
        <v>0</v>
      </c>
      <c r="E4" s="22">
        <v>164</v>
      </c>
      <c r="F4" s="6">
        <v>104</v>
      </c>
      <c r="G4" s="22">
        <v>82</v>
      </c>
      <c r="H4" s="6">
        <v>92</v>
      </c>
      <c r="I4" s="22"/>
      <c r="J4" s="17"/>
      <c r="K4" s="73">
        <v>0.61194029850746268</v>
      </c>
      <c r="L4" s="46">
        <f>AVERAGE(E4+F4,G4+H4)</f>
        <v>221</v>
      </c>
      <c r="M4" s="22">
        <v>404</v>
      </c>
      <c r="N4" s="6">
        <v>86</v>
      </c>
      <c r="O4" s="22">
        <v>705</v>
      </c>
      <c r="P4" s="6">
        <v>548</v>
      </c>
      <c r="Q4" s="22"/>
      <c r="R4" s="6"/>
      <c r="S4" s="22"/>
      <c r="T4" s="6"/>
      <c r="U4" s="56"/>
      <c r="W4" s="56">
        <v>649</v>
      </c>
      <c r="X4" s="9">
        <v>36</v>
      </c>
      <c r="Y4" s="9">
        <f t="shared" si="0"/>
        <v>1109</v>
      </c>
      <c r="Z4" s="9">
        <f t="shared" si="1"/>
        <v>634</v>
      </c>
      <c r="AA4" s="9">
        <f t="shared" si="2"/>
        <v>1758</v>
      </c>
      <c r="AB4" s="9">
        <f t="shared" si="3"/>
        <v>670</v>
      </c>
      <c r="AC4" s="26">
        <v>0.72405271828665574</v>
      </c>
      <c r="AD4" s="20">
        <f>AVERAGE(M4+N4,O4+P4,W4+X4)</f>
        <v>809.33333333333337</v>
      </c>
    </row>
    <row r="5" spans="1:30" x14ac:dyDescent="0.35">
      <c r="A5" s="9" t="s">
        <v>2</v>
      </c>
      <c r="B5" s="15">
        <v>16</v>
      </c>
      <c r="C5" s="22">
        <v>256</v>
      </c>
      <c r="D5" s="6">
        <v>8</v>
      </c>
      <c r="E5" s="22">
        <v>510</v>
      </c>
      <c r="F5" s="6">
        <v>413</v>
      </c>
      <c r="G5" s="22"/>
      <c r="H5" s="6"/>
      <c r="I5" s="22"/>
      <c r="J5" s="17"/>
      <c r="K5" s="73">
        <v>0.64532434709351305</v>
      </c>
      <c r="L5" s="46">
        <f>AVERAGE(C5+D5,E5+F5)</f>
        <v>593.5</v>
      </c>
      <c r="M5" s="22">
        <v>374</v>
      </c>
      <c r="N5" s="6">
        <v>346</v>
      </c>
      <c r="O5" s="22">
        <v>966</v>
      </c>
      <c r="P5" s="6">
        <v>241</v>
      </c>
      <c r="Q5" s="22">
        <v>270</v>
      </c>
      <c r="R5" s="6">
        <v>131</v>
      </c>
      <c r="S5" s="22"/>
      <c r="T5" s="6"/>
      <c r="U5" s="56"/>
      <c r="W5" s="56"/>
      <c r="X5" s="9"/>
      <c r="Y5" s="9">
        <f t="shared" si="0"/>
        <v>1610</v>
      </c>
      <c r="Z5" s="9">
        <f t="shared" si="1"/>
        <v>718</v>
      </c>
      <c r="AA5" s="9">
        <f t="shared" si="2"/>
        <v>1610</v>
      </c>
      <c r="AB5" s="9">
        <f t="shared" si="3"/>
        <v>718</v>
      </c>
      <c r="AC5" s="26">
        <v>0.69158075601374569</v>
      </c>
      <c r="AD5" s="20">
        <f>AVERAGE(M5+N5,O5+P5,Q5+R5)</f>
        <v>776</v>
      </c>
    </row>
    <row r="6" spans="1:30" x14ac:dyDescent="0.35">
      <c r="A6" s="9" t="s">
        <v>3</v>
      </c>
      <c r="B6" s="15">
        <v>13</v>
      </c>
      <c r="C6" s="22">
        <v>64</v>
      </c>
      <c r="D6" s="6">
        <v>62</v>
      </c>
      <c r="E6" s="22">
        <v>49</v>
      </c>
      <c r="F6" s="6">
        <v>37</v>
      </c>
      <c r="G6" s="22"/>
      <c r="H6" s="6"/>
      <c r="I6" s="22"/>
      <c r="J6" s="17"/>
      <c r="K6" s="73">
        <v>0.53301886792452835</v>
      </c>
      <c r="L6" s="46">
        <f>AVERAGE(C6+D6,E6+F6)</f>
        <v>106</v>
      </c>
      <c r="M6" s="22">
        <v>45</v>
      </c>
      <c r="N6" s="6">
        <v>381</v>
      </c>
      <c r="O6" s="22">
        <v>361</v>
      </c>
      <c r="P6" s="6">
        <v>65</v>
      </c>
      <c r="Q6" s="22"/>
      <c r="R6" s="6"/>
      <c r="S6" s="22">
        <v>23</v>
      </c>
      <c r="T6" s="6">
        <v>194</v>
      </c>
      <c r="U6" s="56">
        <v>68</v>
      </c>
      <c r="V6" s="3">
        <v>25</v>
      </c>
      <c r="W6" s="56"/>
      <c r="X6" s="9"/>
      <c r="Y6" s="9">
        <f t="shared" si="0"/>
        <v>497</v>
      </c>
      <c r="Z6" s="9">
        <f t="shared" si="1"/>
        <v>665</v>
      </c>
      <c r="AA6" s="9">
        <f t="shared" si="2"/>
        <v>497</v>
      </c>
      <c r="AB6" s="9">
        <f t="shared" si="3"/>
        <v>665</v>
      </c>
      <c r="AC6" s="26">
        <v>0.42771084337349397</v>
      </c>
      <c r="AD6" s="20">
        <f>AVERAGE(M6+N6,O6+P6,S6+T6,U6+V6)</f>
        <v>290.5</v>
      </c>
    </row>
    <row r="7" spans="1:30" x14ac:dyDescent="0.35">
      <c r="A7" s="9" t="s">
        <v>4</v>
      </c>
      <c r="B7" s="15">
        <v>13.5</v>
      </c>
      <c r="C7" s="22">
        <v>350</v>
      </c>
      <c r="D7" s="6">
        <v>137</v>
      </c>
      <c r="E7" s="22">
        <v>1198</v>
      </c>
      <c r="F7" s="6">
        <v>400</v>
      </c>
      <c r="G7" s="22"/>
      <c r="H7" s="6"/>
      <c r="I7" s="22"/>
      <c r="J7" s="17"/>
      <c r="K7" s="73">
        <v>0.74244604316546758</v>
      </c>
      <c r="L7" s="46">
        <f>AVERAGE(C7+D7,E7+F7)</f>
        <v>1042.5</v>
      </c>
      <c r="M7" s="22"/>
      <c r="N7" s="6"/>
      <c r="O7" s="22">
        <v>583</v>
      </c>
      <c r="P7" s="6">
        <v>464</v>
      </c>
      <c r="Q7" s="22">
        <v>1202</v>
      </c>
      <c r="R7" s="6">
        <v>633</v>
      </c>
      <c r="S7" s="22"/>
      <c r="T7" s="6"/>
      <c r="U7" s="56">
        <v>878</v>
      </c>
      <c r="V7" s="3">
        <v>316</v>
      </c>
      <c r="W7" s="56"/>
      <c r="X7" s="9"/>
      <c r="Y7" s="9">
        <f t="shared" si="0"/>
        <v>2663</v>
      </c>
      <c r="Z7" s="9">
        <f t="shared" si="1"/>
        <v>1413</v>
      </c>
      <c r="AA7" s="9">
        <f t="shared" si="2"/>
        <v>2663</v>
      </c>
      <c r="AB7" s="9">
        <f t="shared" si="3"/>
        <v>1413</v>
      </c>
      <c r="AC7" s="26">
        <v>0.68093158660844255</v>
      </c>
      <c r="AD7" s="20">
        <f>AVERAGE(O7+P7,Q7+R7,U7+V7)</f>
        <v>1358.6666666666667</v>
      </c>
    </row>
    <row r="8" spans="1:30" x14ac:dyDescent="0.35">
      <c r="A8" s="9" t="s">
        <v>20</v>
      </c>
      <c r="B8" s="15">
        <v>12.5</v>
      </c>
      <c r="C8" s="22">
        <v>0</v>
      </c>
      <c r="D8" s="6">
        <v>0</v>
      </c>
      <c r="E8" s="22">
        <v>0</v>
      </c>
      <c r="F8" s="6">
        <v>28</v>
      </c>
      <c r="G8" s="22">
        <v>758</v>
      </c>
      <c r="H8" s="6">
        <v>194</v>
      </c>
      <c r="I8" s="22">
        <v>559</v>
      </c>
      <c r="J8" s="17">
        <v>346</v>
      </c>
      <c r="K8" s="73">
        <v>0.77346938775510199</v>
      </c>
      <c r="L8" s="46">
        <f>AVERAGE(G8+H8,I8+J8)</f>
        <v>928.5</v>
      </c>
      <c r="M8" s="22">
        <v>340</v>
      </c>
      <c r="N8" s="6">
        <v>454</v>
      </c>
      <c r="O8" s="22"/>
      <c r="P8" s="6"/>
      <c r="Q8" s="22">
        <v>657</v>
      </c>
      <c r="R8" s="6">
        <v>308</v>
      </c>
      <c r="S8" s="22"/>
      <c r="T8" s="6"/>
      <c r="U8" s="56">
        <v>1588</v>
      </c>
      <c r="V8" s="3">
        <v>197</v>
      </c>
      <c r="W8" s="56">
        <v>570</v>
      </c>
      <c r="X8" s="9">
        <v>291</v>
      </c>
      <c r="Y8" s="9">
        <f t="shared" si="0"/>
        <v>2585</v>
      </c>
      <c r="Z8" s="9">
        <f t="shared" si="1"/>
        <v>959</v>
      </c>
      <c r="AA8" s="9">
        <f t="shared" si="2"/>
        <v>3155</v>
      </c>
      <c r="AB8" s="9">
        <f t="shared" si="3"/>
        <v>1250</v>
      </c>
      <c r="AC8" s="26">
        <v>0.71623155505107827</v>
      </c>
      <c r="AD8" s="20">
        <f>AVERAGE(M8+N8,Q8+R8,U8+V8,W8+X8)</f>
        <v>1101.25</v>
      </c>
    </row>
    <row r="9" spans="1:30" x14ac:dyDescent="0.35">
      <c r="A9" s="9" t="s">
        <v>5</v>
      </c>
      <c r="B9" s="15">
        <v>16.5</v>
      </c>
      <c r="C9" s="22">
        <v>643</v>
      </c>
      <c r="D9" s="6">
        <v>31</v>
      </c>
      <c r="E9" s="22">
        <v>270</v>
      </c>
      <c r="F9" s="6">
        <v>321</v>
      </c>
      <c r="G9" s="22"/>
      <c r="H9" s="6"/>
      <c r="I9" s="22"/>
      <c r="J9" s="17"/>
      <c r="K9" s="73">
        <v>0.72173913043478266</v>
      </c>
      <c r="L9" s="46">
        <f>AVERAGE(C9+D9,E9+F9)</f>
        <v>632.5</v>
      </c>
      <c r="M9" s="22"/>
      <c r="N9" s="6"/>
      <c r="O9" s="22">
        <v>448</v>
      </c>
      <c r="P9" s="6">
        <v>37</v>
      </c>
      <c r="Q9" s="22">
        <v>296</v>
      </c>
      <c r="R9" s="6">
        <v>177</v>
      </c>
      <c r="S9" s="22"/>
      <c r="T9" s="6"/>
      <c r="U9" s="56">
        <v>82</v>
      </c>
      <c r="V9" s="3">
        <v>1364</v>
      </c>
      <c r="W9" s="56">
        <v>117</v>
      </c>
      <c r="X9" s="9">
        <v>143</v>
      </c>
      <c r="Y9" s="9">
        <f t="shared" si="0"/>
        <v>826</v>
      </c>
      <c r="Z9" s="9">
        <f t="shared" si="1"/>
        <v>1578</v>
      </c>
      <c r="AA9" s="9">
        <f t="shared" si="2"/>
        <v>943</v>
      </c>
      <c r="AB9" s="9">
        <f t="shared" si="3"/>
        <v>1721</v>
      </c>
      <c r="AC9" s="26">
        <v>0.35397897897897895</v>
      </c>
      <c r="AD9" s="20">
        <f>AVERAGE(O9+P9,Q9+R9,U9+V9,W9+X9)</f>
        <v>666</v>
      </c>
    </row>
    <row r="10" spans="1:30" x14ac:dyDescent="0.35">
      <c r="A10" s="9" t="s">
        <v>6</v>
      </c>
      <c r="B10" s="15">
        <v>13</v>
      </c>
      <c r="C10" s="22">
        <v>191</v>
      </c>
      <c r="D10" s="6">
        <v>19</v>
      </c>
      <c r="E10" s="22">
        <v>287</v>
      </c>
      <c r="F10" s="6">
        <v>114</v>
      </c>
      <c r="G10" s="22"/>
      <c r="H10" s="6"/>
      <c r="I10" s="22"/>
      <c r="J10" s="17"/>
      <c r="K10" s="73">
        <v>0.78232405891980361</v>
      </c>
      <c r="L10" s="46">
        <f>AVERAGE(C10+D10,E10+F10)</f>
        <v>305.5</v>
      </c>
      <c r="M10" s="22"/>
      <c r="N10" s="6"/>
      <c r="O10" s="22"/>
      <c r="P10" s="6"/>
      <c r="Q10" s="22">
        <v>880</v>
      </c>
      <c r="R10" s="6">
        <v>279</v>
      </c>
      <c r="S10" s="22">
        <v>390</v>
      </c>
      <c r="T10" s="6">
        <v>263</v>
      </c>
      <c r="U10" s="56">
        <v>820</v>
      </c>
      <c r="V10" s="3">
        <v>216</v>
      </c>
      <c r="W10" s="56"/>
      <c r="X10" s="9"/>
      <c r="Y10" s="9">
        <f t="shared" si="0"/>
        <v>2090</v>
      </c>
      <c r="Z10" s="9">
        <f t="shared" si="1"/>
        <v>758</v>
      </c>
      <c r="AA10" s="9">
        <f t="shared" si="2"/>
        <v>2090</v>
      </c>
      <c r="AB10" s="9">
        <f t="shared" si="3"/>
        <v>758</v>
      </c>
      <c r="AC10" s="26">
        <v>0.7338483146067416</v>
      </c>
      <c r="AD10" s="20">
        <f>AVERAGE(Q10+R10,S10+T10,U10+V10)</f>
        <v>949.33333333333337</v>
      </c>
    </row>
    <row r="11" spans="1:30" x14ac:dyDescent="0.35">
      <c r="A11" s="9" t="s">
        <v>7</v>
      </c>
      <c r="B11" s="15">
        <v>14</v>
      </c>
      <c r="C11" s="22">
        <v>269</v>
      </c>
      <c r="D11" s="6">
        <v>54</v>
      </c>
      <c r="E11" s="22">
        <v>263</v>
      </c>
      <c r="F11" s="6">
        <v>138</v>
      </c>
      <c r="G11" s="22"/>
      <c r="H11" s="6"/>
      <c r="I11" s="22"/>
      <c r="J11" s="17"/>
      <c r="K11" s="73">
        <v>0.73480662983425415</v>
      </c>
      <c r="L11" s="46">
        <f>AVERAGE(C11+D11,E11+F11)</f>
        <v>362</v>
      </c>
      <c r="M11" s="22">
        <v>235</v>
      </c>
      <c r="N11" s="6">
        <v>162</v>
      </c>
      <c r="O11" s="22">
        <v>172</v>
      </c>
      <c r="P11" s="6">
        <v>161</v>
      </c>
      <c r="Q11" s="22">
        <v>240</v>
      </c>
      <c r="R11" s="6">
        <v>143</v>
      </c>
      <c r="S11" s="22"/>
      <c r="T11" s="6"/>
      <c r="U11" s="56"/>
      <c r="W11" s="56">
        <v>169</v>
      </c>
      <c r="X11" s="9">
        <v>99</v>
      </c>
      <c r="Y11" s="9">
        <f t="shared" si="0"/>
        <v>647</v>
      </c>
      <c r="Z11" s="9">
        <f t="shared" si="1"/>
        <v>466</v>
      </c>
      <c r="AA11" s="9">
        <f t="shared" si="2"/>
        <v>816</v>
      </c>
      <c r="AB11" s="9">
        <f t="shared" si="3"/>
        <v>565</v>
      </c>
      <c r="AC11" s="26">
        <v>0.59087617668356263</v>
      </c>
      <c r="AD11" s="20">
        <f>AVERAGE(M11+N11,O11+P11,Q11+R11,W11+X11)</f>
        <v>345.25</v>
      </c>
    </row>
    <row r="12" spans="1:30" x14ac:dyDescent="0.35">
      <c r="A12" s="9" t="s">
        <v>8</v>
      </c>
      <c r="B12" s="15">
        <v>17.5</v>
      </c>
      <c r="C12" s="22">
        <v>658</v>
      </c>
      <c r="D12" s="6">
        <v>88</v>
      </c>
      <c r="E12" s="22">
        <v>172</v>
      </c>
      <c r="F12" s="6">
        <v>169</v>
      </c>
      <c r="G12" s="22"/>
      <c r="H12" s="6"/>
      <c r="I12" s="22"/>
      <c r="J12" s="17"/>
      <c r="K12" s="73">
        <v>0.7635694572217111</v>
      </c>
      <c r="L12" s="46">
        <f>AVERAGE(C12+D12,E12+F12)</f>
        <v>543.5</v>
      </c>
      <c r="M12" s="22">
        <v>1</v>
      </c>
      <c r="N12" s="6">
        <v>22</v>
      </c>
      <c r="O12" s="22"/>
      <c r="P12" s="6"/>
      <c r="Q12" s="22"/>
      <c r="R12" s="6"/>
      <c r="S12" s="22">
        <v>137</v>
      </c>
      <c r="T12" s="6">
        <v>150</v>
      </c>
      <c r="U12" s="56"/>
      <c r="W12" s="56">
        <v>96</v>
      </c>
      <c r="X12" s="9">
        <v>10</v>
      </c>
      <c r="Y12" s="9">
        <f t="shared" si="0"/>
        <v>138</v>
      </c>
      <c r="Z12" s="9">
        <f t="shared" si="1"/>
        <v>172</v>
      </c>
      <c r="AA12" s="9">
        <f t="shared" si="2"/>
        <v>234</v>
      </c>
      <c r="AB12" s="9">
        <f t="shared" si="3"/>
        <v>182</v>
      </c>
      <c r="AC12" s="26">
        <v>0.5625</v>
      </c>
      <c r="AD12" s="20">
        <f>AVERAGE(M12+N12,S12+T12,W12+X12)</f>
        <v>138.66666666666666</v>
      </c>
    </row>
    <row r="13" spans="1:30" x14ac:dyDescent="0.35">
      <c r="A13" s="9" t="s">
        <v>9</v>
      </c>
      <c r="B13" s="15">
        <v>16.5</v>
      </c>
      <c r="C13" s="22">
        <v>13</v>
      </c>
      <c r="D13" s="6">
        <v>10</v>
      </c>
      <c r="E13" s="22">
        <v>129</v>
      </c>
      <c r="F13" s="6">
        <v>59</v>
      </c>
      <c r="G13" s="22"/>
      <c r="H13" s="6"/>
      <c r="I13" s="22"/>
      <c r="J13" s="17"/>
      <c r="K13" s="73">
        <v>0.67298578199052128</v>
      </c>
      <c r="L13" s="46">
        <f>AVERAGE(C13+D13,E13+F13)</f>
        <v>105.5</v>
      </c>
      <c r="M13" s="22"/>
      <c r="N13" s="6"/>
      <c r="O13" s="22"/>
      <c r="P13" s="6"/>
      <c r="Q13" s="22">
        <v>21</v>
      </c>
      <c r="R13" s="6">
        <v>106</v>
      </c>
      <c r="S13" s="22">
        <v>207</v>
      </c>
      <c r="T13" s="6">
        <v>78</v>
      </c>
      <c r="U13" s="56">
        <v>116</v>
      </c>
      <c r="V13" s="3">
        <v>90</v>
      </c>
      <c r="W13" s="56">
        <v>387</v>
      </c>
      <c r="X13" s="9">
        <v>412</v>
      </c>
      <c r="Y13" s="9">
        <f t="shared" si="0"/>
        <v>344</v>
      </c>
      <c r="Z13" s="9">
        <f t="shared" si="1"/>
        <v>274</v>
      </c>
      <c r="AA13" s="9">
        <f t="shared" si="2"/>
        <v>731</v>
      </c>
      <c r="AB13" s="9">
        <f t="shared" si="3"/>
        <v>686</v>
      </c>
      <c r="AC13" s="26">
        <v>0.51587861679604796</v>
      </c>
      <c r="AD13" s="20">
        <f>AVERAGE(Q13+R13,S13+T13,U13+V13,W13+X13)</f>
        <v>354.25</v>
      </c>
    </row>
    <row r="14" spans="1:30" x14ac:dyDescent="0.35">
      <c r="A14" s="9" t="s">
        <v>10</v>
      </c>
      <c r="B14" s="15">
        <v>16</v>
      </c>
      <c r="C14" s="22">
        <v>556</v>
      </c>
      <c r="D14" s="6">
        <v>100</v>
      </c>
      <c r="E14" s="22">
        <v>540</v>
      </c>
      <c r="F14" s="6">
        <v>68</v>
      </c>
      <c r="G14" s="22"/>
      <c r="H14" s="6"/>
      <c r="I14" s="22"/>
      <c r="J14" s="17"/>
      <c r="K14" s="73">
        <v>0.86708860759493667</v>
      </c>
      <c r="L14" s="46">
        <f>AVERAGE(C14+D14,E14+F14)</f>
        <v>632</v>
      </c>
      <c r="M14" s="22"/>
      <c r="N14" s="6"/>
      <c r="O14" s="22"/>
      <c r="P14" s="6"/>
      <c r="Q14" s="22"/>
      <c r="R14" s="6"/>
      <c r="S14" s="22">
        <v>101</v>
      </c>
      <c r="T14" s="6">
        <v>229</v>
      </c>
      <c r="U14" s="56">
        <v>254</v>
      </c>
      <c r="V14" s="3">
        <v>90</v>
      </c>
      <c r="W14" s="56">
        <v>394</v>
      </c>
      <c r="X14" s="9">
        <v>194</v>
      </c>
      <c r="Y14" s="9">
        <f t="shared" si="0"/>
        <v>355</v>
      </c>
      <c r="Z14" s="9">
        <f t="shared" si="1"/>
        <v>319</v>
      </c>
      <c r="AA14" s="9">
        <f t="shared" si="2"/>
        <v>749</v>
      </c>
      <c r="AB14" s="9">
        <f t="shared" si="3"/>
        <v>513</v>
      </c>
      <c r="AC14" s="26">
        <v>0.59350237717908083</v>
      </c>
      <c r="AD14" s="20">
        <f>AVERAGE(S14+T14,U14+V14,W14+X14)</f>
        <v>420.66666666666669</v>
      </c>
    </row>
    <row r="15" spans="1:30" x14ac:dyDescent="0.35">
      <c r="A15" s="9" t="s">
        <v>11</v>
      </c>
      <c r="B15" s="15">
        <v>16.5</v>
      </c>
      <c r="C15" s="24">
        <v>364</v>
      </c>
      <c r="D15" s="8">
        <v>91</v>
      </c>
      <c r="E15" s="24">
        <v>158</v>
      </c>
      <c r="F15" s="8">
        <v>165</v>
      </c>
      <c r="G15" s="24"/>
      <c r="H15" s="8"/>
      <c r="I15" s="24"/>
      <c r="J15" s="17"/>
      <c r="K15" s="73">
        <v>0.6709511568123393</v>
      </c>
      <c r="L15" s="46">
        <f>AVERAGE(C15+D15,E15+F15)</f>
        <v>389</v>
      </c>
      <c r="M15" s="22">
        <v>669</v>
      </c>
      <c r="N15" s="6">
        <v>915</v>
      </c>
      <c r="O15" s="22">
        <v>1049</v>
      </c>
      <c r="P15" s="6">
        <v>437</v>
      </c>
      <c r="Q15" s="22"/>
      <c r="R15" s="6"/>
      <c r="S15" s="22">
        <v>173</v>
      </c>
      <c r="T15" s="6">
        <v>136</v>
      </c>
      <c r="U15" s="56"/>
      <c r="W15" s="56">
        <v>570</v>
      </c>
      <c r="X15" s="9">
        <v>291</v>
      </c>
      <c r="Y15" s="9">
        <f t="shared" si="0"/>
        <v>1891</v>
      </c>
      <c r="Z15" s="9">
        <f t="shared" si="1"/>
        <v>1488</v>
      </c>
      <c r="AA15" s="9">
        <f t="shared" si="2"/>
        <v>2461</v>
      </c>
      <c r="AB15" s="9">
        <f t="shared" si="3"/>
        <v>1779</v>
      </c>
      <c r="AC15" s="26">
        <v>0.58042452830188684</v>
      </c>
      <c r="AD15" s="20">
        <f>AVERAGE(M15+N15,O15+P15,S15+T15,W15+X15)</f>
        <v>1060</v>
      </c>
    </row>
    <row r="16" spans="1:30" x14ac:dyDescent="0.35">
      <c r="A16" s="13" t="s">
        <v>12</v>
      </c>
      <c r="B16" s="14">
        <v>16</v>
      </c>
      <c r="C16" s="23">
        <v>1</v>
      </c>
      <c r="D16" s="11">
        <v>64</v>
      </c>
      <c r="E16" s="23">
        <v>212</v>
      </c>
      <c r="F16" s="11">
        <v>151</v>
      </c>
      <c r="G16" s="23"/>
      <c r="H16" s="11"/>
      <c r="I16" s="23"/>
      <c r="J16" s="16"/>
      <c r="K16" s="77">
        <v>0.49766355140186919</v>
      </c>
      <c r="L16" s="75">
        <f>AVERAGE(C16+D16,E16+F16)</f>
        <v>214</v>
      </c>
      <c r="M16" s="22">
        <v>346</v>
      </c>
      <c r="N16" s="6">
        <v>216</v>
      </c>
      <c r="O16" s="22">
        <v>164</v>
      </c>
      <c r="P16" s="6">
        <v>116</v>
      </c>
      <c r="Q16" s="22"/>
      <c r="R16" s="6"/>
      <c r="S16" s="22"/>
      <c r="T16" s="6"/>
      <c r="U16" s="56">
        <v>180</v>
      </c>
      <c r="V16" s="3">
        <v>252</v>
      </c>
      <c r="W16" s="56"/>
      <c r="X16" s="9"/>
      <c r="Y16" s="14">
        <f t="shared" si="0"/>
        <v>690</v>
      </c>
      <c r="Z16" s="14">
        <f t="shared" si="1"/>
        <v>584</v>
      </c>
      <c r="AA16" s="14">
        <f t="shared" si="2"/>
        <v>690</v>
      </c>
      <c r="AB16" s="13">
        <f t="shared" si="3"/>
        <v>584</v>
      </c>
      <c r="AC16" s="27">
        <v>0.54160125588697017</v>
      </c>
      <c r="AD16" s="20">
        <f>AVERAGE(M16+N16,O16+P16,U16+V16)</f>
        <v>424.66666666666669</v>
      </c>
    </row>
    <row r="17" spans="1:30" ht="31" x14ac:dyDescent="0.35">
      <c r="J17" s="9"/>
      <c r="L17" s="76" t="s">
        <v>21</v>
      </c>
      <c r="M17" s="57">
        <f t="shared" ref="M17:X17" si="4">SUM(M2:M16)</f>
        <v>3615</v>
      </c>
      <c r="N17" s="58">
        <f t="shared" si="4"/>
        <v>3302</v>
      </c>
      <c r="O17" s="59">
        <f t="shared" si="4"/>
        <v>4736</v>
      </c>
      <c r="P17" s="58">
        <f t="shared" si="4"/>
        <v>2496</v>
      </c>
      <c r="Q17" s="59">
        <f t="shared" si="4"/>
        <v>4478</v>
      </c>
      <c r="R17" s="58">
        <f t="shared" si="4"/>
        <v>2583</v>
      </c>
      <c r="S17" s="59">
        <f t="shared" si="4"/>
        <v>2429</v>
      </c>
      <c r="T17" s="58">
        <f t="shared" si="4"/>
        <v>1894</v>
      </c>
      <c r="U17" s="59">
        <f t="shared" si="4"/>
        <v>4076</v>
      </c>
      <c r="V17" s="58">
        <f t="shared" si="4"/>
        <v>2784</v>
      </c>
      <c r="W17" s="59">
        <f t="shared" si="4"/>
        <v>3427</v>
      </c>
      <c r="X17" s="60">
        <f t="shared" si="4"/>
        <v>1593</v>
      </c>
      <c r="AD17" s="78"/>
    </row>
    <row r="18" spans="1:30" x14ac:dyDescent="0.35">
      <c r="A18" s="3" t="s">
        <v>105</v>
      </c>
      <c r="M18" s="61"/>
    </row>
    <row r="19" spans="1:30" x14ac:dyDescent="0.35">
      <c r="A19" s="3" t="s">
        <v>104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Cognition Scores</vt:lpstr>
      <vt:lpstr>Stimulus Males</vt:lpstr>
      <vt:lpstr>Female Preference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Clara Howell</cp:lastModifiedBy>
  <dcterms:created xsi:type="dcterms:W3CDTF">2018-02-23T18:33:17Z</dcterms:created>
  <dcterms:modified xsi:type="dcterms:W3CDTF">2019-12-26T21:54:17Z</dcterms:modified>
</cp:coreProperties>
</file>