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9035" windowHeight="7935" activeTab="7"/>
  </bookViews>
  <sheets>
    <sheet name="D3E" sheetId="1" r:id="rId1"/>
    <sheet name="D4E" sheetId="2" r:id="rId2"/>
    <sheet name="T2E" sheetId="3" r:id="rId3"/>
    <sheet name="D3L" sheetId="5" r:id="rId4"/>
    <sheet name="D4L" sheetId="6" r:id="rId5"/>
    <sheet name="T2L" sheetId="7" r:id="rId6"/>
    <sheet name="Data for GLM" sheetId="4" r:id="rId7"/>
    <sheet name="Initial Rise" sheetId="8" r:id="rId8"/>
  </sheets>
  <calcPr calcId="125725"/>
  <fileRecoveryPr repairLoad="1"/>
</workbook>
</file>

<file path=xl/calcChain.xml><?xml version="1.0" encoding="utf-8"?>
<calcChain xmlns="http://schemas.openxmlformats.org/spreadsheetml/2006/main">
  <c r="C47" i="7"/>
  <c r="D47"/>
  <c r="G47" s="1"/>
  <c r="E47"/>
  <c r="F47"/>
  <c r="H47"/>
  <c r="I47" s="1"/>
  <c r="C40"/>
  <c r="D40"/>
  <c r="E40"/>
  <c r="F40"/>
  <c r="G40"/>
  <c r="H40"/>
  <c r="I40"/>
  <c r="J40"/>
  <c r="K40"/>
  <c r="L40"/>
  <c r="M40"/>
  <c r="C47" i="6"/>
  <c r="D47"/>
  <c r="G47" s="1"/>
  <c r="H47" s="1"/>
  <c r="E47"/>
  <c r="F47"/>
  <c r="C40"/>
  <c r="D40"/>
  <c r="E40"/>
  <c r="F40"/>
  <c r="G40"/>
  <c r="H40"/>
  <c r="I40"/>
  <c r="J40"/>
  <c r="C47" i="5"/>
  <c r="D47"/>
  <c r="G47" s="1"/>
  <c r="H47" s="1"/>
  <c r="E47"/>
  <c r="F47"/>
  <c r="C40"/>
  <c r="D40"/>
  <c r="E40"/>
  <c r="F40"/>
  <c r="G40"/>
  <c r="H40"/>
  <c r="I40"/>
  <c r="J40"/>
  <c r="C53" i="3"/>
  <c r="D53"/>
  <c r="G53" s="1"/>
  <c r="E53"/>
  <c r="F53"/>
  <c r="H53"/>
  <c r="I53" s="1"/>
  <c r="C46"/>
  <c r="D46"/>
  <c r="E46"/>
  <c r="F46"/>
  <c r="G46"/>
  <c r="H46"/>
  <c r="I46"/>
  <c r="J46"/>
  <c r="K46"/>
  <c r="L46"/>
  <c r="M46"/>
  <c r="C53" i="2"/>
  <c r="F53" s="1"/>
  <c r="D53"/>
  <c r="E53"/>
  <c r="G53"/>
  <c r="H53" s="1"/>
  <c r="C46"/>
  <c r="D46"/>
  <c r="E46"/>
  <c r="F46"/>
  <c r="G46"/>
  <c r="H46"/>
  <c r="I46"/>
  <c r="J46"/>
  <c r="K46"/>
  <c r="E53" i="1"/>
  <c r="D53"/>
  <c r="C53"/>
  <c r="G53" s="1"/>
  <c r="H53" s="1"/>
  <c r="J46"/>
  <c r="I46"/>
  <c r="H46"/>
  <c r="G46"/>
  <c r="F46"/>
  <c r="E46"/>
  <c r="D46"/>
  <c r="C46"/>
  <c r="M39" i="7"/>
  <c r="L39"/>
  <c r="K39"/>
  <c r="J39"/>
  <c r="I39"/>
  <c r="H39"/>
  <c r="G39"/>
  <c r="F39"/>
  <c r="E39"/>
  <c r="D39"/>
  <c r="C39"/>
  <c r="M38"/>
  <c r="L38"/>
  <c r="K38"/>
  <c r="J38"/>
  <c r="I38"/>
  <c r="H38"/>
  <c r="G38"/>
  <c r="F38"/>
  <c r="E38"/>
  <c r="D38"/>
  <c r="C38"/>
  <c r="M37"/>
  <c r="L37"/>
  <c r="K37"/>
  <c r="J37"/>
  <c r="I37"/>
  <c r="H37"/>
  <c r="G37"/>
  <c r="F37"/>
  <c r="E37"/>
  <c r="D37"/>
  <c r="C37"/>
  <c r="M36"/>
  <c r="L36"/>
  <c r="K36"/>
  <c r="J36"/>
  <c r="I36"/>
  <c r="H36"/>
  <c r="G36"/>
  <c r="F36"/>
  <c r="E36"/>
  <c r="D36"/>
  <c r="C36"/>
  <c r="F46"/>
  <c r="E46"/>
  <c r="D46"/>
  <c r="C46"/>
  <c r="F45"/>
  <c r="E45"/>
  <c r="D45"/>
  <c r="C45"/>
  <c r="F44"/>
  <c r="E44"/>
  <c r="D44"/>
  <c r="C44"/>
  <c r="J39" i="6"/>
  <c r="I39"/>
  <c r="H39"/>
  <c r="G39"/>
  <c r="F39"/>
  <c r="E39"/>
  <c r="D39"/>
  <c r="C39"/>
  <c r="J38"/>
  <c r="I38"/>
  <c r="H38"/>
  <c r="G38"/>
  <c r="F38"/>
  <c r="E38"/>
  <c r="D38"/>
  <c r="C38"/>
  <c r="J37"/>
  <c r="I37"/>
  <c r="H37"/>
  <c r="G37"/>
  <c r="F37"/>
  <c r="E37"/>
  <c r="D37"/>
  <c r="C37"/>
  <c r="E46"/>
  <c r="D46"/>
  <c r="C46"/>
  <c r="E45"/>
  <c r="D45"/>
  <c r="C45"/>
  <c r="E44"/>
  <c r="D44"/>
  <c r="C44"/>
  <c r="J36"/>
  <c r="I36"/>
  <c r="H36"/>
  <c r="G36"/>
  <c r="F36"/>
  <c r="E36"/>
  <c r="D36"/>
  <c r="C36"/>
  <c r="J39" i="5"/>
  <c r="I39"/>
  <c r="E46" s="1"/>
  <c r="H39"/>
  <c r="G39"/>
  <c r="F39"/>
  <c r="E39"/>
  <c r="D39"/>
  <c r="C39"/>
  <c r="C46" s="1"/>
  <c r="J38"/>
  <c r="I38"/>
  <c r="H38"/>
  <c r="G38"/>
  <c r="D45" s="1"/>
  <c r="F38"/>
  <c r="E38"/>
  <c r="D38"/>
  <c r="C38"/>
  <c r="J37"/>
  <c r="I37"/>
  <c r="E44" s="1"/>
  <c r="H37"/>
  <c r="G37"/>
  <c r="F37"/>
  <c r="E37"/>
  <c r="C44" s="1"/>
  <c r="D37"/>
  <c r="C37"/>
  <c r="J36"/>
  <c r="I36"/>
  <c r="H36"/>
  <c r="G36"/>
  <c r="F36"/>
  <c r="E36"/>
  <c r="D36"/>
  <c r="C36"/>
  <c r="D46"/>
  <c r="E45"/>
  <c r="C45"/>
  <c r="D44"/>
  <c r="I52" i="3"/>
  <c r="I51"/>
  <c r="I50"/>
  <c r="H52"/>
  <c r="H51"/>
  <c r="H50"/>
  <c r="G52"/>
  <c r="G51"/>
  <c r="G50"/>
  <c r="F52"/>
  <c r="F51"/>
  <c r="F50"/>
  <c r="M45"/>
  <c r="M44"/>
  <c r="M43"/>
  <c r="M42"/>
  <c r="L45"/>
  <c r="L44"/>
  <c r="L43"/>
  <c r="L42"/>
  <c r="K45"/>
  <c r="J45"/>
  <c r="I45"/>
  <c r="E52" s="1"/>
  <c r="H45"/>
  <c r="G45"/>
  <c r="D52" s="1"/>
  <c r="F45"/>
  <c r="E45"/>
  <c r="D45"/>
  <c r="C45"/>
  <c r="C52" s="1"/>
  <c r="K44"/>
  <c r="J44"/>
  <c r="I44"/>
  <c r="E51" s="1"/>
  <c r="H44"/>
  <c r="G44"/>
  <c r="F44"/>
  <c r="D51" s="1"/>
  <c r="E44"/>
  <c r="D44"/>
  <c r="C44"/>
  <c r="C51" s="1"/>
  <c r="K43"/>
  <c r="J43"/>
  <c r="I43"/>
  <c r="E50" s="1"/>
  <c r="H43"/>
  <c r="G43"/>
  <c r="D50" s="1"/>
  <c r="F43"/>
  <c r="E43"/>
  <c r="D43"/>
  <c r="C43"/>
  <c r="C50" s="1"/>
  <c r="K42"/>
  <c r="J42"/>
  <c r="I42"/>
  <c r="H42"/>
  <c r="G42"/>
  <c r="F42"/>
  <c r="E42"/>
  <c r="D42"/>
  <c r="C42"/>
  <c r="E52" i="2"/>
  <c r="E51"/>
  <c r="E50"/>
  <c r="K45"/>
  <c r="K44"/>
  <c r="K43"/>
  <c r="K42"/>
  <c r="J45"/>
  <c r="I45"/>
  <c r="H45"/>
  <c r="G45"/>
  <c r="F45"/>
  <c r="D52" s="1"/>
  <c r="E45"/>
  <c r="D45"/>
  <c r="C45"/>
  <c r="C52" s="1"/>
  <c r="J44"/>
  <c r="I44"/>
  <c r="H44"/>
  <c r="G44"/>
  <c r="F44"/>
  <c r="D51" s="1"/>
  <c r="E44"/>
  <c r="D44"/>
  <c r="C44"/>
  <c r="C51" s="1"/>
  <c r="J43"/>
  <c r="I43"/>
  <c r="H43"/>
  <c r="G43"/>
  <c r="F43"/>
  <c r="D50" s="1"/>
  <c r="E43"/>
  <c r="D43"/>
  <c r="C43"/>
  <c r="C50" s="1"/>
  <c r="J42"/>
  <c r="I42"/>
  <c r="H42"/>
  <c r="G42"/>
  <c r="F42"/>
  <c r="E42"/>
  <c r="D42"/>
  <c r="C42"/>
  <c r="J42" i="1"/>
  <c r="I42"/>
  <c r="H42"/>
  <c r="G42"/>
  <c r="F42"/>
  <c r="E42"/>
  <c r="D42"/>
  <c r="C42"/>
  <c r="E52"/>
  <c r="D52"/>
  <c r="C52"/>
  <c r="G52" s="1"/>
  <c r="H52" s="1"/>
  <c r="E51"/>
  <c r="D51"/>
  <c r="C51"/>
  <c r="G51" s="1"/>
  <c r="H51" s="1"/>
  <c r="H50"/>
  <c r="G50"/>
  <c r="F50"/>
  <c r="E50"/>
  <c r="D50"/>
  <c r="C50"/>
  <c r="J45"/>
  <c r="I45"/>
  <c r="H45"/>
  <c r="G45"/>
  <c r="F45"/>
  <c r="E45"/>
  <c r="D45"/>
  <c r="C45"/>
  <c r="J44"/>
  <c r="I44"/>
  <c r="H44"/>
  <c r="G44"/>
  <c r="F44"/>
  <c r="E44"/>
  <c r="D44"/>
  <c r="C44"/>
  <c r="J43"/>
  <c r="I43"/>
  <c r="H43"/>
  <c r="G43"/>
  <c r="F43"/>
  <c r="E43"/>
  <c r="D43"/>
  <c r="C43"/>
  <c r="F53" l="1"/>
  <c r="H44" i="7"/>
  <c r="I44" s="1"/>
  <c r="G44"/>
  <c r="H46"/>
  <c r="I46" s="1"/>
  <c r="G46"/>
  <c r="G45"/>
  <c r="H45"/>
  <c r="I45" s="1"/>
  <c r="G45" i="6"/>
  <c r="H45" s="1"/>
  <c r="F45"/>
  <c r="G46"/>
  <c r="H46" s="1"/>
  <c r="F46"/>
  <c r="G44"/>
  <c r="H44" s="1"/>
  <c r="F44"/>
  <c r="G44" i="5"/>
  <c r="H44" s="1"/>
  <c r="F44"/>
  <c r="G45"/>
  <c r="H45" s="1"/>
  <c r="F45"/>
  <c r="G46"/>
  <c r="H46" s="1"/>
  <c r="F46"/>
  <c r="G50" i="2"/>
  <c r="H50" s="1"/>
  <c r="F50"/>
  <c r="G51"/>
  <c r="H51" s="1"/>
  <c r="F51"/>
  <c r="G52"/>
  <c r="H52" s="1"/>
  <c r="F52"/>
  <c r="F52" i="1"/>
  <c r="F51"/>
  <c r="J24" i="6" l="1"/>
  <c r="I24"/>
  <c r="H24"/>
  <c r="G24"/>
  <c r="F24"/>
  <c r="E24"/>
  <c r="D24"/>
  <c r="C24"/>
  <c r="J23" i="5"/>
  <c r="I23"/>
  <c r="H23"/>
  <c r="G23"/>
  <c r="F23"/>
  <c r="E23"/>
  <c r="D23"/>
  <c r="C23"/>
  <c r="M29" i="3"/>
  <c r="L29"/>
  <c r="K29"/>
  <c r="J29"/>
  <c r="I29"/>
  <c r="H29"/>
  <c r="G29"/>
  <c r="F29"/>
  <c r="E29"/>
  <c r="D29"/>
  <c r="C29"/>
  <c r="K29" i="2"/>
  <c r="J29"/>
  <c r="I29"/>
  <c r="H29"/>
  <c r="G29"/>
  <c r="F29"/>
  <c r="E29"/>
  <c r="D29"/>
  <c r="C29"/>
  <c r="J29" i="1"/>
  <c r="I29"/>
  <c r="H29"/>
  <c r="G29"/>
  <c r="F29"/>
  <c r="E29"/>
  <c r="D29"/>
  <c r="C29"/>
  <c r="M24" i="7"/>
  <c r="L24"/>
  <c r="K24"/>
  <c r="J24"/>
  <c r="I24"/>
  <c r="H24"/>
  <c r="G24"/>
  <c r="F24"/>
  <c r="E24"/>
  <c r="D24"/>
  <c r="C24"/>
  <c r="L27" l="1"/>
  <c r="L28" s="1"/>
  <c r="I26"/>
  <c r="C26" i="5"/>
  <c r="C27" s="1"/>
  <c r="I26"/>
  <c r="I27" s="1"/>
  <c r="L26" i="7"/>
  <c r="C26"/>
  <c r="C27"/>
  <c r="C28" s="1"/>
  <c r="F27"/>
  <c r="F28" s="1"/>
  <c r="I27"/>
  <c r="I28" s="1"/>
  <c r="F26"/>
  <c r="I26" i="6"/>
  <c r="C26"/>
  <c r="F27"/>
  <c r="F28" s="1"/>
  <c r="F26"/>
  <c r="C27"/>
  <c r="C28" s="1"/>
  <c r="I27"/>
  <c r="I28" s="1"/>
  <c r="F26" i="5"/>
  <c r="F27" s="1"/>
  <c r="F25"/>
  <c r="C25"/>
  <c r="I25"/>
  <c r="C31" i="6" l="1"/>
  <c r="C32" s="1"/>
  <c r="C30"/>
  <c r="C30" i="5"/>
  <c r="C31" s="1"/>
  <c r="C29"/>
  <c r="C30" i="7"/>
  <c r="C31"/>
  <c r="C32" s="1"/>
  <c r="J22" i="4" l="1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Q3" l="1"/>
  <c r="R3" s="1"/>
  <c r="P3"/>
  <c r="P4"/>
  <c r="Q4"/>
  <c r="R4" s="1"/>
  <c r="Q5"/>
  <c r="R5" s="1"/>
  <c r="P5"/>
  <c r="P8"/>
  <c r="Q6"/>
  <c r="R6" s="1"/>
  <c r="Q8"/>
  <c r="R8" s="1"/>
  <c r="P7"/>
  <c r="P6"/>
  <c r="Q7"/>
  <c r="R7" s="1"/>
  <c r="I32" i="2"/>
  <c r="I33" s="1"/>
  <c r="L32" i="3"/>
  <c r="L33" s="1"/>
  <c r="I32"/>
  <c r="I33" s="1"/>
  <c r="F32"/>
  <c r="F33" s="1"/>
  <c r="C32"/>
  <c r="C33" s="1"/>
  <c r="F31"/>
  <c r="L31"/>
  <c r="C31"/>
  <c r="I31"/>
  <c r="F32" i="2"/>
  <c r="F33" s="1"/>
  <c r="C32"/>
  <c r="C33" s="1"/>
  <c r="F31"/>
  <c r="C31"/>
  <c r="I31"/>
  <c r="I32" i="1"/>
  <c r="I33" s="1"/>
  <c r="I31"/>
  <c r="F31"/>
  <c r="F32"/>
  <c r="F33" s="1"/>
  <c r="C32"/>
  <c r="C33" s="1"/>
  <c r="C31"/>
  <c r="C36" l="1"/>
  <c r="C35"/>
  <c r="C37"/>
  <c r="C35" i="3"/>
  <c r="C36"/>
  <c r="C37" s="1"/>
  <c r="C35" i="2"/>
  <c r="C36"/>
  <c r="C37" s="1"/>
</calcChain>
</file>

<file path=xl/sharedStrings.xml><?xml version="1.0" encoding="utf-8"?>
<sst xmlns="http://schemas.openxmlformats.org/spreadsheetml/2006/main" count="396" uniqueCount="89">
  <si>
    <t>Time (min)</t>
  </si>
  <si>
    <t>13661</t>
  </si>
  <si>
    <t>13662</t>
  </si>
  <si>
    <t>13663</t>
  </si>
  <si>
    <t>14031</t>
  </si>
  <si>
    <t>14032</t>
  </si>
  <si>
    <t>14033</t>
  </si>
  <si>
    <t>18201</t>
  </si>
  <si>
    <t>18202</t>
  </si>
  <si>
    <t>parameter</t>
  </si>
  <si>
    <t>a</t>
  </si>
  <si>
    <t>b</t>
  </si>
  <si>
    <t>c</t>
  </si>
  <si>
    <t>d</t>
  </si>
  <si>
    <t>Max time</t>
  </si>
  <si>
    <t>single, 2 parameter</t>
  </si>
  <si>
    <t>PhiPSIImax</t>
  </si>
  <si>
    <t>Acc. Avg.</t>
  </si>
  <si>
    <t>Acc. SD</t>
  </si>
  <si>
    <t>Acc. SE</t>
  </si>
  <si>
    <t>Spp Avg.</t>
  </si>
  <si>
    <t>Spp SD</t>
  </si>
  <si>
    <t>Spp. SE</t>
  </si>
  <si>
    <t>R2</t>
  </si>
  <si>
    <t>adj R2</t>
  </si>
  <si>
    <t>Normal?</t>
  </si>
  <si>
    <t>Const. Var?</t>
  </si>
  <si>
    <t>Y</t>
  </si>
  <si>
    <t>N</t>
  </si>
  <si>
    <t>Species</t>
  </si>
  <si>
    <t>Accession</t>
  </si>
  <si>
    <t>Individual</t>
  </si>
  <si>
    <t>D3</t>
  </si>
  <si>
    <t>D4</t>
  </si>
  <si>
    <t>T2</t>
  </si>
  <si>
    <t>PhiPSII</t>
  </si>
  <si>
    <t>Treatment</t>
  </si>
  <si>
    <t>L</t>
  </si>
  <si>
    <t>E</t>
  </si>
  <si>
    <t>Trmt</t>
  </si>
  <si>
    <t>Spp</t>
  </si>
  <si>
    <t>Avg</t>
  </si>
  <si>
    <t>SD</t>
  </si>
  <si>
    <t>Acc</t>
  </si>
  <si>
    <t>SE</t>
  </si>
  <si>
    <t>1366-1</t>
  </si>
  <si>
    <t>1366-2</t>
  </si>
  <si>
    <t>1366-3</t>
  </si>
  <si>
    <t>1403-1</t>
  </si>
  <si>
    <t>1403-2</t>
  </si>
  <si>
    <t>1403-3</t>
  </si>
  <si>
    <t>1820-1</t>
  </si>
  <si>
    <t>1820-2</t>
  </si>
  <si>
    <t>1300-1</t>
  </si>
  <si>
    <t>1300-2</t>
  </si>
  <si>
    <t>1300-3</t>
  </si>
  <si>
    <t>2073-1</t>
  </si>
  <si>
    <t>2073-2</t>
  </si>
  <si>
    <t>2073-3</t>
  </si>
  <si>
    <t>2321-1</t>
  </si>
  <si>
    <t>2321-3</t>
  </si>
  <si>
    <t>1134-1</t>
  </si>
  <si>
    <t>1134-2</t>
  </si>
  <si>
    <t>1134-3</t>
  </si>
  <si>
    <t>1188-1</t>
  </si>
  <si>
    <t>1188-2</t>
  </si>
  <si>
    <t>1188-3</t>
  </si>
  <si>
    <t>1393-1</t>
  </si>
  <si>
    <t>1393-2</t>
  </si>
  <si>
    <t>1393-3</t>
  </si>
  <si>
    <t>1854-1</t>
  </si>
  <si>
    <t>1854-3</t>
  </si>
  <si>
    <t>D3E</t>
  </si>
  <si>
    <t>D4E</t>
  </si>
  <si>
    <t>T2E</t>
  </si>
  <si>
    <t>D4L</t>
  </si>
  <si>
    <t>D3 E</t>
  </si>
  <si>
    <t>T2 E</t>
  </si>
  <si>
    <t>D4 E</t>
  </si>
  <si>
    <t>T2 L</t>
  </si>
  <si>
    <t>D4 L</t>
  </si>
  <si>
    <t>D3 L</t>
  </si>
  <si>
    <t>D3L</t>
  </si>
  <si>
    <t>T2L</t>
  </si>
  <si>
    <t>Spp.  Avg</t>
  </si>
  <si>
    <t>Time</t>
  </si>
  <si>
    <r>
      <t>SigmPlot parameter estimates - exponential rise to maximum, single phase: PhiPSII = a(1-e</t>
    </r>
    <r>
      <rPr>
        <vertAlign val="superscript"/>
        <sz val="10"/>
        <color theme="1"/>
        <rFont val="Arial"/>
        <family val="2"/>
      </rPr>
      <t>-b*TIME</t>
    </r>
    <r>
      <rPr>
        <sz val="10"/>
        <color theme="1"/>
        <rFont val="Arial"/>
        <family val="2"/>
      </rPr>
      <t>)</t>
    </r>
  </si>
  <si>
    <t>Fitted data</t>
  </si>
  <si>
    <t>AVG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</si>
</sst>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0"/>
      <color theme="1"/>
      <name val="Arial"/>
      <family val="2"/>
    </font>
    <font>
      <sz val="10"/>
      <name val="Arial"/>
      <family val="2"/>
    </font>
    <font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Fill="1" applyBorder="1"/>
    <xf numFmtId="0" fontId="1" fillId="0" borderId="0" xfId="0" applyFont="1" applyBorder="1"/>
    <xf numFmtId="0" fontId="1" fillId="0" borderId="4" xfId="0" applyFont="1" applyBorder="1"/>
    <xf numFmtId="0" fontId="0" fillId="0" borderId="4" xfId="0" applyBorder="1"/>
    <xf numFmtId="0" fontId="0" fillId="0" borderId="4" xfId="0" applyFill="1" applyBorder="1"/>
    <xf numFmtId="2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'Data for GLM'!$P$2</c:f>
              <c:strCache>
                <c:ptCount val="1"/>
                <c:pt idx="0">
                  <c:v>Avg</c:v>
                </c:pt>
              </c:strCache>
            </c:strRef>
          </c:tx>
          <c:errBars>
            <c:errBarType val="both"/>
            <c:errValType val="cust"/>
            <c:plus>
              <c:numRef>
                <c:f>'Data for GLM'!$R$3:$R$8</c:f>
                <c:numCache>
                  <c:formatCode>General</c:formatCode>
                  <c:ptCount val="6"/>
                  <c:pt idx="0">
                    <c:v>1.0339639652722341E-2</c:v>
                  </c:pt>
                  <c:pt idx="1">
                    <c:v>1.0203005790476361E-2</c:v>
                  </c:pt>
                  <c:pt idx="2">
                    <c:v>8.1219638201789693E-3</c:v>
                  </c:pt>
                  <c:pt idx="3">
                    <c:v>7.5738096485580726E-3</c:v>
                  </c:pt>
                  <c:pt idx="4">
                    <c:v>3.068244460432145E-3</c:v>
                  </c:pt>
                  <c:pt idx="5">
                    <c:v>8.5570998786582426E-4</c:v>
                  </c:pt>
                </c:numCache>
              </c:numRef>
            </c:plus>
            <c:minus>
              <c:numRef>
                <c:f>'Data for GLM'!$R$3:$R$8</c:f>
                <c:numCache>
                  <c:formatCode>General</c:formatCode>
                  <c:ptCount val="6"/>
                  <c:pt idx="0">
                    <c:v>1.0339639652722341E-2</c:v>
                  </c:pt>
                  <c:pt idx="1">
                    <c:v>1.0203005790476361E-2</c:v>
                  </c:pt>
                  <c:pt idx="2">
                    <c:v>8.1219638201789693E-3</c:v>
                  </c:pt>
                  <c:pt idx="3">
                    <c:v>7.5738096485580726E-3</c:v>
                  </c:pt>
                  <c:pt idx="4">
                    <c:v>3.068244460432145E-3</c:v>
                  </c:pt>
                  <c:pt idx="5">
                    <c:v>8.5570998786582426E-4</c:v>
                  </c:pt>
                </c:numCache>
              </c:numRef>
            </c:minus>
          </c:errBars>
          <c:cat>
            <c:strRef>
              <c:f>'Data for GLM'!$O$3:$O$8</c:f>
              <c:strCache>
                <c:ptCount val="6"/>
                <c:pt idx="0">
                  <c:v>D4 L</c:v>
                </c:pt>
                <c:pt idx="1">
                  <c:v>D3 L</c:v>
                </c:pt>
                <c:pt idx="2">
                  <c:v>T2 L</c:v>
                </c:pt>
                <c:pt idx="3">
                  <c:v>D4 E</c:v>
                </c:pt>
                <c:pt idx="4">
                  <c:v>D3 E</c:v>
                </c:pt>
                <c:pt idx="5">
                  <c:v>T2 E</c:v>
                </c:pt>
              </c:strCache>
            </c:strRef>
          </c:cat>
          <c:val>
            <c:numRef>
              <c:f>'Data for GLM'!$P$3:$P$8</c:f>
              <c:numCache>
                <c:formatCode>0.000</c:formatCode>
                <c:ptCount val="6"/>
                <c:pt idx="0">
                  <c:v>7.0933333333333334E-2</c:v>
                </c:pt>
                <c:pt idx="1">
                  <c:v>4.9405555555555557E-2</c:v>
                </c:pt>
                <c:pt idx="2">
                  <c:v>5.9733333333333333E-2</c:v>
                </c:pt>
                <c:pt idx="3">
                  <c:v>0.15413333333333334</c:v>
                </c:pt>
                <c:pt idx="4">
                  <c:v>0.16242929292929295</c:v>
                </c:pt>
                <c:pt idx="5">
                  <c:v>0.17283749999999998</c:v>
                </c:pt>
              </c:numCache>
            </c:numRef>
          </c:val>
        </c:ser>
        <c:axId val="181405568"/>
        <c:axId val="181407104"/>
      </c:barChart>
      <c:catAx>
        <c:axId val="181405568"/>
        <c:scaling>
          <c:orientation val="minMax"/>
        </c:scaling>
        <c:axPos val="b"/>
        <c:tickLblPos val="nextTo"/>
        <c:crossAx val="181407104"/>
        <c:crosses val="autoZero"/>
        <c:auto val="1"/>
        <c:lblAlgn val="ctr"/>
        <c:lblOffset val="100"/>
      </c:catAx>
      <c:valAx>
        <c:axId val="181407104"/>
        <c:scaling>
          <c:orientation val="minMax"/>
          <c:max val="0.2"/>
          <c:min val="0"/>
        </c:scaling>
        <c:axPos val="l"/>
        <c:numFmt formatCode="0.000" sourceLinked="1"/>
        <c:tickLblPos val="nextTo"/>
        <c:crossAx val="181405568"/>
        <c:crosses val="autoZero"/>
        <c:crossBetween val="between"/>
        <c:majorUnit val="0.05"/>
      </c:valAx>
      <c:spPr>
        <a:noFill/>
      </c:spPr>
    </c:plotArea>
    <c:plotVisOnly val="1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strRef>
              <c:f>'Initial Rise'!$F$4</c:f>
              <c:strCache>
                <c:ptCount val="1"/>
                <c:pt idx="0">
                  <c:v>D3E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'Initial Rise'!$L$5:$L$8</c:f>
                <c:numCache>
                  <c:formatCode>General</c:formatCode>
                  <c:ptCount val="4"/>
                  <c:pt idx="0">
                    <c:v>2.3966003182268308E-3</c:v>
                  </c:pt>
                  <c:pt idx="1">
                    <c:v>4.0405648351658297E-3</c:v>
                  </c:pt>
                  <c:pt idx="2">
                    <c:v>5.1376715685145678E-3</c:v>
                  </c:pt>
                  <c:pt idx="3">
                    <c:v>5.8380061272554559E-3</c:v>
                  </c:pt>
                </c:numCache>
              </c:numRef>
            </c:plus>
            <c:minus>
              <c:numRef>
                <c:f>'Initial Rise'!$L$5:$L$8</c:f>
                <c:numCache>
                  <c:formatCode>General</c:formatCode>
                  <c:ptCount val="4"/>
                  <c:pt idx="0">
                    <c:v>2.3966003182268308E-3</c:v>
                  </c:pt>
                  <c:pt idx="1">
                    <c:v>4.0405648351658297E-3</c:v>
                  </c:pt>
                  <c:pt idx="2">
                    <c:v>5.1376715685145678E-3</c:v>
                  </c:pt>
                  <c:pt idx="3">
                    <c:v>5.8380061272554559E-3</c:v>
                  </c:pt>
                </c:numCache>
              </c:numRef>
            </c:minus>
          </c:errBars>
          <c:xVal>
            <c:numRef>
              <c:f>'Initial Rise'!$B$5:$B$7</c:f>
              <c:numCache>
                <c:formatCode>General</c:formatCode>
                <c:ptCount val="3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</c:numCache>
            </c:numRef>
          </c:xVal>
          <c:yVal>
            <c:numRef>
              <c:f>'Initial Rise'!$F$5:$F$7</c:f>
              <c:numCache>
                <c:formatCode>General</c:formatCode>
                <c:ptCount val="3"/>
                <c:pt idx="0">
                  <c:v>3.0886212305201461E-2</c:v>
                </c:pt>
                <c:pt idx="1">
                  <c:v>5.5363163901204722E-2</c:v>
                </c:pt>
                <c:pt idx="2">
                  <c:v>7.4841623901249224E-2</c:v>
                </c:pt>
              </c:numCache>
            </c:numRef>
          </c:yVal>
        </c:ser>
        <c:ser>
          <c:idx val="1"/>
          <c:order val="1"/>
          <c:tx>
            <c:strRef>
              <c:f>'Initial Rise'!$G$4</c:f>
              <c:strCache>
                <c:ptCount val="1"/>
                <c:pt idx="0">
                  <c:v>D4E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bg1"/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'Initial Rise'!$M$5:$M$8</c:f>
                <c:numCache>
                  <c:formatCode>General</c:formatCode>
                  <c:ptCount val="4"/>
                  <c:pt idx="0">
                    <c:v>2.6112784301367967E-3</c:v>
                  </c:pt>
                  <c:pt idx="1">
                    <c:v>4.0567736035651818E-3</c:v>
                  </c:pt>
                  <c:pt idx="2">
                    <c:v>4.8577778309726542E-3</c:v>
                  </c:pt>
                  <c:pt idx="3">
                    <c:v>5.3169681854040533E-3</c:v>
                  </c:pt>
                </c:numCache>
              </c:numRef>
            </c:plus>
            <c:minus>
              <c:numRef>
                <c:f>'Initial Rise'!$M$5:$M$8</c:f>
                <c:numCache>
                  <c:formatCode>General</c:formatCode>
                  <c:ptCount val="4"/>
                  <c:pt idx="0">
                    <c:v>2.6112784301367967E-3</c:v>
                  </c:pt>
                  <c:pt idx="1">
                    <c:v>4.0567736035651818E-3</c:v>
                  </c:pt>
                  <c:pt idx="2">
                    <c:v>4.8577778309726542E-3</c:v>
                  </c:pt>
                  <c:pt idx="3">
                    <c:v>5.3169681854040533E-3</c:v>
                  </c:pt>
                </c:numCache>
              </c:numRef>
            </c:minus>
          </c:errBars>
          <c:xVal>
            <c:numRef>
              <c:f>'Initial Rise'!$B$5:$B$7</c:f>
              <c:numCache>
                <c:formatCode>General</c:formatCode>
                <c:ptCount val="3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</c:numCache>
            </c:numRef>
          </c:xVal>
          <c:yVal>
            <c:numRef>
              <c:f>'Initial Rise'!$G$5:$G$7</c:f>
              <c:numCache>
                <c:formatCode>General</c:formatCode>
                <c:ptCount val="3"/>
                <c:pt idx="0">
                  <c:v>3.3552647800158396E-2</c:v>
                </c:pt>
                <c:pt idx="1">
                  <c:v>5.9292249642139895E-2</c:v>
                </c:pt>
                <c:pt idx="2">
                  <c:v>7.919159371674224E-2</c:v>
                </c:pt>
              </c:numCache>
            </c:numRef>
          </c:yVal>
        </c:ser>
        <c:ser>
          <c:idx val="2"/>
          <c:order val="2"/>
          <c:tx>
            <c:strRef>
              <c:f>'Initial Rise'!$H$4</c:f>
              <c:strCache>
                <c:ptCount val="1"/>
                <c:pt idx="0">
                  <c:v>T2E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'Initial Rise'!$N$5:$N$8</c:f>
                <c:numCache>
                  <c:formatCode>General</c:formatCode>
                  <c:ptCount val="4"/>
                  <c:pt idx="0">
                    <c:v>3.9375397929970728E-3</c:v>
                  </c:pt>
                  <c:pt idx="1">
                    <c:v>6.1309506868746384E-3</c:v>
                  </c:pt>
                  <c:pt idx="2">
                    <c:v>7.2242163979376562E-3</c:v>
                  </c:pt>
                  <c:pt idx="3">
                    <c:v>7.6259163172925984E-3</c:v>
                  </c:pt>
                </c:numCache>
              </c:numRef>
            </c:plus>
            <c:minus>
              <c:numRef>
                <c:f>'Initial Rise'!$N$5:$N$8</c:f>
                <c:numCache>
                  <c:formatCode>General</c:formatCode>
                  <c:ptCount val="4"/>
                  <c:pt idx="0">
                    <c:v>3.9375397929970728E-3</c:v>
                  </c:pt>
                  <c:pt idx="1">
                    <c:v>6.1309506868746384E-3</c:v>
                  </c:pt>
                  <c:pt idx="2">
                    <c:v>7.2242163979376562E-3</c:v>
                  </c:pt>
                  <c:pt idx="3">
                    <c:v>7.6259163172925984E-3</c:v>
                  </c:pt>
                </c:numCache>
              </c:numRef>
            </c:minus>
          </c:errBars>
          <c:xVal>
            <c:numRef>
              <c:f>'Initial Rise'!$B$5:$B$7</c:f>
              <c:numCache>
                <c:formatCode>General</c:formatCode>
                <c:ptCount val="3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</c:numCache>
            </c:numRef>
          </c:xVal>
          <c:yVal>
            <c:numRef>
              <c:f>'Initial Rise'!$H$5:$H$7</c:f>
              <c:numCache>
                <c:formatCode>General</c:formatCode>
                <c:ptCount val="3"/>
                <c:pt idx="0">
                  <c:v>3.5879854994150792E-2</c:v>
                </c:pt>
                <c:pt idx="1">
                  <c:v>6.3537896757498213E-2</c:v>
                </c:pt>
                <c:pt idx="2">
                  <c:v>8.5060878955078273E-2</c:v>
                </c:pt>
              </c:numCache>
            </c:numRef>
          </c:yVal>
        </c:ser>
        <c:axId val="181466624"/>
        <c:axId val="181468160"/>
      </c:scatterChart>
      <c:valAx>
        <c:axId val="181466624"/>
        <c:scaling>
          <c:orientation val="minMax"/>
        </c:scaling>
        <c:axPos val="b"/>
        <c:numFmt formatCode="General" sourceLinked="1"/>
        <c:tickLblPos val="nextTo"/>
        <c:crossAx val="181468160"/>
        <c:crosses val="autoZero"/>
        <c:crossBetween val="midCat"/>
      </c:valAx>
      <c:valAx>
        <c:axId val="181468160"/>
        <c:scaling>
          <c:orientation val="minMax"/>
          <c:max val="0.1"/>
          <c:min val="0"/>
        </c:scaling>
        <c:axPos val="l"/>
        <c:numFmt formatCode="General" sourceLinked="1"/>
        <c:tickLblPos val="nextTo"/>
        <c:crossAx val="181466624"/>
        <c:crosses val="autoZero"/>
        <c:crossBetween val="midCat"/>
        <c:majorUnit val="2.0000000000000004E-2"/>
      </c:valAx>
      <c:spPr>
        <a:noFill/>
      </c:spPr>
    </c:plotArea>
    <c:legend>
      <c:legendPos val="r"/>
      <c:layout/>
    </c:legend>
    <c:plotVisOnly val="1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strRef>
              <c:f>'Initial Rise'!$C$4</c:f>
              <c:strCache>
                <c:ptCount val="1"/>
                <c:pt idx="0">
                  <c:v>D3L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'Initial Rise'!$I$5:$I$8</c:f>
                <c:numCache>
                  <c:formatCode>General</c:formatCode>
                  <c:ptCount val="4"/>
                  <c:pt idx="0">
                    <c:v>4.2026367774132441E-3</c:v>
                  </c:pt>
                  <c:pt idx="1">
                    <c:v>4.5868942242678788E-3</c:v>
                  </c:pt>
                  <c:pt idx="2">
                    <c:v>4.8120752984411163E-3</c:v>
                  </c:pt>
                  <c:pt idx="3">
                    <c:v>5.1313230076697938E-3</c:v>
                  </c:pt>
                </c:numCache>
              </c:numRef>
            </c:plus>
            <c:minus>
              <c:numRef>
                <c:f>'Initial Rise'!$I$5:$I$8</c:f>
                <c:numCache>
                  <c:formatCode>General</c:formatCode>
                  <c:ptCount val="4"/>
                  <c:pt idx="0">
                    <c:v>4.2026367774132441E-3</c:v>
                  </c:pt>
                  <c:pt idx="1">
                    <c:v>4.5868942242678788E-3</c:v>
                  </c:pt>
                  <c:pt idx="2">
                    <c:v>4.8120752984411163E-3</c:v>
                  </c:pt>
                  <c:pt idx="3">
                    <c:v>5.1313230076697938E-3</c:v>
                  </c:pt>
                </c:numCache>
              </c:numRef>
            </c:minus>
          </c:errBars>
          <c:xVal>
            <c:numRef>
              <c:f>'Initial Rise'!$B$5:$B$7</c:f>
              <c:numCache>
                <c:formatCode>General</c:formatCode>
                <c:ptCount val="3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</c:numCache>
            </c:numRef>
          </c:xVal>
          <c:yVal>
            <c:numRef>
              <c:f>'Initial Rise'!$C$5:$C$7</c:f>
              <c:numCache>
                <c:formatCode>General</c:formatCode>
                <c:ptCount val="3"/>
                <c:pt idx="0">
                  <c:v>1.4188501211379276E-2</c:v>
                </c:pt>
                <c:pt idx="1">
                  <c:v>2.1730536740299483E-2</c:v>
                </c:pt>
                <c:pt idx="2">
                  <c:v>2.7097224015027371E-2</c:v>
                </c:pt>
              </c:numCache>
            </c:numRef>
          </c:yVal>
        </c:ser>
        <c:ser>
          <c:idx val="1"/>
          <c:order val="1"/>
          <c:tx>
            <c:strRef>
              <c:f>'Initial Rise'!$D$4</c:f>
              <c:strCache>
                <c:ptCount val="1"/>
                <c:pt idx="0">
                  <c:v>D4L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bg1"/>
              </a:solidFill>
              <a:ln w="3175">
                <a:solidFill>
                  <a:schemeClr val="bg1">
                    <a:lumMod val="50000"/>
                  </a:schemeClr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'Initial Rise'!$J$5:$J$8</c:f>
                <c:numCache>
                  <c:formatCode>General</c:formatCode>
                  <c:ptCount val="4"/>
                  <c:pt idx="0">
                    <c:v>6.5620995564648751E-3</c:v>
                  </c:pt>
                  <c:pt idx="1">
                    <c:v>9.7118785643141563E-3</c:v>
                  </c:pt>
                  <c:pt idx="2">
                    <c:v>1.1478331552354604E-2</c:v>
                  </c:pt>
                  <c:pt idx="3">
                    <c:v>1.2403264827491507E-2</c:v>
                  </c:pt>
                </c:numCache>
              </c:numRef>
            </c:plus>
            <c:minus>
              <c:numRef>
                <c:f>'Initial Rise'!$J$5:$J$8</c:f>
                <c:numCache>
                  <c:formatCode>General</c:formatCode>
                  <c:ptCount val="4"/>
                  <c:pt idx="0">
                    <c:v>6.5620995564648751E-3</c:v>
                  </c:pt>
                  <c:pt idx="1">
                    <c:v>9.7118785643141563E-3</c:v>
                  </c:pt>
                  <c:pt idx="2">
                    <c:v>1.1478331552354604E-2</c:v>
                  </c:pt>
                  <c:pt idx="3">
                    <c:v>1.2403264827491507E-2</c:v>
                  </c:pt>
                </c:numCache>
              </c:numRef>
            </c:minus>
          </c:errBars>
          <c:xVal>
            <c:numRef>
              <c:f>'Initial Rise'!$B$5:$B$7</c:f>
              <c:numCache>
                <c:formatCode>General</c:formatCode>
                <c:ptCount val="3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</c:numCache>
            </c:numRef>
          </c:xVal>
          <c:yVal>
            <c:numRef>
              <c:f>'Initial Rise'!$D$5:$D$7</c:f>
              <c:numCache>
                <c:formatCode>General</c:formatCode>
                <c:ptCount val="3"/>
                <c:pt idx="0">
                  <c:v>2.0069645396478986E-2</c:v>
                </c:pt>
                <c:pt idx="1">
                  <c:v>3.1820820625777298E-2</c:v>
                </c:pt>
                <c:pt idx="2">
                  <c:v>4.0347882520871535E-2</c:v>
                </c:pt>
              </c:numCache>
            </c:numRef>
          </c:yVal>
        </c:ser>
        <c:ser>
          <c:idx val="2"/>
          <c:order val="2"/>
          <c:tx>
            <c:strRef>
              <c:f>'Initial Rise'!$E$4</c:f>
              <c:strCache>
                <c:ptCount val="1"/>
                <c:pt idx="0">
                  <c:v>T2L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'Initial Rise'!$K$5:$K$8</c:f>
                <c:numCache>
                  <c:formatCode>General</c:formatCode>
                  <c:ptCount val="4"/>
                  <c:pt idx="0">
                    <c:v>2.5316955478646547E-3</c:v>
                  </c:pt>
                  <c:pt idx="1">
                    <c:v>4.1519988226294876E-3</c:v>
                  </c:pt>
                  <c:pt idx="2">
                    <c:v>5.2247046886709191E-3</c:v>
                  </c:pt>
                  <c:pt idx="3">
                    <c:v>5.9604593058277654E-3</c:v>
                  </c:pt>
                </c:numCache>
              </c:numRef>
            </c:plus>
            <c:minus>
              <c:numRef>
                <c:f>'Initial Rise'!$K$5:$K$8</c:f>
                <c:numCache>
                  <c:formatCode>General</c:formatCode>
                  <c:ptCount val="4"/>
                  <c:pt idx="0">
                    <c:v>2.5316955478646547E-3</c:v>
                  </c:pt>
                  <c:pt idx="1">
                    <c:v>4.1519988226294876E-3</c:v>
                  </c:pt>
                  <c:pt idx="2">
                    <c:v>5.2247046886709191E-3</c:v>
                  </c:pt>
                  <c:pt idx="3">
                    <c:v>5.9604593058277654E-3</c:v>
                  </c:pt>
                </c:numCache>
              </c:numRef>
            </c:minus>
          </c:errBars>
          <c:xVal>
            <c:numRef>
              <c:f>'Initial Rise'!$B$5:$B$7</c:f>
              <c:numCache>
                <c:formatCode>General</c:formatCode>
                <c:ptCount val="3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</c:numCache>
            </c:numRef>
          </c:xVal>
          <c:yVal>
            <c:numRef>
              <c:f>'Initial Rise'!$E$5:$E$7</c:f>
              <c:numCache>
                <c:formatCode>General</c:formatCode>
                <c:ptCount val="3"/>
                <c:pt idx="0">
                  <c:v>1.0808118298624849E-2</c:v>
                </c:pt>
                <c:pt idx="1">
                  <c:v>1.9229072492802507E-2</c:v>
                </c:pt>
                <c:pt idx="2">
                  <c:v>2.5907493157102782E-2</c:v>
                </c:pt>
              </c:numCache>
            </c:numRef>
          </c:yVal>
        </c:ser>
        <c:axId val="219651072"/>
        <c:axId val="219763456"/>
      </c:scatterChart>
      <c:valAx>
        <c:axId val="219651072"/>
        <c:scaling>
          <c:orientation val="minMax"/>
        </c:scaling>
        <c:axPos val="b"/>
        <c:numFmt formatCode="General" sourceLinked="1"/>
        <c:tickLblPos val="nextTo"/>
        <c:crossAx val="219763456"/>
        <c:crosses val="autoZero"/>
        <c:crossBetween val="midCat"/>
      </c:valAx>
      <c:valAx>
        <c:axId val="219763456"/>
        <c:scaling>
          <c:orientation val="minMax"/>
          <c:max val="0.1"/>
          <c:min val="0"/>
        </c:scaling>
        <c:axPos val="l"/>
        <c:numFmt formatCode="General" sourceLinked="1"/>
        <c:tickLblPos val="nextTo"/>
        <c:crossAx val="219651072"/>
        <c:crosses val="autoZero"/>
        <c:crossBetween val="midCat"/>
        <c:majorUnit val="2.0000000000000004E-2"/>
      </c:valAx>
      <c:spPr>
        <a:noFill/>
      </c:spPr>
    </c:plotArea>
    <c:legend>
      <c:legendPos val="r"/>
      <c:layout/>
    </c:legend>
    <c:plotVisOnly val="1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9</xdr:row>
      <xdr:rowOff>104775</xdr:rowOff>
    </xdr:from>
    <xdr:to>
      <xdr:col>17</xdr:col>
      <xdr:colOff>476250</xdr:colOff>
      <xdr:row>26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365678</xdr:colOff>
      <xdr:row>8</xdr:row>
      <xdr:rowOff>95250</xdr:rowOff>
    </xdr:from>
    <xdr:to>
      <xdr:col>13</xdr:col>
      <xdr:colOff>42241</xdr:colOff>
      <xdr:row>25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8</xdr:row>
      <xdr:rowOff>114300</xdr:rowOff>
    </xdr:from>
    <xdr:to>
      <xdr:col>6</xdr:col>
      <xdr:colOff>171449</xdr:colOff>
      <xdr:row>25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3"/>
  <sheetViews>
    <sheetView workbookViewId="0">
      <pane ySplit="795" topLeftCell="A31" activePane="bottomLeft"/>
      <selection activeCell="C2" sqref="C2:J2"/>
      <selection pane="bottomLeft" activeCell="C50" sqref="C50:C53"/>
    </sheetView>
  </sheetViews>
  <sheetFormatPr defaultRowHeight="12.75"/>
  <cols>
    <col min="2" max="2" width="10.5703125" customWidth="1"/>
  </cols>
  <sheetData>
    <row r="1" spans="2:11">
      <c r="C1" t="s">
        <v>35</v>
      </c>
    </row>
    <row r="2" spans="2:11"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1"/>
    </row>
    <row r="3" spans="2:11">
      <c r="B3" s="1">
        <v>0.25</v>
      </c>
      <c r="C3" s="2">
        <v>2.0666666666666667E-2</v>
      </c>
      <c r="D3" s="2">
        <v>1.2999999999999999E-2</v>
      </c>
      <c r="E3" s="2">
        <v>9.4999999999999998E-3</v>
      </c>
      <c r="F3" s="2">
        <v>3.125E-2</v>
      </c>
      <c r="G3" s="2">
        <v>1.2249999999999999E-2</v>
      </c>
      <c r="H3" s="2">
        <v>4.0333333333333332E-2</v>
      </c>
      <c r="I3" s="2">
        <v>1.6E-2</v>
      </c>
      <c r="J3" s="2">
        <v>2E-3</v>
      </c>
      <c r="K3" s="1"/>
    </row>
    <row r="4" spans="2:11">
      <c r="B4" s="1">
        <v>0.5</v>
      </c>
      <c r="C4" s="2">
        <v>8.7499999999999994E-2</v>
      </c>
      <c r="D4" s="2">
        <v>6.7000000000000004E-2</v>
      </c>
      <c r="E4" s="2">
        <v>6.1249999999999999E-2</v>
      </c>
      <c r="F4" s="2">
        <v>3.8249999999999999E-2</v>
      </c>
      <c r="G4" s="2">
        <v>7.7000000000000013E-2</v>
      </c>
      <c r="H4" s="2">
        <v>6.0666666666666667E-2</v>
      </c>
      <c r="I4" s="2">
        <v>6.5000000000000002E-2</v>
      </c>
      <c r="J4" s="2">
        <v>2.5500000000000002E-2</v>
      </c>
      <c r="K4" s="1"/>
    </row>
    <row r="5" spans="2:11">
      <c r="B5" s="1">
        <v>0.75</v>
      </c>
      <c r="C5" s="2">
        <v>0.13266666666666668</v>
      </c>
      <c r="D5" s="2">
        <v>9.2499999999999999E-2</v>
      </c>
      <c r="E5" s="2">
        <v>6.4000000000000001E-2</v>
      </c>
      <c r="F5" s="2">
        <v>4.8999999999999995E-2</v>
      </c>
      <c r="G5" s="2">
        <v>8.199999999999999E-2</v>
      </c>
      <c r="H5" s="2">
        <v>6.0999999999999999E-2</v>
      </c>
      <c r="I5" s="2">
        <v>0.12</v>
      </c>
      <c r="J5" s="2">
        <v>5.7499999999999996E-2</v>
      </c>
      <c r="K5" s="1"/>
    </row>
    <row r="6" spans="2:11">
      <c r="B6" s="1">
        <v>1.75</v>
      </c>
      <c r="C6" s="2">
        <v>0.13933333333333334</v>
      </c>
      <c r="D6" s="2">
        <v>0.14333333333333334</v>
      </c>
      <c r="E6" s="2">
        <v>8.7250000000000008E-2</v>
      </c>
      <c r="F6" s="2">
        <v>0.13200000000000001</v>
      </c>
      <c r="G6" s="2">
        <v>0.11699999999999999</v>
      </c>
      <c r="H6" s="2">
        <v>0.11199999999999999</v>
      </c>
      <c r="I6" s="2">
        <v>0.155</v>
      </c>
      <c r="J6" s="2">
        <v>0.10350000000000001</v>
      </c>
      <c r="K6" s="1"/>
    </row>
    <row r="7" spans="2:11">
      <c r="B7" s="1">
        <v>2.75</v>
      </c>
      <c r="C7" s="2">
        <v>0.16200000000000001</v>
      </c>
      <c r="D7" s="2">
        <v>0.15166666666666667</v>
      </c>
      <c r="E7" s="2">
        <v>0.13600000000000001</v>
      </c>
      <c r="F7" s="2">
        <v>0.14000000000000001</v>
      </c>
      <c r="G7" s="2">
        <v>0.15150000000000002</v>
      </c>
      <c r="H7" s="2">
        <v>7.9666666666666663E-2</v>
      </c>
      <c r="I7" s="2">
        <v>0.158</v>
      </c>
      <c r="J7" s="2">
        <v>8.1000000000000003E-2</v>
      </c>
      <c r="K7" s="1"/>
    </row>
    <row r="8" spans="2:11">
      <c r="B8" s="1">
        <v>3.75</v>
      </c>
      <c r="C8" s="2">
        <v>0.17133333333333334</v>
      </c>
      <c r="D8" s="2">
        <v>0.16733333333333333</v>
      </c>
      <c r="E8" s="2">
        <v>0.13749999999999998</v>
      </c>
      <c r="F8" s="2">
        <v>0.14250000000000002</v>
      </c>
      <c r="G8" s="2">
        <v>9.7000000000000017E-2</v>
      </c>
      <c r="H8" s="2">
        <v>0.14433333333333334</v>
      </c>
      <c r="I8" s="2">
        <v>0.1545</v>
      </c>
      <c r="J8" s="2">
        <v>0.13150000000000001</v>
      </c>
      <c r="K8" s="1"/>
    </row>
    <row r="9" spans="2:11">
      <c r="B9" s="1">
        <v>4.75</v>
      </c>
      <c r="C9" s="2">
        <v>0.16066666666666668</v>
      </c>
      <c r="D9" s="2">
        <v>0.15466666666666665</v>
      </c>
      <c r="E9" s="2">
        <v>0.188</v>
      </c>
      <c r="F9" s="2">
        <v>0.16700000000000001</v>
      </c>
      <c r="G9" s="2">
        <v>0.12533333333333332</v>
      </c>
      <c r="H9" s="2">
        <v>0.1205</v>
      </c>
      <c r="I9" s="2">
        <v>0.184</v>
      </c>
      <c r="J9" s="2">
        <v>0.129</v>
      </c>
      <c r="K9" s="1"/>
    </row>
    <row r="10" spans="2:11">
      <c r="B10" s="1">
        <v>5.75</v>
      </c>
      <c r="C10" s="2">
        <v>0.16066666666666665</v>
      </c>
      <c r="D10" s="2">
        <v>0.16649999999999998</v>
      </c>
      <c r="E10" s="2">
        <v>0.16475000000000001</v>
      </c>
      <c r="F10" s="2">
        <v>0.20450000000000002</v>
      </c>
      <c r="G10" s="2">
        <v>0.15049999999999999</v>
      </c>
      <c r="H10" s="2">
        <v>0.17749999999999999</v>
      </c>
      <c r="I10" s="2">
        <v>0.15100000000000002</v>
      </c>
      <c r="J10" s="2">
        <v>0.13750000000000001</v>
      </c>
      <c r="K10" s="1"/>
    </row>
    <row r="11" spans="2:11">
      <c r="B11" s="1">
        <v>6.75</v>
      </c>
      <c r="C11" s="2">
        <v>0.20250000000000001</v>
      </c>
      <c r="D11" s="2">
        <v>0.16366666666666665</v>
      </c>
      <c r="E11" s="2">
        <v>0.15966666666666668</v>
      </c>
      <c r="F11" s="2">
        <v>0.19775000000000001</v>
      </c>
      <c r="G11" s="2">
        <v>0.14266666666666666</v>
      </c>
      <c r="H11" s="2">
        <v>0.16299999999999998</v>
      </c>
      <c r="I11" s="2">
        <v>0.17899999999999999</v>
      </c>
      <c r="J11" s="2">
        <v>0.14750000000000002</v>
      </c>
      <c r="K11" s="1"/>
    </row>
    <row r="12" spans="2:11">
      <c r="B12" s="1">
        <v>7.25</v>
      </c>
      <c r="C12" s="2">
        <v>0.1885</v>
      </c>
      <c r="D12" s="2">
        <v>0.18533333333333335</v>
      </c>
      <c r="E12" s="2">
        <v>0.1515</v>
      </c>
      <c r="F12" s="2">
        <v>0.17099999999999996</v>
      </c>
      <c r="G12" s="2">
        <v>0.15033333333333332</v>
      </c>
      <c r="H12" s="2">
        <v>0.14433333333333334</v>
      </c>
      <c r="I12" s="2">
        <v>0.17549999999999999</v>
      </c>
      <c r="J12" s="2">
        <v>0.192</v>
      </c>
      <c r="K12" s="1"/>
    </row>
    <row r="13" spans="2:11">
      <c r="B13" s="1">
        <v>7.75</v>
      </c>
      <c r="C13" s="2">
        <v>0.17533333333333334</v>
      </c>
      <c r="D13" s="2">
        <v>0.18200000000000002</v>
      </c>
      <c r="E13" s="2">
        <v>0.1525</v>
      </c>
      <c r="F13" s="2">
        <v>0.21775</v>
      </c>
      <c r="G13" s="2">
        <v>0.16066666666666668</v>
      </c>
      <c r="H13" s="2">
        <v>0.16433333333333333</v>
      </c>
      <c r="I13" s="2">
        <v>0.126</v>
      </c>
      <c r="J13" s="2">
        <v>0.1285</v>
      </c>
      <c r="K13" s="1"/>
    </row>
    <row r="14" spans="2:11">
      <c r="B14" s="1">
        <v>8.25</v>
      </c>
      <c r="C14" s="2">
        <v>0.19699999999999998</v>
      </c>
      <c r="D14" s="2">
        <v>0.17833333333333334</v>
      </c>
      <c r="E14" s="2">
        <v>0.12133333333333333</v>
      </c>
      <c r="F14" s="2">
        <v>0.16933333333333334</v>
      </c>
      <c r="G14" s="2">
        <v>0.16600000000000001</v>
      </c>
      <c r="H14" s="2">
        <v>0.18500000000000003</v>
      </c>
      <c r="I14" s="2">
        <v>0.182</v>
      </c>
      <c r="J14" s="2">
        <v>0.1285</v>
      </c>
      <c r="K14" s="1"/>
    </row>
    <row r="15" spans="2:11">
      <c r="B15" s="1">
        <v>8.75</v>
      </c>
      <c r="C15" s="2">
        <v>0.16366666666666665</v>
      </c>
      <c r="D15" s="2">
        <v>0.15166666666666667</v>
      </c>
      <c r="E15" s="2">
        <v>0.10550000000000001</v>
      </c>
      <c r="F15" s="2">
        <v>0.17424999999999999</v>
      </c>
      <c r="G15" s="2">
        <v>0.1285</v>
      </c>
      <c r="H15" s="2">
        <v>0.10299999999999999</v>
      </c>
      <c r="I15" s="2">
        <v>0.17799999999999999</v>
      </c>
      <c r="J15" s="2">
        <v>0.17099999999999999</v>
      </c>
      <c r="K15" s="1"/>
    </row>
    <row r="16" spans="2:11">
      <c r="B16" s="1">
        <v>9.25</v>
      </c>
      <c r="C16" s="2">
        <v>0.20499999999999999</v>
      </c>
      <c r="D16" s="2">
        <v>0.19866666666666669</v>
      </c>
      <c r="E16" s="2">
        <v>0.14700000000000002</v>
      </c>
      <c r="F16" s="2">
        <v>0.16333333333333333</v>
      </c>
      <c r="G16" s="2">
        <v>0.13200000000000001</v>
      </c>
      <c r="H16" s="2">
        <v>0.121</v>
      </c>
      <c r="I16" s="2">
        <v>0.16</v>
      </c>
      <c r="J16" s="2">
        <v>0.16500000000000001</v>
      </c>
    </row>
    <row r="17" spans="2:10">
      <c r="B17" s="8">
        <v>9.75</v>
      </c>
      <c r="C17" s="9">
        <v>0.16666666666666666</v>
      </c>
      <c r="D17" s="9">
        <v>0.17266666666666666</v>
      </c>
      <c r="E17" s="9">
        <v>0.14974999999999999</v>
      </c>
      <c r="F17" s="9">
        <v>0.18333333333333335</v>
      </c>
      <c r="G17" s="9">
        <v>0.1565</v>
      </c>
      <c r="H17" s="9">
        <v>9.6999999999999989E-2</v>
      </c>
      <c r="I17" s="9">
        <v>0.19600000000000001</v>
      </c>
      <c r="J17" s="9">
        <v>0.11599999999999999</v>
      </c>
    </row>
    <row r="19" spans="2:10">
      <c r="B19" t="s">
        <v>23</v>
      </c>
      <c r="C19">
        <v>0.8579</v>
      </c>
      <c r="D19">
        <v>0.93279999999999996</v>
      </c>
      <c r="E19">
        <v>0.8165</v>
      </c>
      <c r="F19">
        <v>0.91790000000000005</v>
      </c>
      <c r="G19">
        <v>0.8044</v>
      </c>
      <c r="H19">
        <v>0.60519999999999996</v>
      </c>
      <c r="I19">
        <v>0.84619999999999995</v>
      </c>
      <c r="J19">
        <v>0.83750000000000002</v>
      </c>
    </row>
    <row r="20" spans="2:10">
      <c r="B20" s="3" t="s">
        <v>24</v>
      </c>
      <c r="C20" s="4">
        <v>0.84699999999999998</v>
      </c>
      <c r="D20" s="4">
        <v>0.92759999999999998</v>
      </c>
      <c r="E20" s="4">
        <v>0.8024</v>
      </c>
      <c r="F20" s="4">
        <v>0.91159999999999997</v>
      </c>
      <c r="G20" s="4">
        <v>0.78939999999999999</v>
      </c>
      <c r="H20" s="4">
        <v>0.57489999999999997</v>
      </c>
      <c r="I20" s="4">
        <v>0.83440000000000003</v>
      </c>
      <c r="J20" s="5">
        <v>0.82499999999999996</v>
      </c>
    </row>
    <row r="21" spans="2:10">
      <c r="B21" s="2" t="s">
        <v>25</v>
      </c>
      <c r="C21" s="6" t="s">
        <v>27</v>
      </c>
      <c r="D21" s="6" t="s">
        <v>27</v>
      </c>
      <c r="E21" s="6" t="s">
        <v>27</v>
      </c>
      <c r="F21" s="6" t="s">
        <v>27</v>
      </c>
      <c r="G21" s="6" t="s">
        <v>27</v>
      </c>
      <c r="H21" s="6" t="s">
        <v>27</v>
      </c>
      <c r="I21" s="6" t="s">
        <v>27</v>
      </c>
      <c r="J21" s="6" t="s">
        <v>27</v>
      </c>
    </row>
    <row r="22" spans="2:10">
      <c r="B22" s="6" t="s">
        <v>26</v>
      </c>
      <c r="C22" s="6" t="s">
        <v>27</v>
      </c>
      <c r="D22" s="6" t="s">
        <v>27</v>
      </c>
      <c r="E22" s="6" t="s">
        <v>27</v>
      </c>
      <c r="F22" s="6" t="s">
        <v>27</v>
      </c>
      <c r="G22" s="6" t="s">
        <v>27</v>
      </c>
      <c r="H22" s="6" t="s">
        <v>28</v>
      </c>
      <c r="I22" s="6" t="s">
        <v>27</v>
      </c>
      <c r="J22" s="6" t="s">
        <v>27</v>
      </c>
    </row>
    <row r="23" spans="2:10">
      <c r="B23" s="2"/>
      <c r="C23" s="2"/>
      <c r="D23" s="2"/>
      <c r="E23" s="2"/>
      <c r="F23" s="2"/>
      <c r="G23" s="2"/>
      <c r="H23" s="2"/>
      <c r="I23" s="2"/>
      <c r="J23" s="2"/>
    </row>
    <row r="24" spans="2:10" ht="14.25">
      <c r="B24" s="6" t="s">
        <v>86</v>
      </c>
      <c r="C24" s="2"/>
      <c r="D24" s="2"/>
      <c r="E24" s="2"/>
      <c r="F24" s="2"/>
      <c r="G24" s="2"/>
      <c r="H24" s="2"/>
      <c r="I24" s="2"/>
      <c r="J24" s="2"/>
    </row>
    <row r="25" spans="2:10">
      <c r="B25" s="9" t="s">
        <v>9</v>
      </c>
      <c r="C25" s="9"/>
      <c r="D25" s="9"/>
      <c r="E25" s="9"/>
      <c r="F25" s="9"/>
      <c r="G25" s="9"/>
      <c r="H25" s="9"/>
      <c r="I25" s="9"/>
      <c r="J25" s="9"/>
    </row>
    <row r="26" spans="2:10">
      <c r="B26" t="s">
        <v>10</v>
      </c>
      <c r="C26">
        <v>0.1782</v>
      </c>
      <c r="D26">
        <v>0.17330000000000001</v>
      </c>
      <c r="E26">
        <v>0.14849999999999999</v>
      </c>
      <c r="F26">
        <v>0.18590000000000001</v>
      </c>
      <c r="G26">
        <v>0.14299999999999999</v>
      </c>
      <c r="H26">
        <v>0.14050000000000001</v>
      </c>
      <c r="I26">
        <v>0.1694</v>
      </c>
      <c r="J26">
        <v>0.15140000000000001</v>
      </c>
    </row>
    <row r="27" spans="2:10">
      <c r="B27" t="s">
        <v>11</v>
      </c>
      <c r="C27">
        <v>1.2076</v>
      </c>
      <c r="D27">
        <v>0.88990000000000002</v>
      </c>
      <c r="E27">
        <v>0.75470000000000004</v>
      </c>
      <c r="F27">
        <v>0.54290000000000005</v>
      </c>
      <c r="G27">
        <v>1.0734999999999999</v>
      </c>
      <c r="H27">
        <v>0.79100000000000004</v>
      </c>
      <c r="I27">
        <v>1.1599999999999999</v>
      </c>
      <c r="J27">
        <v>0.4667</v>
      </c>
    </row>
    <row r="28" spans="2:10">
      <c r="B28" t="s">
        <v>14</v>
      </c>
      <c r="C28">
        <v>1000</v>
      </c>
      <c r="D28">
        <v>1000</v>
      </c>
      <c r="E28">
        <v>1000</v>
      </c>
      <c r="F28">
        <v>1000</v>
      </c>
      <c r="G28">
        <v>1000</v>
      </c>
      <c r="H28">
        <v>1000</v>
      </c>
      <c r="I28">
        <v>1000</v>
      </c>
      <c r="J28">
        <v>1000</v>
      </c>
    </row>
    <row r="29" spans="2:10">
      <c r="B29" t="s">
        <v>16</v>
      </c>
      <c r="C29">
        <f t="shared" ref="C29:J29" si="0">(C26*(1-EXP(-C27*C28)))</f>
        <v>0.1782</v>
      </c>
      <c r="D29">
        <f t="shared" si="0"/>
        <v>0.17330000000000001</v>
      </c>
      <c r="E29">
        <f t="shared" si="0"/>
        <v>0.14849999999999999</v>
      </c>
      <c r="F29">
        <f t="shared" si="0"/>
        <v>0.18590000000000001</v>
      </c>
      <c r="G29">
        <f t="shared" si="0"/>
        <v>0.14299999999999999</v>
      </c>
      <c r="H29">
        <f t="shared" si="0"/>
        <v>0.14050000000000001</v>
      </c>
      <c r="I29">
        <f t="shared" si="0"/>
        <v>0.1694</v>
      </c>
      <c r="J29">
        <f t="shared" si="0"/>
        <v>0.15140000000000001</v>
      </c>
    </row>
    <row r="31" spans="2:10">
      <c r="B31" t="s">
        <v>17</v>
      </c>
      <c r="C31">
        <f>AVERAGE(C29:E29)</f>
        <v>0.16666666666666666</v>
      </c>
      <c r="F31">
        <f>AVERAGE(F29:H29)</f>
        <v>0.15646666666666667</v>
      </c>
      <c r="I31">
        <f>AVERAGE(I29:K29)</f>
        <v>0.16039999999999999</v>
      </c>
    </row>
    <row r="32" spans="2:10">
      <c r="B32" t="s">
        <v>18</v>
      </c>
      <c r="C32">
        <f>STDEV(C29:E29)</f>
        <v>1.5922416064571725E-2</v>
      </c>
      <c r="F32">
        <f>STDEV(F29:H29)</f>
        <v>2.552064523740219E-2</v>
      </c>
      <c r="I32">
        <f>STDEV(I29:K29)</f>
        <v>1.2727922061357951E-2</v>
      </c>
    </row>
    <row r="33" spans="2:10">
      <c r="B33" t="s">
        <v>19</v>
      </c>
      <c r="C33">
        <f>C32/SQRT(3)</f>
        <v>9.1928112010297072E-3</v>
      </c>
      <c r="F33">
        <f>F32/SQRT(3)</f>
        <v>1.4734351397707096E-2</v>
      </c>
      <c r="I33">
        <f>I32/SQRT(3)</f>
        <v>7.3484692283495899E-3</v>
      </c>
    </row>
    <row r="35" spans="2:10">
      <c r="B35" t="s">
        <v>20</v>
      </c>
      <c r="C35">
        <f>AVERAGE(C31:I31)</f>
        <v>0.16117777777777778</v>
      </c>
    </row>
    <row r="36" spans="2:10">
      <c r="B36" t="s">
        <v>21</v>
      </c>
      <c r="C36">
        <f>STDEV(C31:I31)</f>
        <v>5.1442884545584771E-3</v>
      </c>
    </row>
    <row r="37" spans="2:10">
      <c r="B37" t="s">
        <v>22</v>
      </c>
      <c r="C37">
        <f>C36/SQRT(3)</f>
        <v>2.9700563240284208E-3</v>
      </c>
    </row>
    <row r="41" spans="2:10">
      <c r="B41" t="s">
        <v>87</v>
      </c>
    </row>
    <row r="42" spans="2:10">
      <c r="B42" s="8" t="s">
        <v>0</v>
      </c>
      <c r="C42" s="8" t="str">
        <f>C2</f>
        <v>13661</v>
      </c>
      <c r="D42" s="8" t="str">
        <f t="shared" ref="D42:J42" si="1">D2</f>
        <v>13662</v>
      </c>
      <c r="E42" s="8" t="str">
        <f t="shared" si="1"/>
        <v>13663</v>
      </c>
      <c r="F42" s="8" t="str">
        <f t="shared" si="1"/>
        <v>14031</v>
      </c>
      <c r="G42" s="8" t="str">
        <f t="shared" si="1"/>
        <v>14032</v>
      </c>
      <c r="H42" s="8" t="str">
        <f t="shared" si="1"/>
        <v>14033</v>
      </c>
      <c r="I42" s="8" t="str">
        <f t="shared" si="1"/>
        <v>18201</v>
      </c>
      <c r="J42" s="8" t="str">
        <f t="shared" si="1"/>
        <v>18202</v>
      </c>
    </row>
    <row r="43" spans="2:10">
      <c r="B43" s="1">
        <v>0.25</v>
      </c>
      <c r="C43">
        <f>(C$26*(1-EXP(-C$27*$B43)))</f>
        <v>4.6436781173596918E-2</v>
      </c>
      <c r="D43">
        <f t="shared" ref="D43:J46" si="2">(D$26*(1-EXP(-D$27*$B43)))</f>
        <v>3.4567281055565363E-2</v>
      </c>
      <c r="E43">
        <f t="shared" si="2"/>
        <v>2.553374621680431E-2</v>
      </c>
      <c r="F43">
        <f t="shared" si="2"/>
        <v>2.3593926586794305E-2</v>
      </c>
      <c r="G43">
        <f t="shared" si="2"/>
        <v>3.3659197792104641E-2</v>
      </c>
      <c r="H43">
        <f t="shared" si="2"/>
        <v>2.5209216540806708E-2</v>
      </c>
      <c r="I43">
        <f t="shared" si="2"/>
        <v>4.2644151652191042E-2</v>
      </c>
      <c r="J43">
        <f t="shared" si="2"/>
        <v>1.6673022601902881E-2</v>
      </c>
    </row>
    <row r="44" spans="2:10">
      <c r="B44" s="1">
        <v>0.5</v>
      </c>
      <c r="C44">
        <f t="shared" ref="C44:J46" si="3">(C$26*(1-EXP(-C$27*$B44)))</f>
        <v>8.0772694525844083E-2</v>
      </c>
      <c r="D44">
        <f t="shared" si="2"/>
        <v>6.2239600082426474E-2</v>
      </c>
      <c r="E44">
        <f t="shared" si="2"/>
        <v>4.6677107276274166E-2</v>
      </c>
      <c r="F44">
        <f t="shared" si="2"/>
        <v>4.4193375649204329E-2</v>
      </c>
      <c r="G44">
        <f t="shared" si="2"/>
        <v>5.9395727080656699E-2</v>
      </c>
      <c r="H44">
        <f t="shared" si="2"/>
        <v>4.5895268678757317E-2</v>
      </c>
      <c r="I44">
        <f t="shared" si="2"/>
        <v>7.4553216703820896E-2</v>
      </c>
      <c r="J44">
        <f t="shared" si="2"/>
        <v>3.150991784129873E-2</v>
      </c>
    </row>
    <row r="45" spans="2:10">
      <c r="B45" s="1">
        <v>0.75</v>
      </c>
      <c r="C45">
        <f t="shared" si="3"/>
        <v>0.10616108097161601</v>
      </c>
      <c r="D45">
        <f t="shared" si="2"/>
        <v>8.4392260544597586E-2</v>
      </c>
      <c r="E45">
        <f t="shared" si="2"/>
        <v>6.418498540333481E-2</v>
      </c>
      <c r="F45">
        <f t="shared" si="2"/>
        <v>6.2178398197860134E-2</v>
      </c>
      <c r="G45">
        <f t="shared" si="2"/>
        <v>7.9074417699239036E-2</v>
      </c>
      <c r="H45">
        <f t="shared" si="2"/>
        <v>6.2869725316921338E-2</v>
      </c>
      <c r="I45">
        <f t="shared" si="2"/>
        <v>9.842960755744995E-2</v>
      </c>
      <c r="J45">
        <f t="shared" si="2"/>
        <v>4.4712890427666109E-2</v>
      </c>
    </row>
    <row r="46" spans="2:10">
      <c r="B46" s="1">
        <v>1</v>
      </c>
      <c r="C46">
        <f t="shared" si="3"/>
        <v>0.12493355863100736</v>
      </c>
      <c r="D46">
        <f t="shared" si="2"/>
        <v>0.10212624102797825</v>
      </c>
      <c r="E46">
        <f t="shared" si="2"/>
        <v>7.8682481598468829E-2</v>
      </c>
      <c r="F46">
        <f t="shared" si="2"/>
        <v>7.7880810194203801E-2</v>
      </c>
      <c r="G46">
        <f t="shared" si="2"/>
        <v>9.4121157689706011E-2</v>
      </c>
      <c r="H46">
        <f t="shared" si="2"/>
        <v>7.6798539584594191E-2</v>
      </c>
      <c r="I46">
        <f t="shared" si="2"/>
        <v>0.11629544095848666</v>
      </c>
      <c r="J46">
        <f t="shared" si="2"/>
        <v>5.6461877146498411E-2</v>
      </c>
    </row>
    <row r="48" spans="2:10">
      <c r="B48" t="s">
        <v>87</v>
      </c>
    </row>
    <row r="49" spans="2:8">
      <c r="B49" s="8" t="s">
        <v>0</v>
      </c>
      <c r="C49" s="9">
        <v>1366</v>
      </c>
      <c r="D49" s="9">
        <v>1403</v>
      </c>
      <c r="E49" s="9">
        <v>1820</v>
      </c>
      <c r="F49" s="9" t="s">
        <v>88</v>
      </c>
      <c r="G49" s="9" t="s">
        <v>42</v>
      </c>
      <c r="H49" s="9" t="s">
        <v>44</v>
      </c>
    </row>
    <row r="50" spans="2:8">
      <c r="B50" s="1">
        <v>0.25</v>
      </c>
      <c r="C50">
        <f>AVERAGE(C43:E43)</f>
        <v>3.5512602815322196E-2</v>
      </c>
      <c r="D50">
        <f>AVERAGE(F43:H43)</f>
        <v>2.7487446973235217E-2</v>
      </c>
      <c r="E50">
        <f>AVERAGE(I43:J43)</f>
        <v>2.9658587127046963E-2</v>
      </c>
      <c r="F50">
        <f>AVERAGE(C50:E50)</f>
        <v>3.0886212305201461E-2</v>
      </c>
      <c r="G50">
        <f>STDEV(C50:E50)</f>
        <v>4.1510335166046099E-3</v>
      </c>
      <c r="H50">
        <f>G50/SQRT(3)</f>
        <v>2.3966003182268308E-3</v>
      </c>
    </row>
    <row r="51" spans="2:8">
      <c r="B51" s="1">
        <v>0.5</v>
      </c>
      <c r="C51">
        <f>AVERAGE(C44:E44)</f>
        <v>6.3229800628181579E-2</v>
      </c>
      <c r="D51">
        <f>AVERAGE(F44:H44)</f>
        <v>4.9828123802872777E-2</v>
      </c>
      <c r="E51">
        <f>AVERAGE(I44:J44)</f>
        <v>5.303156727255981E-2</v>
      </c>
      <c r="F51">
        <f>AVERAGE(C51:E51)</f>
        <v>5.5363163901204722E-2</v>
      </c>
      <c r="G51">
        <f>STDEV(C51:E51)</f>
        <v>6.9984635857833818E-3</v>
      </c>
      <c r="H51">
        <f>G51/SQRT(3)</f>
        <v>4.0405648351658297E-3</v>
      </c>
    </row>
    <row r="52" spans="2:8">
      <c r="B52" s="1">
        <v>0.75</v>
      </c>
      <c r="C52">
        <f>AVERAGE(C45:E45)</f>
        <v>8.4912775639849489E-2</v>
      </c>
      <c r="D52">
        <f>AVERAGE(F45:H45)</f>
        <v>6.8040847071340171E-2</v>
      </c>
      <c r="E52">
        <f>AVERAGE(I45:J45)</f>
        <v>7.1571248992558026E-2</v>
      </c>
      <c r="F52">
        <f>AVERAGE(C52:E52)</f>
        <v>7.4841623901249224E-2</v>
      </c>
      <c r="G52">
        <f>STDEV(C52:E52)</f>
        <v>8.8987081892693172E-3</v>
      </c>
      <c r="H52">
        <f>G52/SQRT(3)</f>
        <v>5.1376715685145678E-3</v>
      </c>
    </row>
    <row r="53" spans="2:8">
      <c r="B53" s="1">
        <v>1</v>
      </c>
      <c r="C53">
        <f>AVERAGE(C46:E46)</f>
        <v>0.10191409375248479</v>
      </c>
      <c r="D53">
        <f>AVERAGE(F46:H46)</f>
        <v>8.2933502489501335E-2</v>
      </c>
      <c r="E53">
        <f>AVERAGE(I46:J46)</f>
        <v>8.6378659052492535E-2</v>
      </c>
      <c r="F53">
        <f>AVERAGE(C53:E53)</f>
        <v>9.0408751764826212E-2</v>
      </c>
      <c r="G53">
        <f>STDEV(C53:E53)</f>
        <v>1.0111723227304865E-2</v>
      </c>
      <c r="H53">
        <f>G53/SQRT(3)</f>
        <v>5.8380061272554559E-3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3"/>
  <sheetViews>
    <sheetView topLeftCell="A28" workbookViewId="0">
      <selection activeCell="C52" sqref="C52:H53"/>
    </sheetView>
  </sheetViews>
  <sheetFormatPr defaultRowHeight="12.75"/>
  <cols>
    <col min="2" max="2" width="10.5703125" customWidth="1"/>
  </cols>
  <sheetData>
    <row r="1" spans="1:15">
      <c r="C1" t="s">
        <v>35</v>
      </c>
    </row>
    <row r="2" spans="1:15">
      <c r="A2" s="2"/>
      <c r="B2" s="8" t="s">
        <v>0</v>
      </c>
      <c r="C2" s="8">
        <v>13001</v>
      </c>
      <c r="D2" s="8">
        <v>13002</v>
      </c>
      <c r="E2" s="8">
        <v>13003</v>
      </c>
      <c r="F2" s="8">
        <v>20731</v>
      </c>
      <c r="G2" s="8">
        <v>20732</v>
      </c>
      <c r="H2" s="8">
        <v>20733</v>
      </c>
      <c r="I2" s="8">
        <v>23211</v>
      </c>
      <c r="J2" s="8">
        <v>23212</v>
      </c>
      <c r="K2" s="8">
        <v>23213</v>
      </c>
      <c r="L2" s="7"/>
      <c r="M2" s="7"/>
      <c r="N2" s="2"/>
      <c r="O2" s="2"/>
    </row>
    <row r="3" spans="1:15">
      <c r="A3" s="2"/>
      <c r="B3" s="7">
        <v>0.25</v>
      </c>
      <c r="C3" s="2">
        <v>2.1500000000000002E-2</v>
      </c>
      <c r="D3" s="2">
        <v>2.8999999999999998E-2</v>
      </c>
      <c r="E3" s="2">
        <v>2.7142857142857142E-2</v>
      </c>
      <c r="F3" s="2">
        <v>3.3000000000000002E-2</v>
      </c>
      <c r="G3" s="2">
        <v>5.7000000000000002E-2</v>
      </c>
      <c r="H3" s="2">
        <v>5.0666666666666672E-2</v>
      </c>
      <c r="I3" s="2">
        <v>6.4999999999999997E-3</v>
      </c>
      <c r="J3" s="2">
        <v>1.15E-2</v>
      </c>
      <c r="K3" s="2">
        <v>9.0000000000000011E-3</v>
      </c>
      <c r="L3" s="2"/>
      <c r="M3" s="2"/>
      <c r="N3" s="2"/>
      <c r="O3" s="2"/>
    </row>
    <row r="4" spans="1:15">
      <c r="A4" s="2"/>
      <c r="B4" s="7">
        <v>0.5</v>
      </c>
      <c r="C4" s="2">
        <v>4.675E-2</v>
      </c>
      <c r="D4" s="2">
        <v>5.9666666666666666E-2</v>
      </c>
      <c r="E4" s="2">
        <v>6.8571428571428575E-2</v>
      </c>
      <c r="F4" s="2">
        <v>4.3999999999999997E-2</v>
      </c>
      <c r="G4" s="2">
        <v>6.9666666666666668E-2</v>
      </c>
      <c r="H4" s="2">
        <v>6.4666666666666664E-2</v>
      </c>
      <c r="I4" s="2">
        <v>0.11149999999999999</v>
      </c>
      <c r="J4" s="2">
        <v>4.7750000000000001E-2</v>
      </c>
      <c r="K4" s="2">
        <v>6.3500000000000001E-2</v>
      </c>
      <c r="L4" s="2"/>
      <c r="M4" s="2"/>
      <c r="N4" s="2"/>
      <c r="O4" s="2"/>
    </row>
    <row r="5" spans="1:15">
      <c r="A5" s="2"/>
      <c r="B5" s="7">
        <v>0.75</v>
      </c>
      <c r="C5" s="2">
        <v>7.1749999999999994E-2</v>
      </c>
      <c r="D5" s="2">
        <v>6.5666666666666665E-2</v>
      </c>
      <c r="E5" s="2">
        <v>7.4857142857142858E-2</v>
      </c>
      <c r="F5" s="2">
        <v>8.8999999999999996E-2</v>
      </c>
      <c r="G5" s="2">
        <v>6.7999999999999991E-2</v>
      </c>
      <c r="H5" s="2">
        <v>9.0000000000000011E-2</v>
      </c>
      <c r="I5" s="2">
        <v>9.35E-2</v>
      </c>
      <c r="J5" s="2">
        <v>0.10200000000000001</v>
      </c>
      <c r="K5" s="2">
        <v>8.4499999999999992E-2</v>
      </c>
      <c r="L5" s="2"/>
      <c r="M5" s="2"/>
      <c r="N5" s="2"/>
      <c r="O5" s="2"/>
    </row>
    <row r="6" spans="1:15">
      <c r="A6" s="2"/>
      <c r="B6" s="7">
        <v>1.75</v>
      </c>
      <c r="C6" s="2">
        <v>8.3249999999999991E-2</v>
      </c>
      <c r="D6" s="2">
        <v>9.7666666666666679E-2</v>
      </c>
      <c r="E6" s="2">
        <v>0.12542857142857142</v>
      </c>
      <c r="F6" s="2">
        <v>0.13500000000000001</v>
      </c>
      <c r="G6" s="2">
        <v>0.15233333333333332</v>
      </c>
      <c r="H6" s="2">
        <v>0.13766666666666669</v>
      </c>
      <c r="I6" s="2">
        <v>0.15049999999999999</v>
      </c>
      <c r="J6" s="2">
        <v>0.124</v>
      </c>
      <c r="K6" s="2">
        <v>0.1245</v>
      </c>
      <c r="L6" s="2"/>
      <c r="M6" s="2"/>
      <c r="N6" s="2"/>
      <c r="O6" s="2"/>
    </row>
    <row r="7" spans="1:15">
      <c r="A7" s="2"/>
      <c r="B7" s="7">
        <v>2.75</v>
      </c>
      <c r="C7" s="2">
        <v>0.126</v>
      </c>
      <c r="D7" s="2">
        <v>0.124</v>
      </c>
      <c r="E7" s="2">
        <v>0.13328571428571429</v>
      </c>
      <c r="F7" s="2">
        <v>0.128</v>
      </c>
      <c r="G7" s="2">
        <v>0.15333333333333332</v>
      </c>
      <c r="H7" s="2">
        <v>0.16</v>
      </c>
      <c r="I7" s="2">
        <v>0.1205</v>
      </c>
      <c r="J7" s="2">
        <v>0.14525000000000002</v>
      </c>
      <c r="K7" s="2">
        <v>0.154</v>
      </c>
      <c r="L7" s="2"/>
      <c r="M7" s="2"/>
      <c r="N7" s="2"/>
      <c r="O7" s="2"/>
    </row>
    <row r="8" spans="1:15">
      <c r="A8" s="2"/>
      <c r="B8" s="7">
        <v>3.75</v>
      </c>
      <c r="C8" s="2">
        <v>0.12175</v>
      </c>
      <c r="D8" s="2">
        <v>0.156</v>
      </c>
      <c r="E8" s="2">
        <v>0.16300000000000001</v>
      </c>
      <c r="F8" s="2">
        <v>0.112</v>
      </c>
      <c r="G8" s="2">
        <v>0.16600000000000001</v>
      </c>
      <c r="H8" s="2">
        <v>0.15933333333333333</v>
      </c>
      <c r="I8" s="2">
        <v>0.16799999999999998</v>
      </c>
      <c r="J8" s="2">
        <v>0.1585</v>
      </c>
      <c r="K8" s="2">
        <v>0.1585</v>
      </c>
      <c r="L8" s="2"/>
      <c r="M8" s="2"/>
      <c r="N8" s="2"/>
      <c r="O8" s="2"/>
    </row>
    <row r="9" spans="1:15">
      <c r="A9" s="2"/>
      <c r="B9" s="7">
        <v>4.75</v>
      </c>
      <c r="C9" s="2">
        <v>0.11700000000000001</v>
      </c>
      <c r="D9" s="2">
        <v>0.14400000000000002</v>
      </c>
      <c r="E9" s="2">
        <v>0.16914285714285718</v>
      </c>
      <c r="F9" s="2">
        <v>0.112</v>
      </c>
      <c r="G9" s="2">
        <v>0.19266666666666665</v>
      </c>
      <c r="H9" s="2">
        <v>0.16400000000000001</v>
      </c>
      <c r="I9" s="2">
        <v>0.13800000000000001</v>
      </c>
      <c r="J9" s="2">
        <v>0.16600000000000001</v>
      </c>
      <c r="K9" s="2">
        <v>0.159</v>
      </c>
      <c r="L9" s="2"/>
      <c r="M9" s="2"/>
      <c r="N9" s="2"/>
      <c r="O9" s="2"/>
    </row>
    <row r="10" spans="1:15">
      <c r="A10" s="2"/>
      <c r="B10" s="7">
        <v>5.75</v>
      </c>
      <c r="C10" s="2">
        <v>0.12433333333333334</v>
      </c>
      <c r="D10" s="2">
        <v>0.17733333333333334</v>
      </c>
      <c r="E10" s="2">
        <v>0.1772857142857143</v>
      </c>
      <c r="F10" s="2">
        <v>4.5999999999999999E-2</v>
      </c>
      <c r="G10" s="2">
        <v>0.19499999999999998</v>
      </c>
      <c r="H10" s="2">
        <v>0.17400000000000002</v>
      </c>
      <c r="I10" s="2">
        <v>0.13850000000000001</v>
      </c>
      <c r="J10" s="2">
        <v>0.17475000000000002</v>
      </c>
      <c r="K10" s="2">
        <v>0.17349999999999999</v>
      </c>
      <c r="L10" s="2"/>
      <c r="M10" s="2"/>
      <c r="N10" s="2"/>
      <c r="O10" s="2"/>
    </row>
    <row r="11" spans="1:15">
      <c r="A11" s="2"/>
      <c r="B11" s="7">
        <v>6.75</v>
      </c>
      <c r="C11" s="2">
        <v>0.10199999999999999</v>
      </c>
      <c r="D11" s="2">
        <v>0.14300000000000002</v>
      </c>
      <c r="E11" s="2">
        <v>0.15942857142857145</v>
      </c>
      <c r="F11" s="2">
        <v>3.5999999999999997E-2</v>
      </c>
      <c r="G11" s="2">
        <v>0.19466666666666665</v>
      </c>
      <c r="H11" s="2">
        <v>0.17133333333333334</v>
      </c>
      <c r="I11" s="2">
        <v>0.182</v>
      </c>
      <c r="J11" s="2">
        <v>0.17549999999999999</v>
      </c>
      <c r="K11" s="2">
        <v>0.20399999999999999</v>
      </c>
      <c r="L11" s="2"/>
      <c r="M11" s="2"/>
      <c r="N11" s="2"/>
      <c r="O11" s="2"/>
    </row>
    <row r="12" spans="1:15">
      <c r="A12" s="2"/>
      <c r="B12" s="7">
        <v>7.25</v>
      </c>
      <c r="C12" s="2">
        <v>0.13375000000000001</v>
      </c>
      <c r="D12" s="2">
        <v>0.15033333333333332</v>
      </c>
      <c r="E12" s="2">
        <v>0.16714285714285712</v>
      </c>
      <c r="F12" s="2">
        <v>4.8000000000000001E-2</v>
      </c>
      <c r="G12" s="2"/>
      <c r="H12" s="2">
        <v>0.18066666666666667</v>
      </c>
      <c r="I12" s="2">
        <v>0.16499999999999998</v>
      </c>
      <c r="J12" s="2">
        <v>0.18033333333333335</v>
      </c>
      <c r="K12" s="2">
        <v>0.186</v>
      </c>
      <c r="L12" s="2"/>
      <c r="M12" s="2"/>
      <c r="N12" s="2"/>
      <c r="O12" s="2"/>
    </row>
    <row r="13" spans="1:15">
      <c r="A13" s="2"/>
      <c r="B13" s="7">
        <v>7.75</v>
      </c>
      <c r="C13" s="2">
        <v>9.7750000000000004E-2</v>
      </c>
      <c r="D13" s="2">
        <v>0.16566666666666666</v>
      </c>
      <c r="E13" s="2">
        <v>0.155</v>
      </c>
      <c r="F13" s="2">
        <v>1.2999999999999999E-2</v>
      </c>
      <c r="G13" s="2"/>
      <c r="H13" s="2">
        <v>0.17433333333333334</v>
      </c>
      <c r="I13" s="2">
        <v>0.1885</v>
      </c>
      <c r="J13" s="2"/>
      <c r="K13" s="2">
        <v>0.183</v>
      </c>
      <c r="L13" s="2"/>
      <c r="M13" s="2"/>
      <c r="N13" s="2"/>
      <c r="O13" s="2"/>
    </row>
    <row r="14" spans="1:15">
      <c r="A14" s="2"/>
      <c r="B14" s="7">
        <v>8.25</v>
      </c>
      <c r="C14" s="2">
        <v>0.127</v>
      </c>
      <c r="D14" s="2">
        <v>0.15366666666666665</v>
      </c>
      <c r="E14" s="2">
        <v>0.15071428571428572</v>
      </c>
      <c r="F14" s="2">
        <v>2.5000000000000001E-2</v>
      </c>
      <c r="G14" s="2">
        <v>0.19533333333333333</v>
      </c>
      <c r="H14" s="2">
        <v>0.17300000000000001</v>
      </c>
      <c r="I14" s="2">
        <v>0.189</v>
      </c>
      <c r="J14" s="2"/>
      <c r="K14" s="2">
        <v>0.16700000000000001</v>
      </c>
      <c r="L14" s="2"/>
      <c r="M14" s="2"/>
      <c r="N14" s="2"/>
      <c r="O14" s="2"/>
    </row>
    <row r="15" spans="1:15">
      <c r="A15" s="2"/>
      <c r="B15" s="7">
        <v>8.75</v>
      </c>
      <c r="C15" s="2">
        <v>0.12775</v>
      </c>
      <c r="D15" s="2">
        <v>0.12166666666666666</v>
      </c>
      <c r="E15" s="2">
        <v>0.14614285714285716</v>
      </c>
      <c r="F15" s="2">
        <v>0.20599999999999999</v>
      </c>
      <c r="G15" s="2"/>
      <c r="H15" s="2">
        <v>0.1516666666666667</v>
      </c>
      <c r="I15" s="2">
        <v>0.11849999999999999</v>
      </c>
      <c r="J15" s="2">
        <v>0.16775000000000001</v>
      </c>
      <c r="K15" s="2">
        <v>0.17299999999999999</v>
      </c>
      <c r="L15" s="2"/>
      <c r="M15" s="2"/>
      <c r="N15" s="2"/>
      <c r="O15" s="2"/>
    </row>
    <row r="16" spans="1:15">
      <c r="A16" s="2"/>
      <c r="B16" s="7">
        <v>9.25</v>
      </c>
      <c r="C16" s="2">
        <v>0.1245</v>
      </c>
      <c r="D16" s="2">
        <v>0.13</v>
      </c>
      <c r="E16" s="2">
        <v>0.15542857142857142</v>
      </c>
      <c r="F16" s="2">
        <v>0.19800000000000001</v>
      </c>
      <c r="G16" s="2">
        <v>0.16833333333333333</v>
      </c>
      <c r="H16" s="2">
        <v>0.16700000000000001</v>
      </c>
      <c r="I16" s="2">
        <v>0.16849999999999998</v>
      </c>
      <c r="J16" s="2">
        <v>0.186</v>
      </c>
      <c r="K16" s="2">
        <v>0.18049999999999999</v>
      </c>
      <c r="L16" s="2"/>
      <c r="M16" s="2"/>
      <c r="N16" s="2"/>
      <c r="O16" s="2"/>
    </row>
    <row r="17" spans="1:15">
      <c r="A17" s="2"/>
      <c r="B17" s="8">
        <v>9.75</v>
      </c>
      <c r="C17" s="9">
        <v>0.107</v>
      </c>
      <c r="D17" s="9">
        <v>0.12966666666666668</v>
      </c>
      <c r="E17" s="9">
        <v>0.16471428571428573</v>
      </c>
      <c r="F17" s="9">
        <v>0.16500000000000001</v>
      </c>
      <c r="G17" s="9"/>
      <c r="H17" s="9">
        <v>0.14966666666666664</v>
      </c>
      <c r="I17" s="9">
        <v>0.14150000000000001</v>
      </c>
      <c r="J17" s="9"/>
      <c r="K17" s="9">
        <v>0.16599999999999998</v>
      </c>
      <c r="L17" s="2"/>
      <c r="M17" s="2"/>
      <c r="N17" s="2"/>
      <c r="O17" s="2"/>
    </row>
    <row r="18" spans="1: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>
      <c r="A19" s="2"/>
      <c r="B19" s="2" t="s">
        <v>23</v>
      </c>
      <c r="C19" s="6">
        <v>0.87760000000000005</v>
      </c>
      <c r="D19" s="6">
        <v>0.87029999999999996</v>
      </c>
      <c r="E19" s="6">
        <v>0.95389999999999997</v>
      </c>
      <c r="F19" s="6">
        <v>0.10829999999999999</v>
      </c>
      <c r="G19" s="6">
        <v>0.93430000000000002</v>
      </c>
      <c r="H19" s="6">
        <v>0.95520000000000005</v>
      </c>
      <c r="I19" s="6">
        <v>0.69699999999999995</v>
      </c>
      <c r="J19" s="6">
        <v>0.95840000000000003</v>
      </c>
      <c r="K19" s="6">
        <v>0.97209999999999996</v>
      </c>
      <c r="L19" s="2"/>
      <c r="M19" s="2"/>
      <c r="N19" s="2"/>
      <c r="O19" s="2"/>
    </row>
    <row r="20" spans="1:15">
      <c r="A20" s="2"/>
      <c r="B20" s="9" t="s">
        <v>24</v>
      </c>
      <c r="C20" s="9">
        <v>0.86819999999999997</v>
      </c>
      <c r="D20" s="10">
        <v>0.86040000000000005</v>
      </c>
      <c r="E20" s="9">
        <v>0.95030000000000003</v>
      </c>
      <c r="F20" s="9">
        <v>3.9699999999999999E-2</v>
      </c>
      <c r="G20" s="9">
        <v>0.92700000000000005</v>
      </c>
      <c r="H20" s="9">
        <v>0.95169999999999999</v>
      </c>
      <c r="I20" s="9">
        <v>0.67369999999999997</v>
      </c>
      <c r="J20" s="9">
        <v>0.95420000000000005</v>
      </c>
      <c r="K20" s="9">
        <v>0.96930000000000005</v>
      </c>
      <c r="L20" s="2"/>
      <c r="M20" s="2"/>
      <c r="N20" s="2"/>
      <c r="O20" s="2"/>
    </row>
    <row r="21" spans="1:15">
      <c r="A21" s="2"/>
      <c r="B21" s="2" t="s">
        <v>25</v>
      </c>
      <c r="C21" s="2" t="s">
        <v>27</v>
      </c>
      <c r="D21" s="2" t="s">
        <v>27</v>
      </c>
      <c r="E21" s="6" t="s">
        <v>27</v>
      </c>
      <c r="F21" s="6" t="s">
        <v>27</v>
      </c>
      <c r="G21" s="6" t="s">
        <v>28</v>
      </c>
      <c r="H21" s="6" t="s">
        <v>27</v>
      </c>
      <c r="I21" s="6" t="s">
        <v>27</v>
      </c>
      <c r="J21" s="6" t="s">
        <v>27</v>
      </c>
      <c r="K21" s="6" t="s">
        <v>27</v>
      </c>
      <c r="L21" s="6"/>
      <c r="M21" s="6"/>
      <c r="N21" s="2"/>
      <c r="O21" s="2"/>
    </row>
    <row r="22" spans="1:15">
      <c r="A22" s="2"/>
      <c r="B22" s="10" t="s">
        <v>26</v>
      </c>
      <c r="C22" s="9" t="s">
        <v>27</v>
      </c>
      <c r="D22" s="9" t="s">
        <v>27</v>
      </c>
      <c r="E22" s="10" t="s">
        <v>27</v>
      </c>
      <c r="F22" s="10" t="s">
        <v>28</v>
      </c>
      <c r="G22" s="10" t="s">
        <v>27</v>
      </c>
      <c r="H22" s="10" t="s">
        <v>27</v>
      </c>
      <c r="I22" s="10" t="s">
        <v>27</v>
      </c>
      <c r="J22" s="10" t="s">
        <v>27</v>
      </c>
      <c r="K22" s="10" t="s">
        <v>27</v>
      </c>
      <c r="L22" s="6"/>
      <c r="M22" s="6"/>
      <c r="N22" s="2"/>
      <c r="O22" s="2"/>
    </row>
    <row r="23" spans="1: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t="14.25">
      <c r="A24" s="2"/>
      <c r="B24" s="6" t="s">
        <v>86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>
      <c r="B25" s="9" t="s">
        <v>9</v>
      </c>
      <c r="C25" s="9"/>
      <c r="D25" s="9"/>
      <c r="E25" s="9"/>
      <c r="F25" s="9"/>
      <c r="G25" s="9"/>
      <c r="H25" s="9"/>
      <c r="I25" s="9"/>
      <c r="J25" s="9"/>
      <c r="K25" s="9"/>
      <c r="L25" s="2"/>
      <c r="M25" s="2"/>
    </row>
    <row r="26" spans="1:15">
      <c r="B26" t="s">
        <v>10</v>
      </c>
      <c r="C26">
        <v>0.1191</v>
      </c>
      <c r="D26">
        <v>0.14699999999999999</v>
      </c>
      <c r="E26">
        <v>0.16059999999999999</v>
      </c>
      <c r="F26">
        <v>0.1018</v>
      </c>
      <c r="G26">
        <v>0.18709999999999999</v>
      </c>
      <c r="H26">
        <v>0.16700000000000001</v>
      </c>
      <c r="I26">
        <v>0.1578</v>
      </c>
      <c r="J26">
        <v>0.17549999999999999</v>
      </c>
      <c r="K26">
        <v>0.17130000000000001</v>
      </c>
    </row>
    <row r="27" spans="1:15">
      <c r="B27" t="s">
        <v>11</v>
      </c>
      <c r="C27">
        <v>1.0124</v>
      </c>
      <c r="D27">
        <v>0.81189999999999996</v>
      </c>
      <c r="E27">
        <v>0.88900000000000001</v>
      </c>
      <c r="F27">
        <v>1.9312</v>
      </c>
      <c r="G27">
        <v>0.8105</v>
      </c>
      <c r="H27">
        <v>1.0556000000000001</v>
      </c>
      <c r="I27">
        <v>1.3169</v>
      </c>
      <c r="J27">
        <v>0.73860000000000003</v>
      </c>
      <c r="K27">
        <v>0.78259999999999996</v>
      </c>
    </row>
    <row r="28" spans="1:15">
      <c r="B28" t="s">
        <v>14</v>
      </c>
      <c r="C28">
        <v>1000</v>
      </c>
      <c r="D28">
        <v>1000</v>
      </c>
      <c r="E28">
        <v>1000</v>
      </c>
      <c r="F28">
        <v>1000</v>
      </c>
      <c r="G28">
        <v>1000</v>
      </c>
      <c r="H28">
        <v>1000</v>
      </c>
      <c r="I28">
        <v>1000</v>
      </c>
      <c r="J28">
        <v>1000</v>
      </c>
      <c r="K28">
        <v>1000</v>
      </c>
    </row>
    <row r="29" spans="1:15">
      <c r="B29" t="s">
        <v>16</v>
      </c>
      <c r="C29">
        <f>(C26*(1-EXP(-C27*C28)))</f>
        <v>0.1191</v>
      </c>
      <c r="D29">
        <f t="shared" ref="D29:K29" si="0">(D26*(1-EXP(-D27*D28)))</f>
        <v>0.14699999999999999</v>
      </c>
      <c r="E29">
        <f t="shared" si="0"/>
        <v>0.16059999999999999</v>
      </c>
      <c r="F29">
        <f t="shared" si="0"/>
        <v>0.1018</v>
      </c>
      <c r="G29">
        <f t="shared" si="0"/>
        <v>0.18709999999999999</v>
      </c>
      <c r="H29">
        <f t="shared" si="0"/>
        <v>0.16700000000000001</v>
      </c>
      <c r="I29">
        <f t="shared" si="0"/>
        <v>0.1578</v>
      </c>
      <c r="J29">
        <f t="shared" si="0"/>
        <v>0.17549999999999999</v>
      </c>
      <c r="K29">
        <f t="shared" si="0"/>
        <v>0.17130000000000001</v>
      </c>
    </row>
    <row r="31" spans="1:15">
      <c r="B31" t="s">
        <v>17</v>
      </c>
      <c r="C31">
        <f>AVERAGE(C29:E29)</f>
        <v>0.14223333333333332</v>
      </c>
      <c r="F31">
        <f>AVERAGE(F29:H29)</f>
        <v>0.15196666666666667</v>
      </c>
      <c r="I31">
        <f>AVERAGE(I29:K29)</f>
        <v>0.16819999999999999</v>
      </c>
    </row>
    <row r="32" spans="1:15">
      <c r="B32" t="s">
        <v>18</v>
      </c>
      <c r="C32">
        <f>STDEV(C29:E29)</f>
        <v>2.1156638044201113E-2</v>
      </c>
      <c r="F32">
        <f>STDEV(F29:H29)</f>
        <v>4.4592861910101103E-2</v>
      </c>
      <c r="I32">
        <f>STDEV(I29:K29)</f>
        <v>9.2482430763902394E-3</v>
      </c>
    </row>
    <row r="33" spans="2:11">
      <c r="B33" t="s">
        <v>19</v>
      </c>
      <c r="C33">
        <f>C32/SQRT(3)</f>
        <v>1.2214790669966991E-2</v>
      </c>
      <c r="F33">
        <f>F32/SQRT(3)</f>
        <v>2.5745700827732684E-2</v>
      </c>
      <c r="I33">
        <f>I32/SQRT(3)</f>
        <v>5.3394756296849975E-3</v>
      </c>
    </row>
    <row r="35" spans="2:11">
      <c r="B35" t="s">
        <v>20</v>
      </c>
      <c r="C35">
        <f>AVERAGE(C31:L31)</f>
        <v>0.15413333333333334</v>
      </c>
    </row>
    <row r="36" spans="2:11">
      <c r="B36" t="s">
        <v>21</v>
      </c>
      <c r="C36">
        <f>STDEV(C31:L31)</f>
        <v>1.3118223118157964E-2</v>
      </c>
    </row>
    <row r="37" spans="2:11">
      <c r="B37" t="s">
        <v>22</v>
      </c>
      <c r="C37">
        <f>C36/SQRT(3)</f>
        <v>7.5738096485580726E-3</v>
      </c>
    </row>
    <row r="41" spans="2:11">
      <c r="B41" t="s">
        <v>87</v>
      </c>
    </row>
    <row r="42" spans="2:11">
      <c r="B42" s="8" t="s">
        <v>0</v>
      </c>
      <c r="C42" s="8">
        <f>C2</f>
        <v>13001</v>
      </c>
      <c r="D42" s="8">
        <f t="shared" ref="D42:J42" si="1">D2</f>
        <v>13002</v>
      </c>
      <c r="E42" s="8">
        <f t="shared" si="1"/>
        <v>13003</v>
      </c>
      <c r="F42" s="8">
        <f t="shared" si="1"/>
        <v>20731</v>
      </c>
      <c r="G42" s="8">
        <f t="shared" si="1"/>
        <v>20732</v>
      </c>
      <c r="H42" s="8">
        <f t="shared" si="1"/>
        <v>20733</v>
      </c>
      <c r="I42" s="8">
        <f t="shared" si="1"/>
        <v>23211</v>
      </c>
      <c r="J42" s="8">
        <f t="shared" si="1"/>
        <v>23212</v>
      </c>
      <c r="K42" s="8">
        <f t="shared" ref="K42" si="2">K2</f>
        <v>23213</v>
      </c>
    </row>
    <row r="43" spans="2:11">
      <c r="B43" s="1">
        <v>0.25</v>
      </c>
      <c r="C43">
        <f>(C$26*(1-EXP(-C$27*$B43)))</f>
        <v>2.6631922544894129E-2</v>
      </c>
      <c r="D43">
        <f t="shared" ref="D43:K46" si="3">(D$26*(1-EXP(-D$27*$B43)))</f>
        <v>2.7004098650400009E-2</v>
      </c>
      <c r="E43">
        <f t="shared" si="3"/>
        <v>3.2005145220472729E-2</v>
      </c>
      <c r="F43">
        <f t="shared" si="3"/>
        <v>3.8983982033216125E-2</v>
      </c>
      <c r="G43">
        <f t="shared" si="3"/>
        <v>3.4317058167289013E-2</v>
      </c>
      <c r="H43">
        <f t="shared" si="3"/>
        <v>3.8735593077938536E-2</v>
      </c>
      <c r="I43">
        <f t="shared" si="3"/>
        <v>4.4265880008357586E-2</v>
      </c>
      <c r="J43">
        <f t="shared" si="3"/>
        <v>2.9590138668422347E-2</v>
      </c>
      <c r="K43">
        <f t="shared" si="3"/>
        <v>3.0440011830435092E-2</v>
      </c>
    </row>
    <row r="44" spans="2:11">
      <c r="B44" s="1">
        <v>0.5</v>
      </c>
      <c r="C44">
        <f t="shared" ref="C44:J46" si="4">(C$26*(1-EXP(-C$27*$B44)))</f>
        <v>4.730868725236391E-2</v>
      </c>
      <c r="D44">
        <f t="shared" si="3"/>
        <v>4.9047507886374603E-2</v>
      </c>
      <c r="E44">
        <f t="shared" si="3"/>
        <v>5.7632150213152503E-2</v>
      </c>
      <c r="F44">
        <f t="shared" si="3"/>
        <v>6.3039173740635418E-2</v>
      </c>
      <c r="G44">
        <f t="shared" si="3"/>
        <v>6.2339832629302261E-2</v>
      </c>
      <c r="H44">
        <f t="shared" si="3"/>
        <v>6.8486478544501961E-2</v>
      </c>
      <c r="I44">
        <f t="shared" si="3"/>
        <v>7.6114344725749947E-2</v>
      </c>
      <c r="J44">
        <f t="shared" si="3"/>
        <v>5.4191238553844896E-2</v>
      </c>
      <c r="K44">
        <f t="shared" si="3"/>
        <v>5.5470833233333544E-2</v>
      </c>
    </row>
    <row r="45" spans="2:11">
      <c r="B45" s="1">
        <v>0.75</v>
      </c>
      <c r="C45">
        <f t="shared" si="4"/>
        <v>6.3361925543642797E-2</v>
      </c>
      <c r="D45">
        <f t="shared" si="3"/>
        <v>6.704151305704717E-2</v>
      </c>
      <c r="E45">
        <f t="shared" si="3"/>
        <v>7.8152081629515369E-2</v>
      </c>
      <c r="F45">
        <f t="shared" si="3"/>
        <v>7.7882507281771762E-2</v>
      </c>
      <c r="G45">
        <f t="shared" si="3"/>
        <v>8.5222793188473533E-2</v>
      </c>
      <c r="H45">
        <f t="shared" si="3"/>
        <v>9.133665626770518E-2</v>
      </c>
      <c r="I45">
        <f t="shared" si="3"/>
        <v>9.9028713640667662E-2</v>
      </c>
      <c r="J45">
        <f t="shared" si="3"/>
        <v>7.46444754363879E-2</v>
      </c>
      <c r="K45">
        <f t="shared" si="3"/>
        <v>7.6053677405468784E-2</v>
      </c>
    </row>
    <row r="46" spans="2:11">
      <c r="B46" s="1">
        <v>1</v>
      </c>
      <c r="C46">
        <f t="shared" si="4"/>
        <v>7.5825503056012628E-2</v>
      </c>
      <c r="D46">
        <f t="shared" si="3"/>
        <v>8.1729995161429619E-2</v>
      </c>
      <c r="E46">
        <f t="shared" si="3"/>
        <v>9.4582701807429698E-2</v>
      </c>
      <c r="F46">
        <f t="shared" si="3"/>
        <v>8.7041634063765749E-2</v>
      </c>
      <c r="G46">
        <f t="shared" si="3"/>
        <v>0.10390866187939864</v>
      </c>
      <c r="H46">
        <f t="shared" si="3"/>
        <v>0.10888674305650974</v>
      </c>
      <c r="I46">
        <f t="shared" si="3"/>
        <v>0.11551516934357658</v>
      </c>
      <c r="J46">
        <f t="shared" si="3"/>
        <v>9.1649198839885093E-2</v>
      </c>
      <c r="K46">
        <f t="shared" si="3"/>
        <v>9.2978949948276532E-2</v>
      </c>
    </row>
    <row r="48" spans="2:11">
      <c r="B48" t="s">
        <v>87</v>
      </c>
    </row>
    <row r="49" spans="2:8">
      <c r="B49" s="8" t="s">
        <v>0</v>
      </c>
      <c r="C49" s="9">
        <v>1300</v>
      </c>
      <c r="D49" s="9">
        <v>2073</v>
      </c>
      <c r="E49" s="9">
        <v>2321</v>
      </c>
      <c r="F49" s="9" t="s">
        <v>88</v>
      </c>
      <c r="G49" s="9" t="s">
        <v>42</v>
      </c>
      <c r="H49" s="9" t="s">
        <v>44</v>
      </c>
    </row>
    <row r="50" spans="2:8">
      <c r="B50" s="1">
        <v>0.25</v>
      </c>
      <c r="C50">
        <f>AVERAGE(C43:E43)</f>
        <v>2.8547055471922284E-2</v>
      </c>
      <c r="D50">
        <f>AVERAGE(F43:H43)</f>
        <v>3.7345544426147896E-2</v>
      </c>
      <c r="E50">
        <f>AVERAGE(I43:K43)</f>
        <v>3.4765343502405011E-2</v>
      </c>
      <c r="F50">
        <f>AVERAGE(C50:E50)</f>
        <v>3.3552647800158396E-2</v>
      </c>
      <c r="G50">
        <f>STDEV(C50:E50)</f>
        <v>4.5228669137056289E-3</v>
      </c>
      <c r="H50">
        <f>G50/SQRT(3)</f>
        <v>2.6112784301367967E-3</v>
      </c>
    </row>
    <row r="51" spans="2:8">
      <c r="B51" s="1">
        <v>0.5</v>
      </c>
      <c r="C51">
        <f>AVERAGE(C44:E44)</f>
        <v>5.1329448450630338E-2</v>
      </c>
      <c r="D51">
        <f>AVERAGE(F44:H44)</f>
        <v>6.4621828304813209E-2</v>
      </c>
      <c r="E51">
        <f>AVERAGE(I44:K44)</f>
        <v>6.1925472170976131E-2</v>
      </c>
      <c r="F51">
        <f>AVERAGE(C51:E51)</f>
        <v>5.9292249642139895E-2</v>
      </c>
      <c r="G51">
        <f>STDEV(C51:E51)</f>
        <v>7.0265379961791776E-3</v>
      </c>
      <c r="H51">
        <f>G51/SQRT(3)</f>
        <v>4.0567736035651818E-3</v>
      </c>
    </row>
    <row r="52" spans="2:8">
      <c r="B52" s="1">
        <v>0.75</v>
      </c>
      <c r="C52">
        <f>AVERAGE(C45:E45)</f>
        <v>6.9518506743401778E-2</v>
      </c>
      <c r="D52">
        <f>AVERAGE(F45:H45)</f>
        <v>8.4813985579316811E-2</v>
      </c>
      <c r="E52">
        <f>AVERAGE(I45:K45)</f>
        <v>8.3242288827508115E-2</v>
      </c>
      <c r="F52">
        <f>AVERAGE(C52:E52)</f>
        <v>7.919159371674224E-2</v>
      </c>
      <c r="G52">
        <f>STDEV(C52:E52)</f>
        <v>8.4139180151263735E-3</v>
      </c>
      <c r="H52">
        <f>G52/SQRT(3)</f>
        <v>4.8577778309726542E-3</v>
      </c>
    </row>
    <row r="53" spans="2:8">
      <c r="B53" s="1">
        <v>1</v>
      </c>
      <c r="C53">
        <f>AVERAGE(C46:E46)</f>
        <v>8.4046066674957329E-2</v>
      </c>
      <c r="D53">
        <f>AVERAGE(F46:H46)</f>
        <v>9.994567966655804E-2</v>
      </c>
      <c r="E53">
        <f>AVERAGE(I46:K46)</f>
        <v>0.10004777271057941</v>
      </c>
      <c r="F53">
        <f>AVERAGE(C53:E53)</f>
        <v>9.4679839684031597E-2</v>
      </c>
      <c r="G53">
        <f>STDEV(C53:E53)</f>
        <v>9.2092590393471185E-3</v>
      </c>
      <c r="H53">
        <f>G53/SQRT(3)</f>
        <v>5.3169681854040533E-3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3"/>
  <sheetViews>
    <sheetView topLeftCell="A34" workbookViewId="0">
      <selection activeCell="G58" sqref="G58"/>
    </sheetView>
  </sheetViews>
  <sheetFormatPr defaultRowHeight="12.75"/>
  <cols>
    <col min="2" max="2" width="10.5703125" customWidth="1"/>
  </cols>
  <sheetData>
    <row r="1" spans="1:13">
      <c r="C1" t="s">
        <v>35</v>
      </c>
    </row>
    <row r="2" spans="1:13">
      <c r="A2" s="7"/>
      <c r="B2" s="8" t="s">
        <v>0</v>
      </c>
      <c r="C2" s="8">
        <v>11341</v>
      </c>
      <c r="D2" s="8">
        <v>11342</v>
      </c>
      <c r="E2" s="8">
        <v>11343</v>
      </c>
      <c r="F2" s="8">
        <v>11881</v>
      </c>
      <c r="G2" s="8">
        <v>11882</v>
      </c>
      <c r="H2" s="8">
        <v>11883</v>
      </c>
      <c r="I2" s="8">
        <v>13931</v>
      </c>
      <c r="J2" s="8">
        <v>13932</v>
      </c>
      <c r="K2" s="8">
        <v>13933</v>
      </c>
      <c r="L2" s="8">
        <v>18541</v>
      </c>
      <c r="M2" s="8">
        <v>18543</v>
      </c>
    </row>
    <row r="3" spans="1:13">
      <c r="A3" s="2"/>
      <c r="B3" s="7">
        <v>0.25</v>
      </c>
      <c r="C3">
        <v>2.1000000000000001E-2</v>
      </c>
      <c r="D3">
        <v>1.4666666666666666E-2</v>
      </c>
      <c r="E3">
        <v>3.6000000000000004E-2</v>
      </c>
      <c r="F3">
        <v>9.6666666666666672E-3</v>
      </c>
      <c r="G3">
        <v>1.8499999999999999E-2</v>
      </c>
      <c r="H3">
        <v>2.7E-2</v>
      </c>
      <c r="I3">
        <v>4.6000000000000006E-2</v>
      </c>
      <c r="J3">
        <v>2.4000000000000004E-2</v>
      </c>
      <c r="K3">
        <v>1.2999999999999999E-2</v>
      </c>
      <c r="L3">
        <v>1.4999999999999999E-2</v>
      </c>
      <c r="M3">
        <v>8.7500000000000008E-3</v>
      </c>
    </row>
    <row r="4" spans="1:13">
      <c r="A4" s="2"/>
      <c r="B4" s="7">
        <v>0.5</v>
      </c>
      <c r="C4">
        <v>8.7000000000000008E-2</v>
      </c>
      <c r="D4">
        <v>4.7500000000000001E-2</v>
      </c>
      <c r="E4">
        <v>8.1000000000000003E-2</v>
      </c>
      <c r="F4">
        <v>0.11966666666666666</v>
      </c>
      <c r="G4">
        <v>8.3000000000000004E-2</v>
      </c>
      <c r="H4">
        <v>5.8499999999999996E-2</v>
      </c>
      <c r="I4">
        <v>0.10049999999999999</v>
      </c>
      <c r="J4">
        <v>6.5500000000000003E-2</v>
      </c>
      <c r="K4">
        <v>3.0499999999999999E-2</v>
      </c>
      <c r="L4">
        <v>5.8500000000000003E-2</v>
      </c>
      <c r="M4">
        <v>8.0250000000000002E-2</v>
      </c>
    </row>
    <row r="5" spans="1:13">
      <c r="A5" s="2"/>
      <c r="B5" s="7">
        <v>0.75</v>
      </c>
      <c r="C5">
        <v>0.10599999999999998</v>
      </c>
      <c r="D5">
        <v>0.10299999999999999</v>
      </c>
      <c r="E5">
        <v>0.11</v>
      </c>
      <c r="F5">
        <v>0.14166666666666666</v>
      </c>
      <c r="G5">
        <v>9.7666666666666679E-2</v>
      </c>
      <c r="H5">
        <v>8.9499999999999996E-2</v>
      </c>
      <c r="I5">
        <v>0.121</v>
      </c>
      <c r="J5">
        <v>9.3333333333333324E-2</v>
      </c>
      <c r="K5">
        <v>7.350000000000001E-2</v>
      </c>
      <c r="L5">
        <v>6.9666666666666668E-2</v>
      </c>
      <c r="M5">
        <v>9.0333333333333335E-2</v>
      </c>
    </row>
    <row r="6" spans="1:13">
      <c r="A6" s="2"/>
      <c r="B6" s="7">
        <v>1.75</v>
      </c>
      <c r="C6">
        <v>0.15933333333333333</v>
      </c>
      <c r="D6">
        <v>0.14866666666666667</v>
      </c>
      <c r="E6">
        <v>0.11866666666666666</v>
      </c>
      <c r="G6">
        <v>0.10766666666666667</v>
      </c>
      <c r="H6">
        <v>0.14449999999999999</v>
      </c>
      <c r="I6">
        <v>0.15166666666666664</v>
      </c>
      <c r="J6">
        <v>0.12533333333333332</v>
      </c>
      <c r="K6">
        <v>0.1205</v>
      </c>
      <c r="L6">
        <v>0.11033333333333332</v>
      </c>
      <c r="M6">
        <v>0.10025000000000001</v>
      </c>
    </row>
    <row r="7" spans="1:13">
      <c r="A7" s="2"/>
      <c r="B7" s="7">
        <v>2.75</v>
      </c>
      <c r="C7">
        <v>0.20400000000000004</v>
      </c>
      <c r="D7">
        <v>0.10499999999999998</v>
      </c>
      <c r="E7">
        <v>0.16866666666666666</v>
      </c>
      <c r="G7">
        <v>0.16533333333333336</v>
      </c>
      <c r="I7">
        <v>0.16733333333333333</v>
      </c>
      <c r="J7">
        <v>0.155</v>
      </c>
      <c r="K7">
        <v>0.1285</v>
      </c>
      <c r="L7">
        <v>0.13133333333333333</v>
      </c>
      <c r="M7">
        <v>0.14550000000000002</v>
      </c>
    </row>
    <row r="8" spans="1:13">
      <c r="A8" s="2"/>
      <c r="B8" s="7">
        <v>3.75</v>
      </c>
      <c r="C8">
        <v>0.17766666666666667</v>
      </c>
      <c r="D8">
        <v>0.14100000000000001</v>
      </c>
      <c r="E8">
        <v>0.18833333333333332</v>
      </c>
      <c r="G8">
        <v>0.15166666666666664</v>
      </c>
      <c r="I8">
        <v>0.154</v>
      </c>
      <c r="J8">
        <v>0.14033333333333334</v>
      </c>
      <c r="K8">
        <v>0.1525</v>
      </c>
      <c r="L8">
        <v>0.13999999999999999</v>
      </c>
      <c r="M8">
        <v>0.16275000000000001</v>
      </c>
    </row>
    <row r="9" spans="1:13">
      <c r="A9" s="2"/>
      <c r="B9" s="7">
        <v>4.75</v>
      </c>
      <c r="C9">
        <v>0.20799999999999999</v>
      </c>
      <c r="D9">
        <v>0.17566666666666664</v>
      </c>
      <c r="E9">
        <v>0.16766666666666666</v>
      </c>
      <c r="F9">
        <v>0.13166666666666668</v>
      </c>
      <c r="G9">
        <v>0.13533333333333333</v>
      </c>
      <c r="H9">
        <v>0.19850000000000001</v>
      </c>
      <c r="I9">
        <v>0.216</v>
      </c>
      <c r="J9">
        <v>0.18666666666666665</v>
      </c>
      <c r="K9">
        <v>0.1115</v>
      </c>
      <c r="L9">
        <v>0.16366666666666665</v>
      </c>
      <c r="M9">
        <v>0.16549999999999998</v>
      </c>
    </row>
    <row r="10" spans="1:13">
      <c r="A10" s="2"/>
      <c r="B10" s="7">
        <v>5.75</v>
      </c>
      <c r="C10">
        <v>0.15933333333333333</v>
      </c>
      <c r="D10">
        <v>0.18166666666666667</v>
      </c>
      <c r="E10">
        <v>0.15666666666666665</v>
      </c>
      <c r="F10">
        <v>0.16500000000000001</v>
      </c>
      <c r="G10">
        <v>0.183</v>
      </c>
      <c r="H10">
        <v>0.17249999999999999</v>
      </c>
      <c r="I10">
        <v>0.216</v>
      </c>
      <c r="J10">
        <v>0.16300000000000001</v>
      </c>
      <c r="K10">
        <v>0.18099999999999999</v>
      </c>
      <c r="M10">
        <v>0.1575</v>
      </c>
    </row>
    <row r="11" spans="1:13">
      <c r="A11" s="2"/>
      <c r="B11" s="7">
        <v>6.75</v>
      </c>
      <c r="C11">
        <v>0.17200000000000001</v>
      </c>
      <c r="D11">
        <v>0.15566666666666665</v>
      </c>
      <c r="E11">
        <v>0.16250000000000001</v>
      </c>
      <c r="F11">
        <v>0.1555</v>
      </c>
      <c r="G11">
        <v>0.21200000000000002</v>
      </c>
      <c r="I11">
        <v>0.17</v>
      </c>
      <c r="J11">
        <v>0.16066666666666665</v>
      </c>
      <c r="K11">
        <v>0.218</v>
      </c>
      <c r="L11">
        <v>0.16666666666666666</v>
      </c>
      <c r="M11">
        <v>0.17200000000000001</v>
      </c>
    </row>
    <row r="12" spans="1:13">
      <c r="A12" s="2"/>
      <c r="B12" s="7">
        <v>7.25</v>
      </c>
      <c r="C12">
        <v>0.17566666666666667</v>
      </c>
      <c r="D12">
        <v>0.15866666666666665</v>
      </c>
      <c r="E12">
        <v>0.16</v>
      </c>
      <c r="F12">
        <v>0.17800000000000002</v>
      </c>
      <c r="G12">
        <v>0.19899999999999998</v>
      </c>
      <c r="I12">
        <v>0.18433333333333335</v>
      </c>
      <c r="J12">
        <v>0.19233333333333333</v>
      </c>
      <c r="K12">
        <v>0.11749999999999999</v>
      </c>
      <c r="L12">
        <v>0.17166666666666666</v>
      </c>
      <c r="M12">
        <v>0.19375000000000001</v>
      </c>
    </row>
    <row r="13" spans="1:13">
      <c r="A13" s="2"/>
      <c r="B13" s="7">
        <v>7.75</v>
      </c>
      <c r="C13">
        <v>0.17300000000000001</v>
      </c>
      <c r="D13">
        <v>0.17933333333333334</v>
      </c>
      <c r="E13">
        <v>0.18766666666666665</v>
      </c>
      <c r="F13">
        <v>0.157</v>
      </c>
      <c r="G13">
        <v>0.15866666666666665</v>
      </c>
      <c r="H13">
        <v>0.1885</v>
      </c>
      <c r="I13">
        <v>0.16300000000000001</v>
      </c>
      <c r="J13">
        <v>0.16866666666666666</v>
      </c>
      <c r="K13">
        <v>0.185</v>
      </c>
      <c r="M13">
        <v>0.17025000000000001</v>
      </c>
    </row>
    <row r="14" spans="1:13">
      <c r="A14" s="2"/>
      <c r="B14" s="7">
        <v>8.25</v>
      </c>
      <c r="C14">
        <v>0.19000000000000003</v>
      </c>
      <c r="D14">
        <v>0.17299999999999999</v>
      </c>
      <c r="E14">
        <v>0.16533333333333333</v>
      </c>
      <c r="F14">
        <v>0.13599999999999998</v>
      </c>
      <c r="G14">
        <v>0.19633333333333333</v>
      </c>
      <c r="H14">
        <v>0.1585</v>
      </c>
      <c r="I14">
        <v>0.17049999999999998</v>
      </c>
      <c r="J14">
        <v>0.20633333333333334</v>
      </c>
      <c r="K14">
        <v>0.156</v>
      </c>
      <c r="L14">
        <v>0.17300000000000001</v>
      </c>
      <c r="M14">
        <v>0.16599999999999998</v>
      </c>
    </row>
    <row r="15" spans="1:13">
      <c r="A15" s="2"/>
      <c r="B15" s="7">
        <v>8.75</v>
      </c>
      <c r="C15">
        <v>0.10766666666666665</v>
      </c>
      <c r="D15">
        <v>0.13999999999999999</v>
      </c>
      <c r="E15">
        <v>0.14233333333333334</v>
      </c>
      <c r="F15">
        <v>0.128</v>
      </c>
      <c r="G15">
        <v>0.13100000000000001</v>
      </c>
      <c r="H15">
        <v>0.13350000000000001</v>
      </c>
      <c r="I15">
        <v>0.17600000000000002</v>
      </c>
      <c r="J15">
        <v>0.16366666666666665</v>
      </c>
      <c r="K15">
        <v>9.6500000000000002E-2</v>
      </c>
      <c r="L15">
        <v>0.155</v>
      </c>
      <c r="M15">
        <v>0.14449999999999999</v>
      </c>
    </row>
    <row r="16" spans="1:13">
      <c r="A16" s="2"/>
      <c r="B16" s="7">
        <v>9.25</v>
      </c>
      <c r="C16">
        <v>0.16166666666666665</v>
      </c>
      <c r="D16">
        <v>0.14099999999999999</v>
      </c>
      <c r="E16">
        <v>0.17800000000000002</v>
      </c>
      <c r="F16">
        <v>0.12766666666666668</v>
      </c>
      <c r="G16">
        <v>0.155</v>
      </c>
      <c r="H16">
        <v>0.13100000000000001</v>
      </c>
      <c r="I16">
        <v>0.17900000000000002</v>
      </c>
      <c r="J16">
        <v>0.13233333333333333</v>
      </c>
      <c r="K16">
        <v>0.11899999999999999</v>
      </c>
      <c r="L16">
        <v>0.108</v>
      </c>
      <c r="M16">
        <v>0.161</v>
      </c>
    </row>
    <row r="17" spans="1:13">
      <c r="A17" s="2"/>
      <c r="B17" s="8">
        <v>9.75</v>
      </c>
      <c r="C17" s="9">
        <v>9.6666666666666679E-2</v>
      </c>
      <c r="D17" s="9">
        <v>0.18333333333333335</v>
      </c>
      <c r="E17" s="9">
        <v>0.152</v>
      </c>
      <c r="F17" s="9">
        <v>0.11733333333333333</v>
      </c>
      <c r="G17" s="9">
        <v>0.11533333333333333</v>
      </c>
      <c r="H17" s="9">
        <v>0.13600000000000001</v>
      </c>
      <c r="I17" s="9">
        <v>0.19399999999999998</v>
      </c>
      <c r="J17" s="9">
        <v>0.17633333333333331</v>
      </c>
      <c r="K17" s="9">
        <v>0.10900000000000001</v>
      </c>
      <c r="L17" s="9">
        <v>0.13866666666666666</v>
      </c>
      <c r="M17" s="9">
        <v>0.14175000000000001</v>
      </c>
    </row>
    <row r="18" spans="1:1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>
      <c r="A19" s="2"/>
      <c r="B19" s="2" t="s">
        <v>23</v>
      </c>
      <c r="C19" s="6">
        <v>0.90820000000000001</v>
      </c>
      <c r="D19" s="6">
        <v>0.85870000000000002</v>
      </c>
      <c r="E19" s="6">
        <v>0.90880000000000005</v>
      </c>
      <c r="F19" s="6">
        <v>0.76359999999999995</v>
      </c>
      <c r="G19" s="6">
        <v>0.83130000000000004</v>
      </c>
      <c r="H19" s="6">
        <v>0.95960000000000001</v>
      </c>
      <c r="I19" s="6">
        <v>0.83430000000000004</v>
      </c>
      <c r="J19" s="6">
        <v>0.9113</v>
      </c>
      <c r="K19" s="6">
        <v>0.78959999999999997</v>
      </c>
      <c r="L19" s="6">
        <v>0.97909999999999997</v>
      </c>
      <c r="M19" s="6">
        <v>0.91269999999999996</v>
      </c>
    </row>
    <row r="20" spans="1:13">
      <c r="A20" s="2"/>
      <c r="B20" s="9" t="s">
        <v>24</v>
      </c>
      <c r="C20" s="9">
        <v>0.89900000000000002</v>
      </c>
      <c r="D20" s="10">
        <v>0.84450000000000003</v>
      </c>
      <c r="E20" s="9">
        <v>0.89970000000000006</v>
      </c>
      <c r="F20" s="9">
        <v>0.72989999999999999</v>
      </c>
      <c r="G20" s="9">
        <v>0.81440000000000001</v>
      </c>
      <c r="H20" s="9">
        <v>0.95289999999999997</v>
      </c>
      <c r="I20" s="9">
        <v>0.81769999999999998</v>
      </c>
      <c r="J20" s="9">
        <v>0.90249999999999997</v>
      </c>
      <c r="K20" s="9">
        <v>0.76849999999999996</v>
      </c>
      <c r="L20" s="9">
        <v>0.97650000000000003</v>
      </c>
      <c r="M20" s="9">
        <v>0.90390000000000004</v>
      </c>
    </row>
    <row r="21" spans="1:13">
      <c r="A21" s="2"/>
      <c r="B21" s="2" t="s">
        <v>25</v>
      </c>
      <c r="C21" s="2" t="s">
        <v>27</v>
      </c>
      <c r="D21" s="2" t="s">
        <v>27</v>
      </c>
      <c r="E21" s="2" t="s">
        <v>27</v>
      </c>
      <c r="F21" s="6" t="s">
        <v>27</v>
      </c>
      <c r="G21" s="6" t="s">
        <v>27</v>
      </c>
      <c r="H21" s="6" t="s">
        <v>27</v>
      </c>
      <c r="I21" s="6" t="s">
        <v>27</v>
      </c>
      <c r="J21" s="6" t="s">
        <v>27</v>
      </c>
      <c r="K21" s="6" t="s">
        <v>27</v>
      </c>
      <c r="L21" s="6" t="s">
        <v>27</v>
      </c>
      <c r="M21" s="6" t="s">
        <v>27</v>
      </c>
    </row>
    <row r="22" spans="1:13">
      <c r="A22" s="2"/>
      <c r="B22" s="10" t="s">
        <v>26</v>
      </c>
      <c r="C22" s="9" t="s">
        <v>27</v>
      </c>
      <c r="D22" s="9" t="s">
        <v>27</v>
      </c>
      <c r="E22" s="9" t="s">
        <v>27</v>
      </c>
      <c r="F22" s="10" t="s">
        <v>27</v>
      </c>
      <c r="G22" s="10" t="s">
        <v>27</v>
      </c>
      <c r="H22" s="10" t="s">
        <v>27</v>
      </c>
      <c r="I22" s="10" t="s">
        <v>27</v>
      </c>
      <c r="J22" s="10" t="s">
        <v>27</v>
      </c>
      <c r="K22" s="10" t="s">
        <v>27</v>
      </c>
      <c r="L22" s="10" t="s">
        <v>27</v>
      </c>
      <c r="M22" s="10" t="s">
        <v>27</v>
      </c>
    </row>
    <row r="23" spans="1:1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ht="14.25">
      <c r="A24" s="2"/>
      <c r="B24" s="6" t="s">
        <v>86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>
      <c r="B25" s="9" t="s">
        <v>9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13">
      <c r="B26" t="s">
        <v>10</v>
      </c>
      <c r="C26">
        <v>0.18310000000000001</v>
      </c>
      <c r="D26">
        <v>0.1661</v>
      </c>
      <c r="E26">
        <v>0.16889999999999999</v>
      </c>
      <c r="F26">
        <v>0.15809999999999999</v>
      </c>
      <c r="G26">
        <v>0.18090000000000001</v>
      </c>
      <c r="H26">
        <v>0.18060000000000001</v>
      </c>
      <c r="I26">
        <v>0.1802</v>
      </c>
      <c r="J26">
        <v>0.1772</v>
      </c>
      <c r="K26">
        <v>0.16700000000000001</v>
      </c>
      <c r="L26">
        <v>0.16969999999999999</v>
      </c>
      <c r="M26">
        <v>0.1716</v>
      </c>
    </row>
    <row r="27" spans="1:13">
      <c r="B27" t="s">
        <v>11</v>
      </c>
      <c r="C27">
        <v>1.1659999999999999</v>
      </c>
      <c r="D27">
        <v>0.82350000000000001</v>
      </c>
      <c r="E27">
        <v>1.1513</v>
      </c>
      <c r="F27">
        <v>1.8767</v>
      </c>
      <c r="G27">
        <v>0.73750000000000004</v>
      </c>
      <c r="H27">
        <v>0.87390000000000001</v>
      </c>
      <c r="I27">
        <v>1.3822000000000001</v>
      </c>
      <c r="J27">
        <v>0.77529999999999999</v>
      </c>
      <c r="K27">
        <v>0.5917</v>
      </c>
      <c r="L27">
        <v>0.60629999999999995</v>
      </c>
      <c r="M27">
        <v>0.73799999999999999</v>
      </c>
    </row>
    <row r="28" spans="1:13">
      <c r="B28" t="s">
        <v>14</v>
      </c>
      <c r="C28">
        <v>1000</v>
      </c>
      <c r="D28">
        <v>1000</v>
      </c>
      <c r="E28">
        <v>1000</v>
      </c>
      <c r="F28">
        <v>1000</v>
      </c>
      <c r="G28">
        <v>1000</v>
      </c>
      <c r="H28">
        <v>1000</v>
      </c>
      <c r="I28">
        <v>1000</v>
      </c>
      <c r="J28">
        <v>1000</v>
      </c>
      <c r="K28">
        <v>1000</v>
      </c>
      <c r="L28">
        <v>1000</v>
      </c>
      <c r="M28">
        <v>1000</v>
      </c>
    </row>
    <row r="29" spans="1:13">
      <c r="B29" s="9" t="s">
        <v>16</v>
      </c>
      <c r="C29" s="9">
        <f t="shared" ref="C29:M29" si="0">(C26*(1-EXP(-C27*C28)))</f>
        <v>0.18310000000000001</v>
      </c>
      <c r="D29" s="9">
        <f t="shared" si="0"/>
        <v>0.1661</v>
      </c>
      <c r="E29" s="9">
        <f t="shared" si="0"/>
        <v>0.16889999999999999</v>
      </c>
      <c r="F29" s="9">
        <f t="shared" si="0"/>
        <v>0.15809999999999999</v>
      </c>
      <c r="G29" s="9">
        <f t="shared" si="0"/>
        <v>0.18090000000000001</v>
      </c>
      <c r="H29" s="9">
        <f t="shared" si="0"/>
        <v>0.18060000000000001</v>
      </c>
      <c r="I29" s="9">
        <f t="shared" si="0"/>
        <v>0.1802</v>
      </c>
      <c r="J29" s="9">
        <f t="shared" si="0"/>
        <v>0.1772</v>
      </c>
      <c r="K29" s="9">
        <f t="shared" si="0"/>
        <v>0.16700000000000001</v>
      </c>
      <c r="L29" s="9">
        <f t="shared" si="0"/>
        <v>0.16969999999999999</v>
      </c>
      <c r="M29" s="9">
        <f t="shared" si="0"/>
        <v>0.1716</v>
      </c>
    </row>
    <row r="31" spans="1:13">
      <c r="B31" t="s">
        <v>17</v>
      </c>
      <c r="C31">
        <f>AVERAGE(C29:E29)</f>
        <v>0.17269999999999999</v>
      </c>
      <c r="F31">
        <f>AVERAGE(F29:H29)</f>
        <v>0.17319999999999999</v>
      </c>
      <c r="I31">
        <f>AVERAGE(I29:K29)</f>
        <v>0.17479999999999998</v>
      </c>
      <c r="L31">
        <f>AVERAGE(L29:N29)</f>
        <v>0.17065</v>
      </c>
    </row>
    <row r="32" spans="1:13">
      <c r="B32" t="s">
        <v>18</v>
      </c>
      <c r="C32">
        <f>STDEV(C29:E29)</f>
        <v>9.114823092084683E-3</v>
      </c>
      <c r="F32">
        <f>STDEV(F29:H29)</f>
        <v>1.3077843858985328E-2</v>
      </c>
      <c r="I32">
        <f>STDEV(I29:K29)</f>
        <v>6.9195375568024712E-3</v>
      </c>
      <c r="L32">
        <f>STDEV(L29:N29)</f>
        <v>1.3435028842544493E-3</v>
      </c>
    </row>
    <row r="33" spans="2:13">
      <c r="B33" t="s">
        <v>19</v>
      </c>
      <c r="C33">
        <f>C32/SQRT(3)</f>
        <v>5.2624455658309092E-3</v>
      </c>
      <c r="F33">
        <f>F32/SQRT(3)</f>
        <v>7.5504966724050738E-3</v>
      </c>
      <c r="I33">
        <f>I32/SQRT(3)</f>
        <v>3.9949968710876324E-3</v>
      </c>
      <c r="L33">
        <f>L32/SQRT(3)</f>
        <v>7.7567175188134497E-4</v>
      </c>
    </row>
    <row r="35" spans="2:13">
      <c r="B35" t="s">
        <v>20</v>
      </c>
      <c r="C35">
        <f>AVERAGE(C31:L31)</f>
        <v>0.17283749999999998</v>
      </c>
    </row>
    <row r="36" spans="2:13">
      <c r="B36" t="s">
        <v>21</v>
      </c>
      <c r="C36">
        <f>STDEV(C31:L31)</f>
        <v>1.7114199757316485E-3</v>
      </c>
    </row>
    <row r="37" spans="2:13">
      <c r="B37" t="s">
        <v>22</v>
      </c>
      <c r="C37">
        <f>C36/SQRT(3)</f>
        <v>9.8808878368517017E-4</v>
      </c>
    </row>
    <row r="41" spans="2:13">
      <c r="B41" t="s">
        <v>87</v>
      </c>
    </row>
    <row r="42" spans="2:13">
      <c r="B42" s="8" t="s">
        <v>0</v>
      </c>
      <c r="C42" s="8">
        <f>C2</f>
        <v>11341</v>
      </c>
      <c r="D42" s="8">
        <f t="shared" ref="D42:K42" si="1">D2</f>
        <v>11342</v>
      </c>
      <c r="E42" s="8">
        <f t="shared" si="1"/>
        <v>11343</v>
      </c>
      <c r="F42" s="8">
        <f t="shared" si="1"/>
        <v>11881</v>
      </c>
      <c r="G42" s="8">
        <f t="shared" si="1"/>
        <v>11882</v>
      </c>
      <c r="H42" s="8">
        <f t="shared" si="1"/>
        <v>11883</v>
      </c>
      <c r="I42" s="8">
        <f t="shared" si="1"/>
        <v>13931</v>
      </c>
      <c r="J42" s="8">
        <f t="shared" si="1"/>
        <v>13932</v>
      </c>
      <c r="K42" s="8">
        <f t="shared" si="1"/>
        <v>13933</v>
      </c>
      <c r="L42" s="8">
        <f t="shared" ref="L42:M42" si="2">L2</f>
        <v>18541</v>
      </c>
      <c r="M42" s="8">
        <f t="shared" si="2"/>
        <v>18543</v>
      </c>
    </row>
    <row r="43" spans="2:13">
      <c r="B43" s="1">
        <v>0.25</v>
      </c>
      <c r="C43">
        <f>(C$26*(1-EXP(-C$27*$B43)))</f>
        <v>4.6298297309296126E-2</v>
      </c>
      <c r="D43">
        <f t="shared" ref="D43:M46" si="3">(D$26*(1-EXP(-D$27*$B43)))</f>
        <v>3.0905427764040955E-2</v>
      </c>
      <c r="E43">
        <f t="shared" si="3"/>
        <v>4.2243104053355858E-2</v>
      </c>
      <c r="F43">
        <f t="shared" si="3"/>
        <v>5.9205587139646867E-2</v>
      </c>
      <c r="G43">
        <f t="shared" si="3"/>
        <v>3.0459238952336331E-2</v>
      </c>
      <c r="H43">
        <f t="shared" si="3"/>
        <v>3.5443910755424905E-2</v>
      </c>
      <c r="I43">
        <f t="shared" si="3"/>
        <v>5.2648864725150187E-2</v>
      </c>
      <c r="J43">
        <f t="shared" si="3"/>
        <v>3.1222275496973678E-2</v>
      </c>
      <c r="K43">
        <f t="shared" si="3"/>
        <v>2.2963201449880514E-2</v>
      </c>
      <c r="L43">
        <f t="shared" si="3"/>
        <v>2.3867723209207128E-2</v>
      </c>
      <c r="M43">
        <f t="shared" si="3"/>
        <v>2.8911178313262259E-2</v>
      </c>
    </row>
    <row r="44" spans="2:13">
      <c r="B44" s="1">
        <v>0.5</v>
      </c>
      <c r="C44">
        <f t="shared" ref="C44:J46" si="4">(C$26*(1-EXP(-C$27*$B44)))</f>
        <v>8.0889700387352603E-2</v>
      </c>
      <c r="D44">
        <f t="shared" si="3"/>
        <v>5.6060431294015972E-2</v>
      </c>
      <c r="E44">
        <f t="shared" si="3"/>
        <v>7.3920904139496493E-2</v>
      </c>
      <c r="F44">
        <f t="shared" si="3"/>
        <v>9.6239753984857818E-2</v>
      </c>
      <c r="G44">
        <f t="shared" si="3"/>
        <v>5.5789869626311557E-2</v>
      </c>
      <c r="H44">
        <f t="shared" si="3"/>
        <v>6.3931726219385102E-2</v>
      </c>
      <c r="I44">
        <f t="shared" si="3"/>
        <v>8.9915360100427125E-2</v>
      </c>
      <c r="J44">
        <f t="shared" si="3"/>
        <v>5.694325027606404E-2</v>
      </c>
      <c r="K44">
        <f t="shared" si="3"/>
        <v>4.2768866248097608E-2</v>
      </c>
      <c r="L44">
        <f t="shared" si="3"/>
        <v>4.4378532975919725E-2</v>
      </c>
      <c r="M44">
        <f t="shared" si="3"/>
        <v>5.2951399566727064E-2</v>
      </c>
    </row>
    <row r="45" spans="2:13">
      <c r="B45" s="1">
        <v>0.75</v>
      </c>
      <c r="C45">
        <f t="shared" si="4"/>
        <v>0.10673439093644371</v>
      </c>
      <c r="D45">
        <f t="shared" si="3"/>
        <v>7.6534964357405574E-2</v>
      </c>
      <c r="E45">
        <f t="shared" si="3"/>
        <v>9.7675858724037098E-2</v>
      </c>
      <c r="F45">
        <f t="shared" si="3"/>
        <v>0.11940529595784639</v>
      </c>
      <c r="G45">
        <f t="shared" si="3"/>
        <v>7.6855427152072359E-2</v>
      </c>
      <c r="H45">
        <f t="shared" si="3"/>
        <v>8.6828624801165794E-2</v>
      </c>
      <c r="I45">
        <f t="shared" si="3"/>
        <v>0.11629373852901485</v>
      </c>
      <c r="J45">
        <f t="shared" si="3"/>
        <v>7.8132242207505018E-2</v>
      </c>
      <c r="K45">
        <f t="shared" si="3"/>
        <v>5.985116894685201E-2</v>
      </c>
      <c r="L45">
        <f t="shared" si="3"/>
        <v>6.2004567667154412E-2</v>
      </c>
      <c r="M45">
        <f t="shared" si="3"/>
        <v>7.294132289857648E-2</v>
      </c>
    </row>
    <row r="46" spans="2:13">
      <c r="B46" s="1">
        <v>1</v>
      </c>
      <c r="C46">
        <f t="shared" si="4"/>
        <v>0.12604404507423733</v>
      </c>
      <c r="D46">
        <f t="shared" si="3"/>
        <v>9.31998995725528E-2</v>
      </c>
      <c r="E46">
        <f t="shared" si="3"/>
        <v>0.11548952841634864</v>
      </c>
      <c r="F46">
        <f t="shared" si="3"/>
        <v>0.13389576194146796</v>
      </c>
      <c r="G46">
        <f t="shared" si="3"/>
        <v>9.4374047970584199E-2</v>
      </c>
      <c r="H46">
        <f t="shared" si="3"/>
        <v>0.10523185987293181</v>
      </c>
      <c r="I46">
        <f t="shared" si="3"/>
        <v>0.13496517091123447</v>
      </c>
      <c r="J46">
        <f t="shared" si="3"/>
        <v>9.5587777346696545E-2</v>
      </c>
      <c r="K46">
        <f t="shared" si="3"/>
        <v>7.4584583273754113E-2</v>
      </c>
      <c r="L46">
        <f t="shared" si="3"/>
        <v>7.715156100726199E-2</v>
      </c>
      <c r="M46">
        <f t="shared" si="3"/>
        <v>8.9563342746069613E-2</v>
      </c>
    </row>
    <row r="48" spans="2:13">
      <c r="B48" t="s">
        <v>87</v>
      </c>
    </row>
    <row r="49" spans="2:9">
      <c r="B49" s="8" t="s">
        <v>0</v>
      </c>
      <c r="C49" s="9">
        <v>1134</v>
      </c>
      <c r="D49" s="9">
        <v>1188</v>
      </c>
      <c r="E49" s="9">
        <v>1393</v>
      </c>
      <c r="F49" s="10">
        <v>1854</v>
      </c>
      <c r="G49" s="9" t="s">
        <v>88</v>
      </c>
      <c r="H49" s="9" t="s">
        <v>42</v>
      </c>
      <c r="I49" s="9" t="s">
        <v>44</v>
      </c>
    </row>
    <row r="50" spans="2:9">
      <c r="B50" s="1">
        <v>0.25</v>
      </c>
      <c r="C50">
        <f>AVERAGE(C43:E43)</f>
        <v>3.9815609708897644E-2</v>
      </c>
      <c r="D50">
        <f>AVERAGE(F43:H43)</f>
        <v>4.1702912282469369E-2</v>
      </c>
      <c r="E50">
        <f>AVERAGE(I43:K43)</f>
        <v>3.5611447224001454E-2</v>
      </c>
      <c r="F50">
        <f>AVERAGE(L43:M43)</f>
        <v>2.6389450761234695E-2</v>
      </c>
      <c r="G50">
        <f>AVERAGE(C50:F50)</f>
        <v>3.5879854994150792E-2</v>
      </c>
      <c r="H50">
        <f>STDEV(C50:F50)</f>
        <v>6.8200189782951694E-3</v>
      </c>
      <c r="I50">
        <f>H50/SQRT(4)</f>
        <v>3.4100094891475847E-3</v>
      </c>
    </row>
    <row r="51" spans="2:9">
      <c r="B51" s="1">
        <v>0.5</v>
      </c>
      <c r="C51">
        <f>AVERAGE(C44:E44)</f>
        <v>7.0290345273621699E-2</v>
      </c>
      <c r="D51">
        <f>AVERAGE(F44:H44)</f>
        <v>7.1987116610184823E-2</v>
      </c>
      <c r="E51">
        <f>AVERAGE(I44:K44)</f>
        <v>6.3209158874862933E-2</v>
      </c>
      <c r="F51">
        <f>AVERAGE(L44:M44)</f>
        <v>4.8664966271323398E-2</v>
      </c>
      <c r="G51">
        <f>AVERAGE(C51:F51)</f>
        <v>6.3537896757498213E-2</v>
      </c>
      <c r="H51">
        <f>STDEV(C51:F51)</f>
        <v>1.0619118088366179E-2</v>
      </c>
      <c r="I51">
        <f>H51/SQRT(4)</f>
        <v>5.3095590441830896E-3</v>
      </c>
    </row>
    <row r="52" spans="2:9">
      <c r="B52" s="1">
        <v>0.75</v>
      </c>
      <c r="C52">
        <f>AVERAGE(C45:E45)</f>
        <v>9.3648404672628804E-2</v>
      </c>
      <c r="D52">
        <f>AVERAGE(F45:H45)</f>
        <v>9.4363115970361511E-2</v>
      </c>
      <c r="E52">
        <f>AVERAGE(I45:K45)</f>
        <v>8.4759049894457303E-2</v>
      </c>
      <c r="F52">
        <f>AVERAGE(L45:M45)</f>
        <v>6.7472945282865446E-2</v>
      </c>
      <c r="G52">
        <f>AVERAGE(C52:F52)</f>
        <v>8.5060878955078273E-2</v>
      </c>
      <c r="H52">
        <f>STDEV(C52:F52)</f>
        <v>1.2512709846100242E-2</v>
      </c>
      <c r="I52">
        <f>H52/SQRT(4)</f>
        <v>6.2563549230501211E-3</v>
      </c>
    </row>
    <row r="53" spans="2:9">
      <c r="B53" s="1">
        <v>1</v>
      </c>
      <c r="C53">
        <f>AVERAGE(C46:E46)</f>
        <v>0.11157782435437959</v>
      </c>
      <c r="D53">
        <f>AVERAGE(F46:H46)</f>
        <v>0.11116722326166133</v>
      </c>
      <c r="E53">
        <f>AVERAGE(I46:K46)</f>
        <v>0.1017125105105617</v>
      </c>
      <c r="F53">
        <f>AVERAGE(L46:M46)</f>
        <v>8.3357451876665795E-2</v>
      </c>
      <c r="G53">
        <f>AVERAGE(C53:F53)</f>
        <v>0.10195375250081709</v>
      </c>
      <c r="H53">
        <f>STDEV(C53:F53)</f>
        <v>1.3208474515819323E-2</v>
      </c>
      <c r="I53">
        <f>H53/SQRT(4)</f>
        <v>6.6042372579096613E-3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N47"/>
  <sheetViews>
    <sheetView topLeftCell="A18" workbookViewId="0">
      <selection activeCell="F44" sqref="F44:F47"/>
    </sheetView>
  </sheetViews>
  <sheetFormatPr defaultRowHeight="12.75"/>
  <sheetData>
    <row r="1" spans="2:10">
      <c r="C1" t="s">
        <v>35</v>
      </c>
    </row>
    <row r="2" spans="2:10">
      <c r="B2" s="8" t="s">
        <v>0</v>
      </c>
      <c r="C2" s="9" t="s">
        <v>45</v>
      </c>
      <c r="D2" s="9" t="s">
        <v>46</v>
      </c>
      <c r="E2" s="9" t="s">
        <v>47</v>
      </c>
      <c r="F2" s="9" t="s">
        <v>48</v>
      </c>
      <c r="G2" s="9" t="s">
        <v>49</v>
      </c>
      <c r="H2" s="9" t="s">
        <v>50</v>
      </c>
      <c r="I2" s="9" t="s">
        <v>51</v>
      </c>
      <c r="J2" s="9" t="s">
        <v>52</v>
      </c>
    </row>
    <row r="3" spans="2:10">
      <c r="B3" s="1">
        <v>0.25</v>
      </c>
      <c r="C3">
        <v>1.0666666666666666E-2</v>
      </c>
      <c r="D3">
        <v>4.6666666666666671E-3</v>
      </c>
      <c r="E3">
        <v>1.7666666666666667E-2</v>
      </c>
      <c r="F3">
        <v>2.4999999999999998E-2</v>
      </c>
      <c r="G3">
        <v>7.2499999999999995E-3</v>
      </c>
      <c r="H3">
        <v>6.5000000000000006E-3</v>
      </c>
      <c r="I3">
        <v>2.6333333333333334E-2</v>
      </c>
      <c r="J3">
        <v>0</v>
      </c>
    </row>
    <row r="4" spans="2:10">
      <c r="B4" s="1">
        <v>0.5</v>
      </c>
      <c r="C4">
        <v>1.5666666666666666E-2</v>
      </c>
      <c r="D4">
        <v>1.6666666666666668E-3</v>
      </c>
      <c r="E4">
        <v>1.4833333333333336E-2</v>
      </c>
      <c r="F4">
        <v>5.4333333333333338E-2</v>
      </c>
      <c r="G4">
        <v>2.2499999999999999E-2</v>
      </c>
      <c r="H4">
        <v>1.2E-2</v>
      </c>
      <c r="I4">
        <v>5.4333333333333324E-2</v>
      </c>
      <c r="J4">
        <v>3.6666666666666666E-3</v>
      </c>
    </row>
    <row r="5" spans="2:10">
      <c r="B5" s="1">
        <v>0.75</v>
      </c>
      <c r="C5">
        <v>2.2666666666666668E-2</v>
      </c>
      <c r="D5">
        <v>1.6E-2</v>
      </c>
      <c r="E5">
        <v>2.1500000000000002E-2</v>
      </c>
      <c r="F5">
        <v>4.2000000000000003E-2</v>
      </c>
      <c r="G5">
        <v>1.95E-2</v>
      </c>
      <c r="H5">
        <v>2.2499999999999999E-2</v>
      </c>
      <c r="I5">
        <v>4.5666666666666661E-2</v>
      </c>
      <c r="J5">
        <v>5.1333333333333335E-2</v>
      </c>
    </row>
    <row r="6" spans="2:10">
      <c r="B6" s="1">
        <v>1.75</v>
      </c>
      <c r="C6">
        <v>2.4999999999999998E-2</v>
      </c>
      <c r="D6">
        <v>2.2999999999999996E-2</v>
      </c>
      <c r="E6">
        <v>3.0333333333333334E-2</v>
      </c>
      <c r="F6">
        <v>6.1666666666666668E-2</v>
      </c>
      <c r="G6">
        <v>3.4750000000000003E-2</v>
      </c>
      <c r="H6">
        <v>3.7499999999999999E-2</v>
      </c>
      <c r="I6">
        <v>4.9666666666666671E-2</v>
      </c>
      <c r="J6">
        <v>4.0666666666666663E-2</v>
      </c>
    </row>
    <row r="7" spans="2:10">
      <c r="B7" s="1">
        <v>2.75</v>
      </c>
      <c r="C7">
        <v>3.1333333333333331E-2</v>
      </c>
      <c r="D7">
        <v>2.2000000000000002E-2</v>
      </c>
      <c r="E7">
        <v>3.3666666666666671E-2</v>
      </c>
      <c r="F7">
        <v>8.3666666666666667E-2</v>
      </c>
      <c r="G7">
        <v>9.1749999999999998E-2</v>
      </c>
      <c r="H7">
        <v>2.0999999999999998E-2</v>
      </c>
      <c r="I7">
        <v>3.8666666666666662E-2</v>
      </c>
      <c r="J7">
        <v>3.8666666666666662E-2</v>
      </c>
    </row>
    <row r="8" spans="2:10">
      <c r="B8" s="1">
        <v>3.75</v>
      </c>
      <c r="C8">
        <v>3.6999999999999998E-2</v>
      </c>
      <c r="D8">
        <v>3.4666666666666672E-2</v>
      </c>
      <c r="E8">
        <v>4.3833333333333335E-2</v>
      </c>
      <c r="F8">
        <v>8.533333333333333E-2</v>
      </c>
      <c r="G8">
        <v>6.4000000000000001E-2</v>
      </c>
      <c r="H8">
        <v>6.6000000000000003E-2</v>
      </c>
      <c r="I8">
        <v>3.3000000000000002E-2</v>
      </c>
      <c r="J8">
        <v>4.766666666666667E-2</v>
      </c>
    </row>
    <row r="9" spans="2:10">
      <c r="B9" s="1">
        <v>4.75</v>
      </c>
      <c r="C9">
        <v>3.5999999999999997E-2</v>
      </c>
      <c r="D9">
        <v>3.5666666666666673E-2</v>
      </c>
      <c r="E9">
        <v>4.9166666666666671E-2</v>
      </c>
      <c r="F9">
        <v>9.7666666666666679E-2</v>
      </c>
      <c r="G9">
        <v>5.4749999999999993E-2</v>
      </c>
      <c r="H9">
        <v>2.9499999999999998E-2</v>
      </c>
      <c r="I9">
        <v>6.433333333333334E-2</v>
      </c>
      <c r="J9">
        <v>0.04</v>
      </c>
    </row>
    <row r="10" spans="2:10">
      <c r="B10" s="1">
        <v>5.75</v>
      </c>
      <c r="C10">
        <v>3.4000000000000002E-2</v>
      </c>
      <c r="D10">
        <v>3.3000000000000002E-2</v>
      </c>
      <c r="E10">
        <v>4.766666666666667E-2</v>
      </c>
      <c r="F10">
        <v>6.5000000000000002E-2</v>
      </c>
      <c r="G10">
        <v>9.1749999999999998E-2</v>
      </c>
      <c r="H10">
        <v>3.1E-2</v>
      </c>
      <c r="I10">
        <v>3.266666666666667E-2</v>
      </c>
      <c r="J10">
        <v>5.6333333333333326E-2</v>
      </c>
    </row>
    <row r="11" spans="2:10">
      <c r="B11" s="1">
        <v>6.75</v>
      </c>
      <c r="C11">
        <v>4.3333333333333335E-2</v>
      </c>
      <c r="D11">
        <v>3.5999999999999997E-2</v>
      </c>
      <c r="E11">
        <v>4.9666666666666671E-2</v>
      </c>
      <c r="F11">
        <v>7.5333333333333335E-2</v>
      </c>
      <c r="G11">
        <v>9.7500000000000003E-2</v>
      </c>
      <c r="H11">
        <v>1.2999999999999999E-2</v>
      </c>
      <c r="I11">
        <v>1.9666666666666666E-2</v>
      </c>
      <c r="J11">
        <v>6.133333333333333E-2</v>
      </c>
    </row>
    <row r="12" spans="2:10">
      <c r="B12" s="1">
        <v>7.25</v>
      </c>
      <c r="C12">
        <v>5.7999999999999996E-2</v>
      </c>
      <c r="D12">
        <v>3.2000000000000001E-2</v>
      </c>
      <c r="E12">
        <v>4.9499999999999995E-2</v>
      </c>
      <c r="F12">
        <v>0.11099999999999999</v>
      </c>
      <c r="G12">
        <v>9.9000000000000005E-2</v>
      </c>
      <c r="H12">
        <v>2.9500000000000002E-2</v>
      </c>
      <c r="I12">
        <v>1.4666666666666666E-2</v>
      </c>
      <c r="J12">
        <v>5.9333333333333328E-2</v>
      </c>
    </row>
    <row r="13" spans="2:10">
      <c r="B13" s="1">
        <v>7.75</v>
      </c>
      <c r="C13">
        <v>4.2000000000000003E-2</v>
      </c>
      <c r="D13">
        <v>8.9999999999999993E-3</v>
      </c>
      <c r="E13">
        <v>3.5999999999999997E-2</v>
      </c>
      <c r="F13">
        <v>8.433333333333333E-2</v>
      </c>
      <c r="G13">
        <v>9.9749999999999991E-2</v>
      </c>
      <c r="H13">
        <v>3.15E-2</v>
      </c>
      <c r="I13">
        <v>3.3000000000000002E-2</v>
      </c>
      <c r="J13">
        <v>3.1E-2</v>
      </c>
    </row>
    <row r="14" spans="2:10">
      <c r="B14" s="1">
        <v>8.25</v>
      </c>
      <c r="C14">
        <v>2.1333333333333333E-2</v>
      </c>
      <c r="D14">
        <v>1.4666666666666666E-2</v>
      </c>
      <c r="E14">
        <v>4.2500000000000003E-2</v>
      </c>
      <c r="F14">
        <v>7.8333333333333324E-2</v>
      </c>
      <c r="G14">
        <v>8.3249999999999991E-2</v>
      </c>
      <c r="H14">
        <v>2.1499999999999998E-2</v>
      </c>
      <c r="I14">
        <v>3.5000000000000003E-2</v>
      </c>
      <c r="J14">
        <v>5.9333333333333328E-2</v>
      </c>
    </row>
    <row r="15" spans="2:10">
      <c r="B15" s="8">
        <v>8.75</v>
      </c>
      <c r="C15" s="9">
        <v>3.0999999999999996E-2</v>
      </c>
      <c r="D15" s="9">
        <v>1.6333333333333335E-2</v>
      </c>
      <c r="E15" s="9">
        <v>4.7500000000000007E-2</v>
      </c>
      <c r="F15" s="9">
        <v>6.7000000000000004E-2</v>
      </c>
      <c r="G15" s="9">
        <v>8.4749999999999992E-2</v>
      </c>
      <c r="H15" s="9">
        <v>2.4E-2</v>
      </c>
      <c r="I15" s="9">
        <v>2.5333333333333333E-2</v>
      </c>
      <c r="J15" s="9">
        <v>2.8666666666666663E-2</v>
      </c>
    </row>
    <row r="16" spans="2:10">
      <c r="B16" s="1"/>
    </row>
    <row r="17" spans="2:14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4" ht="14.25">
      <c r="B18" s="6" t="s">
        <v>86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2:14">
      <c r="B19" s="9" t="s">
        <v>9</v>
      </c>
      <c r="C19" s="9" t="s">
        <v>15</v>
      </c>
      <c r="D19" s="9"/>
      <c r="E19" s="9"/>
      <c r="F19" s="9"/>
      <c r="G19" s="9"/>
      <c r="H19" s="9"/>
      <c r="I19" s="9"/>
      <c r="J19" s="9"/>
      <c r="K19" s="2"/>
      <c r="L19" s="2"/>
      <c r="M19" s="2"/>
      <c r="N19" s="2"/>
    </row>
    <row r="20" spans="2:14">
      <c r="B20" s="2" t="s">
        <v>10</v>
      </c>
      <c r="C20" s="2">
        <v>3.7499999999999999E-2</v>
      </c>
      <c r="D20" s="2">
        <v>2.6200000000000001E-2</v>
      </c>
      <c r="E20" s="2">
        <v>4.5600000000000002E-2</v>
      </c>
      <c r="F20" s="6">
        <v>8.2400000000000001E-2</v>
      </c>
      <c r="G20" s="6">
        <v>9.5799999999999996E-2</v>
      </c>
      <c r="H20" s="6">
        <v>3.04E-2</v>
      </c>
      <c r="I20" s="6">
        <v>3.6799999999999999E-2</v>
      </c>
      <c r="J20" s="6">
        <v>4.7699999999999999E-2</v>
      </c>
      <c r="K20" s="2"/>
      <c r="L20" s="2"/>
      <c r="M20" s="2"/>
      <c r="N20" s="2"/>
    </row>
    <row r="21" spans="2:14">
      <c r="B21" s="2" t="s">
        <v>11</v>
      </c>
      <c r="C21" s="2">
        <v>0.94410000000000005</v>
      </c>
      <c r="D21" s="2">
        <v>0.9526</v>
      </c>
      <c r="E21" s="2">
        <v>0.77059999999999995</v>
      </c>
      <c r="F21" s="6">
        <v>1.2942</v>
      </c>
      <c r="G21" s="6">
        <v>0.38379999999999997</v>
      </c>
      <c r="H21" s="6">
        <v>1.5347999999999999</v>
      </c>
      <c r="I21" s="6">
        <v>7.9744999999999999</v>
      </c>
      <c r="J21" s="6">
        <v>1.1114999999999999</v>
      </c>
      <c r="K21" s="2"/>
      <c r="L21" s="2"/>
      <c r="M21" s="2"/>
      <c r="N21" s="2"/>
    </row>
    <row r="22" spans="2:14">
      <c r="B22" t="s">
        <v>14</v>
      </c>
      <c r="C22">
        <v>1000</v>
      </c>
      <c r="D22">
        <v>1000</v>
      </c>
      <c r="E22">
        <v>1000</v>
      </c>
      <c r="F22">
        <v>1000</v>
      </c>
      <c r="G22">
        <v>1000</v>
      </c>
      <c r="H22">
        <v>1000</v>
      </c>
      <c r="I22">
        <v>1000</v>
      </c>
      <c r="J22">
        <v>1000</v>
      </c>
    </row>
    <row r="23" spans="2:14">
      <c r="B23" s="9" t="s">
        <v>16</v>
      </c>
      <c r="C23" s="9">
        <f t="shared" ref="C23:J23" si="0">(C20*(1-EXP(-C21*C22)))</f>
        <v>3.7499999999999999E-2</v>
      </c>
      <c r="D23" s="9">
        <f t="shared" si="0"/>
        <v>2.6200000000000001E-2</v>
      </c>
      <c r="E23" s="9">
        <f t="shared" si="0"/>
        <v>4.5600000000000002E-2</v>
      </c>
      <c r="F23" s="9">
        <f t="shared" si="0"/>
        <v>8.2400000000000001E-2</v>
      </c>
      <c r="G23" s="9">
        <f t="shared" si="0"/>
        <v>9.5799999999999996E-2</v>
      </c>
      <c r="H23" s="9">
        <f t="shared" si="0"/>
        <v>3.04E-2</v>
      </c>
      <c r="I23" s="9">
        <f t="shared" si="0"/>
        <v>3.6799999999999999E-2</v>
      </c>
      <c r="J23" s="9">
        <f t="shared" si="0"/>
        <v>4.7699999999999999E-2</v>
      </c>
    </row>
    <row r="25" spans="2:14">
      <c r="B25" t="s">
        <v>17</v>
      </c>
      <c r="C25">
        <f>AVERAGE(C23:E23)</f>
        <v>3.6433333333333338E-2</v>
      </c>
      <c r="F25">
        <f>AVERAGE(F23:H23)</f>
        <v>6.9533333333333336E-2</v>
      </c>
      <c r="I25">
        <f>AVERAGE(I23:K23)</f>
        <v>4.2249999999999996E-2</v>
      </c>
    </row>
    <row r="26" spans="2:14">
      <c r="B26" t="s">
        <v>18</v>
      </c>
      <c r="C26">
        <f>STDEV(C23:E23)</f>
        <v>9.7438869725245091E-3</v>
      </c>
      <c r="F26">
        <f>STDEV(F23:H23)</f>
        <v>3.4546393926621816E-2</v>
      </c>
      <c r="I26">
        <f>STDEV(I23:K23)</f>
        <v>7.7074639149334106E-3</v>
      </c>
    </row>
    <row r="27" spans="2:14">
      <c r="B27" t="s">
        <v>19</v>
      </c>
      <c r="C27">
        <f>C26/SQRT(3)</f>
        <v>5.6256357665403134E-3</v>
      </c>
      <c r="F27">
        <f>F26/SQRT(3)</f>
        <v>1.9945369833065957E-2</v>
      </c>
      <c r="I27">
        <f>I26/SQRT(3)</f>
        <v>4.4499063660561316E-3</v>
      </c>
    </row>
    <row r="29" spans="2:14">
      <c r="B29" t="s">
        <v>20</v>
      </c>
      <c r="C29">
        <f>AVERAGE(C25:L25)</f>
        <v>4.9405555555555557E-2</v>
      </c>
    </row>
    <row r="30" spans="2:14">
      <c r="B30" t="s">
        <v>21</v>
      </c>
      <c r="C30">
        <f>STDEV(C25:L25)</f>
        <v>1.767212441902451E-2</v>
      </c>
    </row>
    <row r="31" spans="2:14">
      <c r="B31" t="s">
        <v>22</v>
      </c>
      <c r="C31">
        <f>C30/SQRT(3)</f>
        <v>1.0203005790476361E-2</v>
      </c>
    </row>
    <row r="35" spans="2:10">
      <c r="B35" t="s">
        <v>87</v>
      </c>
    </row>
    <row r="36" spans="2:10">
      <c r="B36" s="8" t="s">
        <v>0</v>
      </c>
      <c r="C36" s="8" t="str">
        <f>C2</f>
        <v>1366-1</v>
      </c>
      <c r="D36" s="8" t="str">
        <f t="shared" ref="D36:J36" si="1">D2</f>
        <v>1366-2</v>
      </c>
      <c r="E36" s="8" t="str">
        <f t="shared" si="1"/>
        <v>1366-3</v>
      </c>
      <c r="F36" s="8" t="str">
        <f t="shared" si="1"/>
        <v>1403-1</v>
      </c>
      <c r="G36" s="8" t="str">
        <f t="shared" si="1"/>
        <v>1403-2</v>
      </c>
      <c r="H36" s="8" t="str">
        <f t="shared" si="1"/>
        <v>1403-3</v>
      </c>
      <c r="I36" s="8" t="str">
        <f t="shared" si="1"/>
        <v>1820-1</v>
      </c>
      <c r="J36" s="8" t="str">
        <f t="shared" si="1"/>
        <v>1820-2</v>
      </c>
    </row>
    <row r="37" spans="2:10">
      <c r="B37" s="1">
        <v>0.25</v>
      </c>
      <c r="C37">
        <f>(C$20*(1-EXP(-C$21*$B37)))</f>
        <v>7.8839651376465449E-3</v>
      </c>
      <c r="D37">
        <f t="shared" ref="D37:J40" si="2">(D$20*(1-EXP(-D$21*$B37)))</f>
        <v>5.5521868976080848E-3</v>
      </c>
      <c r="E37">
        <f t="shared" si="2"/>
        <v>7.9904609439025685E-3</v>
      </c>
      <c r="F37">
        <f t="shared" si="2"/>
        <v>2.2777355873931555E-2</v>
      </c>
      <c r="G37">
        <f t="shared" si="2"/>
        <v>8.7647956091906048E-3</v>
      </c>
      <c r="H37">
        <f t="shared" si="2"/>
        <v>9.68739176324491E-3</v>
      </c>
      <c r="I37">
        <f t="shared" si="2"/>
        <v>3.1787810502014728E-2</v>
      </c>
      <c r="J37">
        <f t="shared" si="2"/>
        <v>1.1572425949244763E-2</v>
      </c>
    </row>
    <row r="38" spans="2:10">
      <c r="B38" s="1">
        <v>0.5</v>
      </c>
      <c r="C38">
        <f t="shared" ref="C38:J40" si="3">(C$20*(1-EXP(-C$21*$B38)))</f>
        <v>1.4110412774183057E-2</v>
      </c>
      <c r="D38">
        <f t="shared" si="2"/>
        <v>9.927779163690564E-3</v>
      </c>
      <c r="E38">
        <f t="shared" si="2"/>
        <v>1.4580758157628998E-2</v>
      </c>
      <c r="F38">
        <f t="shared" si="2"/>
        <v>3.9258498876410142E-2</v>
      </c>
      <c r="G38">
        <f t="shared" si="2"/>
        <v>1.6727695163361506E-2</v>
      </c>
      <c r="H38">
        <f t="shared" si="2"/>
        <v>1.6287758553641618E-2</v>
      </c>
      <c r="I38">
        <f t="shared" si="2"/>
        <v>3.6117335772725169E-2</v>
      </c>
      <c r="J38">
        <f t="shared" si="2"/>
        <v>2.0337282876461148E-2</v>
      </c>
    </row>
    <row r="39" spans="2:10">
      <c r="B39" s="1">
        <v>0.75</v>
      </c>
      <c r="C39">
        <f t="shared" si="3"/>
        <v>1.9027817848110626E-2</v>
      </c>
      <c r="D39">
        <f t="shared" si="2"/>
        <v>1.3376115473703638E-2</v>
      </c>
      <c r="E39">
        <f t="shared" si="2"/>
        <v>2.0016241500851229E-2</v>
      </c>
      <c r="F39">
        <f t="shared" si="2"/>
        <v>5.1183854750531797E-2</v>
      </c>
      <c r="G39">
        <f t="shared" si="2"/>
        <v>2.3962064581323408E-2</v>
      </c>
      <c r="H39">
        <f t="shared" si="2"/>
        <v>2.0784824722996083E-2</v>
      </c>
      <c r="I39">
        <f t="shared" si="2"/>
        <v>3.6707020585038122E-2</v>
      </c>
      <c r="J39">
        <f t="shared" si="2"/>
        <v>2.6975710920114922E-2</v>
      </c>
    </row>
    <row r="40" spans="2:10">
      <c r="B40" s="1">
        <v>1</v>
      </c>
      <c r="C40">
        <f t="shared" si="3"/>
        <v>2.2911392250824027E-2</v>
      </c>
      <c r="D40">
        <f t="shared" si="2"/>
        <v>1.6093695765434238E-2</v>
      </c>
      <c r="E40">
        <f t="shared" si="2"/>
        <v>2.44992683229057E-2</v>
      </c>
      <c r="F40">
        <f t="shared" si="2"/>
        <v>5.9812753407806979E-2</v>
      </c>
      <c r="G40">
        <f t="shared" si="2"/>
        <v>3.0534557492919799E-2</v>
      </c>
      <c r="H40">
        <f t="shared" si="2"/>
        <v>2.3848836886831735E-2</v>
      </c>
      <c r="I40">
        <f t="shared" si="2"/>
        <v>3.6787336129152151E-2</v>
      </c>
      <c r="J40">
        <f t="shared" si="2"/>
        <v>3.2003599824259821E-2</v>
      </c>
    </row>
    <row r="42" spans="2:10">
      <c r="B42" t="s">
        <v>87</v>
      </c>
    </row>
    <row r="43" spans="2:10">
      <c r="B43" s="8" t="s">
        <v>0</v>
      </c>
      <c r="C43" s="9">
        <v>1366</v>
      </c>
      <c r="D43" s="9">
        <v>1403</v>
      </c>
      <c r="E43" s="9">
        <v>1820</v>
      </c>
      <c r="F43" s="9" t="s">
        <v>88</v>
      </c>
      <c r="G43" s="9" t="s">
        <v>42</v>
      </c>
      <c r="H43" s="9" t="s">
        <v>44</v>
      </c>
    </row>
    <row r="44" spans="2:10">
      <c r="B44" s="1">
        <v>0.25</v>
      </c>
      <c r="C44">
        <f>AVERAGE(C37:E37)</f>
        <v>7.1422043263857328E-3</v>
      </c>
      <c r="D44">
        <f>AVERAGE(F37:H37)</f>
        <v>1.3743181082122356E-2</v>
      </c>
      <c r="E44">
        <f>AVERAGE(I37:J37)</f>
        <v>2.1680118225629746E-2</v>
      </c>
      <c r="F44">
        <f>AVERAGE(C44:E44)</f>
        <v>1.4188501211379276E-2</v>
      </c>
      <c r="G44">
        <f>STDEV(C44:E44)</f>
        <v>7.2791804242372735E-3</v>
      </c>
      <c r="H44">
        <f>G44/SQRT(3)</f>
        <v>4.2026367774132441E-3</v>
      </c>
    </row>
    <row r="45" spans="2:10">
      <c r="B45" s="1">
        <v>0.5</v>
      </c>
      <c r="C45">
        <f>AVERAGE(C38:E38)</f>
        <v>1.287298336516754E-2</v>
      </c>
      <c r="D45">
        <f>AVERAGE(F38:H38)</f>
        <v>2.4091317531137756E-2</v>
      </c>
      <c r="E45">
        <f>AVERAGE(I38:J38)</f>
        <v>2.8227309324593157E-2</v>
      </c>
      <c r="F45">
        <f>AVERAGE(C45:E45)</f>
        <v>2.1730536740299483E-2</v>
      </c>
      <c r="G45">
        <f>STDEV(C45:E45)</f>
        <v>7.9447338453761986E-3</v>
      </c>
      <c r="H45">
        <f>G45/SQRT(3)</f>
        <v>4.5868942242678788E-3</v>
      </c>
    </row>
    <row r="46" spans="2:10">
      <c r="B46" s="1">
        <v>0.75</v>
      </c>
      <c r="C46">
        <f>AVERAGE(C39:E39)</f>
        <v>1.7473391607555164E-2</v>
      </c>
      <c r="D46">
        <f>AVERAGE(F39:H39)</f>
        <v>3.1976914684950432E-2</v>
      </c>
      <c r="E46">
        <f>AVERAGE(I39:J39)</f>
        <v>3.1841365752576525E-2</v>
      </c>
      <c r="F46">
        <f>AVERAGE(C46:E46)</f>
        <v>2.7097224015027371E-2</v>
      </c>
      <c r="G46">
        <f>STDEV(C46:E46)</f>
        <v>8.334758906747182E-3</v>
      </c>
      <c r="H46">
        <f>G46/SQRT(3)</f>
        <v>4.8120752984411163E-3</v>
      </c>
    </row>
    <row r="47" spans="2:10">
      <c r="B47" s="1">
        <v>1</v>
      </c>
      <c r="C47">
        <f>AVERAGE(C40:E40)</f>
        <v>2.1168118779721318E-2</v>
      </c>
      <c r="D47">
        <f>AVERAGE(F40:H40)</f>
        <v>3.8065382595852841E-2</v>
      </c>
      <c r="E47">
        <f>AVERAGE(I40:J40)</f>
        <v>3.4395467976705986E-2</v>
      </c>
      <c r="F47">
        <f>AVERAGE(C47:E47)</f>
        <v>3.1209656450760053E-2</v>
      </c>
      <c r="G47">
        <f>STDEV(C47:E47)</f>
        <v>8.887712159331226E-3</v>
      </c>
      <c r="H47">
        <f>G47/SQRT(3)</f>
        <v>5.1313230076697938E-3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J47"/>
  <sheetViews>
    <sheetView topLeftCell="A28" workbookViewId="0">
      <selection activeCell="H44" sqref="H44:H47"/>
    </sheetView>
  </sheetViews>
  <sheetFormatPr defaultRowHeight="12.75"/>
  <sheetData>
    <row r="1" spans="2:10">
      <c r="C1" t="s">
        <v>35</v>
      </c>
    </row>
    <row r="2" spans="2:10">
      <c r="B2" s="9" t="s">
        <v>0</v>
      </c>
      <c r="C2" s="9" t="s">
        <v>53</v>
      </c>
      <c r="D2" s="9" t="s">
        <v>54</v>
      </c>
      <c r="E2" s="9" t="s">
        <v>55</v>
      </c>
      <c r="F2" s="9" t="s">
        <v>56</v>
      </c>
      <c r="G2" s="9" t="s">
        <v>57</v>
      </c>
      <c r="H2" s="9" t="s">
        <v>58</v>
      </c>
      <c r="I2" s="9" t="s">
        <v>59</v>
      </c>
      <c r="J2" s="9" t="s">
        <v>60</v>
      </c>
    </row>
    <row r="3" spans="2:10">
      <c r="B3">
        <v>0.25</v>
      </c>
      <c r="C3">
        <v>1.3999999999999999E-2</v>
      </c>
      <c r="D3">
        <v>0</v>
      </c>
      <c r="E3">
        <v>2.6666666666666666E-3</v>
      </c>
      <c r="F3">
        <v>4.4666666666666667E-2</v>
      </c>
      <c r="G3">
        <v>2.3333333333333335E-3</v>
      </c>
      <c r="H3">
        <v>2.1000000000000001E-2</v>
      </c>
      <c r="I3">
        <v>1.5333333333333332E-2</v>
      </c>
      <c r="J3">
        <v>1.7999999999999999E-2</v>
      </c>
    </row>
    <row r="4" spans="2:10">
      <c r="B4">
        <v>0.5</v>
      </c>
      <c r="C4">
        <v>1.2666666666666666E-2</v>
      </c>
      <c r="D4">
        <v>8.0000000000000002E-3</v>
      </c>
      <c r="E4">
        <v>8.3333333333333332E-3</v>
      </c>
      <c r="F4">
        <v>0.06</v>
      </c>
      <c r="G4">
        <v>4.4000000000000004E-2</v>
      </c>
      <c r="H4">
        <v>6.7333333333333342E-2</v>
      </c>
      <c r="I4">
        <v>5.2666666666666667E-2</v>
      </c>
      <c r="J4">
        <v>3.3500000000000002E-2</v>
      </c>
    </row>
    <row r="5" spans="2:10">
      <c r="B5">
        <v>0.75</v>
      </c>
      <c r="C5">
        <v>2.2666666666666668E-2</v>
      </c>
      <c r="D5">
        <v>1.8499999999999999E-2</v>
      </c>
      <c r="E5">
        <v>2.9333333333333333E-2</v>
      </c>
      <c r="F5">
        <v>7.400000000000001E-2</v>
      </c>
      <c r="G5">
        <v>4.3333333333333335E-2</v>
      </c>
      <c r="H5">
        <v>7.2999999999999995E-2</v>
      </c>
      <c r="I5">
        <v>8.7333333333333332E-2</v>
      </c>
      <c r="J5">
        <v>4.4499999999999998E-2</v>
      </c>
    </row>
    <row r="6" spans="2:10">
      <c r="B6">
        <v>1.75</v>
      </c>
      <c r="C6">
        <v>2.4666666666666667E-2</v>
      </c>
      <c r="D6">
        <v>3.15E-2</v>
      </c>
      <c r="E6">
        <v>4.5666666666666668E-2</v>
      </c>
      <c r="F6">
        <v>2.4999999999999998E-2</v>
      </c>
      <c r="G6">
        <v>6.433333333333334E-2</v>
      </c>
      <c r="H6">
        <v>9.3000000000000013E-2</v>
      </c>
      <c r="I6">
        <v>8.5666666666666669E-2</v>
      </c>
      <c r="J6">
        <v>8.7499999999999994E-2</v>
      </c>
    </row>
    <row r="7" spans="2:10">
      <c r="B7">
        <v>2.75</v>
      </c>
      <c r="C7">
        <v>3.6666666666666667E-2</v>
      </c>
      <c r="D7">
        <v>3.4000000000000002E-2</v>
      </c>
      <c r="E7">
        <v>3.5000000000000003E-2</v>
      </c>
      <c r="F7">
        <v>3.6333333333333336E-2</v>
      </c>
      <c r="G7">
        <v>8.533333333333333E-2</v>
      </c>
      <c r="H7">
        <v>9.5000000000000015E-2</v>
      </c>
      <c r="I7">
        <v>8.2000000000000003E-2</v>
      </c>
      <c r="J7">
        <v>8.4500000000000006E-2</v>
      </c>
    </row>
    <row r="8" spans="2:10">
      <c r="B8">
        <v>3.75</v>
      </c>
      <c r="C8">
        <v>3.9333333333333331E-2</v>
      </c>
      <c r="D8">
        <v>7.2000000000000008E-2</v>
      </c>
      <c r="E8">
        <v>4.2666666666666665E-2</v>
      </c>
      <c r="F8">
        <v>1.8333333333333333E-2</v>
      </c>
      <c r="G8">
        <v>6.8666666666666668E-2</v>
      </c>
      <c r="H8">
        <v>0.12866666666666668</v>
      </c>
      <c r="I8">
        <v>9.6999999999999989E-2</v>
      </c>
      <c r="J8">
        <v>9.9000000000000005E-2</v>
      </c>
    </row>
    <row r="9" spans="2:10">
      <c r="B9">
        <v>4.75</v>
      </c>
      <c r="C9">
        <v>5.566666666666667E-2</v>
      </c>
      <c r="D9">
        <v>3.1E-2</v>
      </c>
      <c r="E9">
        <v>4.3000000000000003E-2</v>
      </c>
      <c r="F9">
        <v>1.8333333333333333E-2</v>
      </c>
      <c r="G9">
        <v>6.1666666666666668E-2</v>
      </c>
      <c r="H9">
        <v>0.11399999999999999</v>
      </c>
      <c r="I9">
        <v>9.7333333333333341E-2</v>
      </c>
      <c r="J9">
        <v>9.35E-2</v>
      </c>
    </row>
    <row r="10" spans="2:10">
      <c r="B10">
        <v>5.75</v>
      </c>
      <c r="C10">
        <v>4.4666666666666667E-2</v>
      </c>
      <c r="D10">
        <v>2.9499999999999998E-2</v>
      </c>
      <c r="E10">
        <v>5.9333333333333328E-2</v>
      </c>
      <c r="F10">
        <v>2.1333333333333333E-2</v>
      </c>
      <c r="G10">
        <v>9.7333333333333327E-2</v>
      </c>
      <c r="H10">
        <v>0.14466666666666669</v>
      </c>
      <c r="I10">
        <v>8.5000000000000006E-2</v>
      </c>
      <c r="J10">
        <v>0.05</v>
      </c>
    </row>
    <row r="11" spans="2:10">
      <c r="B11">
        <v>6.75</v>
      </c>
      <c r="C11">
        <v>6.133333333333333E-2</v>
      </c>
      <c r="D11">
        <v>5.45E-2</v>
      </c>
      <c r="E11">
        <v>5.4666666666666669E-2</v>
      </c>
      <c r="F11">
        <v>2.3333333333333334E-2</v>
      </c>
      <c r="G11">
        <v>6.8333333333333329E-2</v>
      </c>
      <c r="H11">
        <v>0.11633333333333333</v>
      </c>
      <c r="I11">
        <v>5.4333333333333338E-2</v>
      </c>
      <c r="J11">
        <v>8.0499999999999988E-2</v>
      </c>
    </row>
    <row r="12" spans="2:10">
      <c r="B12">
        <v>7.25</v>
      </c>
      <c r="C12">
        <v>4.9333333333333333E-2</v>
      </c>
      <c r="D12">
        <v>5.0499999999999996E-2</v>
      </c>
      <c r="E12">
        <v>4.2333333333333334E-2</v>
      </c>
      <c r="F12">
        <v>0.02</v>
      </c>
      <c r="G12">
        <v>8.1333333333333327E-2</v>
      </c>
      <c r="H12">
        <v>0.14633333333333334</v>
      </c>
      <c r="I12">
        <v>7.8333333333333338E-2</v>
      </c>
      <c r="J12">
        <v>0.1055</v>
      </c>
    </row>
    <row r="13" spans="2:10">
      <c r="B13">
        <v>7.75</v>
      </c>
      <c r="C13">
        <v>4.0666666666666663E-2</v>
      </c>
      <c r="D13">
        <v>5.2499999999999998E-2</v>
      </c>
      <c r="E13">
        <v>4.4000000000000004E-2</v>
      </c>
      <c r="F13">
        <v>1.1999999999999999E-2</v>
      </c>
      <c r="G13">
        <v>6.7666666666666667E-2</v>
      </c>
      <c r="H13">
        <v>0.152</v>
      </c>
      <c r="I13">
        <v>5.2999999999999999E-2</v>
      </c>
      <c r="J13">
        <v>0.1265</v>
      </c>
    </row>
    <row r="14" spans="2:10">
      <c r="B14">
        <v>8.25</v>
      </c>
      <c r="C14">
        <v>6.1666666666666668E-2</v>
      </c>
      <c r="D14">
        <v>4.5499999999999999E-2</v>
      </c>
      <c r="E14">
        <v>4.8666666666666671E-2</v>
      </c>
      <c r="F14">
        <v>2.3999999999999997E-2</v>
      </c>
      <c r="G14">
        <v>6.5666666666666665E-2</v>
      </c>
      <c r="I14">
        <v>6.0666666666666667E-2</v>
      </c>
      <c r="J14">
        <v>6.6000000000000003E-2</v>
      </c>
    </row>
    <row r="15" spans="2:10">
      <c r="B15">
        <v>8.75</v>
      </c>
      <c r="C15">
        <v>3.0666666666666665E-2</v>
      </c>
      <c r="D15">
        <v>0.06</v>
      </c>
      <c r="E15">
        <v>6.6333333333333327E-2</v>
      </c>
      <c r="F15">
        <v>1.5333333333333332E-2</v>
      </c>
      <c r="G15">
        <v>8.8000000000000009E-2</v>
      </c>
      <c r="I15">
        <v>6.1666666666666668E-2</v>
      </c>
      <c r="J15">
        <v>8.5000000000000006E-2</v>
      </c>
    </row>
    <row r="17" spans="2:10">
      <c r="B17" s="9"/>
      <c r="C17" s="9"/>
      <c r="D17" s="9"/>
      <c r="E17" s="9"/>
      <c r="F17" s="9"/>
      <c r="G17" s="9"/>
      <c r="H17" s="9"/>
      <c r="I17" s="9"/>
      <c r="J17" s="9"/>
    </row>
    <row r="19" spans="2:10" ht="14.25">
      <c r="B19" s="6" t="s">
        <v>86</v>
      </c>
      <c r="C19" s="2"/>
      <c r="D19" s="2"/>
      <c r="E19" s="2"/>
      <c r="F19" s="2"/>
      <c r="G19" s="2"/>
      <c r="H19" s="2"/>
      <c r="I19" s="2"/>
      <c r="J19" s="2"/>
    </row>
    <row r="20" spans="2:10">
      <c r="B20" s="9" t="s">
        <v>9</v>
      </c>
      <c r="C20" s="9" t="s">
        <v>15</v>
      </c>
      <c r="D20" s="9"/>
      <c r="E20" s="9"/>
      <c r="F20" s="9"/>
      <c r="G20" s="9"/>
      <c r="H20" s="9"/>
      <c r="I20" s="9"/>
      <c r="J20" s="9"/>
    </row>
    <row r="21" spans="2:10">
      <c r="B21" s="2" t="s">
        <v>10</v>
      </c>
      <c r="C21" s="2">
        <v>4.9099999999999998E-2</v>
      </c>
      <c r="D21" s="2">
        <v>5.0799999999999998E-2</v>
      </c>
      <c r="E21" s="2">
        <v>5.11E-2</v>
      </c>
      <c r="F21" s="6">
        <v>3.0200000000000001E-2</v>
      </c>
      <c r="G21" s="6">
        <v>7.6300000000000007E-2</v>
      </c>
      <c r="H21" s="6">
        <v>0.13250000000000001</v>
      </c>
      <c r="I21" s="6">
        <v>7.6499999999999999E-2</v>
      </c>
      <c r="J21" s="6">
        <v>8.9099999999999999E-2</v>
      </c>
    </row>
    <row r="22" spans="2:10">
      <c r="B22" s="2" t="s">
        <v>11</v>
      </c>
      <c r="C22" s="2">
        <v>0.58689999999999998</v>
      </c>
      <c r="D22" s="2">
        <v>0.5353</v>
      </c>
      <c r="E22" s="2">
        <v>0.70220000000000005</v>
      </c>
      <c r="F22" s="6">
        <v>224.6</v>
      </c>
      <c r="G22" s="6">
        <v>1.1569</v>
      </c>
      <c r="H22" s="6">
        <v>0.84150000000000003</v>
      </c>
      <c r="I22" s="6">
        <v>2.4765999999999999</v>
      </c>
      <c r="J22" s="6">
        <v>1.0894999999999999</v>
      </c>
    </row>
    <row r="23" spans="2:10">
      <c r="B23" t="s">
        <v>14</v>
      </c>
      <c r="C23">
        <v>1000</v>
      </c>
      <c r="D23">
        <v>1000</v>
      </c>
      <c r="E23">
        <v>1000</v>
      </c>
      <c r="F23">
        <v>1000</v>
      </c>
      <c r="G23">
        <v>1000</v>
      </c>
      <c r="H23">
        <v>1000</v>
      </c>
      <c r="I23">
        <v>1000</v>
      </c>
      <c r="J23">
        <v>1000</v>
      </c>
    </row>
    <row r="24" spans="2:10">
      <c r="B24" s="9" t="s">
        <v>16</v>
      </c>
      <c r="C24" s="9">
        <f t="shared" ref="C24:J24" si="0">(C21*(1-EXP(-C22*C23)))</f>
        <v>4.9099999999999998E-2</v>
      </c>
      <c r="D24" s="9">
        <f t="shared" si="0"/>
        <v>5.0799999999999998E-2</v>
      </c>
      <c r="E24" s="9">
        <f t="shared" si="0"/>
        <v>5.11E-2</v>
      </c>
      <c r="F24" s="9">
        <f t="shared" si="0"/>
        <v>3.0200000000000001E-2</v>
      </c>
      <c r="G24" s="9">
        <f t="shared" si="0"/>
        <v>7.6300000000000007E-2</v>
      </c>
      <c r="H24" s="9">
        <f t="shared" si="0"/>
        <v>0.13250000000000001</v>
      </c>
      <c r="I24" s="9">
        <f t="shared" si="0"/>
        <v>7.6499999999999999E-2</v>
      </c>
      <c r="J24" s="9">
        <f t="shared" si="0"/>
        <v>8.9099999999999999E-2</v>
      </c>
    </row>
    <row r="26" spans="2:10">
      <c r="B26" t="s">
        <v>17</v>
      </c>
      <c r="C26">
        <f>AVERAGE(C24:E24)</f>
        <v>5.0333333333333334E-2</v>
      </c>
      <c r="F26">
        <f>AVERAGE(F24:H24)</f>
        <v>7.9666666666666677E-2</v>
      </c>
      <c r="I26">
        <f>AVERAGE(I24:K24)</f>
        <v>8.2799999999999999E-2</v>
      </c>
    </row>
    <row r="27" spans="2:10">
      <c r="B27" t="s">
        <v>18</v>
      </c>
      <c r="C27">
        <f>STDEV(C24:E24)</f>
        <v>1.0785793124908963E-3</v>
      </c>
      <c r="F27">
        <f>STDEV(F24:H24)</f>
        <v>5.1233029710659642E-2</v>
      </c>
      <c r="I27">
        <f>STDEV(I24:K24)</f>
        <v>8.9095454429504988E-3</v>
      </c>
    </row>
    <row r="28" spans="2:10">
      <c r="B28" t="s">
        <v>19</v>
      </c>
      <c r="C28">
        <f>C27/SQRT(3)</f>
        <v>6.2271805640898054E-4</v>
      </c>
      <c r="F28">
        <f>F27/SQRT(3)</f>
        <v>2.957940349484944E-2</v>
      </c>
      <c r="I28">
        <f>I27/SQRT(3)</f>
        <v>5.1439284598446744E-3</v>
      </c>
    </row>
    <row r="30" spans="2:10">
      <c r="B30" t="s">
        <v>20</v>
      </c>
      <c r="C30">
        <f>AVERAGE(C26:L26)</f>
        <v>7.0933333333333334E-2</v>
      </c>
    </row>
    <row r="31" spans="2:10">
      <c r="B31" t="s">
        <v>21</v>
      </c>
      <c r="C31">
        <f>STDEV(C26:L26)</f>
        <v>1.7908781210468915E-2</v>
      </c>
    </row>
    <row r="32" spans="2:10">
      <c r="B32" t="s">
        <v>22</v>
      </c>
      <c r="C32">
        <f>C31/SQRT(3)</f>
        <v>1.0339639652722341E-2</v>
      </c>
    </row>
    <row r="35" spans="2:10">
      <c r="B35" t="s">
        <v>87</v>
      </c>
    </row>
    <row r="36" spans="2:10">
      <c r="B36" s="8" t="s">
        <v>0</v>
      </c>
      <c r="C36" s="8" t="str">
        <f>C2</f>
        <v>1300-1</v>
      </c>
      <c r="D36" s="8" t="str">
        <f t="shared" ref="D36:J36" si="1">D2</f>
        <v>1300-2</v>
      </c>
      <c r="E36" s="8" t="str">
        <f t="shared" si="1"/>
        <v>1300-3</v>
      </c>
      <c r="F36" s="8" t="str">
        <f t="shared" si="1"/>
        <v>2073-1</v>
      </c>
      <c r="G36" s="8" t="str">
        <f t="shared" si="1"/>
        <v>2073-2</v>
      </c>
      <c r="H36" s="8" t="str">
        <f t="shared" si="1"/>
        <v>2073-3</v>
      </c>
      <c r="I36" s="8" t="str">
        <f t="shared" si="1"/>
        <v>2321-1</v>
      </c>
      <c r="J36" s="8" t="str">
        <f t="shared" si="1"/>
        <v>2321-3</v>
      </c>
    </row>
    <row r="37" spans="2:10">
      <c r="B37" s="1">
        <v>0.25</v>
      </c>
      <c r="C37">
        <f>(C$21*(1-EXP(-C$22*$B37)))</f>
        <v>6.7006074789955185E-3</v>
      </c>
      <c r="D37">
        <f t="shared" ref="D37:J40" si="2">(D$21*(1-EXP(-D$22*$B37)))</f>
        <v>6.3630489321148754E-3</v>
      </c>
      <c r="E37">
        <f t="shared" si="2"/>
        <v>8.2273326913931549E-3</v>
      </c>
      <c r="F37">
        <f t="shared" si="2"/>
        <v>3.0200000000000001E-2</v>
      </c>
      <c r="G37">
        <f t="shared" si="2"/>
        <v>1.9163225948321028E-2</v>
      </c>
      <c r="H37">
        <f t="shared" si="2"/>
        <v>2.513785576288359E-2</v>
      </c>
      <c r="I37">
        <f t="shared" si="2"/>
        <v>3.5312255816309007E-2</v>
      </c>
      <c r="J37">
        <f t="shared" si="2"/>
        <v>2.1244236020092785E-2</v>
      </c>
    </row>
    <row r="38" spans="2:10">
      <c r="B38" s="1">
        <v>0.5</v>
      </c>
      <c r="C38">
        <f t="shared" ref="C38:J40" si="3">(C$21*(1-EXP(-C$22*$B38)))</f>
        <v>1.2486792542765565E-2</v>
      </c>
      <c r="D38">
        <f t="shared" si="2"/>
        <v>1.1929082279338248E-2</v>
      </c>
      <c r="E38">
        <f t="shared" si="2"/>
        <v>1.5130027355098118E-2</v>
      </c>
      <c r="F38">
        <f t="shared" si="2"/>
        <v>3.0200000000000001E-2</v>
      </c>
      <c r="G38">
        <f t="shared" si="2"/>
        <v>3.3513486906518807E-2</v>
      </c>
      <c r="H38">
        <f t="shared" si="2"/>
        <v>4.5506565923083872E-2</v>
      </c>
      <c r="I38">
        <f t="shared" si="2"/>
        <v>5.4324440902729795E-2</v>
      </c>
      <c r="J38">
        <f t="shared" si="2"/>
        <v>3.7423179514064278E-2</v>
      </c>
    </row>
    <row r="39" spans="2:10">
      <c r="B39" s="1">
        <v>0.75</v>
      </c>
      <c r="C39">
        <f t="shared" si="3"/>
        <v>1.7483345123579401E-2</v>
      </c>
      <c r="D39">
        <f t="shared" si="2"/>
        <v>1.6797931718172534E-2</v>
      </c>
      <c r="E39">
        <f t="shared" si="2"/>
        <v>2.0921356745507491E-2</v>
      </c>
      <c r="F39">
        <f t="shared" si="2"/>
        <v>3.0200000000000001E-2</v>
      </c>
      <c r="G39">
        <f t="shared" si="2"/>
        <v>4.4259589369836976E-2</v>
      </c>
      <c r="H39">
        <f t="shared" si="2"/>
        <v>6.2010931192090973E-2</v>
      </c>
      <c r="I39">
        <f t="shared" si="2"/>
        <v>6.456063718655311E-2</v>
      </c>
      <c r="J39">
        <f t="shared" si="2"/>
        <v>4.9744555172551198E-2</v>
      </c>
    </row>
    <row r="40" spans="2:10">
      <c r="B40" s="1">
        <v>1</v>
      </c>
      <c r="C40">
        <f t="shared" si="3"/>
        <v>2.1798025248340378E-2</v>
      </c>
      <c r="D40">
        <f t="shared" si="2"/>
        <v>2.1056924321920158E-2</v>
      </c>
      <c r="E40">
        <f t="shared" si="2"/>
        <v>2.578025573238768E-2</v>
      </c>
      <c r="F40">
        <f t="shared" si="2"/>
        <v>3.0200000000000001E-2</v>
      </c>
      <c r="G40">
        <f t="shared" si="2"/>
        <v>5.2306740462665292E-2</v>
      </c>
      <c r="H40">
        <f t="shared" si="2"/>
        <v>7.5384093792492432E-2</v>
      </c>
      <c r="I40">
        <f t="shared" si="2"/>
        <v>7.0071824558476811E-2</v>
      </c>
      <c r="J40">
        <f t="shared" si="2"/>
        <v>5.9128128220700037E-2</v>
      </c>
    </row>
    <row r="42" spans="2:10">
      <c r="B42" t="s">
        <v>87</v>
      </c>
    </row>
    <row r="43" spans="2:10">
      <c r="B43" s="8" t="s">
        <v>0</v>
      </c>
      <c r="C43" s="9">
        <v>1300</v>
      </c>
      <c r="D43" s="9">
        <v>2073</v>
      </c>
      <c r="E43" s="9">
        <v>2321</v>
      </c>
      <c r="F43" s="9" t="s">
        <v>88</v>
      </c>
      <c r="G43" s="9" t="s">
        <v>42</v>
      </c>
      <c r="H43" s="9" t="s">
        <v>44</v>
      </c>
    </row>
    <row r="44" spans="2:10">
      <c r="B44" s="1">
        <v>0.25</v>
      </c>
      <c r="C44">
        <f>AVERAGE(C37:E37)</f>
        <v>7.0969963675011835E-3</v>
      </c>
      <c r="D44">
        <f>AVERAGE(F37:H37)</f>
        <v>2.4833693903734872E-2</v>
      </c>
      <c r="E44">
        <f>AVERAGE(I37:J37)</f>
        <v>2.8278245918200898E-2</v>
      </c>
      <c r="F44">
        <f>AVERAGE(C44:E44)</f>
        <v>2.0069645396478986E-2</v>
      </c>
      <c r="G44">
        <f>STDEV(C44:E44)</f>
        <v>1.1365889836122358E-2</v>
      </c>
      <c r="H44">
        <f>G44/SQRT(3)</f>
        <v>6.5620995564648751E-3</v>
      </c>
    </row>
    <row r="45" spans="2:10">
      <c r="B45" s="1">
        <v>0.5</v>
      </c>
      <c r="C45">
        <f>AVERAGE(C38:E38)</f>
        <v>1.3181967392400643E-2</v>
      </c>
      <c r="D45">
        <f>AVERAGE(F38:H38)</f>
        <v>3.6406684276534228E-2</v>
      </c>
      <c r="E45">
        <f>AVERAGE(I38:J38)</f>
        <v>4.5873810208397037E-2</v>
      </c>
      <c r="F45">
        <f>AVERAGE(C45:E45)</f>
        <v>3.1820820625777298E-2</v>
      </c>
      <c r="G45">
        <f>STDEV(C45:E45)</f>
        <v>1.6821467110331202E-2</v>
      </c>
      <c r="H45">
        <f>G45/SQRT(3)</f>
        <v>9.7118785643141563E-3</v>
      </c>
    </row>
    <row r="46" spans="2:10">
      <c r="B46" s="1">
        <v>0.75</v>
      </c>
      <c r="C46">
        <f>AVERAGE(C39:E39)</f>
        <v>1.8400877862419809E-2</v>
      </c>
      <c r="D46">
        <f>AVERAGE(F39:H39)</f>
        <v>4.5490173520642642E-2</v>
      </c>
      <c r="E46">
        <f>AVERAGE(I39:J39)</f>
        <v>5.7152596179552151E-2</v>
      </c>
      <c r="F46">
        <f>AVERAGE(C46:E46)</f>
        <v>4.0347882520871535E-2</v>
      </c>
      <c r="G46">
        <f>STDEV(C46:E46)</f>
        <v>1.9881053434799116E-2</v>
      </c>
      <c r="H46">
        <f>G46/SQRT(3)</f>
        <v>1.1478331552354604E-2</v>
      </c>
    </row>
    <row r="47" spans="2:10">
      <c r="B47" s="1">
        <v>1</v>
      </c>
      <c r="C47">
        <f>AVERAGE(C40:E40)</f>
        <v>2.2878401767549406E-2</v>
      </c>
      <c r="D47">
        <f>AVERAGE(F40:H40)</f>
        <v>5.2630278085052572E-2</v>
      </c>
      <c r="E47">
        <f>AVERAGE(I40:J40)</f>
        <v>6.459997638958842E-2</v>
      </c>
      <c r="F47">
        <f>AVERAGE(C47:E47)</f>
        <v>4.6702885414063471E-2</v>
      </c>
      <c r="G47">
        <f>STDEV(C47:E47)</f>
        <v>2.1483084860947313E-2</v>
      </c>
      <c r="H47">
        <f>G47/SQRT(3)</f>
        <v>1.2403264827491507E-2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M47"/>
  <sheetViews>
    <sheetView topLeftCell="A21" workbookViewId="0">
      <selection activeCell="I44" sqref="I44:I47"/>
    </sheetView>
  </sheetViews>
  <sheetFormatPr defaultRowHeight="12.75"/>
  <sheetData>
    <row r="1" spans="2:13">
      <c r="C1" t="s">
        <v>35</v>
      </c>
    </row>
    <row r="2" spans="2:13">
      <c r="B2" s="8" t="s">
        <v>0</v>
      </c>
      <c r="C2" s="9" t="s">
        <v>61</v>
      </c>
      <c r="D2" s="9" t="s">
        <v>62</v>
      </c>
      <c r="E2" s="9" t="s">
        <v>63</v>
      </c>
      <c r="F2" s="9" t="s">
        <v>64</v>
      </c>
      <c r="G2" s="9" t="s">
        <v>65</v>
      </c>
      <c r="H2" s="9" t="s">
        <v>66</v>
      </c>
      <c r="I2" s="9" t="s">
        <v>67</v>
      </c>
      <c r="J2" s="9" t="s">
        <v>68</v>
      </c>
      <c r="K2" s="9" t="s">
        <v>69</v>
      </c>
      <c r="L2" s="9" t="s">
        <v>70</v>
      </c>
      <c r="M2" s="9" t="s">
        <v>71</v>
      </c>
    </row>
    <row r="3" spans="2:13">
      <c r="B3" s="1">
        <v>0.25</v>
      </c>
      <c r="C3">
        <v>3.6666666666666666E-3</v>
      </c>
      <c r="D3">
        <v>1.3333333333333333E-3</v>
      </c>
      <c r="E3">
        <v>9.4999999999999998E-3</v>
      </c>
      <c r="F3">
        <v>1.6666666666666668E-3</v>
      </c>
      <c r="G3">
        <v>2.5999999999999999E-2</v>
      </c>
      <c r="H3">
        <v>1.5333333333333332E-2</v>
      </c>
      <c r="I3">
        <v>1.15E-2</v>
      </c>
      <c r="J3">
        <v>5.3333333333333332E-3</v>
      </c>
      <c r="K3">
        <v>6.1428571428571426E-3</v>
      </c>
      <c r="L3">
        <v>8.0000000000000002E-3</v>
      </c>
      <c r="M3">
        <v>2E-3</v>
      </c>
    </row>
    <row r="4" spans="2:13">
      <c r="B4" s="1">
        <v>0.5</v>
      </c>
      <c r="C4">
        <v>2.4333333333333332E-2</v>
      </c>
      <c r="D4">
        <v>6.3333333333333332E-3</v>
      </c>
      <c r="E4">
        <v>2.416666666666667E-2</v>
      </c>
      <c r="F4">
        <v>2.3666666666666669E-2</v>
      </c>
      <c r="G4">
        <v>3.266666666666667E-2</v>
      </c>
      <c r="H4">
        <v>1.7333333333333333E-2</v>
      </c>
      <c r="I4">
        <v>1.6250000000000001E-2</v>
      </c>
      <c r="J4">
        <v>2.5333333333333336E-2</v>
      </c>
      <c r="K4">
        <v>1.842857142857143E-2</v>
      </c>
      <c r="L4">
        <v>7.6666666666666662E-3</v>
      </c>
      <c r="M4">
        <v>5.6666666666666671E-3</v>
      </c>
    </row>
    <row r="5" spans="2:13">
      <c r="B5" s="1">
        <v>0.75</v>
      </c>
      <c r="C5">
        <v>1.4666666666666666E-2</v>
      </c>
      <c r="D5">
        <v>1.4E-2</v>
      </c>
      <c r="E5">
        <v>2.1833333333333333E-2</v>
      </c>
      <c r="F5">
        <v>5.3333333333333337E-2</v>
      </c>
      <c r="G5">
        <v>6.2666666666666662E-2</v>
      </c>
      <c r="H5">
        <v>1.5333333333333332E-2</v>
      </c>
      <c r="I5">
        <v>2.1749999999999999E-2</v>
      </c>
      <c r="J5">
        <v>5.2666666666666667E-2</v>
      </c>
      <c r="K5">
        <v>3.6142857142857143E-2</v>
      </c>
      <c r="L5">
        <v>1.0666666666666666E-2</v>
      </c>
      <c r="M5">
        <v>3.3333333333333333E-2</v>
      </c>
    </row>
    <row r="6" spans="2:13">
      <c r="B6" s="1">
        <v>1.75</v>
      </c>
      <c r="C6">
        <v>2.8000000000000001E-2</v>
      </c>
      <c r="D6">
        <v>2.3666666666666669E-2</v>
      </c>
      <c r="E6">
        <v>4.3833333333333335E-2</v>
      </c>
      <c r="F6">
        <v>6.933333333333333E-2</v>
      </c>
      <c r="G6">
        <v>0.10666666666666667</v>
      </c>
      <c r="H6">
        <v>2.9666666666666664E-2</v>
      </c>
      <c r="I6">
        <v>3.7749999999999999E-2</v>
      </c>
      <c r="J6">
        <v>5.8000000000000003E-2</v>
      </c>
      <c r="K6">
        <v>4.2857142857142858E-2</v>
      </c>
      <c r="L6">
        <v>1.5666666666666666E-2</v>
      </c>
      <c r="M6">
        <v>2.5666666666666667E-2</v>
      </c>
    </row>
    <row r="7" spans="2:13">
      <c r="B7" s="1">
        <v>2.75</v>
      </c>
      <c r="C7">
        <v>5.9333333333333328E-2</v>
      </c>
      <c r="D7">
        <v>5.4666666666666669E-2</v>
      </c>
      <c r="E7">
        <v>6.1333333333333344E-2</v>
      </c>
      <c r="F7">
        <v>6.0000000000000005E-2</v>
      </c>
      <c r="G7">
        <v>7.566666666666666E-2</v>
      </c>
      <c r="H7">
        <v>6.0666666666666667E-2</v>
      </c>
      <c r="I7">
        <v>4.4999999999999998E-2</v>
      </c>
      <c r="J7">
        <v>7.6333333333333322E-2</v>
      </c>
      <c r="K7">
        <v>4.8142857142857147E-2</v>
      </c>
      <c r="L7">
        <v>3.6333333333333336E-2</v>
      </c>
      <c r="M7">
        <v>3.7666666666666668E-2</v>
      </c>
    </row>
    <row r="8" spans="2:13">
      <c r="B8" s="1">
        <v>3.75</v>
      </c>
      <c r="C8">
        <v>6.4666666666666664E-2</v>
      </c>
      <c r="D8">
        <v>6.0666666666666667E-2</v>
      </c>
      <c r="E8">
        <v>6.7333333333333328E-2</v>
      </c>
      <c r="F8">
        <v>7.0666666666666669E-2</v>
      </c>
      <c r="G8">
        <v>8.0333333333333326E-2</v>
      </c>
      <c r="H8">
        <v>5.6999999999999995E-2</v>
      </c>
      <c r="I8">
        <v>4.9500000000000002E-2</v>
      </c>
      <c r="J8">
        <v>7.9333333333333339E-2</v>
      </c>
      <c r="K8">
        <v>6.0714285714285721E-2</v>
      </c>
      <c r="L8">
        <v>1.9333333333333331E-2</v>
      </c>
      <c r="M8">
        <v>3.0666666666666665E-2</v>
      </c>
    </row>
    <row r="9" spans="2:13">
      <c r="B9" s="1">
        <v>4.75</v>
      </c>
      <c r="C9">
        <v>5.9333333333333328E-2</v>
      </c>
      <c r="D9">
        <v>5.9666666666666666E-2</v>
      </c>
      <c r="E9">
        <v>5.6166666666666663E-2</v>
      </c>
      <c r="F9">
        <v>8.7666666666666671E-2</v>
      </c>
      <c r="G9">
        <v>8.2000000000000003E-2</v>
      </c>
      <c r="H9">
        <v>5.7999999999999996E-2</v>
      </c>
      <c r="I9">
        <v>5.6000000000000001E-2</v>
      </c>
      <c r="J9">
        <v>7.2000000000000008E-2</v>
      </c>
      <c r="K9">
        <v>5.7714285714285718E-2</v>
      </c>
      <c r="L9">
        <v>1.7999999999999999E-2</v>
      </c>
      <c r="M9">
        <v>2.6333333333333334E-2</v>
      </c>
    </row>
    <row r="10" spans="2:13">
      <c r="B10" s="1">
        <v>5.75</v>
      </c>
      <c r="C10">
        <v>5.7333333333333326E-2</v>
      </c>
      <c r="D10">
        <v>4.2666666666666665E-2</v>
      </c>
      <c r="E10">
        <v>7.0500000000000007E-2</v>
      </c>
      <c r="F10">
        <v>8.9666666666666672E-2</v>
      </c>
      <c r="G10">
        <v>6.0666666666666667E-2</v>
      </c>
      <c r="H10">
        <v>6.8333333333333343E-2</v>
      </c>
      <c r="I10">
        <v>5.8000000000000003E-2</v>
      </c>
      <c r="J10">
        <v>7.2666666666666671E-2</v>
      </c>
      <c r="K10">
        <v>5.3571428571428568E-2</v>
      </c>
      <c r="L10">
        <v>2.5999999999999999E-2</v>
      </c>
      <c r="M10">
        <v>5.0333333333333334E-2</v>
      </c>
    </row>
    <row r="11" spans="2:13">
      <c r="B11" s="1">
        <v>6.75</v>
      </c>
      <c r="C11">
        <v>5.9333333333333328E-2</v>
      </c>
      <c r="D11">
        <v>3.2000000000000008E-2</v>
      </c>
      <c r="E11">
        <v>4.9000000000000009E-2</v>
      </c>
      <c r="F11">
        <v>6.699999999999999E-2</v>
      </c>
      <c r="G11">
        <v>6.2333333333333331E-2</v>
      </c>
      <c r="H11">
        <v>7.6999999999999999E-2</v>
      </c>
      <c r="I11">
        <v>6.0749999999999998E-2</v>
      </c>
      <c r="J11">
        <v>8.8666666666666671E-2</v>
      </c>
      <c r="K11">
        <v>6.6571428571428573E-2</v>
      </c>
      <c r="L11">
        <v>3.3666666666666671E-2</v>
      </c>
      <c r="M11">
        <v>3.7333333333333329E-2</v>
      </c>
    </row>
    <row r="12" spans="2:13">
      <c r="B12" s="1">
        <v>7.25</v>
      </c>
      <c r="C12">
        <v>4.0333333333333332E-2</v>
      </c>
      <c r="D12">
        <v>5.7333333333333326E-2</v>
      </c>
      <c r="E12">
        <v>5.4833333333333338E-2</v>
      </c>
      <c r="F12">
        <v>9.5999999999999988E-2</v>
      </c>
      <c r="G12">
        <v>6.433333333333334E-2</v>
      </c>
      <c r="H12">
        <v>5.9666666666666666E-2</v>
      </c>
      <c r="I12">
        <v>6.25E-2</v>
      </c>
      <c r="J12">
        <v>9.0333333333333335E-2</v>
      </c>
      <c r="K12">
        <v>6.6571428571428587E-2</v>
      </c>
      <c r="L12">
        <v>4.9999999999999996E-2</v>
      </c>
      <c r="M12">
        <v>4.7000000000000007E-2</v>
      </c>
    </row>
    <row r="13" spans="2:13">
      <c r="B13" s="1">
        <v>7.75</v>
      </c>
      <c r="C13">
        <v>7.0000000000000007E-2</v>
      </c>
      <c r="D13">
        <v>5.0666666666666665E-2</v>
      </c>
      <c r="E13">
        <v>5.0999999999999997E-2</v>
      </c>
      <c r="F13">
        <v>7.9000000000000001E-2</v>
      </c>
      <c r="G13">
        <v>4.2000000000000003E-2</v>
      </c>
      <c r="H13">
        <v>9.1000000000000011E-2</v>
      </c>
      <c r="I13">
        <v>3.7499999999999999E-2</v>
      </c>
      <c r="J13">
        <v>8.533333333333333E-2</v>
      </c>
      <c r="K13">
        <v>6.6000000000000003E-2</v>
      </c>
      <c r="L13">
        <v>3.5333333333333335E-2</v>
      </c>
      <c r="M13">
        <v>3.6333333333333329E-2</v>
      </c>
    </row>
    <row r="14" spans="2:13">
      <c r="B14" s="1">
        <v>8.25</v>
      </c>
      <c r="C14">
        <v>7.0333333333333345E-2</v>
      </c>
      <c r="D14">
        <v>5.7666666666666665E-2</v>
      </c>
      <c r="E14">
        <v>5.4166666666666662E-2</v>
      </c>
      <c r="F14">
        <v>7.333333333333332E-2</v>
      </c>
      <c r="G14">
        <v>6.5000000000000002E-2</v>
      </c>
      <c r="H14">
        <v>6.533333333333334E-2</v>
      </c>
      <c r="I14">
        <v>5.0500000000000003E-2</v>
      </c>
      <c r="J14">
        <v>6.9666666666666668E-2</v>
      </c>
      <c r="K14">
        <v>5.9571428571428567E-2</v>
      </c>
      <c r="L14">
        <v>3.2333333333333332E-2</v>
      </c>
      <c r="M14">
        <v>2.7999999999999997E-2</v>
      </c>
    </row>
    <row r="15" spans="2:13">
      <c r="B15" s="8">
        <v>8.75</v>
      </c>
      <c r="C15" s="9">
        <v>6.6333333333333341E-2</v>
      </c>
      <c r="D15" s="9">
        <v>5.3666666666666668E-2</v>
      </c>
      <c r="E15" s="9">
        <v>6.6000000000000003E-2</v>
      </c>
      <c r="F15" s="9">
        <v>8.666666666666667E-2</v>
      </c>
      <c r="G15" s="9">
        <v>7.7333333333333323E-2</v>
      </c>
      <c r="H15" s="9">
        <v>7.6666666666666675E-2</v>
      </c>
      <c r="I15" s="9">
        <v>6.5000000000000002E-2</v>
      </c>
      <c r="J15" s="9">
        <v>7.0666666666666669E-2</v>
      </c>
      <c r="K15" s="9">
        <v>5.0714285714285712E-2</v>
      </c>
      <c r="L15" s="9">
        <v>3.4333333333333334E-2</v>
      </c>
      <c r="M15" s="9">
        <v>5.2333333333333336E-2</v>
      </c>
    </row>
    <row r="16" spans="2:13">
      <c r="B16" s="1"/>
    </row>
    <row r="17" spans="2:13" ht="14.25">
      <c r="B17" s="6" t="s">
        <v>86</v>
      </c>
      <c r="C17" s="2"/>
      <c r="D17" s="2"/>
      <c r="E17" s="2"/>
      <c r="F17" s="2"/>
      <c r="G17" s="2"/>
      <c r="H17" s="2"/>
      <c r="I17" s="2"/>
      <c r="J17" s="2"/>
    </row>
    <row r="18" spans="2:13">
      <c r="B18" s="9" t="s">
        <v>9</v>
      </c>
      <c r="C18" s="9" t="s">
        <v>15</v>
      </c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2:13">
      <c r="B19" s="2" t="s">
        <v>10</v>
      </c>
      <c r="C19" s="2">
        <v>6.3399999999999998E-2</v>
      </c>
      <c r="D19" s="2">
        <v>5.3600000000000002E-2</v>
      </c>
      <c r="E19" s="2">
        <v>5.9299999999999999E-2</v>
      </c>
      <c r="F19" s="6">
        <v>8.14E-2</v>
      </c>
      <c r="G19" s="6">
        <v>7.1300000000000002E-2</v>
      </c>
      <c r="H19" s="6">
        <v>7.7799999999999994E-2</v>
      </c>
      <c r="I19" s="6">
        <v>5.6099999999999997E-2</v>
      </c>
      <c r="J19" s="6">
        <v>7.9200000000000007E-2</v>
      </c>
      <c r="K19" s="6">
        <v>6.0400000000000002E-2</v>
      </c>
      <c r="L19" s="6">
        <v>3.6799999999999999E-2</v>
      </c>
      <c r="M19" s="6">
        <v>3.9399999999999998E-2</v>
      </c>
    </row>
    <row r="20" spans="2:13">
      <c r="B20" s="2" t="s">
        <v>11</v>
      </c>
      <c r="C20" s="2">
        <v>0.54769999999999996</v>
      </c>
      <c r="D20" s="2">
        <v>0.56230000000000002</v>
      </c>
      <c r="E20" s="2">
        <v>0.88090000000000002</v>
      </c>
      <c r="F20" s="6">
        <v>0.85770000000000002</v>
      </c>
      <c r="G20" s="6">
        <v>2.0766</v>
      </c>
      <c r="H20" s="6">
        <v>0.37230000000000002</v>
      </c>
      <c r="I20" s="6">
        <v>0.65710000000000002</v>
      </c>
      <c r="J20" s="6">
        <v>0.93030000000000002</v>
      </c>
      <c r="K20" s="6">
        <v>0.79500000000000004</v>
      </c>
      <c r="L20" s="6">
        <v>0.36009999999999998</v>
      </c>
      <c r="M20" s="6">
        <v>0.80410000000000004</v>
      </c>
    </row>
    <row r="21" spans="2:13">
      <c r="B21" t="s">
        <v>12</v>
      </c>
    </row>
    <row r="22" spans="2:13">
      <c r="B22" t="s">
        <v>13</v>
      </c>
    </row>
    <row r="23" spans="2:13">
      <c r="B23" t="s">
        <v>14</v>
      </c>
      <c r="C23">
        <v>1000</v>
      </c>
      <c r="D23">
        <v>1000</v>
      </c>
      <c r="E23">
        <v>1000</v>
      </c>
      <c r="F23">
        <v>1000</v>
      </c>
      <c r="G23">
        <v>1000</v>
      </c>
      <c r="H23">
        <v>1000</v>
      </c>
      <c r="I23">
        <v>1000</v>
      </c>
      <c r="J23">
        <v>1000</v>
      </c>
      <c r="K23">
        <v>1000</v>
      </c>
      <c r="L23">
        <v>1000</v>
      </c>
      <c r="M23">
        <v>1000</v>
      </c>
    </row>
    <row r="24" spans="2:13">
      <c r="B24" s="9" t="s">
        <v>16</v>
      </c>
      <c r="C24" s="9">
        <f t="shared" ref="C24:J24" si="0">(C19*(1-EXP(-C20*C23)))+(C21*(1-EXP(-C22*C23)))</f>
        <v>6.3399999999999998E-2</v>
      </c>
      <c r="D24" s="9">
        <f t="shared" si="0"/>
        <v>5.3600000000000002E-2</v>
      </c>
      <c r="E24" s="9">
        <f t="shared" si="0"/>
        <v>5.9299999999999999E-2</v>
      </c>
      <c r="F24" s="9">
        <f t="shared" si="0"/>
        <v>8.14E-2</v>
      </c>
      <c r="G24" s="9">
        <f t="shared" si="0"/>
        <v>7.1300000000000002E-2</v>
      </c>
      <c r="H24" s="9">
        <f t="shared" si="0"/>
        <v>7.7799999999999994E-2</v>
      </c>
      <c r="I24" s="9">
        <f t="shared" si="0"/>
        <v>5.6099999999999997E-2</v>
      </c>
      <c r="J24" s="9">
        <f t="shared" si="0"/>
        <v>7.9200000000000007E-2</v>
      </c>
      <c r="K24" s="9">
        <f t="shared" ref="K24:M24" si="1">(K19*(1-EXP(-K20*K23)))+(K21*(1-EXP(-K22*K23)))</f>
        <v>6.0400000000000002E-2</v>
      </c>
      <c r="L24" s="9">
        <f t="shared" si="1"/>
        <v>3.6799999999999999E-2</v>
      </c>
      <c r="M24" s="9">
        <f t="shared" si="1"/>
        <v>3.9399999999999998E-2</v>
      </c>
    </row>
    <row r="26" spans="2:13">
      <c r="B26" t="s">
        <v>17</v>
      </c>
      <c r="C26">
        <f>AVERAGE(C24:E24)</f>
        <v>5.8766666666666662E-2</v>
      </c>
      <c r="F26">
        <f>AVERAGE(F24:H24)</f>
        <v>7.6833333333333323E-2</v>
      </c>
      <c r="I26">
        <f>AVERAGE(I24:K24)</f>
        <v>6.5233333333333338E-2</v>
      </c>
      <c r="L26">
        <f>AVERAGE(L24:M24)</f>
        <v>3.8099999999999995E-2</v>
      </c>
    </row>
    <row r="27" spans="2:13">
      <c r="B27" t="s">
        <v>18</v>
      </c>
      <c r="C27">
        <f>STDEV(C24:E24)</f>
        <v>4.9217205663602357E-3</v>
      </c>
      <c r="F27">
        <f>STDEV(F24:H24)</f>
        <v>5.1189191567491384E-3</v>
      </c>
      <c r="I27">
        <f>STDEV(I24:K24)</f>
        <v>1.2285085808952781E-2</v>
      </c>
      <c r="L27">
        <f>STDEV(L24:M24)</f>
        <v>1.8384776310850222E-3</v>
      </c>
    </row>
    <row r="28" spans="2:13">
      <c r="B28" t="s">
        <v>19</v>
      </c>
      <c r="C28">
        <f>C27/SQRT(3)</f>
        <v>2.8415566938641995E-3</v>
      </c>
      <c r="F28">
        <f>F27/SQRT(3)</f>
        <v>2.9554093531090472E-3</v>
      </c>
      <c r="I28">
        <f>I27/SQRT(3)</f>
        <v>7.0927975988165403E-3</v>
      </c>
      <c r="L28">
        <f>L27/SQRT(2)</f>
        <v>1.2999999999999989E-3</v>
      </c>
    </row>
    <row r="30" spans="2:13">
      <c r="B30" t="s">
        <v>20</v>
      </c>
      <c r="C30">
        <f>AVERAGE(C26:L26)</f>
        <v>5.9733333333333333E-2</v>
      </c>
    </row>
    <row r="31" spans="2:13">
      <c r="B31" t="s">
        <v>21</v>
      </c>
      <c r="C31">
        <f>STDEV(C26:L26)</f>
        <v>1.6243927640357939E-2</v>
      </c>
    </row>
    <row r="32" spans="2:13">
      <c r="B32" t="s">
        <v>22</v>
      </c>
      <c r="C32">
        <f>C31/SQRT(4)</f>
        <v>8.1219638201789693E-3</v>
      </c>
    </row>
    <row r="35" spans="2:13">
      <c r="B35" t="s">
        <v>87</v>
      </c>
    </row>
    <row r="36" spans="2:13">
      <c r="B36" s="8" t="s">
        <v>0</v>
      </c>
      <c r="C36" s="8" t="str">
        <f>C2</f>
        <v>1134-1</v>
      </c>
      <c r="D36" s="8" t="str">
        <f t="shared" ref="D36:M36" si="2">D2</f>
        <v>1134-2</v>
      </c>
      <c r="E36" s="8" t="str">
        <f t="shared" si="2"/>
        <v>1134-3</v>
      </c>
      <c r="F36" s="8" t="str">
        <f t="shared" si="2"/>
        <v>1188-1</v>
      </c>
      <c r="G36" s="8" t="str">
        <f t="shared" si="2"/>
        <v>1188-2</v>
      </c>
      <c r="H36" s="8" t="str">
        <f t="shared" si="2"/>
        <v>1188-3</v>
      </c>
      <c r="I36" s="8" t="str">
        <f t="shared" si="2"/>
        <v>1393-1</v>
      </c>
      <c r="J36" s="8" t="str">
        <f t="shared" si="2"/>
        <v>1393-2</v>
      </c>
      <c r="K36" s="8" t="str">
        <f t="shared" si="2"/>
        <v>1393-3</v>
      </c>
      <c r="L36" s="8" t="str">
        <f t="shared" si="2"/>
        <v>1854-1</v>
      </c>
      <c r="M36" s="8" t="str">
        <f t="shared" si="2"/>
        <v>1854-3</v>
      </c>
    </row>
    <row r="37" spans="2:13">
      <c r="B37" s="1">
        <v>0.25</v>
      </c>
      <c r="C37">
        <f>(C$19*(1-EXP(-C$20*$B37)))</f>
        <v>8.1129412893119219E-3</v>
      </c>
      <c r="D37">
        <f t="shared" ref="D37:M40" si="3">(D$19*(1-EXP(-D$20*$B37)))</f>
        <v>7.0291845017492419E-3</v>
      </c>
      <c r="E37">
        <f t="shared" si="3"/>
        <v>1.1721341683371385E-2</v>
      </c>
      <c r="F37">
        <f t="shared" si="3"/>
        <v>1.5709765742203126E-2</v>
      </c>
      <c r="G37">
        <f t="shared" si="3"/>
        <v>2.8874638694435698E-2</v>
      </c>
      <c r="H37">
        <f t="shared" si="3"/>
        <v>6.9144622916589476E-3</v>
      </c>
      <c r="I37">
        <f t="shared" si="3"/>
        <v>8.4986647398074475E-3</v>
      </c>
      <c r="J37">
        <f t="shared" si="3"/>
        <v>1.6434767420710254E-2</v>
      </c>
      <c r="K37">
        <f t="shared" si="3"/>
        <v>1.0886809692272625E-2</v>
      </c>
      <c r="L37">
        <f t="shared" si="3"/>
        <v>3.1681731881991297E-3</v>
      </c>
      <c r="M37">
        <f t="shared" si="3"/>
        <v>7.1750558304525579E-3</v>
      </c>
    </row>
    <row r="38" spans="2:13">
      <c r="B38" s="1">
        <v>0.5</v>
      </c>
      <c r="C38">
        <f t="shared" ref="C38:M40" si="4">(C$19*(1-EXP(-C$20*$B38)))</f>
        <v>1.5187715128090378E-2</v>
      </c>
      <c r="D38">
        <f t="shared" si="3"/>
        <v>1.3136551190818789E-2</v>
      </c>
      <c r="E38">
        <f t="shared" si="3"/>
        <v>2.1125822475371113E-2</v>
      </c>
      <c r="F38">
        <f t="shared" si="3"/>
        <v>2.8387630505599133E-2</v>
      </c>
      <c r="G38">
        <f t="shared" si="3"/>
        <v>4.6055802497788602E-2</v>
      </c>
      <c r="H38">
        <f t="shared" si="3"/>
        <v>1.3214402876598441E-2</v>
      </c>
      <c r="I38">
        <f t="shared" si="3"/>
        <v>1.570985528425578E-2</v>
      </c>
      <c r="J38">
        <f t="shared" si="3"/>
        <v>2.9459161354389706E-2</v>
      </c>
      <c r="K38">
        <f t="shared" si="3"/>
        <v>1.981132426408563E-2</v>
      </c>
      <c r="L38">
        <f t="shared" si="3"/>
        <v>6.0635930788323945E-3</v>
      </c>
      <c r="M38">
        <f t="shared" si="3"/>
        <v>1.3043476478922596E-2</v>
      </c>
    </row>
    <row r="39" spans="2:13">
      <c r="B39" s="1">
        <v>0.75</v>
      </c>
      <c r="C39">
        <f t="shared" si="4"/>
        <v>2.1357169963885082E-2</v>
      </c>
      <c r="D39">
        <f t="shared" si="3"/>
        <v>1.8442988639640067E-2</v>
      </c>
      <c r="E39">
        <f t="shared" si="3"/>
        <v>2.8671397150714307E-2</v>
      </c>
      <c r="F39">
        <f t="shared" si="3"/>
        <v>3.8618735004323369E-2</v>
      </c>
      <c r="G39">
        <f t="shared" si="3"/>
        <v>5.6279043479658591E-2</v>
      </c>
      <c r="H39">
        <f t="shared" si="3"/>
        <v>1.895443727112334E-2</v>
      </c>
      <c r="I39">
        <f t="shared" si="3"/>
        <v>2.1828612837400445E-2</v>
      </c>
      <c r="J39">
        <f t="shared" si="3"/>
        <v>3.978086734494124E-2</v>
      </c>
      <c r="K39">
        <f t="shared" si="3"/>
        <v>2.7127237979288666E-2</v>
      </c>
      <c r="L39">
        <f t="shared" si="3"/>
        <v>8.7097414568003684E-3</v>
      </c>
      <c r="M39">
        <f t="shared" si="3"/>
        <v>1.7843210686038495E-2</v>
      </c>
    </row>
    <row r="40" spans="2:13">
      <c r="B40" s="1">
        <v>1</v>
      </c>
      <c r="C40">
        <f t="shared" si="4"/>
        <v>2.6737154375864894E-2</v>
      </c>
      <c r="D40">
        <f t="shared" si="3"/>
        <v>2.3053531911693501E-2</v>
      </c>
      <c r="E40">
        <f t="shared" si="3"/>
        <v>3.4725500342632686E-2</v>
      </c>
      <c r="F40">
        <f t="shared" si="3"/>
        <v>4.6875290916328201E-2</v>
      </c>
      <c r="G40">
        <f t="shared" si="3"/>
        <v>6.2362138744310569E-2</v>
      </c>
      <c r="H40">
        <f t="shared" si="3"/>
        <v>2.4184327046448132E-2</v>
      </c>
      <c r="I40">
        <f t="shared" si="3"/>
        <v>2.7020431547972179E-2</v>
      </c>
      <c r="J40">
        <f t="shared" si="3"/>
        <v>4.7960719328678812E-2</v>
      </c>
      <c r="K40">
        <f t="shared" si="3"/>
        <v>3.3124493410675429E-2</v>
      </c>
      <c r="L40">
        <f t="shared" si="3"/>
        <v>1.1128078521097831E-2</v>
      </c>
      <c r="M40">
        <f t="shared" si="3"/>
        <v>2.1768874819362783E-2</v>
      </c>
    </row>
    <row r="42" spans="2:13">
      <c r="B42" t="s">
        <v>87</v>
      </c>
    </row>
    <row r="43" spans="2:13">
      <c r="B43" s="8" t="s">
        <v>0</v>
      </c>
      <c r="C43" s="9">
        <v>1134</v>
      </c>
      <c r="D43" s="9">
        <v>1188</v>
      </c>
      <c r="E43" s="9">
        <v>1393</v>
      </c>
      <c r="F43" s="10">
        <v>1854</v>
      </c>
      <c r="G43" s="9" t="s">
        <v>88</v>
      </c>
      <c r="H43" s="9" t="s">
        <v>42</v>
      </c>
      <c r="I43" s="9" t="s">
        <v>44</v>
      </c>
    </row>
    <row r="44" spans="2:13">
      <c r="B44" s="1">
        <v>0.25</v>
      </c>
      <c r="C44">
        <f>AVERAGE(C37:E37)</f>
        <v>8.954489158144183E-3</v>
      </c>
      <c r="D44">
        <f>AVERAGE(F37:H37)</f>
        <v>1.716628890943259E-2</v>
      </c>
      <c r="E44">
        <f>AVERAGE(I37:K37)</f>
        <v>1.1940080617596776E-2</v>
      </c>
      <c r="F44">
        <f>AVERAGE(L37:M37)</f>
        <v>5.1716145093258434E-3</v>
      </c>
      <c r="G44">
        <f>AVERAGE(C44:F44)</f>
        <v>1.0808118298624849E-2</v>
      </c>
      <c r="H44">
        <f>STDEV(C44:F44)</f>
        <v>5.0633910957293094E-3</v>
      </c>
      <c r="I44">
        <f>H44/SQRT(4)</f>
        <v>2.5316955478646547E-3</v>
      </c>
    </row>
    <row r="45" spans="2:13">
      <c r="B45" s="1">
        <v>0.5</v>
      </c>
      <c r="C45">
        <f>AVERAGE(C38:E38)</f>
        <v>1.648336293142676E-2</v>
      </c>
      <c r="D45">
        <f>AVERAGE(F38:H38)</f>
        <v>2.921927862666206E-2</v>
      </c>
      <c r="E45">
        <f>AVERAGE(I38:K38)</f>
        <v>2.1660113634243708E-2</v>
      </c>
      <c r="F45">
        <f>AVERAGE(L38:M38)</f>
        <v>9.5535347788774962E-3</v>
      </c>
      <c r="G45">
        <f>AVERAGE(C45:F45)</f>
        <v>1.9229072492802507E-2</v>
      </c>
      <c r="H45">
        <f>STDEV(C45:F45)</f>
        <v>8.3039976452589752E-3</v>
      </c>
      <c r="I45">
        <f>H45/SQRT(4)</f>
        <v>4.1519988226294876E-3</v>
      </c>
    </row>
    <row r="46" spans="2:13">
      <c r="B46" s="1">
        <v>0.75</v>
      </c>
      <c r="C46">
        <f>AVERAGE(C39:E39)</f>
        <v>2.2823851918079816E-2</v>
      </c>
      <c r="D46">
        <f>AVERAGE(F39:H39)</f>
        <v>3.7950738585035095E-2</v>
      </c>
      <c r="E46">
        <f>AVERAGE(I39:K39)</f>
        <v>2.9578906053876784E-2</v>
      </c>
      <c r="F46">
        <f>AVERAGE(L39:M39)</f>
        <v>1.3276476071419432E-2</v>
      </c>
      <c r="G46">
        <f>AVERAGE(C46:F46)</f>
        <v>2.5907493157102782E-2</v>
      </c>
      <c r="H46">
        <f>STDEV(C46:F46)</f>
        <v>1.0449409377341838E-2</v>
      </c>
      <c r="I46">
        <f>H46/SQRT(4)</f>
        <v>5.2247046886709191E-3</v>
      </c>
    </row>
    <row r="47" spans="2:13">
      <c r="B47" s="1">
        <v>1</v>
      </c>
      <c r="C47">
        <f>AVERAGE(C40:E40)</f>
        <v>2.8172062210063697E-2</v>
      </c>
      <c r="D47">
        <f>AVERAGE(F40:H40)</f>
        <v>4.4473918902362297E-2</v>
      </c>
      <c r="E47">
        <f>AVERAGE(I40:K40)</f>
        <v>3.603521476244214E-2</v>
      </c>
      <c r="F47">
        <f>AVERAGE(L40:M40)</f>
        <v>1.6448476670230305E-2</v>
      </c>
      <c r="G47">
        <f>AVERAGE(C47:F47)</f>
        <v>3.1282418136274609E-2</v>
      </c>
      <c r="H47">
        <f>STDEV(C47:F47)</f>
        <v>1.1920918611655531E-2</v>
      </c>
      <c r="I47">
        <f>H47/SQRT(4)</f>
        <v>5.9604593058277654E-3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R57"/>
  <sheetViews>
    <sheetView workbookViewId="0">
      <selection activeCell="S22" sqref="S22"/>
    </sheetView>
  </sheetViews>
  <sheetFormatPr defaultRowHeight="12.75"/>
  <cols>
    <col min="3" max="4" width="10" customWidth="1"/>
  </cols>
  <sheetData>
    <row r="2" spans="1:18">
      <c r="A2" t="s">
        <v>36</v>
      </c>
      <c r="B2" t="s">
        <v>29</v>
      </c>
      <c r="C2" t="s">
        <v>30</v>
      </c>
      <c r="D2" t="s">
        <v>31</v>
      </c>
      <c r="E2" t="s">
        <v>35</v>
      </c>
      <c r="G2" t="s">
        <v>39</v>
      </c>
      <c r="H2" t="s">
        <v>40</v>
      </c>
      <c r="I2" t="s">
        <v>43</v>
      </c>
      <c r="J2" t="s">
        <v>41</v>
      </c>
      <c r="K2" t="s">
        <v>42</v>
      </c>
      <c r="N2" t="s">
        <v>39</v>
      </c>
      <c r="O2" t="s">
        <v>40</v>
      </c>
      <c r="P2" t="s">
        <v>41</v>
      </c>
      <c r="Q2" t="s">
        <v>42</v>
      </c>
      <c r="R2" t="s">
        <v>44</v>
      </c>
    </row>
    <row r="3" spans="1:18">
      <c r="A3" t="s">
        <v>37</v>
      </c>
      <c r="B3" t="s">
        <v>32</v>
      </c>
      <c r="C3">
        <v>1366</v>
      </c>
      <c r="D3">
        <v>1</v>
      </c>
      <c r="E3" s="11">
        <v>3.7499999999999999E-2</v>
      </c>
      <c r="G3" t="s">
        <v>37</v>
      </c>
      <c r="H3" t="s">
        <v>32</v>
      </c>
      <c r="I3">
        <v>1366</v>
      </c>
      <c r="J3" s="12">
        <f>AVERAGE(E3:E5)</f>
        <v>3.6433333333333338E-2</v>
      </c>
      <c r="K3" s="12"/>
      <c r="L3" s="12"/>
      <c r="M3" s="12"/>
      <c r="N3" s="12" t="s">
        <v>37</v>
      </c>
      <c r="O3" s="12" t="s">
        <v>80</v>
      </c>
      <c r="P3" s="12">
        <f>AVERAGE(J6:J8)</f>
        <v>7.0933333333333334E-2</v>
      </c>
      <c r="Q3" s="12">
        <f>STDEV(J6:J8)</f>
        <v>1.7908781210468915E-2</v>
      </c>
      <c r="R3">
        <f>Q3/SQRT(3)</f>
        <v>1.0339639652722341E-2</v>
      </c>
    </row>
    <row r="4" spans="1:18">
      <c r="A4" t="s">
        <v>37</v>
      </c>
      <c r="B4" t="s">
        <v>32</v>
      </c>
      <c r="C4">
        <v>1366</v>
      </c>
      <c r="D4">
        <v>2</v>
      </c>
      <c r="E4" s="11">
        <v>2.6200000000000001E-2</v>
      </c>
      <c r="I4">
        <v>1403</v>
      </c>
      <c r="J4" s="12">
        <f>AVERAGE(E6:E8)</f>
        <v>6.9533333333333336E-2</v>
      </c>
      <c r="K4" s="12"/>
      <c r="L4" s="12"/>
      <c r="M4" s="12"/>
      <c r="N4" s="12"/>
      <c r="O4" s="12" t="s">
        <v>81</v>
      </c>
      <c r="P4" s="12">
        <f>AVERAGE(J3:J5)</f>
        <v>4.9405555555555557E-2</v>
      </c>
      <c r="Q4" s="12">
        <f>STDEV(J3:J5)</f>
        <v>1.767212441902451E-2</v>
      </c>
      <c r="R4">
        <f>Q4/SQRT(3)</f>
        <v>1.0203005790476361E-2</v>
      </c>
    </row>
    <row r="5" spans="1:18">
      <c r="A5" t="s">
        <v>37</v>
      </c>
      <c r="B5" t="s">
        <v>32</v>
      </c>
      <c r="C5">
        <v>1366</v>
      </c>
      <c r="D5">
        <v>3</v>
      </c>
      <c r="E5" s="11">
        <v>4.5600000000000002E-2</v>
      </c>
      <c r="I5">
        <v>1820</v>
      </c>
      <c r="J5" s="12">
        <f>AVERAGE(E9:E10)</f>
        <v>4.2249999999999996E-2</v>
      </c>
      <c r="K5" s="12"/>
      <c r="L5" s="12"/>
      <c r="M5" s="12"/>
      <c r="N5" s="12"/>
      <c r="O5" s="12" t="s">
        <v>79</v>
      </c>
      <c r="P5" s="12">
        <f>AVERAGE(J9:J12)</f>
        <v>5.9733333333333333E-2</v>
      </c>
      <c r="Q5" s="12">
        <f>STDEV(J9:J12)</f>
        <v>1.6243927640357939E-2</v>
      </c>
      <c r="R5">
        <f>Q5/SQRT(4)</f>
        <v>8.1219638201789693E-3</v>
      </c>
    </row>
    <row r="6" spans="1:18">
      <c r="A6" t="s">
        <v>37</v>
      </c>
      <c r="B6" t="s">
        <v>32</v>
      </c>
      <c r="C6">
        <v>1403</v>
      </c>
      <c r="D6">
        <v>1</v>
      </c>
      <c r="E6" s="11">
        <v>8.2400000000000001E-2</v>
      </c>
      <c r="H6" t="s">
        <v>33</v>
      </c>
      <c r="I6">
        <v>1300</v>
      </c>
      <c r="J6" s="12">
        <f>AVERAGE(E11:E13)</f>
        <v>5.0333333333333334E-2</v>
      </c>
      <c r="K6" s="12"/>
      <c r="L6" s="12"/>
      <c r="M6" s="12"/>
      <c r="N6" s="12" t="s">
        <v>38</v>
      </c>
      <c r="O6" s="12" t="s">
        <v>78</v>
      </c>
      <c r="P6" s="12">
        <f>AVERAGE(J16:J18)</f>
        <v>0.15413333333333334</v>
      </c>
      <c r="Q6" s="12">
        <f>STDEV(J16:J18)</f>
        <v>1.3118223118157964E-2</v>
      </c>
      <c r="R6">
        <f>Q6/SQRT(3)</f>
        <v>7.5738096485580726E-3</v>
      </c>
    </row>
    <row r="7" spans="1:18">
      <c r="A7" t="s">
        <v>37</v>
      </c>
      <c r="B7" t="s">
        <v>32</v>
      </c>
      <c r="C7">
        <v>1403</v>
      </c>
      <c r="D7">
        <v>2</v>
      </c>
      <c r="E7" s="11">
        <v>9.5799999999999996E-2</v>
      </c>
      <c r="I7">
        <v>2073</v>
      </c>
      <c r="J7" s="12">
        <f>AVERAGE(E14:E16)</f>
        <v>7.9666666666666677E-2</v>
      </c>
      <c r="K7" s="12"/>
      <c r="L7" s="12"/>
      <c r="M7" s="12"/>
      <c r="O7" s="12" t="s">
        <v>76</v>
      </c>
      <c r="P7" s="12">
        <f>AVERAGE(J13:J15)</f>
        <v>0.16242929292929295</v>
      </c>
      <c r="Q7" s="12">
        <f>STDEV(J13:J15)</f>
        <v>5.3143552955102306E-3</v>
      </c>
      <c r="R7">
        <f>Q7/SQRT(3)</f>
        <v>3.068244460432145E-3</v>
      </c>
    </row>
    <row r="8" spans="1:18">
      <c r="A8" t="s">
        <v>37</v>
      </c>
      <c r="B8" t="s">
        <v>32</v>
      </c>
      <c r="C8">
        <v>1403</v>
      </c>
      <c r="D8">
        <v>3</v>
      </c>
      <c r="E8" s="11">
        <v>3.04E-2</v>
      </c>
      <c r="I8">
        <v>2321</v>
      </c>
      <c r="J8" s="12">
        <f>AVERAGE(E17:E18)</f>
        <v>8.2799999999999999E-2</v>
      </c>
      <c r="K8" s="12"/>
      <c r="L8" s="12"/>
      <c r="M8" s="12"/>
      <c r="N8" s="12"/>
      <c r="O8" s="12" t="s">
        <v>77</v>
      </c>
      <c r="P8" s="12">
        <f>AVERAGE(J19:J22)</f>
        <v>0.17283749999999998</v>
      </c>
      <c r="Q8" s="12">
        <f>STDEV(J19:J22)</f>
        <v>1.7114199757316485E-3</v>
      </c>
      <c r="R8">
        <f>Q8/SQRT(4)</f>
        <v>8.5570998786582426E-4</v>
      </c>
    </row>
    <row r="9" spans="1:18">
      <c r="A9" t="s">
        <v>37</v>
      </c>
      <c r="B9" t="s">
        <v>32</v>
      </c>
      <c r="C9">
        <v>1820</v>
      </c>
      <c r="D9">
        <v>1</v>
      </c>
      <c r="E9" s="11">
        <v>3.6799999999999999E-2</v>
      </c>
      <c r="H9" t="s">
        <v>34</v>
      </c>
      <c r="I9">
        <v>1134</v>
      </c>
      <c r="J9" s="12">
        <f>AVERAGE(E19:E21)</f>
        <v>5.8766666666666662E-2</v>
      </c>
      <c r="K9" s="12"/>
      <c r="L9" s="12"/>
      <c r="M9" s="12"/>
      <c r="N9" s="12"/>
      <c r="O9" s="12"/>
      <c r="P9" s="12"/>
      <c r="Q9" s="12"/>
    </row>
    <row r="10" spans="1:18">
      <c r="A10" t="s">
        <v>37</v>
      </c>
      <c r="B10" t="s">
        <v>32</v>
      </c>
      <c r="C10">
        <v>1820</v>
      </c>
      <c r="D10">
        <v>2</v>
      </c>
      <c r="E10" s="11">
        <v>4.7699999999999999E-2</v>
      </c>
      <c r="I10">
        <v>1188</v>
      </c>
      <c r="J10" s="12">
        <f>AVERAGE(E22:E24)</f>
        <v>7.6833333333333323E-2</v>
      </c>
      <c r="K10" s="12"/>
      <c r="L10" s="12"/>
      <c r="M10" s="12"/>
      <c r="N10" s="12"/>
      <c r="O10" s="12"/>
      <c r="P10" s="12"/>
      <c r="Q10" s="12"/>
    </row>
    <row r="11" spans="1:18">
      <c r="A11" t="s">
        <v>37</v>
      </c>
      <c r="B11" t="s">
        <v>33</v>
      </c>
      <c r="C11">
        <v>1300</v>
      </c>
      <c r="D11">
        <v>1</v>
      </c>
      <c r="E11" s="11">
        <v>4.9099999999999998E-2</v>
      </c>
      <c r="I11">
        <v>1393</v>
      </c>
      <c r="J11" s="12">
        <f>AVERAGE(E25:E27)</f>
        <v>6.5233333333333338E-2</v>
      </c>
      <c r="K11" s="12"/>
      <c r="L11" s="12"/>
      <c r="M11" s="12"/>
      <c r="N11" s="12"/>
      <c r="O11" s="12"/>
      <c r="P11" s="12"/>
      <c r="Q11" s="12"/>
    </row>
    <row r="12" spans="1:18">
      <c r="A12" t="s">
        <v>37</v>
      </c>
      <c r="B12" t="s">
        <v>33</v>
      </c>
      <c r="C12">
        <v>1300</v>
      </c>
      <c r="D12">
        <v>2</v>
      </c>
      <c r="E12" s="11">
        <v>5.0799999999999998E-2</v>
      </c>
      <c r="I12">
        <v>1854</v>
      </c>
      <c r="J12" s="12">
        <f>AVERAGE(E28:E29)</f>
        <v>3.8099999999999995E-2</v>
      </c>
      <c r="K12" s="12"/>
      <c r="L12" s="12"/>
      <c r="M12" s="12"/>
      <c r="N12" s="12"/>
      <c r="O12" s="12"/>
      <c r="P12" s="12"/>
      <c r="Q12" s="12"/>
    </row>
    <row r="13" spans="1:18">
      <c r="A13" t="s">
        <v>37</v>
      </c>
      <c r="B13" t="s">
        <v>33</v>
      </c>
      <c r="C13">
        <v>1300</v>
      </c>
      <c r="D13">
        <v>3</v>
      </c>
      <c r="E13" s="11">
        <v>5.11E-2</v>
      </c>
      <c r="G13" t="s">
        <v>38</v>
      </c>
      <c r="H13" t="s">
        <v>32</v>
      </c>
      <c r="I13">
        <v>1366</v>
      </c>
      <c r="J13" s="12">
        <f>AVERAGE(E30:E32)</f>
        <v>0.16666666666666666</v>
      </c>
      <c r="K13" s="12"/>
      <c r="L13" s="12"/>
      <c r="M13" s="12"/>
      <c r="N13" s="12"/>
      <c r="O13" s="12"/>
      <c r="P13" s="12"/>
      <c r="Q13" s="12"/>
    </row>
    <row r="14" spans="1:18">
      <c r="A14" t="s">
        <v>37</v>
      </c>
      <c r="B14" t="s">
        <v>33</v>
      </c>
      <c r="C14">
        <v>2073</v>
      </c>
      <c r="D14">
        <v>1</v>
      </c>
      <c r="E14" s="11">
        <v>3.0200000000000001E-2</v>
      </c>
      <c r="I14">
        <v>1403</v>
      </c>
      <c r="J14" s="12">
        <f>AVERAGE(E33:E35)</f>
        <v>0.15646666666666667</v>
      </c>
      <c r="K14" s="12"/>
      <c r="L14" s="12"/>
      <c r="M14" s="12"/>
      <c r="N14" s="12"/>
      <c r="O14" s="12"/>
      <c r="P14" s="12"/>
      <c r="Q14" s="12"/>
    </row>
    <row r="15" spans="1:18">
      <c r="A15" t="s">
        <v>37</v>
      </c>
      <c r="B15" t="s">
        <v>33</v>
      </c>
      <c r="C15">
        <v>2073</v>
      </c>
      <c r="D15">
        <v>2</v>
      </c>
      <c r="E15" s="11">
        <v>7.6300000000000007E-2</v>
      </c>
      <c r="I15">
        <v>1820</v>
      </c>
      <c r="J15" s="12">
        <f>AVERAGE(E36:E407)</f>
        <v>0.16415454545454547</v>
      </c>
      <c r="K15" s="12"/>
      <c r="L15" s="12"/>
      <c r="M15" s="12"/>
      <c r="N15" s="12"/>
      <c r="O15" s="12"/>
      <c r="P15" s="12"/>
      <c r="Q15" s="12"/>
    </row>
    <row r="16" spans="1:18">
      <c r="A16" t="s">
        <v>37</v>
      </c>
      <c r="B16" t="s">
        <v>33</v>
      </c>
      <c r="C16">
        <v>2073</v>
      </c>
      <c r="D16">
        <v>3</v>
      </c>
      <c r="E16" s="11">
        <v>0.13250000000000001</v>
      </c>
      <c r="H16" t="s">
        <v>33</v>
      </c>
      <c r="I16">
        <v>1300</v>
      </c>
      <c r="J16" s="12">
        <f>AVERAGE(E38:E40)</f>
        <v>0.14223333333333332</v>
      </c>
      <c r="K16" s="12"/>
      <c r="L16" s="12"/>
      <c r="M16" s="12"/>
      <c r="N16" s="12"/>
      <c r="O16" s="12"/>
      <c r="P16" s="12"/>
      <c r="Q16" s="12"/>
    </row>
    <row r="17" spans="1:17">
      <c r="A17" t="s">
        <v>37</v>
      </c>
      <c r="B17" t="s">
        <v>33</v>
      </c>
      <c r="C17">
        <v>2321</v>
      </c>
      <c r="D17">
        <v>1</v>
      </c>
      <c r="E17" s="11">
        <v>7.6499999999999999E-2</v>
      </c>
      <c r="I17">
        <v>2073</v>
      </c>
      <c r="J17" s="12">
        <f>AVERAGE(E41:E43)</f>
        <v>0.15196666666666667</v>
      </c>
      <c r="K17" s="12"/>
      <c r="L17" s="12"/>
      <c r="M17" s="12"/>
      <c r="N17" s="12"/>
      <c r="O17" s="12"/>
      <c r="P17" s="12"/>
      <c r="Q17" s="12"/>
    </row>
    <row r="18" spans="1:17">
      <c r="A18" t="s">
        <v>37</v>
      </c>
      <c r="B18" t="s">
        <v>33</v>
      </c>
      <c r="C18">
        <v>2321</v>
      </c>
      <c r="D18">
        <v>2</v>
      </c>
      <c r="E18" s="11">
        <v>8.9099999999999999E-2</v>
      </c>
      <c r="I18">
        <v>2321</v>
      </c>
      <c r="J18" s="12">
        <f>AVERAGE(E44:E46)</f>
        <v>0.16819999999999999</v>
      </c>
      <c r="K18" s="12"/>
      <c r="L18" s="12"/>
      <c r="M18" s="12"/>
      <c r="N18" s="12"/>
      <c r="O18" s="12"/>
      <c r="P18" s="12"/>
      <c r="Q18" s="12"/>
    </row>
    <row r="19" spans="1:17">
      <c r="A19" t="s">
        <v>37</v>
      </c>
      <c r="B19" t="s">
        <v>34</v>
      </c>
      <c r="C19">
        <v>1134</v>
      </c>
      <c r="D19">
        <v>1</v>
      </c>
      <c r="E19" s="11">
        <v>6.3399999999999998E-2</v>
      </c>
      <c r="H19" t="s">
        <v>34</v>
      </c>
      <c r="I19">
        <v>1134</v>
      </c>
      <c r="J19" s="12">
        <f>AVERAGE(E47:E49)</f>
        <v>0.17269999999999999</v>
      </c>
      <c r="K19" s="12"/>
      <c r="L19" s="12"/>
      <c r="M19" s="12"/>
      <c r="N19" s="12"/>
      <c r="O19" s="12"/>
      <c r="P19" s="12"/>
      <c r="Q19" s="12"/>
    </row>
    <row r="20" spans="1:17">
      <c r="A20" t="s">
        <v>37</v>
      </c>
      <c r="B20" t="s">
        <v>34</v>
      </c>
      <c r="C20">
        <v>1134</v>
      </c>
      <c r="D20">
        <v>2</v>
      </c>
      <c r="E20" s="11">
        <v>5.3600000000000002E-2</v>
      </c>
      <c r="I20">
        <v>1188</v>
      </c>
      <c r="J20" s="12">
        <f>AVERAGE(E50:E52)</f>
        <v>0.17319999999999999</v>
      </c>
      <c r="K20" s="12"/>
      <c r="L20" s="12"/>
      <c r="M20" s="12"/>
      <c r="N20" s="12"/>
      <c r="O20" s="12"/>
      <c r="P20" s="12"/>
      <c r="Q20" s="12"/>
    </row>
    <row r="21" spans="1:17">
      <c r="A21" t="s">
        <v>37</v>
      </c>
      <c r="B21" t="s">
        <v>34</v>
      </c>
      <c r="C21">
        <v>1134</v>
      </c>
      <c r="D21">
        <v>3</v>
      </c>
      <c r="E21" s="11">
        <v>5.9299999999999999E-2</v>
      </c>
      <c r="I21">
        <v>1393</v>
      </c>
      <c r="J21" s="12">
        <f>AVERAGE(E53:E55)</f>
        <v>0.17479999999999998</v>
      </c>
      <c r="K21" s="12"/>
      <c r="L21" s="12"/>
      <c r="M21" s="12"/>
      <c r="N21" s="12"/>
      <c r="O21" s="12"/>
      <c r="P21" s="12"/>
      <c r="Q21" s="12"/>
    </row>
    <row r="22" spans="1:17">
      <c r="A22" t="s">
        <v>37</v>
      </c>
      <c r="B22" t="s">
        <v>34</v>
      </c>
      <c r="C22">
        <v>1188</v>
      </c>
      <c r="D22">
        <v>1</v>
      </c>
      <c r="E22" s="11">
        <v>8.14E-2</v>
      </c>
      <c r="I22">
        <v>1854</v>
      </c>
      <c r="J22" s="12">
        <f>AVERAGE(E56:E57)</f>
        <v>0.17065</v>
      </c>
      <c r="K22" s="12"/>
      <c r="L22" s="12"/>
      <c r="M22" s="12"/>
      <c r="N22" s="12"/>
      <c r="O22" s="12"/>
      <c r="P22" s="12"/>
      <c r="Q22" s="12"/>
    </row>
    <row r="23" spans="1:17">
      <c r="A23" t="s">
        <v>37</v>
      </c>
      <c r="B23" t="s">
        <v>34</v>
      </c>
      <c r="C23">
        <v>1188</v>
      </c>
      <c r="D23">
        <v>2</v>
      </c>
      <c r="E23" s="11">
        <v>7.1300000000000002E-2</v>
      </c>
    </row>
    <row r="24" spans="1:17">
      <c r="A24" t="s">
        <v>37</v>
      </c>
      <c r="B24" t="s">
        <v>34</v>
      </c>
      <c r="C24">
        <v>1188</v>
      </c>
      <c r="D24">
        <v>3</v>
      </c>
      <c r="E24" s="11">
        <v>7.7799999999999994E-2</v>
      </c>
    </row>
    <row r="25" spans="1:17">
      <c r="A25" t="s">
        <v>37</v>
      </c>
      <c r="B25" t="s">
        <v>34</v>
      </c>
      <c r="C25">
        <v>1393</v>
      </c>
      <c r="D25">
        <v>1</v>
      </c>
      <c r="E25" s="11">
        <v>5.6099999999999997E-2</v>
      </c>
    </row>
    <row r="26" spans="1:17">
      <c r="A26" t="s">
        <v>37</v>
      </c>
      <c r="B26" t="s">
        <v>34</v>
      </c>
      <c r="C26">
        <v>1393</v>
      </c>
      <c r="D26">
        <v>2</v>
      </c>
      <c r="E26" s="11">
        <v>7.9200000000000007E-2</v>
      </c>
      <c r="I26" t="s">
        <v>72</v>
      </c>
      <c r="J26" t="s">
        <v>73</v>
      </c>
      <c r="K26" t="s">
        <v>74</v>
      </c>
    </row>
    <row r="27" spans="1:17">
      <c r="A27" t="s">
        <v>37</v>
      </c>
      <c r="B27" t="s">
        <v>34</v>
      </c>
      <c r="C27">
        <v>1393</v>
      </c>
      <c r="D27">
        <v>3</v>
      </c>
      <c r="E27" s="11">
        <v>6.0400000000000002E-2</v>
      </c>
      <c r="I27">
        <v>0.16666666666666666</v>
      </c>
      <c r="J27">
        <v>0.14223333333333332</v>
      </c>
      <c r="K27">
        <v>0.17269999999999999</v>
      </c>
    </row>
    <row r="28" spans="1:17">
      <c r="A28" t="s">
        <v>37</v>
      </c>
      <c r="B28" t="s">
        <v>34</v>
      </c>
      <c r="C28">
        <v>1854</v>
      </c>
      <c r="D28">
        <v>1</v>
      </c>
      <c r="E28" s="11">
        <v>3.6799999999999999E-2</v>
      </c>
      <c r="I28">
        <v>0.15646666666666667</v>
      </c>
      <c r="J28">
        <v>0.15196666666666667</v>
      </c>
      <c r="K28">
        <v>0.17319999999999999</v>
      </c>
    </row>
    <row r="29" spans="1:17">
      <c r="A29" t="s">
        <v>37</v>
      </c>
      <c r="B29" t="s">
        <v>34</v>
      </c>
      <c r="C29">
        <v>1854</v>
      </c>
      <c r="D29">
        <v>3</v>
      </c>
      <c r="E29" s="11">
        <v>3.9399999999999998E-2</v>
      </c>
      <c r="I29">
        <v>0.16458181818181819</v>
      </c>
      <c r="J29">
        <v>0.16819999999999999</v>
      </c>
      <c r="K29">
        <v>0.17479999999999998</v>
      </c>
    </row>
    <row r="30" spans="1:17">
      <c r="A30" t="s">
        <v>38</v>
      </c>
      <c r="B30" t="s">
        <v>32</v>
      </c>
      <c r="C30">
        <v>1366</v>
      </c>
      <c r="D30">
        <v>1</v>
      </c>
      <c r="E30" s="11">
        <v>0.1782</v>
      </c>
      <c r="K30">
        <v>0.17065</v>
      </c>
    </row>
    <row r="31" spans="1:17">
      <c r="A31" t="s">
        <v>38</v>
      </c>
      <c r="B31" t="s">
        <v>32</v>
      </c>
      <c r="C31">
        <v>1366</v>
      </c>
      <c r="D31">
        <v>2</v>
      </c>
      <c r="E31" s="11">
        <v>0.17330000000000001</v>
      </c>
    </row>
    <row r="32" spans="1:17">
      <c r="A32" t="s">
        <v>38</v>
      </c>
      <c r="B32" t="s">
        <v>32</v>
      </c>
      <c r="C32">
        <v>1366</v>
      </c>
      <c r="D32">
        <v>3</v>
      </c>
      <c r="E32" s="11">
        <v>0.14849999999999999</v>
      </c>
      <c r="I32" t="s">
        <v>82</v>
      </c>
      <c r="J32" t="s">
        <v>75</v>
      </c>
      <c r="K32" t="s">
        <v>83</v>
      </c>
    </row>
    <row r="33" spans="1:11">
      <c r="A33" t="s">
        <v>38</v>
      </c>
      <c r="B33" t="s">
        <v>32</v>
      </c>
      <c r="C33">
        <v>1403</v>
      </c>
      <c r="D33">
        <v>1</v>
      </c>
      <c r="E33" s="11">
        <v>0.18590000000000001</v>
      </c>
      <c r="I33">
        <v>3.6433333333333338E-2</v>
      </c>
      <c r="J33">
        <v>5.0333333333333334E-2</v>
      </c>
      <c r="K33">
        <v>5.8766666666666662E-2</v>
      </c>
    </row>
    <row r="34" spans="1:11">
      <c r="A34" t="s">
        <v>38</v>
      </c>
      <c r="B34" t="s">
        <v>32</v>
      </c>
      <c r="C34">
        <v>1403</v>
      </c>
      <c r="D34">
        <v>2</v>
      </c>
      <c r="E34" s="11">
        <v>0.14299999999999999</v>
      </c>
      <c r="I34">
        <v>6.9533333333333336E-2</v>
      </c>
      <c r="J34">
        <v>7.9666666666666677E-2</v>
      </c>
      <c r="K34">
        <v>7.6833333333333323E-2</v>
      </c>
    </row>
    <row r="35" spans="1:11">
      <c r="A35" t="s">
        <v>38</v>
      </c>
      <c r="B35" t="s">
        <v>32</v>
      </c>
      <c r="C35">
        <v>1403</v>
      </c>
      <c r="D35">
        <v>3</v>
      </c>
      <c r="E35" s="11">
        <v>0.14050000000000001</v>
      </c>
      <c r="I35">
        <v>4.2249999999999996E-2</v>
      </c>
      <c r="J35">
        <v>8.2799999999999999E-2</v>
      </c>
      <c r="K35">
        <v>6.5233333333333338E-2</v>
      </c>
    </row>
    <row r="36" spans="1:11">
      <c r="A36" t="s">
        <v>38</v>
      </c>
      <c r="B36" t="s">
        <v>32</v>
      </c>
      <c r="C36">
        <v>1820</v>
      </c>
      <c r="D36">
        <v>1</v>
      </c>
      <c r="E36" s="11">
        <v>0.1694</v>
      </c>
      <c r="K36">
        <v>3.8099999999999995E-2</v>
      </c>
    </row>
    <row r="37" spans="1:11">
      <c r="A37" t="s">
        <v>38</v>
      </c>
      <c r="B37" t="s">
        <v>32</v>
      </c>
      <c r="C37">
        <v>1820</v>
      </c>
      <c r="D37">
        <v>2</v>
      </c>
      <c r="E37" s="11">
        <v>0.15140000000000001</v>
      </c>
    </row>
    <row r="38" spans="1:11">
      <c r="A38" t="s">
        <v>38</v>
      </c>
      <c r="B38" t="s">
        <v>33</v>
      </c>
      <c r="C38">
        <v>1300</v>
      </c>
      <c r="D38">
        <v>1</v>
      </c>
      <c r="E38">
        <v>0.1191</v>
      </c>
    </row>
    <row r="39" spans="1:11">
      <c r="A39" t="s">
        <v>38</v>
      </c>
      <c r="B39" t="s">
        <v>33</v>
      </c>
      <c r="C39">
        <v>1300</v>
      </c>
      <c r="D39">
        <v>2</v>
      </c>
      <c r="E39">
        <v>0.14699999999999999</v>
      </c>
    </row>
    <row r="40" spans="1:11">
      <c r="A40" t="s">
        <v>38</v>
      </c>
      <c r="B40" t="s">
        <v>33</v>
      </c>
      <c r="C40">
        <v>1300</v>
      </c>
      <c r="D40">
        <v>3</v>
      </c>
      <c r="E40">
        <v>0.16059999999999999</v>
      </c>
    </row>
    <row r="41" spans="1:11">
      <c r="A41" t="s">
        <v>38</v>
      </c>
      <c r="B41" t="s">
        <v>33</v>
      </c>
      <c r="C41">
        <v>2073</v>
      </c>
      <c r="D41">
        <v>1</v>
      </c>
      <c r="E41">
        <v>0.1018</v>
      </c>
    </row>
    <row r="42" spans="1:11">
      <c r="A42" t="s">
        <v>38</v>
      </c>
      <c r="B42" t="s">
        <v>33</v>
      </c>
      <c r="C42">
        <v>2073</v>
      </c>
      <c r="D42">
        <v>2</v>
      </c>
      <c r="E42">
        <v>0.18709999999999999</v>
      </c>
    </row>
    <row r="43" spans="1:11">
      <c r="A43" t="s">
        <v>38</v>
      </c>
      <c r="B43" t="s">
        <v>33</v>
      </c>
      <c r="C43">
        <v>2073</v>
      </c>
      <c r="D43">
        <v>3</v>
      </c>
      <c r="E43">
        <v>0.16700000000000001</v>
      </c>
    </row>
    <row r="44" spans="1:11">
      <c r="A44" t="s">
        <v>38</v>
      </c>
      <c r="B44" t="s">
        <v>33</v>
      </c>
      <c r="C44">
        <v>2321</v>
      </c>
      <c r="D44">
        <v>1</v>
      </c>
      <c r="E44">
        <v>0.1578</v>
      </c>
    </row>
    <row r="45" spans="1:11">
      <c r="A45" t="s">
        <v>38</v>
      </c>
      <c r="B45" t="s">
        <v>33</v>
      </c>
      <c r="C45">
        <v>2321</v>
      </c>
      <c r="D45">
        <v>2</v>
      </c>
      <c r="E45">
        <v>0.17549999999999999</v>
      </c>
    </row>
    <row r="46" spans="1:11">
      <c r="A46" t="s">
        <v>38</v>
      </c>
      <c r="B46" t="s">
        <v>33</v>
      </c>
      <c r="C46">
        <v>2321</v>
      </c>
      <c r="D46">
        <v>3</v>
      </c>
      <c r="E46">
        <v>0.17130000000000001</v>
      </c>
    </row>
    <row r="47" spans="1:11">
      <c r="A47" t="s">
        <v>38</v>
      </c>
      <c r="B47" t="s">
        <v>34</v>
      </c>
      <c r="C47">
        <v>1134</v>
      </c>
      <c r="D47">
        <v>1</v>
      </c>
      <c r="E47" s="11">
        <v>0.18310000000000001</v>
      </c>
    </row>
    <row r="48" spans="1:11">
      <c r="A48" t="s">
        <v>38</v>
      </c>
      <c r="B48" t="s">
        <v>34</v>
      </c>
      <c r="C48">
        <v>1134</v>
      </c>
      <c r="D48">
        <v>2</v>
      </c>
      <c r="E48" s="11">
        <v>0.1661</v>
      </c>
    </row>
    <row r="49" spans="1:5">
      <c r="A49" t="s">
        <v>38</v>
      </c>
      <c r="B49" t="s">
        <v>34</v>
      </c>
      <c r="C49">
        <v>1134</v>
      </c>
      <c r="D49">
        <v>3</v>
      </c>
      <c r="E49" s="11">
        <v>0.16889999999999999</v>
      </c>
    </row>
    <row r="50" spans="1:5">
      <c r="A50" t="s">
        <v>38</v>
      </c>
      <c r="B50" t="s">
        <v>34</v>
      </c>
      <c r="C50">
        <v>1188</v>
      </c>
      <c r="D50">
        <v>1</v>
      </c>
      <c r="E50" s="11">
        <v>0.15809999999999999</v>
      </c>
    </row>
    <row r="51" spans="1:5">
      <c r="A51" t="s">
        <v>38</v>
      </c>
      <c r="B51" t="s">
        <v>34</v>
      </c>
      <c r="C51">
        <v>1188</v>
      </c>
      <c r="D51">
        <v>2</v>
      </c>
      <c r="E51" s="11">
        <v>0.18090000000000001</v>
      </c>
    </row>
    <row r="52" spans="1:5">
      <c r="A52" t="s">
        <v>38</v>
      </c>
      <c r="B52" t="s">
        <v>34</v>
      </c>
      <c r="C52">
        <v>1188</v>
      </c>
      <c r="D52">
        <v>3</v>
      </c>
      <c r="E52" s="11">
        <v>0.18060000000000001</v>
      </c>
    </row>
    <row r="53" spans="1:5">
      <c r="A53" t="s">
        <v>38</v>
      </c>
      <c r="B53" t="s">
        <v>34</v>
      </c>
      <c r="C53">
        <v>1393</v>
      </c>
      <c r="D53">
        <v>1</v>
      </c>
      <c r="E53" s="11">
        <v>0.1802</v>
      </c>
    </row>
    <row r="54" spans="1:5">
      <c r="A54" t="s">
        <v>38</v>
      </c>
      <c r="B54" t="s">
        <v>34</v>
      </c>
      <c r="C54">
        <v>1393</v>
      </c>
      <c r="D54">
        <v>2</v>
      </c>
      <c r="E54" s="11">
        <v>0.1772</v>
      </c>
    </row>
    <row r="55" spans="1:5">
      <c r="A55" t="s">
        <v>38</v>
      </c>
      <c r="B55" t="s">
        <v>34</v>
      </c>
      <c r="C55">
        <v>1393</v>
      </c>
      <c r="D55">
        <v>3</v>
      </c>
      <c r="E55" s="11">
        <v>0.16700000000000001</v>
      </c>
    </row>
    <row r="56" spans="1:5">
      <c r="A56" t="s">
        <v>38</v>
      </c>
      <c r="B56" t="s">
        <v>34</v>
      </c>
      <c r="C56">
        <v>1854</v>
      </c>
      <c r="D56">
        <v>1</v>
      </c>
      <c r="E56" s="11">
        <v>0.16969999999999999</v>
      </c>
    </row>
    <row r="57" spans="1:5">
      <c r="A57" t="s">
        <v>38</v>
      </c>
      <c r="B57" t="s">
        <v>34</v>
      </c>
      <c r="C57">
        <v>1854</v>
      </c>
      <c r="D57">
        <v>3</v>
      </c>
      <c r="E57" s="11">
        <v>0.1716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3:Y18"/>
  <sheetViews>
    <sheetView tabSelected="1" zoomScale="115" zoomScaleNormal="115" workbookViewId="0">
      <selection activeCell="T15" sqref="T15"/>
    </sheetView>
  </sheetViews>
  <sheetFormatPr defaultRowHeight="12.75"/>
  <cols>
    <col min="2" max="20" width="6.7109375" customWidth="1"/>
  </cols>
  <sheetData>
    <row r="3" spans="2:25">
      <c r="C3" t="s">
        <v>84</v>
      </c>
      <c r="I3" t="s">
        <v>44</v>
      </c>
    </row>
    <row r="4" spans="2:25">
      <c r="B4" t="s">
        <v>85</v>
      </c>
      <c r="C4" t="s">
        <v>82</v>
      </c>
      <c r="D4" t="s">
        <v>75</v>
      </c>
      <c r="E4" t="s">
        <v>83</v>
      </c>
      <c r="F4" t="s">
        <v>72</v>
      </c>
      <c r="G4" t="s">
        <v>73</v>
      </c>
      <c r="H4" t="s">
        <v>74</v>
      </c>
      <c r="I4" t="s">
        <v>82</v>
      </c>
      <c r="J4" t="s">
        <v>75</v>
      </c>
      <c r="K4" t="s">
        <v>83</v>
      </c>
      <c r="L4" t="s">
        <v>32</v>
      </c>
      <c r="M4" t="s">
        <v>73</v>
      </c>
      <c r="N4" t="s">
        <v>74</v>
      </c>
    </row>
    <row r="5" spans="2:25">
      <c r="B5">
        <v>0.25</v>
      </c>
      <c r="C5">
        <v>1.4188501211379276E-2</v>
      </c>
      <c r="D5">
        <v>2.0069645396478986E-2</v>
      </c>
      <c r="E5">
        <v>1.0808118298624849E-2</v>
      </c>
      <c r="F5">
        <v>3.0886212305201461E-2</v>
      </c>
      <c r="G5">
        <v>3.3552647800158396E-2</v>
      </c>
      <c r="H5">
        <v>3.5879854994150792E-2</v>
      </c>
      <c r="I5">
        <v>4.2026367774132441E-3</v>
      </c>
      <c r="J5">
        <v>6.5620995564648751E-3</v>
      </c>
      <c r="K5">
        <v>2.5316955478646547E-3</v>
      </c>
      <c r="L5">
        <v>2.3966003182268308E-3</v>
      </c>
      <c r="M5">
        <v>2.6112784301367967E-3</v>
      </c>
      <c r="N5">
        <v>3.9375397929970728E-3</v>
      </c>
    </row>
    <row r="6" spans="2:25">
      <c r="B6">
        <v>0.5</v>
      </c>
      <c r="C6">
        <v>2.1730536740299483E-2</v>
      </c>
      <c r="D6">
        <v>3.1820820625777298E-2</v>
      </c>
      <c r="E6">
        <v>1.9229072492802507E-2</v>
      </c>
      <c r="F6">
        <v>5.5363163901204722E-2</v>
      </c>
      <c r="G6">
        <v>5.9292249642139895E-2</v>
      </c>
      <c r="H6">
        <v>6.3537896757498213E-2</v>
      </c>
      <c r="I6">
        <v>4.5868942242678788E-3</v>
      </c>
      <c r="J6">
        <v>9.7118785643141563E-3</v>
      </c>
      <c r="K6">
        <v>4.1519988226294876E-3</v>
      </c>
      <c r="L6">
        <v>4.0405648351658297E-3</v>
      </c>
      <c r="M6">
        <v>4.0567736035651818E-3</v>
      </c>
      <c r="N6">
        <v>6.1309506868746384E-3</v>
      </c>
    </row>
    <row r="7" spans="2:25">
      <c r="B7">
        <v>0.75</v>
      </c>
      <c r="C7">
        <v>2.7097224015027371E-2</v>
      </c>
      <c r="D7">
        <v>4.0347882520871535E-2</v>
      </c>
      <c r="E7">
        <v>2.5907493157102782E-2</v>
      </c>
      <c r="F7">
        <v>7.4841623901249224E-2</v>
      </c>
      <c r="G7">
        <v>7.919159371674224E-2</v>
      </c>
      <c r="H7">
        <v>8.5060878955078273E-2</v>
      </c>
      <c r="I7">
        <v>4.8120752984411163E-3</v>
      </c>
      <c r="J7">
        <v>1.1478331552354604E-2</v>
      </c>
      <c r="K7">
        <v>5.2247046886709191E-3</v>
      </c>
      <c r="L7">
        <v>5.1376715685145678E-3</v>
      </c>
      <c r="M7">
        <v>4.8577778309726542E-3</v>
      </c>
      <c r="N7">
        <v>7.2242163979376562E-3</v>
      </c>
    </row>
    <row r="8" spans="2:25">
      <c r="B8">
        <v>1</v>
      </c>
      <c r="C8">
        <v>3.1209656450760053E-2</v>
      </c>
      <c r="D8">
        <v>4.6702885414063471E-2</v>
      </c>
      <c r="E8">
        <v>3.1282418136274609E-2</v>
      </c>
      <c r="F8">
        <v>9.0408751764826212E-2</v>
      </c>
      <c r="G8">
        <v>9.4679839684031597E-2</v>
      </c>
      <c r="H8">
        <v>0.10195375250081709</v>
      </c>
      <c r="I8">
        <v>5.1313230076697938E-3</v>
      </c>
      <c r="J8">
        <v>1.2403264827491507E-2</v>
      </c>
      <c r="K8">
        <v>5.9604593058277654E-3</v>
      </c>
      <c r="L8">
        <v>5.8380061272554559E-3</v>
      </c>
      <c r="M8">
        <v>5.3169681854040533E-3</v>
      </c>
      <c r="N8">
        <v>7.6259163172925984E-3</v>
      </c>
    </row>
    <row r="15" spans="2:25">
      <c r="P15" s="7"/>
      <c r="Q15" s="7"/>
      <c r="R15" s="7"/>
      <c r="S15" s="7"/>
      <c r="T15" s="2"/>
      <c r="U15" s="7"/>
      <c r="V15" s="7"/>
      <c r="W15" s="7"/>
      <c r="X15" s="7"/>
      <c r="Y15" s="7"/>
    </row>
    <row r="16" spans="2:25">
      <c r="P16" s="2"/>
      <c r="Q16" s="2"/>
      <c r="R16" s="2"/>
      <c r="S16" s="2"/>
      <c r="T16" s="2"/>
    </row>
    <row r="17" spans="16:20">
      <c r="P17" s="2"/>
      <c r="Q17" s="2"/>
      <c r="R17" s="2"/>
      <c r="S17" s="2"/>
      <c r="T17" s="2"/>
    </row>
    <row r="18" spans="16:20">
      <c r="P18" s="2"/>
      <c r="Q18" s="2"/>
      <c r="R18" s="2"/>
      <c r="S18" s="2"/>
      <c r="T18" s="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D3E</vt:lpstr>
      <vt:lpstr>D4E</vt:lpstr>
      <vt:lpstr>T2E</vt:lpstr>
      <vt:lpstr>D3L</vt:lpstr>
      <vt:lpstr>D4L</vt:lpstr>
      <vt:lpstr>T2L</vt:lpstr>
      <vt:lpstr>Data for GLM</vt:lpstr>
      <vt:lpstr>Initial Rise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</dc:creator>
  <cp:lastModifiedBy>Jeremy</cp:lastModifiedBy>
  <dcterms:created xsi:type="dcterms:W3CDTF">2012-09-04T19:05:36Z</dcterms:created>
  <dcterms:modified xsi:type="dcterms:W3CDTF">2012-10-01T19:39:40Z</dcterms:modified>
</cp:coreProperties>
</file>