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saka University\ReserchData\5.論文\1.MSC\データ集\★MSC論文RawData\Fig2E\"/>
    </mc:Choice>
  </mc:AlternateContent>
  <bookViews>
    <workbookView xWindow="0" yWindow="0" windowWidth="21330" windowHeight="10500" tabRatio="794"/>
  </bookViews>
  <sheets>
    <sheet name="Resul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3" i="1" l="1"/>
  <c r="J23" i="1"/>
  <c r="E24" i="1"/>
  <c r="J24" i="1"/>
  <c r="E25" i="1"/>
  <c r="J25" i="1"/>
  <c r="D25" i="1"/>
  <c r="D24" i="1"/>
  <c r="D23" i="1"/>
  <c r="K12" i="1" l="1"/>
  <c r="I4" i="1"/>
  <c r="I3" i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F23" i="1" s="1"/>
  <c r="H16" i="1"/>
  <c r="K16" i="1" s="1"/>
  <c r="H15" i="1"/>
  <c r="K15" i="1" s="1"/>
  <c r="H14" i="1"/>
  <c r="I14" i="1" s="1"/>
  <c r="H13" i="1"/>
  <c r="H12" i="1"/>
  <c r="I12" i="1" s="1"/>
  <c r="H11" i="1"/>
  <c r="K11" i="1" s="1"/>
  <c r="H10" i="1"/>
  <c r="I10" i="1" s="1"/>
  <c r="H9" i="1"/>
  <c r="H24" i="1" s="1"/>
  <c r="H8" i="1"/>
  <c r="K8" i="1" s="1"/>
  <c r="H7" i="1"/>
  <c r="K7" i="1" s="1"/>
  <c r="H6" i="1"/>
  <c r="I6" i="1" s="1"/>
  <c r="H5" i="1"/>
  <c r="I5" i="1" s="1"/>
  <c r="H4" i="1"/>
  <c r="K4" i="1" s="1"/>
  <c r="H3" i="1"/>
  <c r="D27" i="1"/>
  <c r="D26" i="1"/>
  <c r="I11" i="1" l="1"/>
  <c r="K14" i="1"/>
  <c r="I7" i="1"/>
  <c r="I15" i="1"/>
  <c r="I8" i="1"/>
  <c r="I23" i="1" s="1"/>
  <c r="I16" i="1"/>
  <c r="H27" i="1"/>
  <c r="H25" i="1"/>
  <c r="G24" i="1"/>
  <c r="G25" i="1"/>
  <c r="K5" i="1"/>
  <c r="K9" i="1"/>
  <c r="K24" i="1" s="1"/>
  <c r="K6" i="1"/>
  <c r="K10" i="1"/>
  <c r="D19" i="1"/>
  <c r="H26" i="1"/>
  <c r="H23" i="1"/>
  <c r="F24" i="1"/>
  <c r="F25" i="1"/>
  <c r="G3" i="1"/>
  <c r="G23" i="1" s="1"/>
  <c r="I9" i="1"/>
  <c r="I24" i="1" s="1"/>
  <c r="I13" i="1"/>
  <c r="K3" i="1"/>
  <c r="E19" i="1"/>
  <c r="K13" i="1"/>
  <c r="D21" i="1"/>
  <c r="I25" i="1" l="1"/>
  <c r="K27" i="1"/>
  <c r="K25" i="1"/>
  <c r="K23" i="1"/>
  <c r="E26" i="1"/>
  <c r="E21" i="1"/>
  <c r="E20" i="1"/>
  <c r="D20" i="1"/>
  <c r="F19" i="1" l="1"/>
  <c r="H21" i="1"/>
  <c r="H20" i="1"/>
  <c r="H19" i="1"/>
  <c r="F21" i="1"/>
  <c r="F20" i="1"/>
  <c r="K20" i="1"/>
  <c r="I20" i="1" l="1"/>
  <c r="K21" i="1"/>
  <c r="I26" i="1"/>
  <c r="I27" i="1"/>
  <c r="I21" i="1"/>
  <c r="G20" i="1"/>
  <c r="G19" i="1"/>
  <c r="I19" i="1"/>
  <c r="K19" i="1"/>
  <c r="K26" i="1"/>
  <c r="G21" i="1"/>
</calcChain>
</file>

<file path=xl/sharedStrings.xml><?xml version="1.0" encoding="utf-8"?>
<sst xmlns="http://schemas.openxmlformats.org/spreadsheetml/2006/main" count="26" uniqueCount="20">
  <si>
    <t>BW (g)</t>
    <phoneticPr fontId="1"/>
  </si>
  <si>
    <t>HW/BW (%)</t>
    <phoneticPr fontId="1"/>
  </si>
  <si>
    <t>Ave</t>
    <phoneticPr fontId="1"/>
  </si>
  <si>
    <t>SEM</t>
    <phoneticPr fontId="1"/>
  </si>
  <si>
    <t>Animal No.</t>
    <phoneticPr fontId="1"/>
  </si>
  <si>
    <t>HW (g)</t>
    <phoneticPr fontId="1"/>
  </si>
  <si>
    <t>HW (mg)</t>
    <phoneticPr fontId="1"/>
  </si>
  <si>
    <t>HW/BW(mg/g)</t>
    <phoneticPr fontId="1"/>
  </si>
  <si>
    <t>HW/BW(g/g)</t>
    <phoneticPr fontId="1"/>
  </si>
  <si>
    <t>tibia length (mm)</t>
    <phoneticPr fontId="1"/>
  </si>
  <si>
    <t>HW/Tibia (mg/mm)</t>
    <phoneticPr fontId="1"/>
  </si>
  <si>
    <t>Sham</t>
    <phoneticPr fontId="1"/>
  </si>
  <si>
    <t>Control</t>
    <phoneticPr fontId="1"/>
  </si>
  <si>
    <t>TAC</t>
    <phoneticPr fontId="1"/>
  </si>
  <si>
    <t>Sham</t>
    <phoneticPr fontId="1"/>
  </si>
  <si>
    <t>TAC</t>
    <phoneticPr fontId="1"/>
  </si>
  <si>
    <t>Tubulin</t>
    <phoneticPr fontId="1"/>
  </si>
  <si>
    <t>hMSC</t>
    <phoneticPr fontId="1"/>
  </si>
  <si>
    <t>Cont</t>
    <phoneticPr fontId="1"/>
  </si>
  <si>
    <t>HW/Tibia (mg/mm)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</si>
</sst>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0"/>
    <numFmt numFmtId="178" formatCode="0.000"/>
  </numFmts>
  <fonts count="3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177" fontId="2" fillId="0" borderId="1" xfId="0" applyNumberFormat="1" applyFont="1" applyBorder="1">
      <alignment vertical="center"/>
    </xf>
    <xf numFmtId="2" fontId="2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>
      <alignment vertical="center"/>
    </xf>
    <xf numFmtId="2" fontId="2" fillId="0" borderId="1" xfId="0" applyNumberFormat="1" applyFont="1" applyBorder="1">
      <alignment vertical="center"/>
    </xf>
    <xf numFmtId="0" fontId="2" fillId="0" borderId="0" xfId="0" applyFont="1" applyBorder="1" applyAlignment="1">
      <alignment vertical="center" wrapText="1"/>
    </xf>
    <xf numFmtId="177" fontId="2" fillId="0" borderId="0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Heart</a:t>
            </a:r>
            <a:r>
              <a:rPr lang="en-US" altLang="ja-JP" baseline="0"/>
              <a:t> Weight (mg)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1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7-638A-4A3B-8FD4-CD32678AA1D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8-638A-4A3B-8FD4-CD32678AA1D7}"/>
              </c:ext>
            </c:extLst>
          </c:dPt>
          <c:errBars>
            <c:errBarType val="plus"/>
            <c:errValType val="cust"/>
            <c:noEndCap val="0"/>
            <c:plus>
              <c:numRef>
                <c:f>Result!$H$23:$H$25</c:f>
                <c:numCache>
                  <c:formatCode>General</c:formatCode>
                  <c:ptCount val="3"/>
                  <c:pt idx="0">
                    <c:v>4.9463791470798792</c:v>
                  </c:pt>
                  <c:pt idx="1">
                    <c:v>3.4247870980057527</c:v>
                  </c:pt>
                  <c:pt idx="2">
                    <c:v>6.5748890991914584</c:v>
                  </c:pt>
                </c:numCache>
              </c:numRef>
            </c:plus>
            <c:minus>
              <c:numRef>
                <c:f>Result!$H$23:$H$25</c:f>
                <c:numCache>
                  <c:formatCode>General</c:formatCode>
                  <c:ptCount val="3"/>
                  <c:pt idx="0">
                    <c:v>4.9463791470798792</c:v>
                  </c:pt>
                  <c:pt idx="1">
                    <c:v>3.4247870980057527</c:v>
                  </c:pt>
                  <c:pt idx="2">
                    <c:v>6.5748890991914584</c:v>
                  </c:pt>
                </c:numCache>
              </c:numRef>
            </c:minus>
          </c:errBars>
          <c:cat>
            <c:multiLvlStrRef>
              <c:f>Result!$B$19:$C$21</c:f>
              <c:multiLvlStrCache>
                <c:ptCount val="3"/>
                <c:lvl>
                  <c:pt idx="0">
                    <c:v>Sham</c:v>
                  </c:pt>
                  <c:pt idx="1">
                    <c:v>Cont</c:v>
                  </c:pt>
                  <c:pt idx="2">
                    <c:v>hMSC</c:v>
                  </c:pt>
                </c:lvl>
                <c:lvl>
                  <c:pt idx="1">
                    <c:v>TAC</c:v>
                  </c:pt>
                </c:lvl>
              </c:multiLvlStrCache>
            </c:multiLvlStrRef>
          </c:cat>
          <c:val>
            <c:numRef>
              <c:f>Result!$H$19:$H$21</c:f>
              <c:numCache>
                <c:formatCode>0.0000</c:formatCode>
                <c:ptCount val="3"/>
                <c:pt idx="0">
                  <c:v>117</c:v>
                </c:pt>
                <c:pt idx="1">
                  <c:v>156.25</c:v>
                </c:pt>
                <c:pt idx="2">
                  <c:v>137.25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A-4A3B-8FD4-CD32678AA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502744"/>
        <c:axId val="414496184"/>
      </c:barChart>
      <c:catAx>
        <c:axId val="41450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4496184"/>
        <c:crosses val="autoZero"/>
        <c:auto val="1"/>
        <c:lblAlgn val="ctr"/>
        <c:lblOffset val="100"/>
        <c:tickMarkSkip val="1"/>
        <c:noMultiLvlLbl val="0"/>
      </c:catAx>
      <c:valAx>
        <c:axId val="4144961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4502744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baseline="0"/>
              <a:t>Heart Weight/Body Weight (%)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534-40B2-8B1C-76F9124B738A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5534-40B2-8B1C-76F9124B738A}"/>
              </c:ext>
            </c:extLst>
          </c:dPt>
          <c:errBars>
            <c:errBarType val="plus"/>
            <c:errValType val="cust"/>
            <c:noEndCap val="0"/>
            <c:plus>
              <c:numRef>
                <c:f>Result!$G$23:$G$25</c:f>
                <c:numCache>
                  <c:formatCode>General</c:formatCode>
                  <c:ptCount val="3"/>
                  <c:pt idx="0">
                    <c:v>1.64720058936615E-2</c:v>
                  </c:pt>
                  <c:pt idx="1">
                    <c:v>1.2688520005264107E-2</c:v>
                  </c:pt>
                  <c:pt idx="2">
                    <c:v>2.0906438265223485E-2</c:v>
                  </c:pt>
                </c:numCache>
              </c:numRef>
            </c:plus>
            <c:minus>
              <c:numRef>
                <c:f>Result!$G$23:$G$25</c:f>
                <c:numCache>
                  <c:formatCode>General</c:formatCode>
                  <c:ptCount val="3"/>
                  <c:pt idx="0">
                    <c:v>1.64720058936615E-2</c:v>
                  </c:pt>
                  <c:pt idx="1">
                    <c:v>1.2688520005264107E-2</c:v>
                  </c:pt>
                  <c:pt idx="2">
                    <c:v>2.0906438265223485E-2</c:v>
                  </c:pt>
                </c:numCache>
              </c:numRef>
            </c:minus>
          </c:errBars>
          <c:cat>
            <c:multiLvlStrRef>
              <c:f>Result!$B$19:$C$21</c:f>
              <c:multiLvlStrCache>
                <c:ptCount val="3"/>
                <c:lvl>
                  <c:pt idx="0">
                    <c:v>Sham</c:v>
                  </c:pt>
                  <c:pt idx="1">
                    <c:v>Cont</c:v>
                  </c:pt>
                  <c:pt idx="2">
                    <c:v>hMSC</c:v>
                  </c:pt>
                </c:lvl>
                <c:lvl>
                  <c:pt idx="1">
                    <c:v>TAC</c:v>
                  </c:pt>
                </c:lvl>
              </c:multiLvlStrCache>
            </c:multiLvlStrRef>
          </c:cat>
          <c:val>
            <c:numRef>
              <c:f>Result!$G$19:$G$21</c:f>
              <c:numCache>
                <c:formatCode>0.0000</c:formatCode>
                <c:ptCount val="3"/>
                <c:pt idx="0">
                  <c:v>0.44903071772443631</c:v>
                </c:pt>
                <c:pt idx="1">
                  <c:v>0.58411538050917999</c:v>
                </c:pt>
                <c:pt idx="2">
                  <c:v>0.55114549359357923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534-40B2-8B1C-76F9124B7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12703880"/>
        <c:axId val="312705192"/>
      </c:barChart>
      <c:catAx>
        <c:axId val="312703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12705192"/>
        <c:crosses val="autoZero"/>
        <c:auto val="1"/>
        <c:lblAlgn val="ctr"/>
        <c:lblOffset val="100"/>
        <c:noMultiLvlLbl val="0"/>
      </c:catAx>
      <c:valAx>
        <c:axId val="312705192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2703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baseline="0"/>
              <a:t>Body Weight (g)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F2-4278-AEC5-46E02C2B8D7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847-4F85-B045-883E8961151E}"/>
              </c:ext>
            </c:extLst>
          </c:dPt>
          <c:errBars>
            <c:errBarType val="plus"/>
            <c:errValType val="cust"/>
            <c:noEndCap val="0"/>
            <c:plus>
              <c:numRef>
                <c:f>Result!$D$23:$D$25</c:f>
                <c:numCache>
                  <c:formatCode>General</c:formatCode>
                  <c:ptCount val="3"/>
                  <c:pt idx="0">
                    <c:v>0.26034165586355523</c:v>
                  </c:pt>
                  <c:pt idx="1">
                    <c:v>0.1040832999733067</c:v>
                  </c:pt>
                  <c:pt idx="2">
                    <c:v>0.9177644941196339</c:v>
                  </c:pt>
                </c:numCache>
              </c:numRef>
            </c:plus>
            <c:minus>
              <c:numRef>
                <c:f>Result!$D$23:$D$25</c:f>
                <c:numCache>
                  <c:formatCode>General</c:formatCode>
                  <c:ptCount val="3"/>
                  <c:pt idx="0">
                    <c:v>0.26034165586355523</c:v>
                  </c:pt>
                  <c:pt idx="1">
                    <c:v>0.1040832999733067</c:v>
                  </c:pt>
                  <c:pt idx="2">
                    <c:v>0.9177644941196339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Result!$B$19:$C$21</c:f>
              <c:multiLvlStrCache>
                <c:ptCount val="3"/>
                <c:lvl>
                  <c:pt idx="0">
                    <c:v>Sham</c:v>
                  </c:pt>
                  <c:pt idx="1">
                    <c:v>Cont</c:v>
                  </c:pt>
                  <c:pt idx="2">
                    <c:v>hMSC</c:v>
                  </c:pt>
                </c:lvl>
                <c:lvl>
                  <c:pt idx="1">
                    <c:v>TAC</c:v>
                  </c:pt>
                </c:lvl>
              </c:multiLvlStrCache>
            </c:multiLvlStrRef>
          </c:cat>
          <c:val>
            <c:numRef>
              <c:f>Result!$D$19:$D$21</c:f>
              <c:numCache>
                <c:formatCode>0.00</c:formatCode>
                <c:ptCount val="3"/>
                <c:pt idx="0">
                  <c:v>25.921428571428574</c:v>
                </c:pt>
                <c:pt idx="1">
                  <c:v>26.75</c:v>
                </c:pt>
                <c:pt idx="2">
                  <c:v>24.924999999999997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F2-4278-AEC5-46E02C2B8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12703880"/>
        <c:axId val="312705192"/>
      </c:barChart>
      <c:catAx>
        <c:axId val="312703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12705192"/>
        <c:crosses val="autoZero"/>
        <c:auto val="1"/>
        <c:lblAlgn val="ctr"/>
        <c:lblOffset val="100"/>
        <c:noMultiLvlLbl val="0"/>
      </c:catAx>
      <c:valAx>
        <c:axId val="312705192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270388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baseline="0"/>
              <a:t>Heart Weight/Body Weight (mg/g)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8CA-4827-9CAE-DC703A265DE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18CA-4827-9CAE-DC703A265DE7}"/>
              </c:ext>
            </c:extLst>
          </c:dPt>
          <c:errBars>
            <c:errBarType val="plus"/>
            <c:errValType val="cust"/>
            <c:noEndCap val="0"/>
            <c:plus>
              <c:numRef>
                <c:f>Result!$I$23:$I$25</c:f>
                <c:numCache>
                  <c:formatCode>General</c:formatCode>
                  <c:ptCount val="3"/>
                  <c:pt idx="0">
                    <c:v>0.1647200589366149</c:v>
                  </c:pt>
                  <c:pt idx="1">
                    <c:v>0.12688520005264095</c:v>
                  </c:pt>
                  <c:pt idx="2">
                    <c:v>0.20906438265223481</c:v>
                  </c:pt>
                </c:numCache>
              </c:numRef>
            </c:plus>
            <c:minus>
              <c:numRef>
                <c:f>Result!$I$23:$I$25</c:f>
                <c:numCache>
                  <c:formatCode>General</c:formatCode>
                  <c:ptCount val="3"/>
                  <c:pt idx="0">
                    <c:v>0.1647200589366149</c:v>
                  </c:pt>
                  <c:pt idx="1">
                    <c:v>0.12688520005264095</c:v>
                  </c:pt>
                  <c:pt idx="2">
                    <c:v>0.20906438265223481</c:v>
                  </c:pt>
                </c:numCache>
              </c:numRef>
            </c:minus>
          </c:errBars>
          <c:cat>
            <c:multiLvlStrRef>
              <c:f>Result!$B$19:$C$21</c:f>
              <c:multiLvlStrCache>
                <c:ptCount val="3"/>
                <c:lvl>
                  <c:pt idx="0">
                    <c:v>Sham</c:v>
                  </c:pt>
                  <c:pt idx="1">
                    <c:v>Cont</c:v>
                  </c:pt>
                  <c:pt idx="2">
                    <c:v>hMSC</c:v>
                  </c:pt>
                </c:lvl>
                <c:lvl>
                  <c:pt idx="1">
                    <c:v>TAC</c:v>
                  </c:pt>
                </c:lvl>
              </c:multiLvlStrCache>
            </c:multiLvlStrRef>
          </c:cat>
          <c:val>
            <c:numRef>
              <c:f>Result!$I$19:$I$21</c:f>
              <c:numCache>
                <c:formatCode>0.00</c:formatCode>
                <c:ptCount val="3"/>
                <c:pt idx="0">
                  <c:v>4.4903071772443619</c:v>
                </c:pt>
                <c:pt idx="1">
                  <c:v>5.8411538050917997</c:v>
                </c:pt>
                <c:pt idx="2">
                  <c:v>5.5114549359357934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8CA-4827-9CAE-DC703A265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12703880"/>
        <c:axId val="312705192"/>
      </c:barChart>
      <c:catAx>
        <c:axId val="312703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12705192"/>
        <c:crosses val="autoZero"/>
        <c:auto val="1"/>
        <c:lblAlgn val="ctr"/>
        <c:lblOffset val="100"/>
        <c:noMultiLvlLbl val="0"/>
      </c:catAx>
      <c:valAx>
        <c:axId val="312705192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2703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baseline="0"/>
              <a:t>Heart Weight/Tibia length (mg/mm)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8E9-45EA-A410-87C4FD4CC7D9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8E9-45EA-A410-87C4FD4CC7D9}"/>
              </c:ext>
            </c:extLst>
          </c:dPt>
          <c:errBars>
            <c:errBarType val="plus"/>
            <c:errValType val="cust"/>
            <c:noEndCap val="0"/>
            <c:plus>
              <c:numRef>
                <c:f>Result!$K$23:$K$25</c:f>
                <c:numCache>
                  <c:formatCode>General</c:formatCode>
                  <c:ptCount val="3"/>
                  <c:pt idx="0">
                    <c:v>0.2380548172626378</c:v>
                  </c:pt>
                  <c:pt idx="1">
                    <c:v>0.19026594988920822</c:v>
                  </c:pt>
                  <c:pt idx="2">
                    <c:v>0.36527161662174767</c:v>
                  </c:pt>
                </c:numCache>
              </c:numRef>
            </c:plus>
            <c:minus>
              <c:numRef>
                <c:f>Result!$K$23:$K$25</c:f>
                <c:numCache>
                  <c:formatCode>General</c:formatCode>
                  <c:ptCount val="3"/>
                  <c:pt idx="0">
                    <c:v>0.2380548172626378</c:v>
                  </c:pt>
                  <c:pt idx="1">
                    <c:v>0.19026594988920822</c:v>
                  </c:pt>
                  <c:pt idx="2">
                    <c:v>0.36527161662174767</c:v>
                  </c:pt>
                </c:numCache>
              </c:numRef>
            </c:minus>
          </c:errBars>
          <c:cat>
            <c:multiLvlStrRef>
              <c:f>Result!$B$19:$C$21</c:f>
              <c:multiLvlStrCache>
                <c:ptCount val="3"/>
                <c:lvl>
                  <c:pt idx="0">
                    <c:v>Sham</c:v>
                  </c:pt>
                  <c:pt idx="1">
                    <c:v>Cont</c:v>
                  </c:pt>
                  <c:pt idx="2">
                    <c:v>hMSC</c:v>
                  </c:pt>
                </c:lvl>
                <c:lvl>
                  <c:pt idx="1">
                    <c:v>TAC</c:v>
                  </c:pt>
                </c:lvl>
              </c:multiLvlStrCache>
            </c:multiLvlStrRef>
          </c:cat>
          <c:val>
            <c:numRef>
              <c:f>Result!$K$19:$K$21</c:f>
              <c:numCache>
                <c:formatCode>0.00</c:formatCode>
                <c:ptCount val="3"/>
                <c:pt idx="0">
                  <c:v>6.435185185185186</c:v>
                </c:pt>
                <c:pt idx="1">
                  <c:v>8.6805555555555554</c:v>
                </c:pt>
                <c:pt idx="2">
                  <c:v>7.625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8E9-45EA-A410-87C4FD4CC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12703880"/>
        <c:axId val="312705192"/>
      </c:barChart>
      <c:catAx>
        <c:axId val="312703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12705192"/>
        <c:crosses val="autoZero"/>
        <c:auto val="1"/>
        <c:lblAlgn val="ctr"/>
        <c:lblOffset val="100"/>
        <c:noMultiLvlLbl val="0"/>
      </c:catAx>
      <c:valAx>
        <c:axId val="312705192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2703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altLang="ja-JP"/>
              <a:t>HW/TL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7B4-4065-B929-174D20E32C1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7B4-4065-B929-174D20E32C1F}"/>
              </c:ext>
            </c:extLst>
          </c:dPt>
          <c:errBars>
            <c:errBarType val="plus"/>
            <c:errValType val="cust"/>
            <c:noEndCap val="0"/>
            <c:plus>
              <c:numRef>
                <c:f>Result!$K$23:$K$25</c:f>
                <c:numCache>
                  <c:formatCode>General</c:formatCode>
                  <c:ptCount val="3"/>
                  <c:pt idx="0">
                    <c:v>0.2380548172626378</c:v>
                  </c:pt>
                  <c:pt idx="1">
                    <c:v>0.19026594988920822</c:v>
                  </c:pt>
                  <c:pt idx="2">
                    <c:v>0.36527161662174767</c:v>
                  </c:pt>
                </c:numCache>
              </c:numRef>
            </c:plus>
            <c:minus>
              <c:numRef>
                <c:f>Result!$K$23:$K$25</c:f>
                <c:numCache>
                  <c:formatCode>General</c:formatCode>
                  <c:ptCount val="3"/>
                  <c:pt idx="0">
                    <c:v>0.2380548172626378</c:v>
                  </c:pt>
                  <c:pt idx="1">
                    <c:v>0.19026594988920822</c:v>
                  </c:pt>
                  <c:pt idx="2">
                    <c:v>0.36527161662174767</c:v>
                  </c:pt>
                </c:numCache>
              </c:numRef>
            </c:minus>
          </c:errBars>
          <c:cat>
            <c:multiLvlStrRef>
              <c:f>Result!$B$19:$C$21</c:f>
              <c:multiLvlStrCache>
                <c:ptCount val="3"/>
                <c:lvl>
                  <c:pt idx="0">
                    <c:v>Sham</c:v>
                  </c:pt>
                  <c:pt idx="1">
                    <c:v>Cont</c:v>
                  </c:pt>
                  <c:pt idx="2">
                    <c:v>hMSC</c:v>
                  </c:pt>
                </c:lvl>
                <c:lvl>
                  <c:pt idx="1">
                    <c:v>TAC</c:v>
                  </c:pt>
                </c:lvl>
              </c:multiLvlStrCache>
            </c:multiLvlStrRef>
          </c:cat>
          <c:val>
            <c:numRef>
              <c:f>Result!$K$19:$K$21</c:f>
              <c:numCache>
                <c:formatCode>0.00</c:formatCode>
                <c:ptCount val="3"/>
                <c:pt idx="0">
                  <c:v>6.435185185185186</c:v>
                </c:pt>
                <c:pt idx="1">
                  <c:v>8.6805555555555554</c:v>
                </c:pt>
                <c:pt idx="2">
                  <c:v>7.625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7B4-4065-B929-174D20E32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760304"/>
        <c:axId val="529762272"/>
      </c:barChart>
      <c:scatterChart>
        <c:scatterStyle val="lineMarker"/>
        <c:varyColors val="0"/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Result!$N$3:$N$16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xVal>
          <c:yVal>
            <c:numRef>
              <c:f>Result!$O$3:$O$16</c:f>
              <c:numCache>
                <c:formatCode>0.000</c:formatCode>
                <c:ptCount val="14"/>
                <c:pt idx="0">
                  <c:v>7.0555555555555554</c:v>
                </c:pt>
                <c:pt idx="1">
                  <c:v>7</c:v>
                </c:pt>
                <c:pt idx="2">
                  <c:v>6.6111111111111107</c:v>
                </c:pt>
                <c:pt idx="3">
                  <c:v>5.5555555555555554</c:v>
                </c:pt>
                <c:pt idx="4">
                  <c:v>6</c:v>
                </c:pt>
                <c:pt idx="5">
                  <c:v>6.3888888888888893</c:v>
                </c:pt>
                <c:pt idx="6">
                  <c:v>8.5555555555555554</c:v>
                </c:pt>
                <c:pt idx="7">
                  <c:v>8.6111111111111107</c:v>
                </c:pt>
                <c:pt idx="8">
                  <c:v>9.2222222222222214</c:v>
                </c:pt>
                <c:pt idx="9">
                  <c:v>8.3333333333333339</c:v>
                </c:pt>
                <c:pt idx="10">
                  <c:v>8.1666666666666661</c:v>
                </c:pt>
                <c:pt idx="11">
                  <c:v>6.8888888888888893</c:v>
                </c:pt>
                <c:pt idx="12">
                  <c:v>8.3333333333333339</c:v>
                </c:pt>
                <c:pt idx="13">
                  <c:v>7.1111111111111107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7B4-4065-B929-174D20E32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760304"/>
        <c:axId val="529762272"/>
      </c:scatterChart>
      <c:catAx>
        <c:axId val="52976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529762272"/>
        <c:crosses val="autoZero"/>
        <c:auto val="1"/>
        <c:lblAlgn val="ctr"/>
        <c:lblOffset val="100"/>
        <c:tickMarkSkip val="1"/>
        <c:noMultiLvlLbl val="0"/>
      </c:catAx>
      <c:valAx>
        <c:axId val="5297622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529760304"/>
        <c:crosses val="autoZero"/>
        <c:crossBetween val="between"/>
        <c:majorUnit val="2"/>
      </c:valAx>
    </c:plotArea>
    <c:plotVisOnly val="1"/>
    <c:dispBlanksAs val="gap"/>
    <c:showDLblsOverMax val="0"/>
  </c:chart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Result!$N$3:$N$16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xVal>
          <c:yVal>
            <c:numRef>
              <c:f>Result!$O$3:$O$16</c:f>
              <c:numCache>
                <c:formatCode>0.000</c:formatCode>
                <c:ptCount val="14"/>
                <c:pt idx="0">
                  <c:v>7.0555555555555554</c:v>
                </c:pt>
                <c:pt idx="1">
                  <c:v>7</c:v>
                </c:pt>
                <c:pt idx="2">
                  <c:v>6.6111111111111107</c:v>
                </c:pt>
                <c:pt idx="3">
                  <c:v>5.5555555555555554</c:v>
                </c:pt>
                <c:pt idx="4">
                  <c:v>6</c:v>
                </c:pt>
                <c:pt idx="5">
                  <c:v>6.3888888888888893</c:v>
                </c:pt>
                <c:pt idx="6">
                  <c:v>8.5555555555555554</c:v>
                </c:pt>
                <c:pt idx="7">
                  <c:v>8.6111111111111107</c:v>
                </c:pt>
                <c:pt idx="8">
                  <c:v>9.2222222222222214</c:v>
                </c:pt>
                <c:pt idx="9">
                  <c:v>8.3333333333333339</c:v>
                </c:pt>
                <c:pt idx="10">
                  <c:v>8.1666666666666661</c:v>
                </c:pt>
                <c:pt idx="11">
                  <c:v>6.8888888888888893</c:v>
                </c:pt>
                <c:pt idx="12">
                  <c:v>8.3333333333333339</c:v>
                </c:pt>
                <c:pt idx="13">
                  <c:v>7.1111111111111107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96-408F-8FAB-6DAE1A222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150376"/>
        <c:axId val="687151688"/>
      </c:scatterChart>
      <c:valAx>
        <c:axId val="687150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7151688"/>
        <c:crosses val="autoZero"/>
        <c:crossBetween val="midCat"/>
      </c:valAx>
      <c:valAx>
        <c:axId val="687151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7150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314327</xdr:colOff>
      <xdr:row>43</xdr:row>
      <xdr:rowOff>28575</xdr:rowOff>
    </xdr:from>
    <xdr:to>
      <xdr:col>5</xdr:col>
      <xdr:colOff>506183</xdr:colOff>
      <xdr:row>58</xdr:row>
      <xdr:rowOff>85725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657226</xdr:colOff>
      <xdr:row>43</xdr:row>
      <xdr:rowOff>0</xdr:rowOff>
    </xdr:from>
    <xdr:to>
      <xdr:col>10</xdr:col>
      <xdr:colOff>26958</xdr:colOff>
      <xdr:row>58</xdr:row>
      <xdr:rowOff>57150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27</xdr:row>
      <xdr:rowOff>19050</xdr:rowOff>
    </xdr:from>
    <xdr:to>
      <xdr:col>4</xdr:col>
      <xdr:colOff>275964</xdr:colOff>
      <xdr:row>42</xdr:row>
      <xdr:rowOff>76200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323851</xdr:colOff>
      <xdr:row>27</xdr:row>
      <xdr:rowOff>19050</xdr:rowOff>
    </xdr:from>
    <xdr:to>
      <xdr:col>8</xdr:col>
      <xdr:colOff>628651</xdr:colOff>
      <xdr:row>42</xdr:row>
      <xdr:rowOff>76200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695326</xdr:colOff>
      <xdr:row>27</xdr:row>
      <xdr:rowOff>9525</xdr:rowOff>
    </xdr:from>
    <xdr:to>
      <xdr:col>13</xdr:col>
      <xdr:colOff>485776</xdr:colOff>
      <xdr:row>42</xdr:row>
      <xdr:rowOff>66675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179294</xdr:colOff>
      <xdr:row>43</xdr:row>
      <xdr:rowOff>11204</xdr:rowOff>
    </xdr:from>
    <xdr:to>
      <xdr:col>15</xdr:col>
      <xdr:colOff>317127</xdr:colOff>
      <xdr:row>58</xdr:row>
      <xdr:rowOff>68354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112058</xdr:colOff>
      <xdr:row>2</xdr:row>
      <xdr:rowOff>152399</xdr:rowOff>
    </xdr:from>
    <xdr:to>
      <xdr:col>19</xdr:col>
      <xdr:colOff>532279</xdr:colOff>
      <xdr:row>15</xdr:row>
      <xdr:rowOff>67234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7"/>
  <sheetViews>
    <sheetView tabSelected="1" zoomScale="85" zoomScaleNormal="85" workbookViewId="0">
      <selection activeCell="Y23" sqref="Y23"/>
    </sheetView>
  </sheetViews>
  <sheetFormatPr defaultRowHeight="12.75" x14ac:dyDescent="0.15"/>
  <cols>
    <col min="1" max="1" width="9.140625" style="1"/>
    <col min="2" max="2" width="12.5703125" style="1" bestFit="1" customWidth="1"/>
    <col min="3" max="5" width="9.140625" style="1"/>
    <col min="6" max="6" width="12.5703125" style="1" bestFit="1" customWidth="1"/>
    <col min="7" max="7" width="12.28515625" style="1" bestFit="1" customWidth="1"/>
    <col min="8" max="8" width="9.140625" style="1"/>
    <col min="9" max="9" width="14.28515625" style="1" bestFit="1" customWidth="1"/>
    <col min="10" max="16384" width="9.140625" style="1"/>
  </cols>
  <sheetData>
    <row r="2" spans="1:16" x14ac:dyDescent="0.15">
      <c r="C2" s="1" t="s">
        <v>4</v>
      </c>
      <c r="D2" s="1" t="s">
        <v>0</v>
      </c>
      <c r="E2" s="1" t="s">
        <v>5</v>
      </c>
      <c r="F2" s="1" t="s">
        <v>8</v>
      </c>
      <c r="G2" s="1" t="s">
        <v>1</v>
      </c>
      <c r="H2" s="1" t="s">
        <v>6</v>
      </c>
      <c r="I2" s="1" t="s">
        <v>7</v>
      </c>
      <c r="J2" s="1" t="s">
        <v>9</v>
      </c>
      <c r="K2" s="1" t="s">
        <v>10</v>
      </c>
      <c r="N2" s="1" t="s">
        <v>4</v>
      </c>
      <c r="O2" s="1" t="s">
        <v>19</v>
      </c>
      <c r="P2" s="1" t="s">
        <v>16</v>
      </c>
    </row>
    <row r="3" spans="1:16" x14ac:dyDescent="0.15">
      <c r="B3" s="17" t="s">
        <v>14</v>
      </c>
      <c r="C3" s="2">
        <v>1</v>
      </c>
      <c r="D3" s="2">
        <v>25.6</v>
      </c>
      <c r="E3" s="2">
        <v>0.127</v>
      </c>
      <c r="F3" s="6">
        <f>E3/D3</f>
        <v>4.9609375000000001E-3</v>
      </c>
      <c r="G3" s="6">
        <f>F3*100</f>
        <v>0.49609375</v>
      </c>
      <c r="H3" s="2">
        <f>E3*1000</f>
        <v>127</v>
      </c>
      <c r="I3" s="6">
        <f>H3/D3</f>
        <v>4.9609375</v>
      </c>
      <c r="J3" s="2">
        <v>18</v>
      </c>
      <c r="K3" s="13">
        <f>H3/J3</f>
        <v>7.0555555555555554</v>
      </c>
      <c r="N3" s="14">
        <v>1</v>
      </c>
      <c r="O3" s="13">
        <v>7.0555555555555554</v>
      </c>
    </row>
    <row r="4" spans="1:16" x14ac:dyDescent="0.15">
      <c r="B4" s="18"/>
      <c r="C4" s="2">
        <v>2</v>
      </c>
      <c r="D4" s="2">
        <v>27</v>
      </c>
      <c r="E4" s="2">
        <v>0.13300000000000001</v>
      </c>
      <c r="F4" s="6">
        <f t="shared" ref="F4:F16" si="0">E4/D4</f>
        <v>4.9259259259259265E-3</v>
      </c>
      <c r="G4" s="6">
        <f t="shared" ref="G4:G16" si="1">F4*100</f>
        <v>0.49259259259259264</v>
      </c>
      <c r="H4" s="2">
        <f t="shared" ref="H4:H16" si="2">E4*1000</f>
        <v>133</v>
      </c>
      <c r="I4" s="6">
        <f t="shared" ref="I4:I16" si="3">H4/D4</f>
        <v>4.9259259259259256</v>
      </c>
      <c r="J4" s="2">
        <v>19</v>
      </c>
      <c r="K4" s="13">
        <f t="shared" ref="K4:K16" si="4">H4/J4</f>
        <v>7</v>
      </c>
      <c r="N4" s="14">
        <v>1</v>
      </c>
      <c r="O4" s="13">
        <v>7</v>
      </c>
    </row>
    <row r="5" spans="1:16" x14ac:dyDescent="0.15">
      <c r="B5" s="18"/>
      <c r="C5" s="2">
        <v>3</v>
      </c>
      <c r="D5" s="2">
        <v>26.6</v>
      </c>
      <c r="E5" s="2">
        <v>0.11899999999999999</v>
      </c>
      <c r="F5" s="6">
        <f t="shared" si="0"/>
        <v>4.4736842105263155E-3</v>
      </c>
      <c r="G5" s="6">
        <f t="shared" si="1"/>
        <v>0.44736842105263153</v>
      </c>
      <c r="H5" s="2">
        <f t="shared" si="2"/>
        <v>119</v>
      </c>
      <c r="I5" s="6">
        <f t="shared" si="3"/>
        <v>4.4736842105263159</v>
      </c>
      <c r="J5" s="2">
        <v>18</v>
      </c>
      <c r="K5" s="13">
        <f t="shared" si="4"/>
        <v>6.6111111111111107</v>
      </c>
      <c r="N5" s="14">
        <v>1</v>
      </c>
      <c r="O5" s="13">
        <v>6.6111111111111107</v>
      </c>
    </row>
    <row r="6" spans="1:16" ht="12.75" customHeight="1" x14ac:dyDescent="0.15">
      <c r="B6" s="18"/>
      <c r="C6" s="2">
        <v>4</v>
      </c>
      <c r="D6" s="2">
        <v>25.6</v>
      </c>
      <c r="E6" s="2">
        <v>0.1</v>
      </c>
      <c r="F6" s="6">
        <f t="shared" si="0"/>
        <v>3.90625E-3</v>
      </c>
      <c r="G6" s="6">
        <f t="shared" si="1"/>
        <v>0.390625</v>
      </c>
      <c r="H6" s="2">
        <f t="shared" si="2"/>
        <v>100</v>
      </c>
      <c r="I6" s="6">
        <f t="shared" si="3"/>
        <v>3.90625</v>
      </c>
      <c r="J6" s="2">
        <v>18</v>
      </c>
      <c r="K6" s="13">
        <f t="shared" si="4"/>
        <v>5.5555555555555554</v>
      </c>
      <c r="N6" s="14">
        <v>1</v>
      </c>
      <c r="O6" s="13">
        <v>5.5555555555555554</v>
      </c>
    </row>
    <row r="7" spans="1:16" x14ac:dyDescent="0.15">
      <c r="B7" s="18"/>
      <c r="C7" s="2">
        <v>5</v>
      </c>
      <c r="D7" s="2">
        <v>25.4</v>
      </c>
      <c r="E7" s="2">
        <v>0.108</v>
      </c>
      <c r="F7" s="6">
        <f t="shared" si="0"/>
        <v>4.2519685039370076E-3</v>
      </c>
      <c r="G7" s="6">
        <f t="shared" si="1"/>
        <v>0.42519685039370075</v>
      </c>
      <c r="H7" s="2">
        <f t="shared" si="2"/>
        <v>108</v>
      </c>
      <c r="I7" s="6">
        <f t="shared" si="3"/>
        <v>4.2519685039370083</v>
      </c>
      <c r="J7" s="2">
        <v>18</v>
      </c>
      <c r="K7" s="13">
        <f t="shared" si="4"/>
        <v>6</v>
      </c>
      <c r="N7" s="14">
        <v>1</v>
      </c>
      <c r="O7" s="13">
        <v>6</v>
      </c>
    </row>
    <row r="8" spans="1:16" x14ac:dyDescent="0.15">
      <c r="B8" s="19"/>
      <c r="C8" s="2">
        <v>6</v>
      </c>
      <c r="D8" s="2">
        <v>26</v>
      </c>
      <c r="E8" s="2">
        <v>0.115</v>
      </c>
      <c r="F8" s="6">
        <f t="shared" si="0"/>
        <v>4.4230769230769237E-3</v>
      </c>
      <c r="G8" s="6">
        <f t="shared" si="1"/>
        <v>0.44230769230769235</v>
      </c>
      <c r="H8" s="2">
        <f t="shared" si="2"/>
        <v>115</v>
      </c>
      <c r="I8" s="6">
        <f t="shared" si="3"/>
        <v>4.4230769230769234</v>
      </c>
      <c r="J8" s="2">
        <v>18</v>
      </c>
      <c r="K8" s="13">
        <f t="shared" si="4"/>
        <v>6.3888888888888893</v>
      </c>
      <c r="N8" s="14">
        <v>1</v>
      </c>
      <c r="O8" s="13">
        <v>6.3888888888888893</v>
      </c>
    </row>
    <row r="9" spans="1:16" x14ac:dyDescent="0.15">
      <c r="A9" s="20" t="s">
        <v>15</v>
      </c>
      <c r="B9" s="20" t="s">
        <v>12</v>
      </c>
      <c r="C9" s="2">
        <v>1</v>
      </c>
      <c r="D9" s="2">
        <v>26.8</v>
      </c>
      <c r="E9" s="2">
        <v>0.154</v>
      </c>
      <c r="F9" s="6">
        <f t="shared" si="0"/>
        <v>5.7462686567164179E-3</v>
      </c>
      <c r="G9" s="6">
        <f t="shared" si="1"/>
        <v>0.57462686567164178</v>
      </c>
      <c r="H9" s="2">
        <f t="shared" si="2"/>
        <v>154</v>
      </c>
      <c r="I9" s="6">
        <f t="shared" si="3"/>
        <v>5.7462686567164178</v>
      </c>
      <c r="J9" s="2">
        <v>18</v>
      </c>
      <c r="K9" s="13">
        <f t="shared" si="4"/>
        <v>8.5555555555555554</v>
      </c>
      <c r="N9" s="14">
        <v>2</v>
      </c>
      <c r="O9" s="13">
        <v>8.5555555555555554</v>
      </c>
    </row>
    <row r="10" spans="1:16" x14ac:dyDescent="0.15">
      <c r="A10" s="21"/>
      <c r="B10" s="21"/>
      <c r="C10" s="2">
        <v>2</v>
      </c>
      <c r="D10" s="2">
        <v>27</v>
      </c>
      <c r="E10" s="2">
        <v>0.155</v>
      </c>
      <c r="F10" s="6">
        <f t="shared" si="0"/>
        <v>5.7407407407407407E-3</v>
      </c>
      <c r="G10" s="6">
        <f t="shared" si="1"/>
        <v>0.57407407407407407</v>
      </c>
      <c r="H10" s="2">
        <f t="shared" si="2"/>
        <v>155</v>
      </c>
      <c r="I10" s="6">
        <f t="shared" si="3"/>
        <v>5.7407407407407405</v>
      </c>
      <c r="J10" s="2">
        <v>18</v>
      </c>
      <c r="K10" s="13">
        <f t="shared" si="4"/>
        <v>8.6111111111111107</v>
      </c>
      <c r="N10" s="14">
        <v>2</v>
      </c>
      <c r="O10" s="13">
        <v>8.6111111111111107</v>
      </c>
    </row>
    <row r="11" spans="1:16" x14ac:dyDescent="0.15">
      <c r="A11" s="21"/>
      <c r="B11" s="21"/>
      <c r="C11" s="2">
        <v>3</v>
      </c>
      <c r="D11" s="2">
        <v>26.7</v>
      </c>
      <c r="E11" s="2">
        <v>0.16600000000000001</v>
      </c>
      <c r="F11" s="6">
        <f t="shared" si="0"/>
        <v>6.217228464419476E-3</v>
      </c>
      <c r="G11" s="6">
        <f t="shared" si="1"/>
        <v>0.62172284644194764</v>
      </c>
      <c r="H11" s="2">
        <f t="shared" si="2"/>
        <v>166</v>
      </c>
      <c r="I11" s="6">
        <f t="shared" si="3"/>
        <v>6.2172284644194757</v>
      </c>
      <c r="J11" s="2">
        <v>18</v>
      </c>
      <c r="K11" s="13">
        <f t="shared" si="4"/>
        <v>9.2222222222222214</v>
      </c>
      <c r="N11" s="14">
        <v>2</v>
      </c>
      <c r="O11" s="13">
        <v>9.2222222222222214</v>
      </c>
    </row>
    <row r="12" spans="1:16" x14ac:dyDescent="0.15">
      <c r="A12" s="21"/>
      <c r="B12" s="22"/>
      <c r="C12" s="2">
        <v>5</v>
      </c>
      <c r="D12" s="2">
        <v>26.5</v>
      </c>
      <c r="E12" s="2">
        <v>0.15</v>
      </c>
      <c r="F12" s="6">
        <f t="shared" si="0"/>
        <v>5.6603773584905656E-3</v>
      </c>
      <c r="G12" s="6">
        <f t="shared" si="1"/>
        <v>0.56603773584905659</v>
      </c>
      <c r="H12" s="2">
        <f t="shared" si="2"/>
        <v>150</v>
      </c>
      <c r="I12" s="6">
        <f t="shared" si="3"/>
        <v>5.6603773584905657</v>
      </c>
      <c r="J12" s="2">
        <v>18</v>
      </c>
      <c r="K12" s="13">
        <f t="shared" si="4"/>
        <v>8.3333333333333339</v>
      </c>
      <c r="M12" s="3"/>
      <c r="N12" s="14">
        <v>2</v>
      </c>
      <c r="O12" s="13">
        <v>8.3333333333333339</v>
      </c>
    </row>
    <row r="13" spans="1:16" x14ac:dyDescent="0.15">
      <c r="A13" s="21"/>
      <c r="B13" s="20" t="s">
        <v>17</v>
      </c>
      <c r="C13" s="2">
        <v>1</v>
      </c>
      <c r="D13" s="2">
        <v>25.2</v>
      </c>
      <c r="E13" s="2">
        <v>0.14699999999999999</v>
      </c>
      <c r="F13" s="6">
        <f t="shared" si="0"/>
        <v>5.8333333333333336E-3</v>
      </c>
      <c r="G13" s="6">
        <f t="shared" si="1"/>
        <v>0.58333333333333337</v>
      </c>
      <c r="H13" s="2">
        <f t="shared" si="2"/>
        <v>147</v>
      </c>
      <c r="I13" s="6">
        <f t="shared" si="3"/>
        <v>5.8333333333333339</v>
      </c>
      <c r="J13" s="2">
        <v>18</v>
      </c>
      <c r="K13" s="13">
        <f t="shared" si="4"/>
        <v>8.1666666666666661</v>
      </c>
      <c r="M13" s="3"/>
      <c r="N13" s="15">
        <v>3</v>
      </c>
      <c r="O13" s="13">
        <v>8.1666666666666661</v>
      </c>
    </row>
    <row r="14" spans="1:16" x14ac:dyDescent="0.15">
      <c r="A14" s="21"/>
      <c r="B14" s="21"/>
      <c r="C14" s="2">
        <v>2</v>
      </c>
      <c r="D14" s="2">
        <v>25.3</v>
      </c>
      <c r="E14" s="2">
        <v>0.124</v>
      </c>
      <c r="F14" s="6">
        <f t="shared" si="0"/>
        <v>4.9011857707509879E-3</v>
      </c>
      <c r="G14" s="6">
        <f t="shared" si="1"/>
        <v>0.49011857707509882</v>
      </c>
      <c r="H14" s="2">
        <f t="shared" si="2"/>
        <v>124</v>
      </c>
      <c r="I14" s="6">
        <f t="shared" si="3"/>
        <v>4.9011857707509883</v>
      </c>
      <c r="J14" s="2">
        <v>18</v>
      </c>
      <c r="K14" s="13">
        <f t="shared" si="4"/>
        <v>6.8888888888888893</v>
      </c>
      <c r="M14" s="3"/>
      <c r="N14" s="15">
        <v>3</v>
      </c>
      <c r="O14" s="13">
        <v>6.8888888888888893</v>
      </c>
    </row>
    <row r="15" spans="1:16" x14ac:dyDescent="0.15">
      <c r="A15" s="21"/>
      <c r="B15" s="21"/>
      <c r="C15" s="2">
        <v>3</v>
      </c>
      <c r="D15" s="2">
        <v>26.8</v>
      </c>
      <c r="E15" s="2">
        <v>0.15</v>
      </c>
      <c r="F15" s="6">
        <f t="shared" si="0"/>
        <v>5.597014925373134E-3</v>
      </c>
      <c r="G15" s="6">
        <f t="shared" si="1"/>
        <v>0.55970149253731338</v>
      </c>
      <c r="H15" s="2">
        <f t="shared" si="2"/>
        <v>150</v>
      </c>
      <c r="I15" s="6">
        <f t="shared" si="3"/>
        <v>5.5970149253731343</v>
      </c>
      <c r="J15" s="2">
        <v>18</v>
      </c>
      <c r="K15" s="13">
        <f t="shared" si="4"/>
        <v>8.3333333333333339</v>
      </c>
      <c r="L15" s="9"/>
      <c r="M15" s="3"/>
      <c r="N15" s="15">
        <v>3</v>
      </c>
      <c r="O15" s="13">
        <v>8.3333333333333339</v>
      </c>
    </row>
    <row r="16" spans="1:16" x14ac:dyDescent="0.15">
      <c r="A16" s="22"/>
      <c r="B16" s="22"/>
      <c r="C16" s="2">
        <v>4</v>
      </c>
      <c r="D16" s="2">
        <v>22.4</v>
      </c>
      <c r="E16" s="2">
        <v>0.128</v>
      </c>
      <c r="F16" s="6">
        <f t="shared" si="0"/>
        <v>5.7142857142857151E-3</v>
      </c>
      <c r="G16" s="6">
        <f t="shared" si="1"/>
        <v>0.57142857142857151</v>
      </c>
      <c r="H16" s="2">
        <f t="shared" si="2"/>
        <v>128</v>
      </c>
      <c r="I16" s="6">
        <f t="shared" si="3"/>
        <v>5.7142857142857144</v>
      </c>
      <c r="J16" s="2">
        <v>18</v>
      </c>
      <c r="K16" s="13">
        <f t="shared" si="4"/>
        <v>7.1111111111111107</v>
      </c>
      <c r="M16" s="3"/>
      <c r="N16" s="15">
        <v>3</v>
      </c>
      <c r="O16" s="13">
        <v>7.1111111111111107</v>
      </c>
    </row>
    <row r="17" spans="2:14" x14ac:dyDescent="0.15">
      <c r="B17" s="11"/>
      <c r="C17" s="8"/>
      <c r="D17" s="8"/>
      <c r="E17" s="8"/>
      <c r="F17" s="12"/>
      <c r="G17" s="12"/>
      <c r="H17" s="8"/>
      <c r="I17" s="12"/>
      <c r="K17" s="5"/>
      <c r="M17" s="3"/>
      <c r="N17" s="3"/>
    </row>
    <row r="18" spans="2:14" x14ac:dyDescent="0.15">
      <c r="C18" s="1" t="s">
        <v>2</v>
      </c>
      <c r="I18" s="4"/>
      <c r="M18" s="3"/>
      <c r="N18" s="3"/>
    </row>
    <row r="19" spans="2:14" x14ac:dyDescent="0.15">
      <c r="B19" s="2"/>
      <c r="C19" s="2" t="s">
        <v>11</v>
      </c>
      <c r="D19" s="10">
        <f>AVERAGE(D3:D16)</f>
        <v>25.921428571428574</v>
      </c>
      <c r="E19" s="6">
        <f>AVERAGE(E3:E16)</f>
        <v>0.13399999999999998</v>
      </c>
      <c r="F19" s="6">
        <f>AVERAGE(F3:F8)</f>
        <v>4.4903071772443614E-3</v>
      </c>
      <c r="G19" s="6">
        <f>AVERAGE(G3:G8)</f>
        <v>0.44903071772443631</v>
      </c>
      <c r="H19" s="6">
        <f>AVERAGE(H3:H8)</f>
        <v>117</v>
      </c>
      <c r="I19" s="10">
        <f>AVERAGE(I3:I8)</f>
        <v>4.4903071772443619</v>
      </c>
      <c r="J19" s="10"/>
      <c r="K19" s="10">
        <f>AVERAGE(K3:K8)</f>
        <v>6.435185185185186</v>
      </c>
    </row>
    <row r="20" spans="2:14" x14ac:dyDescent="0.15">
      <c r="B20" s="16" t="s">
        <v>13</v>
      </c>
      <c r="C20" s="2" t="s">
        <v>18</v>
      </c>
      <c r="D20" s="10">
        <f>AVERAGE(D9:D12)</f>
        <v>26.75</v>
      </c>
      <c r="E20" s="6">
        <f>AVERAGE(E9:E12)</f>
        <v>0.15625</v>
      </c>
      <c r="F20" s="6">
        <f>AVERAGE(F9:F12)</f>
        <v>5.8411538050917996E-3</v>
      </c>
      <c r="G20" s="6">
        <f>AVERAGE(G9:G12)</f>
        <v>0.58411538050917999</v>
      </c>
      <c r="H20" s="6">
        <f>AVERAGE(H9:H12)</f>
        <v>156.25</v>
      </c>
      <c r="I20" s="10">
        <f>AVERAGE(I9:I12)</f>
        <v>5.8411538050917997</v>
      </c>
      <c r="J20" s="7"/>
      <c r="K20" s="10">
        <f>AVERAGE(K9:K12)</f>
        <v>8.6805555555555554</v>
      </c>
    </row>
    <row r="21" spans="2:14" x14ac:dyDescent="0.15">
      <c r="B21" s="16"/>
      <c r="C21" s="2" t="s">
        <v>17</v>
      </c>
      <c r="D21" s="10">
        <f t="shared" ref="D21:I21" si="5">AVERAGE(D13:D16)</f>
        <v>24.924999999999997</v>
      </c>
      <c r="E21" s="6">
        <f t="shared" si="5"/>
        <v>0.13725000000000001</v>
      </c>
      <c r="F21" s="6">
        <f t="shared" si="5"/>
        <v>5.5114549359357931E-3</v>
      </c>
      <c r="G21" s="6">
        <f t="shared" si="5"/>
        <v>0.55114549359357923</v>
      </c>
      <c r="H21" s="6">
        <f t="shared" si="5"/>
        <v>137.25</v>
      </c>
      <c r="I21" s="10">
        <f t="shared" si="5"/>
        <v>5.5114549359357934</v>
      </c>
      <c r="J21" s="7"/>
      <c r="K21" s="10">
        <f>AVERAGE(K13:K16)</f>
        <v>7.625</v>
      </c>
    </row>
    <row r="22" spans="2:14" x14ac:dyDescent="0.15">
      <c r="C22" s="1" t="s">
        <v>3</v>
      </c>
      <c r="D22" s="7"/>
      <c r="E22" s="4"/>
      <c r="I22" s="7"/>
      <c r="J22" s="7"/>
      <c r="K22" s="7"/>
    </row>
    <row r="23" spans="2:14" x14ac:dyDescent="0.15">
      <c r="B23" s="2"/>
      <c r="C23" s="2" t="s">
        <v>11</v>
      </c>
      <c r="D23" s="10">
        <f>STDEV(D3:D8)/SQRT(COUNT(D3:D8))</f>
        <v>0.26034165586355523</v>
      </c>
      <c r="E23" s="10">
        <f>STDEV(E3:E8)/SQRT(COUNT(E3:E8))</f>
        <v>4.9463791470798794E-3</v>
      </c>
      <c r="F23" s="10">
        <f>STDEV(F3:F8)/SQRT(COUNT(F3:F8))</f>
        <v>1.6472005893661504E-4</v>
      </c>
      <c r="G23" s="10">
        <f>STDEV(G3:G8)/SQRT(COUNT(G3:G8))</f>
        <v>1.64720058936615E-2</v>
      </c>
      <c r="H23" s="10">
        <f>STDEV(H3:H8)/SQRT(COUNT(H3:H8))</f>
        <v>4.9463791470798792</v>
      </c>
      <c r="I23" s="10">
        <f>STDEV(I3:I8)/SQRT(COUNT(I3:I8))</f>
        <v>0.1647200589366149</v>
      </c>
      <c r="J23" s="10">
        <f>STDEV(J3:J8)/SQRT(COUNT(J3:J8))</f>
        <v>0.16666666666666666</v>
      </c>
      <c r="K23" s="10">
        <f>STDEV(K3:K8)/SQRT(COUNT(K3:K8))</f>
        <v>0.2380548172626378</v>
      </c>
    </row>
    <row r="24" spans="2:14" x14ac:dyDescent="0.15">
      <c r="B24" s="16" t="s">
        <v>13</v>
      </c>
      <c r="C24" s="2" t="s">
        <v>18</v>
      </c>
      <c r="D24" s="10">
        <f>STDEV(D9:D12)/SQRT(COUNT(D9:D12))</f>
        <v>0.1040832999733067</v>
      </c>
      <c r="E24" s="10">
        <f>STDEV(E9:E12)/SQRT(COUNT(E9:E12))</f>
        <v>3.4247870980057562E-3</v>
      </c>
      <c r="F24" s="10">
        <f>STDEV(F9:F12)/SQRT(COUNT(F9:F12))</f>
        <v>1.2688520005264101E-4</v>
      </c>
      <c r="G24" s="10">
        <f>STDEV(G9:G12)/SQRT(COUNT(G9:G12))</f>
        <v>1.2688520005264107E-2</v>
      </c>
      <c r="H24" s="10">
        <f>STDEV(H9:H12)/SQRT(COUNT(H9:H12))</f>
        <v>3.4247870980057527</v>
      </c>
      <c r="I24" s="10">
        <f>STDEV(I9:I12)/SQRT(COUNT(I9:I12))</f>
        <v>0.12688520005264095</v>
      </c>
      <c r="J24" s="10">
        <f>STDEV(J9:J12)/SQRT(COUNT(J9:J12))</f>
        <v>0</v>
      </c>
      <c r="K24" s="10">
        <f>STDEV(K9:K12)/SQRT(COUNT(K9:K12))</f>
        <v>0.19026594988920822</v>
      </c>
    </row>
    <row r="25" spans="2:14" x14ac:dyDescent="0.15">
      <c r="B25" s="16"/>
      <c r="C25" s="2" t="s">
        <v>17</v>
      </c>
      <c r="D25" s="10">
        <f>STDEV(D13:D16)/SQRT(COUNT(D13:D16))</f>
        <v>0.9177644941196339</v>
      </c>
      <c r="E25" s="10">
        <f t="shared" ref="E25:K25" si="6">STDEV(E13:E16)/SQRT(COUNT(E13:E16))</f>
        <v>6.5748890991914567E-3</v>
      </c>
      <c r="F25" s="10">
        <f t="shared" si="6"/>
        <v>2.0906438265223489E-4</v>
      </c>
      <c r="G25" s="10">
        <f t="shared" si="6"/>
        <v>2.0906438265223485E-2</v>
      </c>
      <c r="H25" s="10">
        <f t="shared" si="6"/>
        <v>6.5748890991914584</v>
      </c>
      <c r="I25" s="10">
        <f t="shared" si="6"/>
        <v>0.20906438265223481</v>
      </c>
      <c r="J25" s="10">
        <f t="shared" si="6"/>
        <v>0</v>
      </c>
      <c r="K25" s="10">
        <f t="shared" si="6"/>
        <v>0.36527161662174767</v>
      </c>
    </row>
    <row r="26" spans="2:14" x14ac:dyDescent="0.15">
      <c r="D26" s="1">
        <f>TTEST(D3:D8,D9:D12,2,2)</f>
        <v>6.5278633739463285E-2</v>
      </c>
      <c r="E26" s="1">
        <f>TTEST(E3:E8,E9:E12,2,2)</f>
        <v>3.9830845999417388E-4</v>
      </c>
      <c r="H26" s="1">
        <f>TTEST(H3:H8,H9:H12,2,2)</f>
        <v>3.9830845999417388E-4</v>
      </c>
      <c r="I26" s="1">
        <f>TTEST(I3:I8,I9:I12,2,2)</f>
        <v>3.6257012659110912E-4</v>
      </c>
      <c r="K26" s="1">
        <f>TTEST(K3:K8,K9:K12,2,2)</f>
        <v>1.4741836820343767E-4</v>
      </c>
    </row>
    <row r="27" spans="2:14" x14ac:dyDescent="0.15">
      <c r="D27" s="1">
        <f>TTEST(D9:D12,D13:D16,2,2)</f>
        <v>9.5570548107840325E-2</v>
      </c>
      <c r="E27" s="1">
        <f>TTEST(E9:E12,E13:E16,2,2)</f>
        <v>4.2739722006135357E-2</v>
      </c>
      <c r="H27" s="1">
        <f>TTEST(H9:H12,H13:H16,2,2)</f>
        <v>4.2739722006135253E-2</v>
      </c>
      <c r="I27" s="1">
        <f>TTEST(I9:I12,I13:I16,2,2)</f>
        <v>0.22627638836406472</v>
      </c>
      <c r="K27" s="1">
        <f>TTEST(K9:K12,K13:K16,2,2)</f>
        <v>4.2739722006135232E-2</v>
      </c>
    </row>
  </sheetData>
  <mergeCells count="3">
    <mergeCell ref="B24:B25"/>
    <mergeCell ref="B3:B8"/>
    <mergeCell ref="B20:B21"/>
  </mergeCells>
  <phoneticPr fontId="1"/>
  <pageMargins left="0.7" right="0.7" top="0.75" bottom="0.75" header="0.3" footer="0.3"/>
  <pageSetup paperSize="9"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Result</vt:lpstr>
    </vt:vector>
  </TitlesOfParts>
  <Company>Kowa Company, Ltd.,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E153104</dc:creator>
  <cp:lastModifiedBy>E153104</cp:lastModifiedBy>
  <cp:lastPrinted>2019-04-15T09:25:15Z</cp:lastPrinted>
  <dcterms:created xsi:type="dcterms:W3CDTF">2017-07-06T03:24:45Z</dcterms:created>
  <dcterms:modified xsi:type="dcterms:W3CDTF">2019-08-28T04:34:16Z</dcterms:modified>
</cp:coreProperties>
</file>