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69k227\Desktop\WARC\Papers\Codling moth in Montana - biofix model comparisons and damage surveys\"/>
    </mc:Choice>
  </mc:AlternateContent>
  <xr:revisionPtr revIDLastSave="0" documentId="13_ncr:1_{F61774FD-409E-44C5-A069-8417F4E5A20A}" xr6:coauthVersionLast="45" xr6:coauthVersionMax="45" xr10:uidLastSave="{00000000-0000-0000-0000-000000000000}"/>
  <bookViews>
    <workbookView xWindow="-108" yWindow="-108" windowWidth="23256" windowHeight="12576" xr2:uid="{C244A5A4-67E9-4B01-B265-DA4A9CFDE66B}"/>
  </bookViews>
  <sheets>
    <sheet name="Overview, definitions, supplies" sheetId="7" r:id="rId1"/>
    <sheet name="Comparison overview" sheetId="5" r:id="rId2"/>
    <sheet name="2018 CM traps vs models" sheetId="1" r:id="rId3"/>
    <sheet name="2019 CM traps vs models" sheetId="2" r:id="rId4"/>
    <sheet name="2020 CM traps vs models" sheetId="6" r:id="rId5"/>
    <sheet name="Model 2 graph" sheetId="4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5" l="1"/>
  <c r="I21" i="5" l="1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G21" i="5"/>
  <c r="G22" i="5"/>
  <c r="J22" i="5" s="1"/>
  <c r="G23" i="5"/>
  <c r="G24" i="5"/>
  <c r="G25" i="5"/>
  <c r="G26" i="5"/>
  <c r="J26" i="5" s="1"/>
  <c r="G27" i="5"/>
  <c r="J27" i="5" s="1"/>
  <c r="G28" i="5"/>
  <c r="G29" i="5"/>
  <c r="G30" i="5"/>
  <c r="J30" i="5" s="1"/>
  <c r="G31" i="5"/>
  <c r="G32" i="5"/>
  <c r="G33" i="5"/>
  <c r="G34" i="5"/>
  <c r="J34" i="5" s="1"/>
  <c r="G35" i="5"/>
  <c r="J28" i="5" l="1"/>
  <c r="J24" i="5"/>
  <c r="J23" i="5"/>
  <c r="J33" i="5"/>
  <c r="J29" i="5"/>
  <c r="J21" i="5"/>
  <c r="J25" i="5"/>
  <c r="J32" i="5"/>
  <c r="J31" i="5"/>
  <c r="J35" i="5"/>
  <c r="Q28" i="6" l="1"/>
  <c r="Q27" i="6"/>
  <c r="J27" i="6"/>
  <c r="Q26" i="6"/>
  <c r="J26" i="6"/>
  <c r="Q25" i="6"/>
  <c r="Q24" i="6"/>
  <c r="J24" i="6"/>
  <c r="Q23" i="6"/>
  <c r="J23" i="6"/>
  <c r="Q22" i="6"/>
  <c r="J22" i="6"/>
  <c r="Q21" i="6"/>
  <c r="Q20" i="6"/>
  <c r="J20" i="6"/>
  <c r="Q19" i="6"/>
  <c r="Q18" i="6"/>
  <c r="J18" i="6"/>
  <c r="Q17" i="6"/>
  <c r="M17" i="6"/>
  <c r="J17" i="6"/>
  <c r="Q16" i="6"/>
  <c r="J16" i="6"/>
  <c r="Q15" i="6"/>
  <c r="J15" i="6"/>
  <c r="Q14" i="6"/>
  <c r="J14" i="6"/>
  <c r="Q13" i="6"/>
  <c r="J13" i="6"/>
  <c r="Q12" i="6"/>
  <c r="M12" i="6"/>
  <c r="Q11" i="6"/>
  <c r="Q10" i="6"/>
  <c r="J10" i="6"/>
  <c r="Q9" i="6"/>
  <c r="J9" i="6"/>
  <c r="Q8" i="6"/>
  <c r="J8" i="6"/>
  <c r="Q7" i="6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" i="5"/>
  <c r="G3" i="5"/>
  <c r="G4" i="5"/>
  <c r="G5" i="5"/>
  <c r="J5" i="5" s="1"/>
  <c r="G6" i="5"/>
  <c r="G7" i="5"/>
  <c r="G8" i="5"/>
  <c r="G9" i="5"/>
  <c r="J9" i="5" s="1"/>
  <c r="G10" i="5"/>
  <c r="G11" i="5"/>
  <c r="G12" i="5"/>
  <c r="G13" i="5"/>
  <c r="J13" i="5" s="1"/>
  <c r="G14" i="5"/>
  <c r="G15" i="5"/>
  <c r="G16" i="5"/>
  <c r="G17" i="5"/>
  <c r="G18" i="5"/>
  <c r="G19" i="5"/>
  <c r="G20" i="5"/>
  <c r="J2" i="5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7" i="2"/>
  <c r="G8" i="1"/>
  <c r="G9" i="1"/>
  <c r="G10" i="1"/>
  <c r="G11" i="1"/>
  <c r="G12" i="1"/>
  <c r="G13" i="1"/>
  <c r="G14" i="1"/>
  <c r="G15" i="1"/>
  <c r="G7" i="1"/>
  <c r="N8" i="1"/>
  <c r="N9" i="1"/>
  <c r="N10" i="1"/>
  <c r="N11" i="1"/>
  <c r="N12" i="1"/>
  <c r="N13" i="1"/>
  <c r="N14" i="1"/>
  <c r="N15" i="1"/>
  <c r="N7" i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7" i="2"/>
  <c r="C14" i="1"/>
  <c r="C9" i="1"/>
  <c r="C10" i="1"/>
  <c r="C11" i="1"/>
  <c r="C12" i="1"/>
  <c r="C13" i="1"/>
  <c r="C15" i="1"/>
  <c r="C8" i="1"/>
  <c r="C7" i="1"/>
  <c r="J8" i="5" l="1"/>
  <c r="J20" i="5"/>
  <c r="J12" i="5"/>
  <c r="J4" i="5"/>
  <c r="J15" i="5"/>
  <c r="J7" i="5"/>
  <c r="J16" i="5"/>
  <c r="J19" i="5"/>
  <c r="J11" i="5"/>
  <c r="J3" i="5"/>
  <c r="J18" i="5"/>
  <c r="J10" i="5"/>
  <c r="J17" i="5"/>
  <c r="J14" i="5"/>
  <c r="J6" i="5"/>
  <c r="C24" i="2"/>
  <c r="C22" i="2"/>
  <c r="C23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tc={BA4A7293-334A-4C78-9CBA-5DC653A3908B}</author>
    <author>tc={0B4F586E-7CA2-4EF1-A74F-5937EA95CA8C}</author>
  </authors>
  <commentList>
    <comment ref="A3" authorId="0" shapeId="0" xr:uid="{BA4A7293-334A-4C78-9CBA-5DC653A3908B}">
      <text>
        <t>[Threaded comment]
Your version of Excel allows you to read this threaded comment; however, any edits to it will get removed if the file is opened in a newer version of Excel. Learn more: https://go.microsoft.com/fwlink/?linkid=870924
Comment:
    I had to use the same weather station as the Hort farm -- couldn't find the one listed previously, another station didn't have data from that year, and a third was really weird for 2018</t>
      </text>
    </comment>
    <comment ref="A9" authorId="1" shapeId="0" xr:uid="{0B4F586E-7CA2-4EF1-A74F-5937EA95CA8C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from local station bad for 2018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tc={87A5E852-0EB2-4484-855B-7557FC1FEDA6}</author>
    <author>tc={0B64497E-52D4-4E4D-B9B4-49DDF0BAE5C4}</author>
  </authors>
  <commentList>
    <comment ref="A8" authorId="0" shapeId="0" xr:uid="{87A5E852-0EB2-4484-855B-7557FC1FEDA6}">
      <text>
        <t>[Threaded comment]
Your version of Excel allows you to read this threaded comment; however, any edits to it will get removed if the file is opened in a newer version of Excel. Learn more: https://go.microsoft.com/fwlink/?linkid=870924
Comment:
    I had to use the same weather station as the Hort farm -- couldn't find the one listed previously, another station didn't have data from that year, and a third was really weird for 2018</t>
      </text>
    </comment>
    <comment ref="A14" authorId="1" shapeId="0" xr:uid="{0B64497E-52D4-4E4D-B9B4-49DDF0BAE5C4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from local station bad for 2018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tc={CCDCCCB4-03DD-4496-A51C-46C6AE978C20}</author>
    <author>tc={6A9BEFFA-5E92-474C-B874-A662178C1937}</author>
  </authors>
  <commentList>
    <comment ref="B3" authorId="0" shapeId="0" xr:uid="{CCDCCCB4-03DD-4496-A51C-46C6AE978C20}">
      <text>
        <t>[Threaded comment]
Your version of Excel allows you to read this threaded comment; however, any edits to it will get removed if the file is opened in a newer version of Excel. Learn more: https://go.microsoft.com/fwlink/?linkid=870924
Comment:
    I had to use the same weather station as the Hort farm -- couldn't find the one listed previously, another station didn't have data from that year, and a third was really weird for 2018</t>
      </text>
    </comment>
    <comment ref="B9" authorId="1" shapeId="0" xr:uid="{6A9BEFFA-5E92-474C-B874-A662178C1937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from local station bad for 2018</t>
      </text>
    </comment>
  </commentList>
</comments>
</file>

<file path=xl/sharedStrings.xml><?xml version="1.0" encoding="utf-8"?>
<sst xmlns="http://schemas.openxmlformats.org/spreadsheetml/2006/main" count="527" uniqueCount="251">
  <si>
    <t xml:space="preserve">Utah TRAPs uses the elevation+latitude model -- I confirmed that in emails with Marion Murray this spring 2020 </t>
  </si>
  <si>
    <t>Stevensville, MT</t>
  </si>
  <si>
    <t>Missoula 2 (University area)</t>
  </si>
  <si>
    <t>Missoula 1, MT</t>
  </si>
  <si>
    <t>Helena, MT</t>
  </si>
  <si>
    <t>Darby, MT</t>
  </si>
  <si>
    <t>Corvallis, MT</t>
  </si>
  <si>
    <t>Billings, MT</t>
  </si>
  <si>
    <t>Bozeman Rocky Creek Farm, MT</t>
  </si>
  <si>
    <t>Bozeman Hort Farm, MT</t>
  </si>
  <si>
    <t>Codling moths caught in traps</t>
  </si>
  <si>
    <t>Elevation at weather station used for site (ft)</t>
  </si>
  <si>
    <t>Anaconda, MT</t>
  </si>
  <si>
    <t>none - repeated freezes into July</t>
  </si>
  <si>
    <t>NA</t>
  </si>
  <si>
    <t>Big Timber, MT</t>
  </si>
  <si>
    <t>Bozeman, MT</t>
  </si>
  <si>
    <t>Bridger, MT</t>
  </si>
  <si>
    <t>No Data</t>
  </si>
  <si>
    <t>Colstrip, MT</t>
  </si>
  <si>
    <t>Hinsdale, MT</t>
  </si>
  <si>
    <t>Lodge Pole, MT</t>
  </si>
  <si>
    <t>Fromberg, MT</t>
  </si>
  <si>
    <t>Great Falls, MT</t>
  </si>
  <si>
    <t>Miles City, MT</t>
  </si>
  <si>
    <t>Missoula, MT</t>
  </si>
  <si>
    <t>Red Lodge, MT</t>
  </si>
  <si>
    <t>Whitehall, MT</t>
  </si>
  <si>
    <r>
      <t>Location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</si>
  <si>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single sine base 50 F max 88 F since Jan 1</t>
    </r>
  </si>
  <si>
    <r>
      <t>Trap biofix date (2 moths caught in trap, 2 nights in a row)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</si>
  <si>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r>
      <t>GDD at biofix since Jan 1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</si>
  <si>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r>
      <t>Elevation at weather station used for site (m)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</si>
  <si>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BOLD cells - biofix data collected by paid staff - MSU Research or Extension</t>
    </r>
  </si>
  <si>
    <r>
      <rPr>
        <vertAlign val="super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 xml:space="preserve">Anything above 400 m was "high elevation" in Jones, VP et al 2013.  Predicting the emergence of the codling moth, Cydia pomonella (Lepidoptera: Tortricidae), on a degree-day scale in North America. Pest Management Sci, 69:1393-1398. </t>
    </r>
  </si>
  <si>
    <t>(Predicted) Fixed biofix GDD</t>
  </si>
  <si>
    <r>
      <t>GDD at biofix since March 1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</si>
  <si>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single sine base 50 F max 88 F since March 1</t>
    </r>
  </si>
  <si>
    <r>
      <t>Model 1: Fixed biofix at 175 GDD (WA state method)</t>
    </r>
    <r>
      <rPr>
        <b/>
        <vertAlign val="superscript"/>
        <sz val="14"/>
        <color theme="1"/>
        <rFont val="Calibri"/>
        <family val="2"/>
        <scheme val="minor"/>
      </rPr>
      <t>f</t>
    </r>
  </si>
  <si>
    <t>All growing degree days  are in Fahrenheit</t>
  </si>
  <si>
    <t>2.3 GDD between Jan 1 and March 1, but gained 12 GDD over a 24 hr period between 05/13/2019 and 05/14/2019 so predicted biofix date does not change</t>
  </si>
  <si>
    <t>0.7 GDD between Jan 1 and March 1, but gained 8 GDD over a 24 hr period between 04/23/2019 and 04/24/2019 so predicted biofix date does not change</t>
  </si>
  <si>
    <t>4.1 GDD between Jan 1 and March 1, but gained 12 GDD over a 24 hr period between 05/13/2019 and 05/14/2019 so predicted biofix date does not change</t>
  </si>
  <si>
    <t>2.8 GDD between Jan 1 and March 1, but gained 8 GDD in 24 hr between 05/13/2019 and 05/14/2019 so predicted biofix date doesn't change</t>
  </si>
  <si>
    <t>4.5 GDD between Jan 1 and March 1, but gained 13 GDD in 24 hr between 05/12/2019 and 05/13/2019 so predicted biofix date didn't change</t>
  </si>
  <si>
    <t>0 GDD between Jan 1 and March 1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</si>
  <si>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 included locations where we attempted to collect data last year / are planning to collect data this year (2020); note also that the weather station and orchard might be miles apart, depending on location - RL</t>
    </r>
  </si>
  <si>
    <t>1.9 GDD between Jan 1 and March 1, but gained 13 GDD over 24 hr period etween 05/13/2019 and 05/14/2019 so no change to predicted biofix date</t>
  </si>
  <si>
    <t>1.3 GDD between Jan 1 and March 1, but gained 11 GDD over a 24 hr period between 05/11/2019 and 05/12/2019 so predicted biofix date didn't change</t>
  </si>
  <si>
    <t>6.7 GDD bewteen Jan 1 and March 1, but gained 7 GDD over a 24 hr period between 05/11/2019 and 05/12/2019 so no change to predicted biofix date</t>
  </si>
  <si>
    <t>0.1 GDD between Jan 1 and March 1</t>
  </si>
  <si>
    <t>0.9 GDD between Jan 1 and March 1</t>
  </si>
  <si>
    <r>
      <t>Trap biofix date (2 moths caught in trap, 2 nights in a row)</t>
    </r>
    <r>
      <rPr>
        <b/>
        <vertAlign val="superscript"/>
        <sz val="11"/>
        <color theme="1"/>
        <rFont val="Calibri"/>
        <family val="2"/>
        <scheme val="minor"/>
      </rPr>
      <t xml:space="preserve"> c</t>
    </r>
  </si>
  <si>
    <r>
      <t>Model 1: Fixed biofix at 175 GDD (WA state method)</t>
    </r>
    <r>
      <rPr>
        <b/>
        <vertAlign val="superscript"/>
        <sz val="12"/>
        <color theme="1"/>
        <rFont val="Calibri"/>
        <family val="2"/>
        <scheme val="minor"/>
      </rPr>
      <t>f</t>
    </r>
  </si>
  <si>
    <t>0.6 GDD between Jan 1 and March 1</t>
  </si>
  <si>
    <t xml:space="preserve">0.6 GDD between Jan 1 and March 1, but 13 GDD over a 24 hr period </t>
  </si>
  <si>
    <t>6.6 GDD between Jan 1 and March 1</t>
  </si>
  <si>
    <t>0.6 GDD between Jan 1 and March 1, but 10 GDD over a 24 hr period so predicted biofix date doesn't change</t>
  </si>
  <si>
    <t>3.9 GDD between Jan 1 and March 1 but 7 GDD in 24 hr period so predicted biofix date doesn't change</t>
  </si>
  <si>
    <t>GDD Jan 1 to biofix minus  GDD March 1 to biofix</t>
  </si>
  <si>
    <t>BZN 2018</t>
  </si>
  <si>
    <t>Billings 2018</t>
  </si>
  <si>
    <t>Corv 2018</t>
  </si>
  <si>
    <t>Hele 2018</t>
  </si>
  <si>
    <t>Miss 2018</t>
  </si>
  <si>
    <t>Stev 2018</t>
  </si>
  <si>
    <t>Big  2019</t>
  </si>
  <si>
    <t>Boze 2019</t>
  </si>
  <si>
    <t>Corv 2019</t>
  </si>
  <si>
    <t>Darb 2019</t>
  </si>
  <si>
    <t>Hele 2019</t>
  </si>
  <si>
    <t>From 2019</t>
  </si>
  <si>
    <t>Grea 2019</t>
  </si>
  <si>
    <t>Mile 2019</t>
  </si>
  <si>
    <t>Miss 2019</t>
  </si>
  <si>
    <t>Stev 2019</t>
  </si>
  <si>
    <t>Darb 2018</t>
  </si>
  <si>
    <t xml:space="preserve">Big </t>
  </si>
  <si>
    <t>Boze</t>
  </si>
  <si>
    <t>Corv</t>
  </si>
  <si>
    <t>Darb</t>
  </si>
  <si>
    <t>Hele</t>
  </si>
  <si>
    <t>From</t>
  </si>
  <si>
    <t>Grea</t>
  </si>
  <si>
    <t>Mile</t>
  </si>
  <si>
    <t>Miss</t>
  </si>
  <si>
    <t>Stev</t>
  </si>
  <si>
    <t>BZN</t>
  </si>
  <si>
    <t>Billings</t>
  </si>
  <si>
    <t>Year</t>
  </si>
  <si>
    <t>Abbr 1</t>
  </si>
  <si>
    <t>Abbr 2</t>
  </si>
  <si>
    <r>
      <rPr>
        <vertAlign val="super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Expected biofix: 175 GDD (single sine, base 50 F / max 88 F, since January 1); uses nearest Mesowest weather station (not at orchard location); date round up when predicted biofix occurred between two days. Citation: Jones, VP, Doerr, M, Brunner, JF. 2008. Is Biofix Necessary for Predicting Codling Moth (Lepidoptera: Tortricidae) Emergence in Washington State Apple Orchards? J. Econ. Entomol. 101 (5):1651-1657.  See also US pest.org (this is where I determined the model is based on single sine).</t>
    </r>
  </si>
  <si>
    <r>
      <rPr>
        <vertAlign val="super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 xml:space="preserve">Expected biofix: 175 GDD (single sine, base 50 F / max 88 F, since January 1); uses nearest Mesowest weather station (not at orchard location); date round up when predicted biofix occurred between two days. Citation: Jones, VP, Doerr, M, Brunner, JF. 2008. Is Biofix Necessary for Predicting Codling Moth (Lepidoptera: Tortricidae) Emergence in Washington State Apple Orchards? J. Econ. Entomol. 101 (5):1651-1657.  See also US pest.org (this is where I determined the model is based on single sine). </t>
    </r>
  </si>
  <si>
    <r>
      <t>Location</t>
    </r>
    <r>
      <rPr>
        <b/>
        <vertAlign val="super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; hyperlink to weather station on USPest.org</t>
    </r>
  </si>
  <si>
    <t>Weather station name and abbreviation</t>
  </si>
  <si>
    <t>latitude</t>
  </si>
  <si>
    <t>longitude</t>
  </si>
  <si>
    <t>K3U3 GTFWFO</t>
  </si>
  <si>
    <t>1.3 GDD between Jan 1 and March 1</t>
  </si>
  <si>
    <t>C9353 APRSWXNET</t>
  </si>
  <si>
    <t>10.8 GDD between Jan 1 and March 1</t>
  </si>
  <si>
    <t>Bozeman, MT (Homeowner)</t>
  </si>
  <si>
    <t>F1907 APRSWXNET</t>
  </si>
  <si>
    <t>3.0 GDD between Jan 1 and March 1</t>
  </si>
  <si>
    <t>Bozeman, MT (Horticulture Farm)</t>
  </si>
  <si>
    <t>EDGM8</t>
  </si>
  <si>
    <t>Trap hung but no moths captured</t>
  </si>
  <si>
    <t>10.9 GDD between Jan 1 and March 1</t>
  </si>
  <si>
    <t>Birney, MT</t>
  </si>
  <si>
    <t>A3605</t>
  </si>
  <si>
    <t>No trap, would like to get data from this area in the future</t>
  </si>
  <si>
    <t>9.0 GDD between Jan 1 and March 1</t>
  </si>
  <si>
    <t>Columbia Falls, MT</t>
  </si>
  <si>
    <t>KGPI METAR</t>
  </si>
  <si>
    <t>1.9 GDD between Jan 1 and March 1</t>
  </si>
  <si>
    <t>Corvallis, MT (Western Agricultural Research Center)</t>
  </si>
  <si>
    <t>COVM AGRIMET</t>
  </si>
  <si>
    <t>0.7 GDD between Jan 1 and March 1</t>
  </si>
  <si>
    <t>Darby, MT (Ciderworks)</t>
  </si>
  <si>
    <t>HMTM8 HADS (at Lake Como: lake effect on temperature?)</t>
  </si>
  <si>
    <t>Flathead Lake (Fat Robin)</t>
  </si>
  <si>
    <t>FLB05 MSOWFO</t>
  </si>
  <si>
    <t>2.8 GDD between Jan 1 and March 1</t>
  </si>
  <si>
    <t>Fromberg, MT (Ross Orchards)</t>
  </si>
  <si>
    <t>EDGM8 HADS</t>
  </si>
  <si>
    <t>E7595</t>
  </si>
  <si>
    <t>Only very small backyard plantings available per county extension personnel</t>
  </si>
  <si>
    <t>9.7 GDD between Jan 1 and March 1</t>
  </si>
  <si>
    <t>E3848 APRSWXNET</t>
  </si>
  <si>
    <t>2.3 GDD between Jan 1 and March 1</t>
  </si>
  <si>
    <t>Lodge Pole, MT (Wasay Wakpa Orchard)</t>
  </si>
  <si>
    <t>ALDM8 RAWS</t>
  </si>
  <si>
    <t>Trap hung but no moths caught, no damage to fruit Sept. 2, 2020</t>
  </si>
  <si>
    <t>4.9 GDD between Jan 1 and March 1</t>
  </si>
  <si>
    <t>Miles City, MT (Tongue River Winery)</t>
  </si>
  <si>
    <t>MILM8 HADS</t>
  </si>
  <si>
    <t>12.7 GDD between Jan 1 and March 1</t>
  </si>
  <si>
    <t>Missoula, MT (Green Bench)</t>
  </si>
  <si>
    <t>KMSO METAR</t>
  </si>
  <si>
    <t xml:space="preserve">5.7 GDD between Jan 1 and March 1 </t>
  </si>
  <si>
    <t>Missoula, MT (Benson's)</t>
  </si>
  <si>
    <t>BMTM8</t>
  </si>
  <si>
    <t xml:space="preserve">Trap hung but no moths caught  </t>
  </si>
  <si>
    <t>4.0 GDD between Jan 1 and March 1</t>
  </si>
  <si>
    <t>Stevensville, MT (St. Mary's Mission)</t>
  </si>
  <si>
    <t>STVM8 RAWS</t>
  </si>
  <si>
    <t>8.1 GDD between Jan 1 and March 1</t>
  </si>
  <si>
    <t>Stevensville, MT (Western Cider)</t>
  </si>
  <si>
    <t>JVWM AGRIMET</t>
  </si>
  <si>
    <t>5/29/20 (4 moths caught but none the day before or after)</t>
  </si>
  <si>
    <t>3.4 GDD between Jan 1 and March 1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</si>
  <si>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 included locations where we have attempted to collect data in the past or would like to collect data in the future (2021 and beyond); note also that the weather station and orchard might be miles apart, depending on location - RL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</si>
  <si>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 xml:space="preserve"> cells - biofix data collected by paid staff - MSU Research or Extension</t>
    </r>
  </si>
  <si>
    <t>Label 1</t>
  </si>
  <si>
    <t>Label 2</t>
  </si>
  <si>
    <t>Big 2019</t>
  </si>
  <si>
    <t>Boz 2018</t>
  </si>
  <si>
    <t>Big 2020</t>
  </si>
  <si>
    <t>Boze 2020</t>
  </si>
  <si>
    <t>CF 2020</t>
  </si>
  <si>
    <t>CF</t>
  </si>
  <si>
    <t>Corv 2020</t>
  </si>
  <si>
    <t>Darb 2020</t>
  </si>
  <si>
    <t xml:space="preserve">FL </t>
  </si>
  <si>
    <t>FL 2020</t>
  </si>
  <si>
    <t>From 2020</t>
  </si>
  <si>
    <t>Hele 2020</t>
  </si>
  <si>
    <t>Mile 2020</t>
  </si>
  <si>
    <t>Miss 2020</t>
  </si>
  <si>
    <t>Stev 2020</t>
  </si>
  <si>
    <t>Whit 2020</t>
  </si>
  <si>
    <t>Whit</t>
  </si>
  <si>
    <t>Predicted GDD at biofix Model 1 (WA)</t>
  </si>
  <si>
    <t>2018 Biofix trap-based versus fixed biofix</t>
  </si>
  <si>
    <t>Definitions</t>
  </si>
  <si>
    <t>Traps for determining biofix -- Trece Pherocon III Orange Delta Trap ($1.99) Gemplers: https://gemplers.com/collections/pest/products/trece-pherocon-iii-orange-delta-trap</t>
  </si>
  <si>
    <t xml:space="preserve">Note that these traps are useful only for determining biofix. </t>
  </si>
  <si>
    <t>They trap only male moths and are not an effective control measure for reducing codling moth populations.</t>
  </si>
  <si>
    <t>Lures for determining biofix -- Trece codling moth lure ($2.99) Gemplers: https://gemplers.com/collections/all/products/trece-codling-moth-lure</t>
  </si>
  <si>
    <t xml:space="preserve">The lures must be purchased and placed in the trap (above) for determining biofix. </t>
  </si>
  <si>
    <t xml:space="preserve">If a model (calculations) for fixed biofix is validated for an area, no traps should be required. </t>
  </si>
  <si>
    <t>Overview</t>
  </si>
  <si>
    <t xml:space="preserve">Supplies </t>
  </si>
  <si>
    <t>The purpose of this study was to compare trap-based biofix to two models for codling moth fixed biofix in Montana:</t>
  </si>
  <si>
    <r>
      <rPr>
        <b/>
        <i/>
        <sz val="11"/>
        <color theme="1"/>
        <rFont val="Calibri"/>
        <family val="2"/>
        <scheme val="minor"/>
      </rPr>
      <t>Model 1.  The "Washington State" method</t>
    </r>
    <r>
      <rPr>
        <sz val="11"/>
        <color theme="1"/>
        <rFont val="Calibri"/>
        <family val="2"/>
        <scheme val="minor"/>
      </rPr>
      <t xml:space="preserve">: Jones, VP, Doerr, M, Brunner, JF. 2008. Is Biofix Necessary for Predicting Codling Moth (Lepidoptera: Tortricidae) Emergence in Washington State Apple Orchards? J. Econ. Entomol. 101 (5):1651-1657. </t>
    </r>
  </si>
  <si>
    <t xml:space="preserve">Model 1 more closely aligns with trap-based biofix in the 3 years of the study (2018-2020) in Montana.  </t>
  </si>
  <si>
    <t xml:space="preserve">we hypothesize that low evening temperatures and frequent high winds in some parts of the state and in some years influenced trap catch.  </t>
  </si>
  <si>
    <t>insects are cold-blooded and temperature greatly influences their biological activity; GDD accumulation can be used to predict stages in their life cycle</t>
  </si>
  <si>
    <t xml:space="preserve">We did not know which model would work better, as Montana is higher latitude than Utah but higher elevation than Washington. 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</si>
  <si>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Note also that the weather station and orchard might be miles apart, depending on location</t>
    </r>
  </si>
  <si>
    <t>Contact</t>
  </si>
  <si>
    <t>Rachel.Leisso@montana.edu</t>
  </si>
  <si>
    <t>Which model is closer to trap-based biofix?</t>
  </si>
  <si>
    <r>
      <rPr>
        <u/>
        <sz val="11"/>
        <color theme="1"/>
        <rFont val="Calibri"/>
        <family val="2"/>
        <scheme val="minor"/>
      </rPr>
      <t xml:space="preserve">growing degree days (GDD) </t>
    </r>
    <r>
      <rPr>
        <sz val="11"/>
        <color theme="1"/>
        <rFont val="Calibri"/>
        <family val="2"/>
        <scheme val="minor"/>
      </rPr>
      <t xml:space="preserve">- units of daily heat accumulation calculated using daily or hourly temperature data.  </t>
    </r>
  </si>
  <si>
    <r>
      <t>GDD at trap-based biofix since Jan 1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</si>
  <si>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GDD predicted biofix from Jan 1 (Model 1, WA state method)</t>
  </si>
  <si>
    <t>Absolute value difference between predicted and actual</t>
  </si>
  <si>
    <t>GDD fixed biofix date from January 1 Jones 2013 (Utah TRAPs method)</t>
  </si>
  <si>
    <r>
      <rPr>
        <b/>
        <i/>
        <sz val="11"/>
        <color theme="1"/>
        <rFont val="Calibri"/>
        <family val="2"/>
        <scheme val="minor"/>
      </rPr>
      <t>Model 2.  The "Utah TRAPs" method</t>
    </r>
    <r>
      <rPr>
        <sz val="11"/>
        <color theme="1"/>
        <rFont val="Calibri"/>
        <family val="2"/>
        <scheme val="minor"/>
      </rPr>
      <t>, combining latitude and elevation for fixed biofix*: Jones, VP et al 2013.  Predicting the emergence of the codling moth, Cydia pomonella (Lepidoptera: Tortricidae), on a degree-day scale in North America. Pest Management Sci, 69:1393-1398.</t>
    </r>
  </si>
  <si>
    <t>Elevation is in m</t>
  </si>
  <si>
    <t>GDD in Celsius = 1755.559-(66.777*latitude)+(0.676*(latitude^2))-(0.0347*elevation)</t>
  </si>
  <si>
    <t>GDD in Fahrenheit = (1755.559-(66.777*latitude)+(0.676*(latitude^2))-(0.0347*elevation))*1.8</t>
  </si>
  <si>
    <t>Fixed biofix GDD</t>
  </si>
  <si>
    <t>Fixed biofix date from January 1</t>
  </si>
  <si>
    <t>Fixed biofix GDD from January 1</t>
  </si>
  <si>
    <t>Fixed biofix GDD from March 1</t>
  </si>
  <si>
    <t>Fixed biofix date from March 1</t>
  </si>
  <si>
    <t xml:space="preserve">There is mixed information in various outreach publications regarding whether to start GDD accumulation from January 1 or March 1.  I compiled both to compare.  In 2018, it would not have made a practical difference from a management standpoint. </t>
  </si>
  <si>
    <t>NOTES</t>
  </si>
  <si>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Elevation+Latitude expected GDD to biofix from </t>
    </r>
    <r>
      <rPr>
        <b/>
        <sz val="11"/>
        <color theme="1"/>
        <rFont val="Calibri"/>
        <family val="2"/>
        <scheme val="minor"/>
      </rPr>
      <t>MARCH 1 (</t>
    </r>
    <r>
      <rPr>
        <sz val="11"/>
        <color theme="1"/>
        <rFont val="Calibri"/>
        <family val="2"/>
        <scheme val="minor"/>
      </rPr>
      <t>updated 03/31/2020 per email from Marion Murray, Utah State University personnel) (Utah TRAPs method) *single sine base 50 F max 88 F*; and using nearest Mesowest weather station (not at orchard location); date round up when predicted biofix occurred between two days.  Based on:  Jones, VP et al 2013.  Predicting the emergence of the codling moth, Cydia pomonella (Lepidoptera: Tortricidae), on a degree-day scale in North America. Pest Management Sci, 69:1393-1398.</t>
    </r>
  </si>
  <si>
    <t>All growing degree days are in Fahrenheit</t>
  </si>
  <si>
    <t xml:space="preserve">I left in locations that we'd be interested in getting data from in future years. </t>
  </si>
  <si>
    <t xml:space="preserve">There is mixed information in various outreach publications regarding whether to start GDD accumulation from January 1 or March 1.  I compiled both to compare.  In 2019, it would not have made a practical difference from a management standpoint. </t>
  </si>
  <si>
    <t xml:space="preserve">I made this graph just to see if there were any obvious regional trends. </t>
  </si>
  <si>
    <t xml:space="preserve">A graph of Model 1 looks odd as there is just one level for predicted biofix (175 GDD). </t>
  </si>
  <si>
    <t>(Predicted) Fixed biofix GDD Model 2 (Utah TRAPs)</t>
  </si>
  <si>
    <t>This col is DD C multiplied by 1.8</t>
  </si>
  <si>
    <t>Location</t>
  </si>
  <si>
    <t>Latitude</t>
  </si>
  <si>
    <t>Elevation (m)</t>
  </si>
  <si>
    <t>DD F Formula</t>
  </si>
  <si>
    <t>DD C Formula</t>
  </si>
  <si>
    <t>Bozeman MT</t>
  </si>
  <si>
    <t>Corvallis</t>
  </si>
  <si>
    <t>Flathead Lake MT</t>
  </si>
  <si>
    <t>Helena MT</t>
  </si>
  <si>
    <t>Miles City MT</t>
  </si>
  <si>
    <t>Stevensville</t>
  </si>
  <si>
    <t>Columbus MT</t>
  </si>
  <si>
    <t>From Marion Murray, Utah State University -- sample fixed biofix GDD for several MT stations:</t>
  </si>
  <si>
    <t>Does using Jan 1 vs March 1 for Model 2 matter?</t>
  </si>
  <si>
    <t>5/30/20 (two moths, none caught day before or day after)</t>
  </si>
  <si>
    <t>2019 Biofix trap-based versus fixed biofix</t>
  </si>
  <si>
    <t>Fixed biofix date</t>
  </si>
  <si>
    <t>2020 Biofix trap-based versus fixed biofix</t>
  </si>
  <si>
    <t xml:space="preserve">There is mixed information in various outreach publications regarding whether to start GDD accumulation from January 1 or March 1.  I compiled both to compare.  In 2020, it would not have made a practical difference from a management standpoint. </t>
  </si>
  <si>
    <r>
      <t>Model 2: Fixed biofix GDD, using a location-specific combination latitude+elevation (Utah TRAPs method)</t>
    </r>
    <r>
      <rPr>
        <b/>
        <vertAlign val="superscript"/>
        <sz val="14"/>
        <color theme="1"/>
        <rFont val="Calibri"/>
        <family val="2"/>
        <scheme val="minor"/>
      </rPr>
      <t>g</t>
    </r>
  </si>
  <si>
    <t>No data, trap hung but no moths reported</t>
  </si>
  <si>
    <r>
      <t>Model 2: Fixed biofix GDD, using a location-specific combination latitude+elevation (Utah TRAPs method)</t>
    </r>
    <r>
      <rPr>
        <b/>
        <vertAlign val="superscript"/>
        <sz val="12"/>
        <color theme="1"/>
        <rFont val="Calibri"/>
        <family val="2"/>
        <scheme val="minor"/>
      </rPr>
      <t>g</t>
    </r>
  </si>
  <si>
    <r>
      <rPr>
        <u/>
        <sz val="11"/>
        <color theme="1"/>
        <rFont val="Calibri"/>
        <family val="2"/>
        <scheme val="minor"/>
      </rPr>
      <t>fixed biofix</t>
    </r>
    <r>
      <rPr>
        <sz val="11"/>
        <color theme="1"/>
        <rFont val="Calibri"/>
        <family val="2"/>
        <scheme val="minor"/>
      </rPr>
      <t xml:space="preserve"> -  the date, per calculations based on growing degree days, when adult codling moths emerge from pupae and begin flying and mating.  </t>
    </r>
  </si>
  <si>
    <t>*location specific GDD for fixed biofix calculated by this formula:</t>
  </si>
  <si>
    <t>establishing a biofix date starts the growing degree day clock that dictates many management practices</t>
  </si>
  <si>
    <r>
      <rPr>
        <u/>
        <sz val="11"/>
        <color theme="1"/>
        <rFont val="Calibri"/>
        <family val="2"/>
        <scheme val="minor"/>
      </rPr>
      <t>biofix</t>
    </r>
    <r>
      <rPr>
        <sz val="11"/>
        <color theme="1"/>
        <rFont val="Calibri"/>
        <family val="2"/>
        <scheme val="minor"/>
      </rPr>
      <t xml:space="preserve"> - the date when two adult codling moths are trapped two nights in a row in the spring </t>
    </r>
  </si>
  <si>
    <r>
      <rPr>
        <u/>
        <sz val="11"/>
        <color theme="1"/>
        <rFont val="Calibri"/>
        <family val="2"/>
        <scheme val="minor"/>
      </rPr>
      <t>trap-based biofix</t>
    </r>
    <r>
      <rPr>
        <sz val="11"/>
        <color theme="1"/>
        <rFont val="Calibri"/>
        <family val="2"/>
        <scheme val="minor"/>
      </rPr>
      <t xml:space="preserve"> - (synonymous with biofix) two or more codling moths caught in a trap, two nights in a row</t>
    </r>
  </si>
  <si>
    <t>This study was led by personnel from the Montana State University - Western Agricultural Research Center, 580 Quast Lane, Corvallis, MT.</t>
  </si>
  <si>
    <t xml:space="preserve">We would like to thank all of the growers, volunteers, and staff members who hosted codling traps and helped collect data. </t>
  </si>
  <si>
    <t xml:space="preserve">Funding was supplied by the Montana Department of Agriculture Specialty Crop Block Grant. </t>
  </si>
  <si>
    <t xml:space="preserve">In the years of the study (2018 through 2020) trap-based biofix often occurred well-after even Model 1 fixed biofix.  In cases where volunteer growers hosted the traps, we cannot always ascertain that traps were checked daily.  In addition, </t>
  </si>
  <si>
    <t xml:space="preserve">The possible consequence of using Model 2 versus Model 1 would generally be starting treatments "early". </t>
  </si>
  <si>
    <t>DD = degree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</si>
</sst>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Geneva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2" tint="-0.24994659260841701"/>
      </right>
      <top style="medium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medium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medium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 style="medium">
        <color indexed="64"/>
      </right>
      <top style="medium">
        <color indexed="64"/>
      </top>
      <bottom style="hair">
        <color theme="2" tint="-0.24994659260841701"/>
      </bottom>
      <diagonal/>
    </border>
    <border>
      <left style="medium">
        <color indexed="64"/>
      </left>
      <right style="hair">
        <color theme="2" tint="-0.24994659260841701"/>
      </right>
      <top style="hair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 style="medium">
        <color indexed="64"/>
      </right>
      <top style="hair">
        <color indexed="64"/>
      </top>
      <bottom style="hair">
        <color theme="2" tint="-0.24994659260841701"/>
      </bottom>
      <diagonal/>
    </border>
    <border>
      <left style="medium">
        <color indexed="64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medium">
        <color indexed="64"/>
      </right>
      <top style="hair">
        <color theme="2" tint="-0.24994659260841701"/>
      </top>
      <bottom style="hair">
        <color theme="2" tint="-0.24994659260841701"/>
      </bottom>
      <diagonal/>
    </border>
    <border>
      <left style="medium">
        <color indexed="64"/>
      </left>
      <right style="hair">
        <color theme="2" tint="-0.24994659260841701"/>
      </right>
      <top style="hair">
        <color theme="2" tint="-0.24994659260841701"/>
      </top>
      <bottom style="medium">
        <color indexed="6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medium">
        <color indexed="64"/>
      </bottom>
      <diagonal/>
    </border>
    <border>
      <left style="hair">
        <color theme="2" tint="-0.24994659260841701"/>
      </left>
      <right style="medium">
        <color indexed="64"/>
      </right>
      <top style="hair">
        <color theme="2" tint="-0.24994659260841701"/>
      </top>
      <bottom style="medium">
        <color indexed="64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4" fillId="0" borderId="0"/>
  </cellStyleXfs>
  <cellXfs count="1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vertical="top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quotePrefix="1" applyBorder="1" applyAlignment="1">
      <alignment horizontal="left"/>
    </xf>
    <xf numFmtId="0" fontId="2" fillId="0" borderId="0" xfId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5" xfId="1" applyBorder="1" applyAlignment="1">
      <alignment horizontal="left" vertical="center" wrapText="1"/>
    </xf>
    <xf numFmtId="0" fontId="0" fillId="0" borderId="15" xfId="0" quotePrefix="1" applyBorder="1" applyAlignment="1">
      <alignment horizontal="left"/>
    </xf>
    <xf numFmtId="0" fontId="0" fillId="4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/>
    </xf>
    <xf numFmtId="14" fontId="0" fillId="2" borderId="15" xfId="0" applyNumberForma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" fontId="0" fillId="0" borderId="8" xfId="0" quotePrefix="1" applyNumberFormat="1" applyBorder="1" applyAlignment="1">
      <alignment horizontal="left"/>
    </xf>
    <xf numFmtId="0" fontId="1" fillId="4" borderId="6" xfId="0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16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0" fillId="3" borderId="17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14" fontId="0" fillId="2" borderId="16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4" fontId="0" fillId="2" borderId="13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14" fontId="0" fillId="2" borderId="17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14" fontId="0" fillId="2" borderId="18" xfId="0" applyNumberForma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4" fontId="1" fillId="4" borderId="7" xfId="0" applyNumberFormat="1" applyFont="1" applyFill="1" applyBorder="1" applyAlignment="1">
      <alignment horizontal="center"/>
    </xf>
    <xf numFmtId="14" fontId="1" fillId="4" borderId="3" xfId="0" applyNumberFormat="1" applyFont="1" applyFill="1" applyBorder="1" applyAlignment="1">
      <alignment horizontal="center"/>
    </xf>
    <xf numFmtId="14" fontId="0" fillId="2" borderId="0" xfId="0" applyNumberForma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" fontId="0" fillId="0" borderId="0" xfId="0" quotePrefix="1" applyNumberFormat="1" applyBorder="1" applyAlignment="1">
      <alignment horizontal="left"/>
    </xf>
    <xf numFmtId="0" fontId="2" fillId="0" borderId="0" xfId="1" applyBorder="1"/>
    <xf numFmtId="0" fontId="0" fillId="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2" fontId="7" fillId="4" borderId="22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0" borderId="15" xfId="1" applyBorder="1"/>
    <xf numFmtId="0" fontId="0" fillId="2" borderId="23" xfId="0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0" fontId="11" fillId="0" borderId="15" xfId="1" applyFont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left" vertical="center" wrapText="1"/>
    </xf>
    <xf numFmtId="0" fontId="0" fillId="5" borderId="0" xfId="0" applyFill="1"/>
    <xf numFmtId="0" fontId="3" fillId="0" borderId="0" xfId="0" applyFont="1" applyAlignment="1">
      <alignment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1" fontId="1" fillId="4" borderId="30" xfId="0" applyNumberFormat="1" applyFont="1" applyFill="1" applyBorder="1" applyAlignment="1">
      <alignment horizontal="center" vertical="top" wrapText="1"/>
    </xf>
    <xf numFmtId="0" fontId="1" fillId="4" borderId="30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2" fillId="0" borderId="0" xfId="1" applyBorder="1" applyAlignment="1">
      <alignment vertical="top" wrapText="1"/>
    </xf>
    <xf numFmtId="0" fontId="0" fillId="0" borderId="0" xfId="0" quotePrefix="1" applyAlignment="1">
      <alignment horizontal="center" vertical="top"/>
    </xf>
    <xf numFmtId="0" fontId="0" fillId="4" borderId="32" xfId="0" applyFill="1" applyBorder="1" applyAlignment="1">
      <alignment horizontal="center" vertical="top" wrapText="1"/>
    </xf>
    <xf numFmtId="1" fontId="0" fillId="4" borderId="34" xfId="0" applyNumberFormat="1" applyFill="1" applyBorder="1" applyAlignment="1">
      <alignment horizontal="center" vertical="top" wrapText="1"/>
    </xf>
    <xf numFmtId="0" fontId="0" fillId="4" borderId="35" xfId="0" applyFill="1" applyBorder="1" applyAlignment="1">
      <alignment horizontal="center" vertical="top" wrapText="1"/>
    </xf>
    <xf numFmtId="1" fontId="0" fillId="3" borderId="32" xfId="0" applyNumberFormat="1" applyFill="1" applyBorder="1" applyAlignment="1">
      <alignment horizontal="center" vertical="top" wrapText="1"/>
    </xf>
    <xf numFmtId="14" fontId="0" fillId="3" borderId="33" xfId="0" applyNumberFormat="1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/>
    </xf>
    <xf numFmtId="14" fontId="0" fillId="2" borderId="34" xfId="0" applyNumberFormat="1" applyFill="1" applyBorder="1" applyAlignment="1">
      <alignment horizontal="center" vertical="top" wrapText="1"/>
    </xf>
    <xf numFmtId="0" fontId="0" fillId="2" borderId="34" xfId="0" applyFill="1" applyBorder="1" applyAlignment="1">
      <alignment horizontal="center" vertical="top"/>
    </xf>
    <xf numFmtId="14" fontId="0" fillId="2" borderId="35" xfId="0" applyNumberFormat="1" applyFill="1" applyBorder="1" applyAlignment="1">
      <alignment horizontal="center" vertical="top" wrapText="1"/>
    </xf>
    <xf numFmtId="14" fontId="0" fillId="4" borderId="32" xfId="0" applyNumberFormat="1" applyFill="1" applyBorder="1" applyAlignment="1">
      <alignment horizontal="center" vertical="top" wrapText="1"/>
    </xf>
    <xf numFmtId="1" fontId="0" fillId="4" borderId="35" xfId="0" applyNumberFormat="1" applyFill="1" applyBorder="1" applyAlignment="1">
      <alignment horizontal="center" vertical="top" wrapText="1"/>
    </xf>
    <xf numFmtId="14" fontId="1" fillId="4" borderId="32" xfId="0" applyNumberFormat="1" applyFont="1" applyFill="1" applyBorder="1" applyAlignment="1">
      <alignment horizontal="center" vertical="top" wrapText="1"/>
    </xf>
    <xf numFmtId="164" fontId="0" fillId="2" borderId="32" xfId="0" applyNumberFormat="1" applyFill="1" applyBorder="1" applyAlignment="1">
      <alignment horizontal="center" vertical="top"/>
    </xf>
    <xf numFmtId="164" fontId="0" fillId="2" borderId="34" xfId="0" applyNumberFormat="1" applyFill="1" applyBorder="1" applyAlignment="1">
      <alignment horizontal="center" vertical="top"/>
    </xf>
    <xf numFmtId="0" fontId="2" fillId="0" borderId="0" xfId="1" applyBorder="1" applyAlignment="1">
      <alignment vertical="top"/>
    </xf>
    <xf numFmtId="14" fontId="0" fillId="4" borderId="36" xfId="0" applyNumberFormat="1" applyFill="1" applyBorder="1" applyAlignment="1">
      <alignment horizontal="center" vertical="top" wrapText="1"/>
    </xf>
    <xf numFmtId="1" fontId="0" fillId="4" borderId="37" xfId="0" applyNumberFormat="1" applyFill="1" applyBorder="1" applyAlignment="1">
      <alignment horizontal="center" vertical="top" wrapText="1"/>
    </xf>
    <xf numFmtId="0" fontId="0" fillId="4" borderId="38" xfId="0" applyFill="1" applyBorder="1" applyAlignment="1">
      <alignment horizontal="center" vertical="top" wrapText="1"/>
    </xf>
    <xf numFmtId="1" fontId="0" fillId="3" borderId="36" xfId="0" applyNumberFormat="1" applyFill="1" applyBorder="1" applyAlignment="1">
      <alignment horizontal="center" vertical="top" wrapText="1"/>
    </xf>
    <xf numFmtId="14" fontId="0" fillId="3" borderId="39" xfId="0" applyNumberFormat="1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/>
    </xf>
    <xf numFmtId="14" fontId="0" fillId="2" borderId="37" xfId="0" applyNumberFormat="1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/>
    </xf>
    <xf numFmtId="14" fontId="0" fillId="2" borderId="38" xfId="0" applyNumberFormat="1" applyFill="1" applyBorder="1" applyAlignment="1">
      <alignment horizontal="center" vertical="top" wrapText="1"/>
    </xf>
    <xf numFmtId="0" fontId="0" fillId="0" borderId="0" xfId="0" quotePrefix="1"/>
    <xf numFmtId="1" fontId="0" fillId="0" borderId="0" xfId="0" applyNumberFormat="1"/>
    <xf numFmtId="0" fontId="0" fillId="0" borderId="0" xfId="0" applyAlignment="1">
      <alignment vertical="top"/>
    </xf>
    <xf numFmtId="1" fontId="0" fillId="0" borderId="0" xfId="0" applyNumberFormat="1" applyAlignment="1">
      <alignment horizontal="left"/>
    </xf>
    <xf numFmtId="0" fontId="0" fillId="4" borderId="0" xfId="0" applyFill="1" applyBorder="1" applyAlignment="1">
      <alignment horizontal="center" vertical="center" wrapText="1"/>
    </xf>
    <xf numFmtId="0" fontId="0" fillId="0" borderId="11" xfId="0" applyBorder="1"/>
    <xf numFmtId="0" fontId="0" fillId="0" borderId="14" xfId="0" applyFill="1" applyBorder="1"/>
    <xf numFmtId="0" fontId="0" fillId="0" borderId="14" xfId="0" applyBorder="1"/>
    <xf numFmtId="0" fontId="0" fillId="0" borderId="7" xfId="0" applyBorder="1"/>
    <xf numFmtId="0" fontId="0" fillId="0" borderId="0" xfId="0" applyFill="1" applyBorder="1"/>
    <xf numFmtId="0" fontId="0" fillId="0" borderId="3" xfId="0" applyBorder="1"/>
    <xf numFmtId="0" fontId="0" fillId="0" borderId="9" xfId="0" applyFill="1" applyBorder="1"/>
    <xf numFmtId="0" fontId="0" fillId="0" borderId="9" xfId="0" applyBorder="1"/>
    <xf numFmtId="0" fontId="0" fillId="4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0" borderId="0" xfId="1"/>
    <xf numFmtId="0" fontId="1" fillId="5" borderId="0" xfId="0" applyFont="1" applyFill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6" borderId="41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0" xfId="0"/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" fillId="8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9" fillId="2" borderId="25" xfId="0" applyNumberFormat="1" applyFont="1" applyFill="1" applyBorder="1" applyAlignment="1">
      <alignment horizontal="center" vertical="center" wrapText="1"/>
    </xf>
    <xf numFmtId="2" fontId="9" fillId="2" borderId="27" xfId="0" applyNumberFormat="1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center" wrapText="1"/>
    </xf>
    <xf numFmtId="2" fontId="7" fillId="2" borderId="27" xfId="0" applyNumberFormat="1" applyFont="1" applyFill="1" applyBorder="1" applyAlignment="1">
      <alignment horizontal="center" wrapText="1"/>
    </xf>
    <xf numFmtId="2" fontId="7" fillId="2" borderId="28" xfId="0" applyNumberFormat="1" applyFont="1" applyFill="1" applyBorder="1" applyAlignment="1">
      <alignment horizontal="center" wrapText="1"/>
    </xf>
    <xf numFmtId="2" fontId="7" fillId="4" borderId="20" xfId="0" applyNumberFormat="1" applyFont="1" applyFill="1" applyBorder="1" applyAlignment="1">
      <alignment horizontal="center"/>
    </xf>
    <xf numFmtId="2" fontId="7" fillId="4" borderId="21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 wrapText="1"/>
    </xf>
    <xf numFmtId="2" fontId="7" fillId="3" borderId="10" xfId="0" applyNumberFormat="1" applyFont="1" applyFill="1" applyBorder="1" applyAlignment="1">
      <alignment horizontal="center" wrapText="1"/>
    </xf>
    <xf numFmtId="2" fontId="7" fillId="4" borderId="24" xfId="0" applyNumberFormat="1" applyFont="1" applyFill="1" applyBorder="1" applyAlignment="1">
      <alignment horizontal="center"/>
    </xf>
    <xf numFmtId="2" fontId="7" fillId="4" borderId="22" xfId="0" applyNumberFormat="1" applyFont="1" applyFill="1" applyBorder="1" applyAlignment="1">
      <alignment horizontal="center"/>
    </xf>
    <xf numFmtId="2" fontId="7" fillId="3" borderId="25" xfId="0" applyNumberFormat="1" applyFont="1" applyFill="1" applyBorder="1" applyAlignment="1">
      <alignment horizontal="center" wrapText="1"/>
    </xf>
    <xf numFmtId="2" fontId="7" fillId="3" borderId="26" xfId="0" applyNumberFormat="1" applyFont="1" applyFill="1" applyBorder="1" applyAlignment="1">
      <alignment horizontal="center" wrapText="1"/>
    </xf>
    <xf numFmtId="0" fontId="0" fillId="0" borderId="0" xfId="0" applyFont="1"/>
    <xf numFmtId="0" fontId="1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3" xfId="2" xr:uid="{ACF6F7D0-0934-4B90-A860-A6B96EFF59EB}"/>
  </cellStyles>
  <dxfs count="3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Fixed</a:t>
            </a:r>
            <a:r>
              <a:rPr lang="en-US" baseline="0"/>
              <a:t> biofix GDD Model 2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(elevation+latitude model) vs trap-based biofix 2018-2020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2018</c:v>
          </c:tx>
          <c:spPr>
            <a:ln w="1905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fld id="{75667D29-659A-48C3-9CCF-C7DD2EC473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B14-47CB-91A1-0DA60ABECF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CFC7058-EB35-41E0-8737-F7FF729111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B14-47CB-91A1-0DA60ABECF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2EBE4C-9040-4CCA-B397-9F3BC978AF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B14-47CB-91A1-0DA60ABECF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84AFC1-41C6-4EC1-8F46-9C65C26DBD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B14-47CB-91A1-0DA60ABECF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81F706D-5202-4BF2-BB40-9CA020A3BA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B14-47CB-91A1-0DA60ABECF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BD5FEB4-4527-4AF5-B0A4-9B45578A82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B14-47CB-91A1-0DA60ABECF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4368635-D004-4B25-B9D5-D0A3E09CF1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B14-47CB-91A1-0DA60ABECF9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4871894-9976-4963-BFD7-7B2B7D2C2A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B14-47CB-91A1-0DA60ABECF9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D64AA3D-A88B-4616-827A-A6DE991078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B14-47CB-91A1-0DA60ABECF9C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'Model 2 graph'!$E$2:$E$10</c:f>
              <c:numCache>
                <c:formatCode>General</c:formatCode>
                <c:ptCount val="9"/>
                <c:pt idx="0">
                  <c:v>226.8</c:v>
                </c:pt>
                <c:pt idx="1">
                  <c:v>262.7</c:v>
                </c:pt>
                <c:pt idx="2">
                  <c:v>230.7</c:v>
                </c:pt>
                <c:pt idx="3">
                  <c:v>187.4</c:v>
                </c:pt>
                <c:pt idx="4">
                  <c:v>246.3</c:v>
                </c:pt>
                <c:pt idx="5">
                  <c:v>236.1</c:v>
                </c:pt>
                <c:pt idx="6">
                  <c:v>179.5</c:v>
                </c:pt>
                <c:pt idx="7">
                  <c:v>153.69999999999999</c:v>
                </c:pt>
                <c:pt idx="8">
                  <c:v>193.3</c:v>
                </c:pt>
              </c:numCache>
            </c:numRef>
          </c:xVal>
          <c:yVal>
            <c:numRef>
              <c:f>'Model 2 graph'!$G$2:$G$10</c:f>
              <c:numCache>
                <c:formatCode>General</c:formatCode>
                <c:ptCount val="9"/>
                <c:pt idx="0">
                  <c:v>117.5</c:v>
                </c:pt>
                <c:pt idx="1">
                  <c:v>117</c:v>
                </c:pt>
                <c:pt idx="2">
                  <c:v>137.80000000000001</c:v>
                </c:pt>
                <c:pt idx="3">
                  <c:v>134.5</c:v>
                </c:pt>
                <c:pt idx="4">
                  <c:v>124.2</c:v>
                </c:pt>
                <c:pt idx="5">
                  <c:v>127.2</c:v>
                </c:pt>
                <c:pt idx="6">
                  <c:v>138.19999999999999</c:v>
                </c:pt>
                <c:pt idx="7">
                  <c:v>138.19999999999999</c:v>
                </c:pt>
                <c:pt idx="8">
                  <c:v>137.6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'Model 2 graph'!$D$2:$D$10</c15:f>
                <c15:dlblRangeCache>
                  <c:ptCount val="9"/>
                  <c:pt idx="0">
                    <c:v>Boze</c:v>
                  </c:pt>
                  <c:pt idx="1">
                    <c:v>Boze</c:v>
                  </c:pt>
                  <c:pt idx="2">
                    <c:v>Billings</c:v>
                  </c:pt>
                  <c:pt idx="3">
                    <c:v>Corv</c:v>
                  </c:pt>
                  <c:pt idx="4">
                    <c:v>Darb</c:v>
                  </c:pt>
                  <c:pt idx="5">
                    <c:v>Hele</c:v>
                  </c:pt>
                  <c:pt idx="6">
                    <c:v>Miss</c:v>
                  </c:pt>
                  <c:pt idx="7">
                    <c:v>Miss</c:v>
                  </c:pt>
                  <c:pt idx="8">
                    <c:v>Stev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B14-47CB-91A1-0DA60ABECF9C}"/>
            </c:ext>
          </c:extLst>
        </c:ser>
        <c:ser>
          <c:idx val="3"/>
          <c:order val="1"/>
          <c:tx>
            <c:v>2019</c:v>
          </c:tx>
          <c:spPr>
            <a:ln w="19050" cap="rnd">
              <a:noFill/>
              <a:round/>
            </a:ln>
            <a:effectLst/>
          </c:spPr>
          <c:dLbls>
            <c:dLbl>
              <c:idx val="0"/>
              <c:tx>
                <c:rich>
                  <a:bodyPr/>
                  <a:lstStyle/>
                  <a:p>
                    <a:fld id="{4184A3E4-BBDA-45CF-9C20-14290EF3F0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B14-47CB-91A1-0DA60ABECF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10FC50C-64CA-4155-8217-D07FD43C1D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B14-47CB-91A1-0DA60ABECF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15CF31E-2A48-4DAF-9EE3-2B517C70F3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B14-47CB-91A1-0DA60ABECF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659584-6427-4A78-A6FE-1BA230870F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B14-47CB-91A1-0DA60ABECF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057A0E-B100-4B43-AA0A-D2D0F0C859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B14-47CB-91A1-0DA60ABECF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C8C7D08-8787-4768-8098-30D9AC4178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B14-47CB-91A1-0DA60ABECF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636DE54-09A4-4223-B54E-88B13F1711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B14-47CB-91A1-0DA60ABECF9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38E8F09-5D24-4879-AD65-C5C71AD436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B14-47CB-91A1-0DA60ABECF9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F6DD374-E4D6-4E6F-B724-AE3B553222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B14-47CB-91A1-0DA60ABECF9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5F91549-1C0A-4E6B-8E7A-8A30FE57DB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B14-47CB-91A1-0DA60ABECF9C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downArrow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'Model 2 graph'!$E$11:$E$20</c:f>
              <c:numCache>
                <c:formatCode>General</c:formatCode>
                <c:ptCount val="10"/>
                <c:pt idx="0">
                  <c:v>261.60000000000002</c:v>
                </c:pt>
                <c:pt idx="1">
                  <c:v>254.3</c:v>
                </c:pt>
                <c:pt idx="2">
                  <c:v>163.80000000000001</c:v>
                </c:pt>
                <c:pt idx="3">
                  <c:v>239.4</c:v>
                </c:pt>
                <c:pt idx="4">
                  <c:v>160.30000000000001</c:v>
                </c:pt>
                <c:pt idx="5">
                  <c:v>279.3</c:v>
                </c:pt>
                <c:pt idx="6">
                  <c:v>148.30000000000001</c:v>
                </c:pt>
                <c:pt idx="7">
                  <c:v>181.3</c:v>
                </c:pt>
                <c:pt idx="8">
                  <c:v>174.5</c:v>
                </c:pt>
                <c:pt idx="9">
                  <c:v>194.9</c:v>
                </c:pt>
              </c:numCache>
            </c:numRef>
          </c:xVal>
          <c:yVal>
            <c:numRef>
              <c:f>'Model 2 graph'!$G$11:$G$20</c:f>
              <c:numCache>
                <c:formatCode>General</c:formatCode>
                <c:ptCount val="10"/>
                <c:pt idx="0">
                  <c:v>126.5</c:v>
                </c:pt>
                <c:pt idx="1">
                  <c:v>117</c:v>
                </c:pt>
                <c:pt idx="2">
                  <c:v>134.5</c:v>
                </c:pt>
                <c:pt idx="3">
                  <c:v>124.2</c:v>
                </c:pt>
                <c:pt idx="4">
                  <c:v>127.2</c:v>
                </c:pt>
                <c:pt idx="5">
                  <c:v>144.5</c:v>
                </c:pt>
                <c:pt idx="6">
                  <c:v>125.9</c:v>
                </c:pt>
                <c:pt idx="7">
                  <c:v>157.9</c:v>
                </c:pt>
                <c:pt idx="8">
                  <c:v>138.19999999999999</c:v>
                </c:pt>
                <c:pt idx="9">
                  <c:v>137.6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'Model 2 graph'!$D$11:$D$20</c15:f>
                <c15:dlblRangeCache>
                  <c:ptCount val="10"/>
                  <c:pt idx="0">
                    <c:v>Big </c:v>
                  </c:pt>
                  <c:pt idx="1">
                    <c:v>Boze</c:v>
                  </c:pt>
                  <c:pt idx="2">
                    <c:v>Corv</c:v>
                  </c:pt>
                  <c:pt idx="3">
                    <c:v>Darb</c:v>
                  </c:pt>
                  <c:pt idx="4">
                    <c:v>Hele</c:v>
                  </c:pt>
                  <c:pt idx="5">
                    <c:v>From</c:v>
                  </c:pt>
                  <c:pt idx="6">
                    <c:v>Grea</c:v>
                  </c:pt>
                  <c:pt idx="7">
                    <c:v>Mile</c:v>
                  </c:pt>
                  <c:pt idx="8">
                    <c:v>Miss</c:v>
                  </c:pt>
                  <c:pt idx="9">
                    <c:v>Stev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FB14-47CB-91A1-0DA60ABECF9C}"/>
            </c:ext>
          </c:extLst>
        </c:ser>
        <c:ser>
          <c:idx val="0"/>
          <c:order val="2"/>
          <c:tx>
            <c:v>2020</c:v>
          </c:tx>
          <c:spPr>
            <a:ln w="1905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fld id="{0839AE3D-944E-4C5D-B93A-0C4AC45C33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15E-4DB4-93CE-D4A4E62BC9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45A3AF7-7FFA-4192-8E1A-DBCCAC04A9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15E-4DB4-93CE-D4A4E62BC9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3400C5-E150-4B72-A99A-59686E3A4A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15E-4DB4-93CE-D4A4E62BC9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677B584-6B9C-4C81-BB69-0C5485BCED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15E-4DB4-93CE-D4A4E62BC9F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21A467-BD66-4DDB-A288-61CCD85A57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15E-4DB4-93CE-D4A4E62BC9F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003820-B7F0-4925-9807-A1AB43E176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15E-4DB4-93CE-D4A4E62BC9F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D7F229F-63F9-4A4A-9887-518375E4C9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15E-4DB4-93CE-D4A4E62BC9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EE1AE16-3A34-41D2-8452-D88D46A236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15E-4DB4-93CE-D4A4E62BC9F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321BB64-CA72-40CD-844C-5367F705E6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15E-4DB4-93CE-D4A4E62BC9F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FB232E6-C531-4FDC-BE0B-FC8788382F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15E-4DB4-93CE-D4A4E62BC9F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6D9AA0B-6357-4D1C-BD36-FAD43D746C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15E-4DB4-93CE-D4A4E62BC9F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B107778-7567-46DE-AF06-0F54988511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15E-4DB4-93CE-D4A4E62BC9F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E81BE1F-B2EE-4D4E-99FA-0709C9686B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15E-4DB4-93CE-D4A4E62BC9F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CD86DCF-8FA9-4606-9D6A-E21C010742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15E-4DB4-93CE-D4A4E62BC9F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51DCDFB-19FD-4E10-B136-987127F0BE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15E-4DB4-93CE-D4A4E62BC9F0}"/>
                </c:ext>
              </c:extLst>
            </c:dLbl>
            <c:spPr>
              <a:solidFill>
                <a:schemeClr val="accent1">
                  <a:alpha val="25000"/>
                </a:schemeClr>
              </a:solidFill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upArrow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'Model 2 graph'!$E$21:$E$35</c:f>
              <c:numCache>
                <c:formatCode>General</c:formatCode>
                <c:ptCount val="15"/>
                <c:pt idx="0">
                  <c:v>195.4</c:v>
                </c:pt>
                <c:pt idx="1">
                  <c:v>220.2</c:v>
                </c:pt>
                <c:pt idx="2">
                  <c:v>270.8</c:v>
                </c:pt>
                <c:pt idx="3">
                  <c:v>184.4</c:v>
                </c:pt>
                <c:pt idx="4">
                  <c:v>173.7</c:v>
                </c:pt>
                <c:pt idx="5">
                  <c:v>230.9</c:v>
                </c:pt>
                <c:pt idx="6">
                  <c:v>217.5</c:v>
                </c:pt>
                <c:pt idx="7">
                  <c:v>352.6</c:v>
                </c:pt>
                <c:pt idx="8">
                  <c:v>247.5</c:v>
                </c:pt>
                <c:pt idx="9">
                  <c:v>286.10000000000002</c:v>
                </c:pt>
                <c:pt idx="10">
                  <c:v>288.60000000000002</c:v>
                </c:pt>
                <c:pt idx="11">
                  <c:v>190</c:v>
                </c:pt>
                <c:pt idx="12">
                  <c:v>300.8</c:v>
                </c:pt>
                <c:pt idx="13">
                  <c:v>204.8</c:v>
                </c:pt>
                <c:pt idx="14">
                  <c:v>267.3</c:v>
                </c:pt>
              </c:numCache>
            </c:numRef>
          </c:xVal>
          <c:yVal>
            <c:numRef>
              <c:f>'Model 2 graph'!$G$21:$G$35</c:f>
              <c:numCache>
                <c:formatCode>General</c:formatCode>
                <c:ptCount val="15"/>
                <c:pt idx="0">
                  <c:v>126.5</c:v>
                </c:pt>
                <c:pt idx="1">
                  <c:v>117</c:v>
                </c:pt>
                <c:pt idx="2">
                  <c:v>144.5</c:v>
                </c:pt>
                <c:pt idx="3">
                  <c:v>135</c:v>
                </c:pt>
                <c:pt idx="4">
                  <c:v>134.5</c:v>
                </c:pt>
                <c:pt idx="5">
                  <c:v>124.2</c:v>
                </c:pt>
                <c:pt idx="6">
                  <c:v>139.5</c:v>
                </c:pt>
                <c:pt idx="7">
                  <c:v>144.5</c:v>
                </c:pt>
                <c:pt idx="8">
                  <c:v>127.2</c:v>
                </c:pt>
                <c:pt idx="9">
                  <c:v>157.9</c:v>
                </c:pt>
                <c:pt idx="10">
                  <c:v>138.19999999999999</c:v>
                </c:pt>
                <c:pt idx="11">
                  <c:v>138.19999999999999</c:v>
                </c:pt>
                <c:pt idx="12">
                  <c:v>137.6</c:v>
                </c:pt>
                <c:pt idx="13">
                  <c:v>137.6</c:v>
                </c:pt>
                <c:pt idx="14">
                  <c:v>123.3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'Model 2 graph'!$D$21:$D$35</c15:f>
                <c15:dlblRangeCache>
                  <c:ptCount val="15"/>
                  <c:pt idx="0">
                    <c:v>Big </c:v>
                  </c:pt>
                  <c:pt idx="1">
                    <c:v>Boze</c:v>
                  </c:pt>
                  <c:pt idx="2">
                    <c:v>Boze</c:v>
                  </c:pt>
                  <c:pt idx="3">
                    <c:v>CF</c:v>
                  </c:pt>
                  <c:pt idx="4">
                    <c:v>Corv</c:v>
                  </c:pt>
                  <c:pt idx="5">
                    <c:v>Darb</c:v>
                  </c:pt>
                  <c:pt idx="6">
                    <c:v>FL </c:v>
                  </c:pt>
                  <c:pt idx="7">
                    <c:v>From</c:v>
                  </c:pt>
                  <c:pt idx="8">
                    <c:v>Hele</c:v>
                  </c:pt>
                  <c:pt idx="9">
                    <c:v>Mile</c:v>
                  </c:pt>
                  <c:pt idx="10">
                    <c:v>Miss</c:v>
                  </c:pt>
                  <c:pt idx="11">
                    <c:v>Miss</c:v>
                  </c:pt>
                  <c:pt idx="12">
                    <c:v>Stev</c:v>
                  </c:pt>
                  <c:pt idx="13">
                    <c:v>Stev</c:v>
                  </c:pt>
                  <c:pt idx="14">
                    <c:v>Whit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15E-4DB4-93CE-D4A4E62BC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7920704"/>
        <c:axId val="1858200720"/>
      </c:scatterChart>
      <c:valAx>
        <c:axId val="2057920704"/>
        <c:scaling>
          <c:orientation val="minMax"/>
          <c:min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GDD</a:t>
                </a:r>
                <a:r>
                  <a:rPr lang="en-US" baseline="0"/>
                  <a:t>(F) a</a:t>
                </a:r>
                <a:r>
                  <a:rPr lang="en-US"/>
                  <a:t>ctual biofix 2018-2019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200720"/>
        <c:crosses val="autoZero"/>
        <c:crossBetween val="midCat"/>
        <c:majorUnit val="20"/>
      </c:valAx>
      <c:valAx>
        <c:axId val="185820072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Model 2 fixed biofix</a:t>
                </a:r>
                <a:r>
                  <a:rPr lang="en-US" baseline="0"/>
                  <a:t> GDD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207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575309</xdr:colOff>
      <xdr:row>3</xdr:row>
      <xdr:rowOff>142875</xdr:rowOff>
    </xdr:from>
    <xdr:to>
      <xdr:col>17</xdr:col>
      <xdr:colOff>565784</xdr:colOff>
      <xdr:row>25</xdr:row>
      <xdr:rowOff>78105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7BD6B6-4106-4FB4-804B-27B9157AA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isso, Rachel" id="{4CA7FDA3-9AAD-4CBD-B304-10009803EB26}" userId="S::d69k227@msu.montana.edu::9cfb346d-2d64-4a74-86e4-2fdcb144ccb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0-03-26T14:11:02.34" personId="{4CA7FDA3-9AAD-4CBD-B304-10009803EB26}" id="{BA4A7293-334A-4C78-9CBA-5DC653A3908B}">
    <text>I had to use the same weather station as the Hort farm -- couldn't find the one listed previously, another station didn't have data from that year, and a third was really weird for 2018</text>
  </threadedComment>
  <threadedComment ref="A9" dT="2020-03-31T13:51:10.17" personId="{4CA7FDA3-9AAD-4CBD-B304-10009803EB26}" id="{0B4F586E-7CA2-4EF1-A74F-5937EA95CA8C}">
    <text>Data from local station bad for 2018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8" dT="2020-03-26T14:11:02.34" personId="{4CA7FDA3-9AAD-4CBD-B304-10009803EB26}" id="{87A5E852-0EB2-4484-855B-7557FC1FEDA6}">
    <text>I had to use the same weather station as the Hort farm -- couldn't find the one listed previously, another station didn't have data from that year, and a third was really weird for 2018</text>
  </threadedComment>
  <threadedComment ref="A14" dT="2020-03-31T13:51:10.17" personId="{4CA7FDA3-9AAD-4CBD-B304-10009803EB26}" id="{0B64497E-52D4-4E4D-B9B4-49DDF0BAE5C4}">
    <text>Data from local station bad for 2018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3" dT="2020-03-26T14:11:02.34" personId="{4CA7FDA3-9AAD-4CBD-B304-10009803EB26}" id="{CCDCCCB4-03DD-4496-A51C-46C6AE978C20}">
    <text>I had to use the same weather station as the Hort farm -- couldn't find the one listed previously, another station didn't have data from that year, and a third was really weird for 2018</text>
  </threadedComment>
  <threadedComment ref="B9" dT="2020-03-31T13:51:10.17" personId="{4CA7FDA3-9AAD-4CBD-B304-10009803EB26}" id="{6A9BEFFA-5E92-474C-B874-A662178C1937}">
    <text>Data from local station bad for 2018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chel.Leisso@montana.ed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uspest.org/cgi-bin/ddmodel.us?sta=KBIL&amp;mdt=all&amp;spp=aaa&amp;cal=S1&amp;tlow=50&amp;thi=88&amp;stm=1&amp;std=1&amp;styr=18&amp;enm=12&amp;end=31&amp;cel=0&amp;fcast=1&amp;spyr=0&amp;shd=1&amp;mkt=0&amp;mkg=1&amp;ipc=1&amp;evnts=3" TargetMode="External"/><Relationship Id="rId13" Type="http://schemas.openxmlformats.org/officeDocument/2006/relationships/hyperlink" Target="http://uspest.org/cgi-bin/ddmodel.us?sta=E3848&amp;mdt=all&amp;spp=aaa&amp;cal=S1&amp;tlow=50&amp;thi=88&amp;stm=1&amp;std=1&amp;styr=19&amp;enm=12&amp;end=31&amp;cel=0&amp;fcast=1&amp;spyr=0&amp;shd=1&amp;mkt=0&amp;mkg=1&amp;ipc=1&amp;evnts=3" TargetMode="External"/><Relationship Id="rId18" Type="http://schemas.openxmlformats.org/officeDocument/2006/relationships/hyperlink" Target="http://uspest.org/cgi-bin/ddmodel.us?sta=STVM8&amp;mdt=all&amp;spp=aaa&amp;cal=S1&amp;tlow=50&amp;thi=88&amp;stm=1&amp;std=1&amp;styr=19&amp;enm=12&amp;end=31&amp;cel=0&amp;fcast=1&amp;spyr=0&amp;shd=1&amp;mkt=0&amp;mkg=1&amp;ipc=1&amp;evnts=3" TargetMode="External"/><Relationship Id="rId3" Type="http://schemas.openxmlformats.org/officeDocument/2006/relationships/hyperlink" Target="http://uspest.org/cgi-bin/ddmodel.us?sta=HMTM8&amp;mdt=all&amp;spp=aaa&amp;cal=S1&amp;tlow=50&amp;thi=88&amp;stm=1&amp;std=1&amp;styr=19&amp;enm=12&amp;end=31&amp;cel=0&amp;fcast=1&amp;spyr=0&amp;shd=1&amp;mkt=0&amp;mkg=1&amp;ipc=1&amp;evnts=3" TargetMode="External"/><Relationship Id="rId21" Type="http://schemas.microsoft.com/office/2017/10/relationships/threadedComment" Target="../threadedComments/threadedComment1.xml"/><Relationship Id="rId7" Type="http://schemas.openxmlformats.org/officeDocument/2006/relationships/hyperlink" Target="http://uspest.org/cgi-bin/ddmodel.us?sta=F1907&amp;mdt=all&amp;spp=aaa&amp;cal=S1&amp;tlow=50&amp;thi=88&amp;stm=1&amp;std=1&amp;styr=18&amp;enm=12&amp;end=31&amp;cel=0&amp;fcast=1&amp;spyr=0&amp;shd=1&amp;mkt=0&amp;mkg=1&amp;ipc=1&amp;evnts=3" TargetMode="External"/><Relationship Id="rId12" Type="http://schemas.openxmlformats.org/officeDocument/2006/relationships/hyperlink" Target="http://uspest.org/cgi-bin/ddmodel.us?sta=HMTM8&amp;mdt=all&amp;spp=aaa&amp;cal=S1&amp;tlow=50&amp;thi=88&amp;stm=1&amp;std=1&amp;styr=19&amp;enm=12&amp;end=31&amp;cel=0&amp;fcast=1&amp;spyr=0&amp;shd=1&amp;mkt=0&amp;mkg=1&amp;ipc=1&amp;evnts=3" TargetMode="External"/><Relationship Id="rId17" Type="http://schemas.openxmlformats.org/officeDocument/2006/relationships/hyperlink" Target="http://uspest.org/cgi-bin/ddmodel.us?sta=KMSO&amp;mdt=all&amp;spp=aaa&amp;cal=S1&amp;tlow=50&amp;thi=88&amp;stm=1&amp;std=1&amp;styr=19&amp;enm=12&amp;end=31&amp;cel=0&amp;fcast=1&amp;spyr=0&amp;shd=1&amp;mkt=0&amp;mkg=1&amp;ipc=1&amp;evnts=3" TargetMode="External"/><Relationship Id="rId2" Type="http://schemas.openxmlformats.org/officeDocument/2006/relationships/hyperlink" Target="http://uspest.org/cgi-bin/ddmodel.us?sta=COVM&amp;mdt=all&amp;spp=aaa&amp;cal=S1&amp;tlow=50&amp;thi=88&amp;stm=1&amp;std=1&amp;styr=18&amp;enm=12&amp;end=31&amp;cel=0&amp;fcast=1&amp;spyr=0&amp;shd=1&amp;mkt=0&amp;mkg=1&amp;ipc=1&amp;evnts=3" TargetMode="External"/><Relationship Id="rId16" Type="http://schemas.openxmlformats.org/officeDocument/2006/relationships/hyperlink" Target="http://uspest.org/cgi-bin/ddmodel.us?sta=MILM8&amp;mdt=all&amp;spp=aaa&amp;cal=S1&amp;tlow=50&amp;thi=88&amp;stm=1&amp;std=1&amp;styr=19&amp;enm=12&amp;end=31&amp;cel=0&amp;fcast=1&amp;spyr=0&amp;shd=1&amp;mkt=0&amp;mkg=1&amp;ipc=1&amp;evnts=3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uspest.org/cgi-bin/ddmodel.us?sta=BOZM&amp;mdt=all&amp;spp=aaa&amp;cal=S1&amp;tlow=50&amp;thi=88&amp;stm=1&amp;std=1&amp;styr=18&amp;enm=12&amp;end=31&amp;cel=0&amp;fcast=1&amp;spyr=0&amp;shd=1&amp;mkt=0&amp;mkg=1&amp;ipc=1&amp;evnts=3" TargetMode="External"/><Relationship Id="rId6" Type="http://schemas.openxmlformats.org/officeDocument/2006/relationships/hyperlink" Target="http://uspest.org/cgi-bin/ddmodel.us?sta=STVM8&amp;mdt=all&amp;spp=aaa&amp;cal=S1&amp;tlow=50&amp;thi=88&amp;stm=1&amp;std=1&amp;styr=18&amp;enm=12&amp;end=31&amp;cel=0&amp;fcast=1&amp;spyr=0&amp;shd=1&amp;mkt=0&amp;mkg=1&amp;ipc=1&amp;evnts=3" TargetMode="External"/><Relationship Id="rId11" Type="http://schemas.openxmlformats.org/officeDocument/2006/relationships/hyperlink" Target="http://uspest.org/cgi-bin/ddmodel.us?sta=COVM&amp;mdt=all&amp;spp=aaa&amp;cal=S1&amp;tlow=50&amp;thi=88&amp;stm=1&amp;std=1&amp;styr=19&amp;enm=12&amp;end=31&amp;cel=0&amp;fcast=1&amp;spyr=0&amp;shd=1&amp;mkt=0&amp;mkg=1&amp;ipc=1&amp;evnts=3" TargetMode="External"/><Relationship Id="rId5" Type="http://schemas.openxmlformats.org/officeDocument/2006/relationships/hyperlink" Target="http://uspest.org/cgi-bin/ddmodel.us?sta=KMSO&amp;mdt=all&amp;spp=aaa&amp;cal=S1&amp;tlow=50&amp;thi=88&amp;stm=1&amp;std=1&amp;styr=18&amp;enm=12&amp;end=31&amp;cel=0&amp;fcast=1&amp;spyr=0&amp;shd=1&amp;mkt=0&amp;mkg=1&amp;ipc=1&amp;evnts=3" TargetMode="External"/><Relationship Id="rId15" Type="http://schemas.openxmlformats.org/officeDocument/2006/relationships/hyperlink" Target="http://uspest.org/cgi-bin/ddmodel.us?sta=E7595&amp;mdt=all&amp;spp=aaa&amp;cal=S1&amp;tlow=50&amp;thi=88&amp;stm=1&amp;std=1&amp;styr=19&amp;enm=12&amp;end=31&amp;cel=0&amp;fcast=1&amp;spyr=0&amp;shd=1&amp;mkt=0&amp;mkg=1&amp;ipc=1&amp;evnts=3" TargetMode="External"/><Relationship Id="rId10" Type="http://schemas.openxmlformats.org/officeDocument/2006/relationships/hyperlink" Target="http://uspest.org/cgi-bin/ddmodel.us?sta=F1907&amp;mdt=all&amp;spp=aaa&amp;cal=S1&amp;tlow=50&amp;thi=88&amp;stm=1&amp;std=1&amp;styr=19&amp;enm=12&amp;end=31&amp;cel=0&amp;fcast=1&amp;spyr=0&amp;shd=1&amp;mkt=0&amp;mkg=1&amp;ipc=1&amp;evnts=3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uspest.org/cgi-bin/ddmodel.us?sta=E3848&amp;mdt=all&amp;spp=aaa&amp;cal=S1&amp;tlow=50&amp;thi=88&amp;stm=1&amp;std=1&amp;styr=18&amp;enm=12&amp;end=31&amp;cel=0&amp;fcast=1&amp;spyr=0&amp;shd=1&amp;mkt=0&amp;mkg=1&amp;ipc=1&amp;evnts=3" TargetMode="External"/><Relationship Id="rId9" Type="http://schemas.openxmlformats.org/officeDocument/2006/relationships/hyperlink" Target="http://uspest.org/cgi-bin/ddmodel.us?sta=C9353&amp;mdt=all&amp;spp=aaa&amp;cal=S1&amp;tlow=50&amp;thi=88&amp;stm=1&amp;std=1&amp;styr=19&amp;enm=12&amp;end=31&amp;cel=0&amp;fcast=1&amp;spyr=0&amp;shd=1&amp;mkt=0&amp;mkg=1&amp;ipc=1&amp;evnts=3" TargetMode="External"/><Relationship Id="rId14" Type="http://schemas.openxmlformats.org/officeDocument/2006/relationships/hyperlink" Target="http://uspest.org/cgi-bin/ddmodel.us?sta=EDGM8&amp;mdt=all&amp;spp=aaa&amp;cal=S1&amp;tlow=50&amp;thi=88&amp;stm=1&amp;std=1&amp;styr=19&amp;enm=12&amp;end=31&amp;cel=0&amp;fcast=1&amp;spyr=0&amp;shd=1&amp;mkt=0&amp;mkg=1&amp;ipc=1&amp;evnts=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uspest.org/cgi-bin/ddmodel.us?sta=KBIL&amp;mdt=all&amp;spp=aaa&amp;cal=S1&amp;tlow=50&amp;thi=88&amp;stm=1&amp;std=1&amp;styr=18&amp;enm=12&amp;end=31&amp;cel=0&amp;fcast=1&amp;spyr=0&amp;shd=1&amp;mkt=0&amp;mkg=1&amp;ipc=1&amp;evnts=3" TargetMode="External"/><Relationship Id="rId3" Type="http://schemas.openxmlformats.org/officeDocument/2006/relationships/hyperlink" Target="http://uspest.org/cgi-bin/ddmodel.us?sta=HMTM8&amp;mdt=all&amp;spp=aaa&amp;cal=S1&amp;tlow=50&amp;thi=88&amp;stm=1&amp;std=1&amp;styr=19&amp;enm=12&amp;end=31&amp;cel=0&amp;fcast=1&amp;spyr=0&amp;shd=1&amp;mkt=0&amp;mkg=1&amp;ipc=1&amp;evnts=3" TargetMode="External"/><Relationship Id="rId7" Type="http://schemas.openxmlformats.org/officeDocument/2006/relationships/hyperlink" Target="http://uspest.org/cgi-bin/ddmodel.us?sta=F1907&amp;mdt=all&amp;spp=aaa&amp;cal=S1&amp;tlow=50&amp;thi=88&amp;stm=1&amp;std=1&amp;styr=18&amp;enm=12&amp;end=31&amp;cel=0&amp;fcast=1&amp;spyr=0&amp;shd=1&amp;mkt=0&amp;mkg=1&amp;ipc=1&amp;evnts=3" TargetMode="External"/><Relationship Id="rId12" Type="http://schemas.microsoft.com/office/2017/10/relationships/threadedComment" Target="../threadedComments/threadedComment2.xml"/><Relationship Id="rId2" Type="http://schemas.openxmlformats.org/officeDocument/2006/relationships/hyperlink" Target="http://uspest.org/cgi-bin/ddmodel.us?sta=COVM&amp;mdt=all&amp;spp=aaa&amp;cal=S1&amp;tlow=50&amp;thi=88&amp;stm=1&amp;std=1&amp;styr=18&amp;enm=12&amp;end=31&amp;cel=0&amp;fcast=1&amp;spyr=0&amp;shd=1&amp;mkt=0&amp;mkg=1&amp;ipc=1&amp;evnts=3" TargetMode="External"/><Relationship Id="rId1" Type="http://schemas.openxmlformats.org/officeDocument/2006/relationships/hyperlink" Target="http://uspest.org/cgi-bin/ddmodel.us?sta=BOZM&amp;mdt=all&amp;spp=aaa&amp;cal=S1&amp;tlow=50&amp;thi=88&amp;stm=1&amp;std=1&amp;styr=18&amp;enm=12&amp;end=31&amp;cel=0&amp;fcast=1&amp;spyr=0&amp;shd=1&amp;mkt=0&amp;mkg=1&amp;ipc=1&amp;evnts=3" TargetMode="External"/><Relationship Id="rId6" Type="http://schemas.openxmlformats.org/officeDocument/2006/relationships/hyperlink" Target="http://uspest.org/cgi-bin/ddmodel.us?sta=STVM8&amp;mdt=all&amp;spp=aaa&amp;cal=S1&amp;tlow=50&amp;thi=88&amp;stm=1&amp;std=1&amp;styr=18&amp;enm=12&amp;end=31&amp;cel=0&amp;fcast=1&amp;spyr=0&amp;shd=1&amp;mkt=0&amp;mkg=1&amp;ipc=1&amp;evnts=3" TargetMode="External"/><Relationship Id="rId11" Type="http://schemas.openxmlformats.org/officeDocument/2006/relationships/comments" Target="../comments2.xml"/><Relationship Id="rId5" Type="http://schemas.openxmlformats.org/officeDocument/2006/relationships/hyperlink" Target="http://uspest.org/cgi-bin/ddmodel.us?sta=KMSO&amp;mdt=all&amp;spp=aaa&amp;cal=S1&amp;tlow=50&amp;thi=88&amp;stm=1&amp;std=1&amp;styr=18&amp;enm=12&amp;end=31&amp;cel=0&amp;fcast=1&amp;spyr=0&amp;shd=1&amp;mkt=0&amp;mkg=1&amp;ipc=1&amp;evnts=3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http://uspest.org/cgi-bin/ddmodel.us?sta=E3848&amp;mdt=all&amp;spp=aaa&amp;cal=S1&amp;tlow=50&amp;thi=88&amp;stm=1&amp;std=1&amp;styr=18&amp;enm=12&amp;end=31&amp;cel=0&amp;fcast=1&amp;spyr=0&amp;shd=1&amp;mkt=0&amp;mkg=1&amp;ipc=1&amp;evnts=3" TargetMode="External"/><Relationship Id="rId9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uspest.org/cgi-bin/ddmodel.us?sta=E3848&amp;mdt=all&amp;spp=aaa&amp;cal=S1&amp;tlow=50&amp;thi=88&amp;stm=1&amp;std=1&amp;styr=19&amp;enm=12&amp;end=31&amp;cel=0&amp;fcast=1&amp;spyr=0&amp;shd=1&amp;mkt=0&amp;mkg=1&amp;ipc=1&amp;evnts=3" TargetMode="External"/><Relationship Id="rId13" Type="http://schemas.openxmlformats.org/officeDocument/2006/relationships/hyperlink" Target="http://uspest.org/cgi-bin/ddmodel.us?sta=MILM8&amp;mdt=all&amp;spp=aaa&amp;cal=S1&amp;tlow=50&amp;thi=88&amp;stm=1&amp;std=1&amp;styr=19&amp;enm=12&amp;end=31&amp;cel=0&amp;fcast=1&amp;spyr=0&amp;shd=1&amp;mkt=0&amp;mkg=1&amp;ipc=1&amp;evnts=3" TargetMode="External"/><Relationship Id="rId18" Type="http://schemas.openxmlformats.org/officeDocument/2006/relationships/hyperlink" Target="http://uspest.org/cgi-bin/ddmodel.us?sta=E1247&amp;mdt=all&amp;spp=aaa&amp;cal=S1&amp;tlow=50&amp;thi=88&amp;stm=1&amp;std=1&amp;styr=19&amp;enm=12&amp;end=31&amp;cel=0&amp;fcast=1&amp;spyr=0&amp;shd=1&amp;mkt=0&amp;mkg=1&amp;ipc=1&amp;evnts=3" TargetMode="External"/><Relationship Id="rId3" Type="http://schemas.openxmlformats.org/officeDocument/2006/relationships/hyperlink" Target="http://uspest.org/cgi-bin/ddmodel.us?sta=F1907&amp;mdt=all&amp;spp=aaa&amp;cal=S1&amp;tlow=50&amp;thi=88&amp;stm=1&amp;std=1&amp;styr=19&amp;enm=12&amp;end=31&amp;cel=0&amp;fcast=1&amp;spyr=0&amp;shd=1&amp;mkt=0&amp;mkg=1&amp;ipc=1&amp;evnts=3" TargetMode="External"/><Relationship Id="rId7" Type="http://schemas.openxmlformats.org/officeDocument/2006/relationships/hyperlink" Target="http://uspest.org/cgi-bin/ddmodel.us?sta=HMTM8&amp;mdt=all&amp;spp=aaa&amp;cal=S1&amp;tlow=50&amp;thi=88&amp;stm=1&amp;std=1&amp;styr=19&amp;enm=12&amp;end=31&amp;cel=0&amp;fcast=1&amp;spyr=0&amp;shd=1&amp;mkt=0&amp;mkg=1&amp;ipc=1&amp;evnts=3" TargetMode="External"/><Relationship Id="rId12" Type="http://schemas.openxmlformats.org/officeDocument/2006/relationships/hyperlink" Target="http://uspest.org/cgi-bin/ddmodel.us?sta=E7595&amp;mdt=all&amp;spp=aaa&amp;cal=S1&amp;tlow=50&amp;thi=88&amp;stm=1&amp;std=1&amp;styr=19&amp;enm=12&amp;end=31&amp;cel=0&amp;fcast=1&amp;spyr=0&amp;shd=1&amp;mkt=0&amp;mkg=1&amp;ipc=1&amp;evnts=3" TargetMode="External"/><Relationship Id="rId17" Type="http://schemas.openxmlformats.org/officeDocument/2006/relationships/hyperlink" Target="http://uspest.org/cgi-bin/ddmodel.us?sta=JVWM&amp;mdt=all&amp;spp=aaa&amp;cal=S1&amp;tlow=50&amp;thi=88&amp;stm=1&amp;std=1&amp;styr=19&amp;enm=12&amp;end=31&amp;cel=0&amp;fcast=1&amp;spyr=0&amp;shd=1&amp;mkt=0&amp;mkg=1&amp;ipc=1&amp;evnts=3" TargetMode="External"/><Relationship Id="rId2" Type="http://schemas.openxmlformats.org/officeDocument/2006/relationships/hyperlink" Target="http://uspest.org/cgi-bin/ddmodel.us?sta=K3U3&amp;mdt=all&amp;spp=aaa&amp;cal=S1&amp;tlow=50&amp;thi=88&amp;stm=1&amp;std=1&amp;styr=19&amp;enm=12&amp;end=31&amp;cel=0&amp;fcast=1&amp;spyr=0&amp;shd=1&amp;mkt=0&amp;mkg=1&amp;ipc=1&amp;evnts=3" TargetMode="External"/><Relationship Id="rId16" Type="http://schemas.openxmlformats.org/officeDocument/2006/relationships/hyperlink" Target="http://uspest.org/cgi-bin/ddmodel.us?sta=STVM8&amp;mdt=all&amp;spp=aaa&amp;cal=S1&amp;tlow=50&amp;thi=88&amp;stm=1&amp;std=1&amp;styr=19&amp;enm=12&amp;end=31&amp;cel=0&amp;fcast=1&amp;spyr=0&amp;shd=1&amp;mkt=0&amp;mkg=1&amp;ipc=1&amp;evnts=3" TargetMode="External"/><Relationship Id="rId1" Type="http://schemas.openxmlformats.org/officeDocument/2006/relationships/hyperlink" Target="http://uspest.org/cgi-bin/ddmodel.us?sta=C9353&amp;mdt=all&amp;spp=aaa&amp;cal=S1&amp;tlow=50&amp;thi=88&amp;stm=1&amp;std=1&amp;styr=19&amp;enm=12&amp;end=31&amp;cel=0&amp;fcast=1&amp;spyr=0&amp;shd=1&amp;mkt=0&amp;mkg=1&amp;ipc=1&amp;evnts=3" TargetMode="External"/><Relationship Id="rId6" Type="http://schemas.openxmlformats.org/officeDocument/2006/relationships/hyperlink" Target="http://uspest.org/cgi-bin/ddmodel.us?sta=COVM&amp;mdt=all&amp;spp=aaa&amp;cal=S1&amp;tlow=50&amp;thi=88&amp;stm=1&amp;std=1&amp;styr=19&amp;enm=12&amp;end=31&amp;cel=0&amp;fcast=1&amp;spyr=0&amp;shd=1&amp;mkt=0&amp;mkg=1&amp;ipc=1&amp;evnts=3" TargetMode="External"/><Relationship Id="rId11" Type="http://schemas.openxmlformats.org/officeDocument/2006/relationships/hyperlink" Target="http://uspest.org/cgi-bin/ddmodel.us?sta=EDGM8&amp;mdt=all&amp;spp=aaa&amp;cal=S1&amp;tlow=50&amp;thi=88&amp;stm=1&amp;std=1&amp;styr=19&amp;enm=12&amp;end=31&amp;cel=0&amp;fcast=1&amp;spyr=0&amp;shd=1&amp;mkt=0&amp;mkg=1&amp;ipc=1&amp;evnts=3" TargetMode="External"/><Relationship Id="rId5" Type="http://schemas.openxmlformats.org/officeDocument/2006/relationships/hyperlink" Target="http://uspest.org/cgi-bin/ddmodel.us?sta=KGPI&amp;mdt=all&amp;spp=aaa&amp;cal=S1&amp;tlow=50&amp;thi=88&amp;stm=1&amp;std=1&amp;styr=19&amp;enm=12&amp;end=31&amp;cel=0&amp;fcast=1&amp;spyr=0&amp;shd=1&amp;mkt=0&amp;mkg=1&amp;ipc=1&amp;evnts=3" TargetMode="External"/><Relationship Id="rId15" Type="http://schemas.openxmlformats.org/officeDocument/2006/relationships/hyperlink" Target="http://uspest.org/cgi-bin/ddmodel.us?sta=BMTM8&amp;mdt=all&amp;spp=aaa&amp;cal=S1&amp;tlow=50&amp;thi=88&amp;stm=1&amp;std=1&amp;styr=19&amp;enm=12&amp;end=31&amp;cel=0&amp;fcast=1&amp;spyr=0&amp;shd=1&amp;mkt=0&amp;mkg=1&amp;ipc=1&amp;evnts=3" TargetMode="External"/><Relationship Id="rId10" Type="http://schemas.openxmlformats.org/officeDocument/2006/relationships/hyperlink" Target="http://uspest.org/cgi-bin/ddmodel.us?sta=MTMAL&amp;mdt=all&amp;spp=aaa&amp;cal=S1&amp;tlow=50&amp;thi=88&amp;stm=1&amp;std=1&amp;styr=19&amp;enm=12&amp;end=31&amp;cel=0&amp;fcast=1&amp;spyr=0&amp;shd=1&amp;mkt=0&amp;mkg=1&amp;ipc=1&amp;evnts=3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uspest.org/cgi-bin/ddmodel.us?sta=EDGM8&amp;mdt=all&amp;spp=aaa&amp;cal=S1&amp;tlow=50&amp;thi=88&amp;stm=1&amp;std=1&amp;styr=19&amp;enm=12&amp;end=31&amp;cel=0&amp;fcast=1&amp;spyr=0&amp;shd=1&amp;mkt=0&amp;mkg=1&amp;ipc=1&amp;evnts=3" TargetMode="External"/><Relationship Id="rId9" Type="http://schemas.openxmlformats.org/officeDocument/2006/relationships/hyperlink" Target="http://uspest.org/cgi-bin/ddmodel.us?sta=MTSCO&amp;mdt=all&amp;spp=aaa&amp;cal=S1&amp;tlow=50&amp;thi=88&amp;stm=1&amp;std=1&amp;styr=19&amp;enm=12&amp;end=31&amp;cel=0&amp;fcast=1&amp;spyr=0&amp;shd=1&amp;mkt=0&amp;mkg=1&amp;ipc=1&amp;evnts=3" TargetMode="External"/><Relationship Id="rId14" Type="http://schemas.openxmlformats.org/officeDocument/2006/relationships/hyperlink" Target="http://uspest.org/cgi-bin/ddmodel.us?sta=KMSO&amp;mdt=all&amp;spp=aaa&amp;cal=S1&amp;tlow=50&amp;thi=88&amp;stm=1&amp;std=1&amp;styr=19&amp;enm=12&amp;end=31&amp;cel=0&amp;fcast=1&amp;spyr=0&amp;shd=1&amp;mkt=0&amp;mkg=1&amp;ipc=1&amp;evnts=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uspest.org/cgi-bin/ddmodel.us?sta=E3848&amp;mdt=all&amp;spp=aaa&amp;cal=S1&amp;tlow=50&amp;thi=88&amp;stm=1&amp;std=1&amp;styr=20&amp;enm=12&amp;end=31&amp;cel=0&amp;fcast=1&amp;spyr=0&amp;shd=1&amp;mkt=0&amp;mkg=1&amp;ipc=1&amp;evnts=3" TargetMode="External"/><Relationship Id="rId13" Type="http://schemas.openxmlformats.org/officeDocument/2006/relationships/hyperlink" Target="http://uspest.org/cgi-bin/ddmodel.us?sta=KMSO&amp;mdt=all&amp;spp=aaa&amp;cal=S1&amp;tlow=50&amp;thi=88&amp;stm=1&amp;std=1&amp;styr=20&amp;enm=12&amp;end=31&amp;cel=0&amp;fcast=1&amp;spyr=0&amp;shd=1&amp;mkt=0&amp;mkg=1&amp;ipc=1&amp;evnts=3" TargetMode="External"/><Relationship Id="rId18" Type="http://schemas.openxmlformats.org/officeDocument/2006/relationships/hyperlink" Target="http://uspest.org/cgi-bin/ddmodel.us?sta=KMSO&amp;mdt=all&amp;spp=aaa&amp;cal=S1&amp;tlow=50&amp;thi=88&amp;stm=1&amp;std=1&amp;styr=20&amp;enm=12&amp;end=31&amp;cel=0&amp;fcast=1&amp;spyr=0&amp;shd=1&amp;mkt=0&amp;mkg=1&amp;ipc=1&amp;evnts=3" TargetMode="External"/><Relationship Id="rId3" Type="http://schemas.openxmlformats.org/officeDocument/2006/relationships/hyperlink" Target="http://uspest.org/cgi-bin/ddmodel.us?sta=F1907&amp;mdt=all&amp;spp=aaa&amp;cal=S1&amp;tlow=50&amp;thi=88&amp;stm=1&amp;std=1&amp;styr=20&amp;enm=12&amp;end=31&amp;cel=0&amp;fcast=1&amp;spyr=0&amp;shd=1&amp;mkt=0&amp;mkg=1&amp;ipc=1&amp;evnts=3" TargetMode="External"/><Relationship Id="rId21" Type="http://schemas.openxmlformats.org/officeDocument/2006/relationships/hyperlink" Target="http://uspest.org/cgi-bin/ddmodel.us?sta=F1907&amp;mdt=all&amp;spp=aaa&amp;cal=S1&amp;tlow=50&amp;thi=88&amp;stm=1&amp;std=1&amp;styr=20&amp;enm=12&amp;end=31&amp;cel=0&amp;fcast=1&amp;spyr=0&amp;shd=1&amp;mkt=0&amp;mkg=1&amp;ipc=1&amp;evnts=3" TargetMode="External"/><Relationship Id="rId7" Type="http://schemas.openxmlformats.org/officeDocument/2006/relationships/hyperlink" Target="http://uspest.org/cgi-bin/ddmodel.us?sta=HMTM8&amp;mdt=all&amp;spp=aaa&amp;cal=S1&amp;tlow=50&amp;thi=88&amp;stm=1&amp;std=1&amp;styr=20&amp;enm=12&amp;end=31&amp;cel=0&amp;fcast=1&amp;spyr=0&amp;shd=1&amp;mkt=0&amp;mkg=1&amp;ipc=1&amp;evnts=3" TargetMode="External"/><Relationship Id="rId12" Type="http://schemas.openxmlformats.org/officeDocument/2006/relationships/hyperlink" Target="http://uspest.org/cgi-bin/ddmodel.us?sta=MILM8&amp;mdt=all&amp;spp=aaa&amp;cal=S1&amp;tlow=50&amp;thi=88&amp;stm=1&amp;std=1&amp;styr=20&amp;enm=12&amp;end=31&amp;cel=0&amp;fcast=1&amp;spyr=0&amp;shd=1&amp;mkt=0&amp;mkg=1&amp;ipc=1&amp;evnts=3" TargetMode="External"/><Relationship Id="rId17" Type="http://schemas.openxmlformats.org/officeDocument/2006/relationships/hyperlink" Target="http://uspest.org/cgi-bin/ddmodel.us?sta=STVM8&amp;mdt=all&amp;spp=aaa&amp;cal=S1&amp;tlow=50&amp;thi=88&amp;stm=1&amp;std=1&amp;styr=20&amp;enm=12&amp;end=31&amp;cel=0&amp;fcast=1&amp;spyr=0&amp;shd=1&amp;mkt=0&amp;mkg=1&amp;ipc=1&amp;evnts=3" TargetMode="External"/><Relationship Id="rId2" Type="http://schemas.openxmlformats.org/officeDocument/2006/relationships/hyperlink" Target="http://uspest.org/cgi-bin/ddmodel.us?sta=K3U3&amp;mdt=all&amp;spp=aaa&amp;cal=S1&amp;tlow=50&amp;thi=88&amp;stm=4&amp;std=1&amp;styr=20&amp;enm=12&amp;end=31&amp;cel=0&amp;fcast=1&amp;spyr=0&amp;shd=1&amp;mkt=0&amp;mkg=1&amp;ipc=1&amp;evnts=3" TargetMode="External"/><Relationship Id="rId16" Type="http://schemas.openxmlformats.org/officeDocument/2006/relationships/hyperlink" Target="http://uspest.org/cgi-bin/ddmodel.us?sta=JVWM&amp;mdt=all&amp;spp=aaa&amp;cal=S1&amp;tlow=50&amp;thi=88&amp;stm=1&amp;std=1&amp;styr=20&amp;enm=12&amp;end=31&amp;cel=0&amp;fcast=1&amp;spyr=0&amp;shd=1&amp;mkt=0&amp;mkg=1&amp;ipc=1&amp;evnts=3" TargetMode="External"/><Relationship Id="rId20" Type="http://schemas.openxmlformats.org/officeDocument/2006/relationships/hyperlink" Target="http://uspest.org/cgi-bin/ddmodel.us?sta=A3605&amp;mdt=all&amp;spp=aaa&amp;cal=S1&amp;tlow=50&amp;thi=88&amp;stm=1&amp;std=1&amp;styr=20&amp;enm=12&amp;end=31&amp;cel=0&amp;fcast=1&amp;spyr=0&amp;shd=1&amp;mkt=0&amp;mkg=1&amp;ipc=1&amp;evnts=3" TargetMode="External"/><Relationship Id="rId1" Type="http://schemas.openxmlformats.org/officeDocument/2006/relationships/hyperlink" Target="http://uspest.org/cgi-bin/ddmodel.us?sta=C9353&amp;mdt=all&amp;spp=aaa&amp;cal=S1&amp;tlow=50&amp;thi=88&amp;stm=1&amp;std=1&amp;styr=20&amp;enm=12&amp;end=31&amp;cel=0&amp;fcast=1&amp;spyr=0&amp;shd=1&amp;mkt=0&amp;mkg=1&amp;ipc=1&amp;evnts=3" TargetMode="External"/><Relationship Id="rId6" Type="http://schemas.openxmlformats.org/officeDocument/2006/relationships/hyperlink" Target="http://uspest.org/cgi-bin/ddmodel.us?sta=COVM&amp;mdt=all&amp;spp=aaa&amp;cal=S1&amp;tlow=50&amp;thi=88&amp;stm=1&amp;std=1&amp;styr=20&amp;enm=12&amp;end=31&amp;cel=0&amp;fcast=1&amp;spyr=0&amp;shd=1&amp;mkt=0&amp;mkg=1&amp;ipc=1&amp;evnts=3" TargetMode="External"/><Relationship Id="rId11" Type="http://schemas.openxmlformats.org/officeDocument/2006/relationships/hyperlink" Target="http://uspest.org/cgi-bin/ddmodel.us?sta=E7595&amp;mdt=all&amp;spp=aaa&amp;cal=S1&amp;tlow=50&amp;thi=88&amp;stm=1&amp;std=1&amp;styr=20&amp;enm=12&amp;end=31&amp;cel=0&amp;fcast=1&amp;spyr=0&amp;shd=1&amp;mkt=0&amp;mkg=1&amp;ipc=1&amp;evnts=3" TargetMode="External"/><Relationship Id="rId5" Type="http://schemas.openxmlformats.org/officeDocument/2006/relationships/hyperlink" Target="http://uspest.org/cgi-bin/ddmodel.us?sta=KGPI&amp;mdt=all&amp;spp=aaa&amp;cal=S1&amp;tlow=50&amp;thi=88&amp;stm=1&amp;std=1&amp;styr=20&amp;enm=12&amp;end=31&amp;cel=0&amp;fcast=1&amp;spyr=0&amp;shd=1&amp;mkt=0&amp;mkg=1&amp;ipc=1&amp;evnts=3" TargetMode="External"/><Relationship Id="rId15" Type="http://schemas.openxmlformats.org/officeDocument/2006/relationships/hyperlink" Target="http://uspest.org/cgi-bin/ddmodel.us?sta=STVM8&amp;mdt=all&amp;spp=aaa&amp;cal=S1&amp;tlow=50&amp;thi=88&amp;stm=1&amp;std=1&amp;styr=20&amp;enm=12&amp;end=31&amp;cel=0&amp;fcast=1&amp;spyr=0&amp;shd=1&amp;mkt=0&amp;mkg=1&amp;ipc=1&amp;evnts=3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http://uspest.org/cgi-bin/ddmodel.us?sta=EDGM8&amp;mdt=all&amp;spp=aaa&amp;cal=S1&amp;tlow=50&amp;thi=88&amp;stm=1&amp;std=1&amp;styr=20&amp;enm=12&amp;end=31&amp;cel=0&amp;fcast=1&amp;spyr=0&amp;shd=1&amp;mkt=0&amp;mkg=1&amp;ipc=1&amp;evnts=3" TargetMode="External"/><Relationship Id="rId19" Type="http://schemas.openxmlformats.org/officeDocument/2006/relationships/hyperlink" Target="http://uspest.org/cgi-bin/ddmodel.us?sta=FLB05&amp;mdt=all&amp;spp=aaa&amp;cal=S1&amp;tlow=50&amp;thi=88&amp;stm=1&amp;std=1&amp;styr=20&amp;enm=12&amp;end=31&amp;cel=0&amp;fcast=1&amp;spyr=0&amp;shd=1&amp;mkt=0&amp;mkg=1&amp;ipc=1&amp;evnts=3" TargetMode="External"/><Relationship Id="rId4" Type="http://schemas.openxmlformats.org/officeDocument/2006/relationships/hyperlink" Target="http://uspest.org/cgi-bin/ddmodel.us?sta=EDGM8&amp;mdt=all&amp;spp=aaa&amp;cal=S1&amp;tlow=50&amp;thi=88&amp;stm=1&amp;std=1&amp;styr=20&amp;enm=12&amp;end=31&amp;cel=0&amp;fcast=1&amp;spyr=0&amp;shd=1&amp;mkt=0&amp;mkg=1&amp;ipc=1&amp;evnts=3" TargetMode="External"/><Relationship Id="rId9" Type="http://schemas.openxmlformats.org/officeDocument/2006/relationships/hyperlink" Target="http://uspest.org/cgi-bin/ddmodel.us?sta=MTSCO&amp;mdt=all&amp;spp=aaa&amp;cal=S1&amp;tlow=50&amp;thi=88&amp;stm=1&amp;std=1&amp;styr=19&amp;enm=12&amp;end=31&amp;cel=0&amp;fcast=1&amp;spyr=0&amp;shd=1&amp;mkt=0&amp;mkg=1&amp;ipc=1&amp;evnts=3" TargetMode="External"/><Relationship Id="rId14" Type="http://schemas.openxmlformats.org/officeDocument/2006/relationships/hyperlink" Target="http://uspest.org/cgi-bin/ddmodel2.pl?wfl=BMTM820.txt&amp;hfl=redlodge_mt.txt&amp;fcz=59068&amp;uco=1&amp;mdt=all&amp;spp=aaa&amp;cel=0&amp;tlow=50&amp;thi=88&amp;cal=S1&amp;stm=1&amp;std=1&amp;styr=20&amp;enm=12&amp;end=31&amp;spyr=0&amp;fcast=1&amp;evnts=3&amp;mkg=1" TargetMode="External"/><Relationship Id="rId22" Type="http://schemas.openxmlformats.org/officeDocument/2006/relationships/hyperlink" Target="http://uspest.org/cgi-bin/ddmodel.us?sta=ALDM8&amp;mdt=all&amp;spp=aaa&amp;cal=S1&amp;tlow=50&amp;thi=88&amp;stm=1&amp;std=1&amp;styr=20&amp;enm=12&amp;end=31&amp;cel=0&amp;fcast=1&amp;spyr=0&amp;shd=1&amp;mkt=0&amp;mkg=1&amp;ipc=1&amp;evnts=3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0515-291A-4026-9FD0-31220A44E4AE}">
  <dimension ref="A1:Q41"/>
  <sheetViews>
    <sheetView tabSelected="1" zoomScale="70" zoomScaleNormal="70" workbookViewId="0">
      <selection activeCell="H36" sqref="H36"/>
    </sheetView>
  </sheetViews>
  <sheetFormatPr defaultRowHeight="14.4"/>
  <sheetData>
    <row r="1" spans="1:2" s="156" customFormat="1">
      <c r="A1" s="156" t="s">
        <v>245</v>
      </c>
    </row>
    <row r="2" spans="1:2" s="156" customFormat="1">
      <c r="A2" s="156" t="s">
        <v>246</v>
      </c>
    </row>
    <row r="3" spans="1:2" s="156" customFormat="1">
      <c r="A3" s="156" t="s">
        <v>247</v>
      </c>
    </row>
    <row r="4" spans="1:2" s="156" customFormat="1"/>
    <row r="5" spans="1:2">
      <c r="A5" s="145" t="s">
        <v>175</v>
      </c>
    </row>
    <row r="6" spans="1:2">
      <c r="A6" t="s">
        <v>194</v>
      </c>
    </row>
    <row r="7" spans="1:2">
      <c r="B7" t="s">
        <v>188</v>
      </c>
    </row>
    <row r="8" spans="1:2">
      <c r="A8" t="s">
        <v>243</v>
      </c>
    </row>
    <row r="9" spans="1:2">
      <c r="B9" t="s">
        <v>242</v>
      </c>
    </row>
    <row r="10" spans="1:2">
      <c r="A10" t="s">
        <v>244</v>
      </c>
    </row>
    <row r="11" spans="1:2">
      <c r="A11" t="s">
        <v>240</v>
      </c>
    </row>
    <row r="12" spans="1:2">
      <c r="B12" t="s">
        <v>181</v>
      </c>
    </row>
    <row r="14" spans="1:2">
      <c r="A14" s="145" t="s">
        <v>182</v>
      </c>
    </row>
    <row r="15" spans="1:2">
      <c r="A15" t="s">
        <v>184</v>
      </c>
    </row>
    <row r="16" spans="1:2">
      <c r="A16" t="s">
        <v>185</v>
      </c>
    </row>
    <row r="17" spans="1:17">
      <c r="A17" t="s">
        <v>199</v>
      </c>
    </row>
    <row r="18" spans="1:17">
      <c r="A18" t="s">
        <v>189</v>
      </c>
    </row>
    <row r="19" spans="1:17">
      <c r="A19" t="s">
        <v>186</v>
      </c>
    </row>
    <row r="20" spans="1:17">
      <c r="A20" t="s">
        <v>248</v>
      </c>
    </row>
    <row r="21" spans="1:17">
      <c r="A21" t="s">
        <v>187</v>
      </c>
    </row>
    <row r="22" spans="1:17">
      <c r="A22" t="s">
        <v>249</v>
      </c>
    </row>
    <row r="23" spans="1:17" s="156" customFormat="1"/>
    <row r="24" spans="1:17" s="156" customFormat="1"/>
    <row r="25" spans="1:17">
      <c r="A25" s="145" t="s">
        <v>183</v>
      </c>
    </row>
    <row r="26" spans="1:17">
      <c r="A26" t="s">
        <v>176</v>
      </c>
    </row>
    <row r="27" spans="1:17">
      <c r="B27" t="s">
        <v>177</v>
      </c>
    </row>
    <row r="28" spans="1:17">
      <c r="B28" t="s">
        <v>178</v>
      </c>
    </row>
    <row r="29" spans="1:17">
      <c r="A29" t="s">
        <v>179</v>
      </c>
    </row>
    <row r="30" spans="1:17">
      <c r="B30" t="s">
        <v>180</v>
      </c>
    </row>
    <row r="32" spans="1:17">
      <c r="A32" t="s">
        <v>241</v>
      </c>
      <c r="M32" s="184" t="s">
        <v>230</v>
      </c>
      <c r="N32" s="184"/>
      <c r="O32" s="184"/>
      <c r="P32" s="184"/>
      <c r="Q32" s="184"/>
    </row>
    <row r="33" spans="1:17">
      <c r="B33" t="s">
        <v>200</v>
      </c>
      <c r="M33" s="157" t="s">
        <v>250</v>
      </c>
      <c r="N33" s="157"/>
      <c r="O33" s="157"/>
      <c r="P33" s="185" t="s">
        <v>217</v>
      </c>
      <c r="Q33" s="158"/>
    </row>
    <row r="34" spans="1:17" ht="28.8">
      <c r="B34" t="s">
        <v>201</v>
      </c>
      <c r="M34" s="186" t="s">
        <v>218</v>
      </c>
      <c r="N34" s="186" t="s">
        <v>219</v>
      </c>
      <c r="O34" s="186" t="s">
        <v>220</v>
      </c>
      <c r="P34" s="187" t="s">
        <v>221</v>
      </c>
      <c r="Q34" s="187" t="s">
        <v>222</v>
      </c>
    </row>
    <row r="35" spans="1:17">
      <c r="B35" t="s">
        <v>202</v>
      </c>
      <c r="M35" s="157" t="s">
        <v>223</v>
      </c>
      <c r="N35" s="157">
        <v>45.6736</v>
      </c>
      <c r="O35" s="157">
        <v>1455.42</v>
      </c>
      <c r="P35" s="159">
        <v>117.53728017292782</v>
      </c>
      <c r="Q35" s="159">
        <v>65.298488984959903</v>
      </c>
    </row>
    <row r="36" spans="1:17">
      <c r="M36" s="157" t="s">
        <v>224</v>
      </c>
      <c r="N36" s="157">
        <v>46.333300000000001</v>
      </c>
      <c r="O36" s="157">
        <v>1096.0609999999999</v>
      </c>
      <c r="P36" s="159">
        <v>134.54387800135208</v>
      </c>
      <c r="Q36" s="159">
        <v>74.74659888964004</v>
      </c>
    </row>
    <row r="37" spans="1:17">
      <c r="M37" s="157" t="s">
        <v>225</v>
      </c>
      <c r="N37" s="157">
        <v>47.872</v>
      </c>
      <c r="O37" s="157">
        <v>880.87199999999996</v>
      </c>
      <c r="P37" s="159">
        <v>139.41465333120004</v>
      </c>
      <c r="Q37" s="159">
        <v>77.452585184000029</v>
      </c>
    </row>
    <row r="38" spans="1:17">
      <c r="M38" s="157" t="s">
        <v>226</v>
      </c>
      <c r="N38" s="157">
        <v>46.6434</v>
      </c>
      <c r="O38" s="157">
        <v>1136.904</v>
      </c>
      <c r="P38" s="159">
        <v>129.80210681980807</v>
      </c>
      <c r="Q38" s="159">
        <v>72.112281566560043</v>
      </c>
    </row>
    <row r="39" spans="1:17">
      <c r="A39" s="145" t="s">
        <v>191</v>
      </c>
      <c r="M39" s="157" t="s">
        <v>227</v>
      </c>
      <c r="N39" s="161">
        <v>46.428060000000002</v>
      </c>
      <c r="O39" s="157">
        <v>801.01</v>
      </c>
      <c r="P39" s="159">
        <v>152.27849701042896</v>
      </c>
      <c r="Q39" s="159">
        <v>84.599165005793864</v>
      </c>
    </row>
    <row r="40" spans="1:17">
      <c r="A40" s="146" t="s">
        <v>192</v>
      </c>
      <c r="M40" s="160" t="s">
        <v>228</v>
      </c>
      <c r="N40" s="162">
        <v>46.513514000000001</v>
      </c>
      <c r="O40" s="157">
        <v>1025.652</v>
      </c>
      <c r="P40" s="159">
        <v>137.64001109518898</v>
      </c>
      <c r="Q40" s="159">
        <v>76.466672830660542</v>
      </c>
    </row>
    <row r="41" spans="1:17">
      <c r="M41" s="157" t="s">
        <v>229</v>
      </c>
      <c r="N41" s="157">
        <v>45.621000000000002</v>
      </c>
      <c r="O41" s="157">
        <v>1264.92</v>
      </c>
      <c r="P41" s="159">
        <v>129.91516616879971</v>
      </c>
      <c r="Q41" s="159">
        <v>72.175092315999834</v>
      </c>
    </row>
  </sheetData>
  <hyperlinks>
    <hyperlink ref="A40" r:id="rId1" xr:uid="{27358541-EE4A-4438-B83C-48C781ADA2C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F43D1-45E0-4BEA-A9E3-2100FFB9E410}">
  <dimension ref="A1:J35"/>
  <sheetViews>
    <sheetView zoomScale="85" zoomScaleNormal="85" workbookViewId="0">
      <selection activeCell="I1" sqref="I1"/>
    </sheetView>
  </sheetViews>
  <sheetFormatPr defaultRowHeight="14.4"/>
  <cols>
    <col min="1" max="1" width="38.88671875" customWidth="1"/>
    <col min="3" max="3" width="21.33203125" hidden="1" customWidth="1"/>
    <col min="4" max="4" width="9.109375" hidden="1" customWidth="1"/>
    <col min="5" max="5" width="22.109375" customWidth="1"/>
    <col min="6" max="6" width="16.44140625" customWidth="1"/>
    <col min="7" max="7" width="17.44140625" customWidth="1"/>
    <col min="8" max="8" width="24.109375" customWidth="1"/>
    <col min="9" max="9" width="19.6640625" customWidth="1"/>
    <col min="10" max="10" width="22.109375" customWidth="1"/>
  </cols>
  <sheetData>
    <row r="1" spans="1:10" ht="77.400000000000006" customHeight="1">
      <c r="A1" s="12" t="s">
        <v>28</v>
      </c>
      <c r="B1" s="12" t="s">
        <v>89</v>
      </c>
      <c r="C1" s="12" t="s">
        <v>90</v>
      </c>
      <c r="D1" s="12" t="s">
        <v>91</v>
      </c>
      <c r="E1" s="49" t="s">
        <v>195</v>
      </c>
      <c r="F1" s="82" t="s">
        <v>196</v>
      </c>
      <c r="G1" s="82" t="s">
        <v>197</v>
      </c>
      <c r="H1" s="50" t="s">
        <v>198</v>
      </c>
      <c r="I1" s="50" t="s">
        <v>197</v>
      </c>
      <c r="J1" s="147" t="s">
        <v>193</v>
      </c>
    </row>
    <row r="2" spans="1:10">
      <c r="A2" s="19" t="s">
        <v>9</v>
      </c>
      <c r="B2" s="83">
        <v>2018</v>
      </c>
      <c r="C2" s="83" t="s">
        <v>60</v>
      </c>
      <c r="D2" s="83" t="s">
        <v>87</v>
      </c>
      <c r="E2" s="84">
        <v>226.8</v>
      </c>
      <c r="F2" s="85">
        <v>175</v>
      </c>
      <c r="G2" s="85">
        <f>ABS(E2-F2)</f>
        <v>51.800000000000011</v>
      </c>
      <c r="H2" s="22">
        <v>117.5</v>
      </c>
      <c r="I2" s="22">
        <f>ABS(E2-H2)</f>
        <v>109.30000000000001</v>
      </c>
      <c r="J2" s="87" t="str">
        <f>IF(G2&lt;I2,"175 DD", "Elevation+Latitude")</f>
        <v>175 DD</v>
      </c>
    </row>
    <row r="3" spans="1:10">
      <c r="A3" s="19" t="s">
        <v>8</v>
      </c>
      <c r="B3" s="83">
        <v>2018</v>
      </c>
      <c r="C3" s="83" t="s">
        <v>60</v>
      </c>
      <c r="D3" s="83" t="s">
        <v>87</v>
      </c>
      <c r="E3" s="84">
        <v>262.7</v>
      </c>
      <c r="F3" s="85">
        <v>175</v>
      </c>
      <c r="G3" s="85">
        <f t="shared" ref="G3:G35" si="0">ABS(E3-F3)</f>
        <v>87.699999999999989</v>
      </c>
      <c r="H3" s="22">
        <v>117</v>
      </c>
      <c r="I3" s="22">
        <f t="shared" ref="I3:I35" si="1">ABS(E3-H3)</f>
        <v>145.69999999999999</v>
      </c>
      <c r="J3" s="87" t="str">
        <f t="shared" ref="J3:J35" si="2">IF(G3&lt;I3,"175 DD", "Elevation+Latitude")</f>
        <v>175 DD</v>
      </c>
    </row>
    <row r="4" spans="1:10">
      <c r="A4" s="80" t="s">
        <v>7</v>
      </c>
      <c r="B4" s="83">
        <v>2018</v>
      </c>
      <c r="C4" s="83" t="s">
        <v>61</v>
      </c>
      <c r="D4" s="83" t="s">
        <v>88</v>
      </c>
      <c r="E4" s="84">
        <v>230.7</v>
      </c>
      <c r="F4" s="85">
        <v>175</v>
      </c>
      <c r="G4" s="85">
        <f t="shared" si="0"/>
        <v>55.699999999999989</v>
      </c>
      <c r="H4" s="22">
        <v>137.80000000000001</v>
      </c>
      <c r="I4" s="22">
        <f t="shared" si="1"/>
        <v>92.899999999999977</v>
      </c>
      <c r="J4" s="87" t="str">
        <f t="shared" si="2"/>
        <v>175 DD</v>
      </c>
    </row>
    <row r="5" spans="1:10">
      <c r="A5" s="19" t="s">
        <v>6</v>
      </c>
      <c r="B5" s="83">
        <v>2018</v>
      </c>
      <c r="C5" s="83" t="s">
        <v>62</v>
      </c>
      <c r="D5" s="83" t="s">
        <v>79</v>
      </c>
      <c r="E5" s="84">
        <v>187.4</v>
      </c>
      <c r="F5" s="85">
        <v>175</v>
      </c>
      <c r="G5" s="85">
        <f t="shared" si="0"/>
        <v>12.400000000000006</v>
      </c>
      <c r="H5" s="22">
        <v>134.5</v>
      </c>
      <c r="I5" s="22">
        <f t="shared" si="1"/>
        <v>52.900000000000006</v>
      </c>
      <c r="J5" s="87" t="str">
        <f t="shared" si="2"/>
        <v>175 DD</v>
      </c>
    </row>
    <row r="6" spans="1:10">
      <c r="A6" s="19" t="s">
        <v>5</v>
      </c>
      <c r="B6" s="83">
        <v>2018</v>
      </c>
      <c r="C6" s="83" t="s">
        <v>76</v>
      </c>
      <c r="D6" s="83" t="s">
        <v>80</v>
      </c>
      <c r="E6" s="84">
        <v>246.3</v>
      </c>
      <c r="F6" s="85">
        <v>175</v>
      </c>
      <c r="G6" s="85">
        <f t="shared" si="0"/>
        <v>71.300000000000011</v>
      </c>
      <c r="H6" s="22">
        <v>124.2</v>
      </c>
      <c r="I6" s="22">
        <f t="shared" si="1"/>
        <v>122.10000000000001</v>
      </c>
      <c r="J6" s="87" t="str">
        <f t="shared" si="2"/>
        <v>175 DD</v>
      </c>
    </row>
    <row r="7" spans="1:10">
      <c r="A7" s="19" t="s">
        <v>4</v>
      </c>
      <c r="B7" s="83">
        <v>2018</v>
      </c>
      <c r="C7" s="83" t="s">
        <v>63</v>
      </c>
      <c r="D7" s="83" t="s">
        <v>81</v>
      </c>
      <c r="E7" s="84">
        <v>236.1</v>
      </c>
      <c r="F7" s="85">
        <v>175</v>
      </c>
      <c r="G7" s="85">
        <f t="shared" si="0"/>
        <v>61.099999999999994</v>
      </c>
      <c r="H7" s="22">
        <v>127.2</v>
      </c>
      <c r="I7" s="22">
        <f t="shared" si="1"/>
        <v>108.89999999999999</v>
      </c>
      <c r="J7" s="87" t="str">
        <f t="shared" si="2"/>
        <v>175 DD</v>
      </c>
    </row>
    <row r="8" spans="1:10">
      <c r="A8" s="19" t="s">
        <v>3</v>
      </c>
      <c r="B8" s="83">
        <v>2018</v>
      </c>
      <c r="C8" s="83" t="s">
        <v>64</v>
      </c>
      <c r="D8" s="83" t="s">
        <v>85</v>
      </c>
      <c r="E8" s="84">
        <v>179.5</v>
      </c>
      <c r="F8" s="85">
        <v>175</v>
      </c>
      <c r="G8" s="85">
        <f t="shared" si="0"/>
        <v>4.5</v>
      </c>
      <c r="H8" s="22">
        <v>138.19999999999999</v>
      </c>
      <c r="I8" s="22">
        <f t="shared" si="1"/>
        <v>41.300000000000011</v>
      </c>
      <c r="J8" s="87" t="str">
        <f t="shared" si="2"/>
        <v>175 DD</v>
      </c>
    </row>
    <row r="9" spans="1:10">
      <c r="A9" s="19" t="s">
        <v>2</v>
      </c>
      <c r="B9" s="83">
        <v>2018</v>
      </c>
      <c r="C9" s="83" t="s">
        <v>64</v>
      </c>
      <c r="D9" s="83" t="s">
        <v>85</v>
      </c>
      <c r="E9" s="84">
        <v>153.69999999999999</v>
      </c>
      <c r="F9" s="85">
        <v>175</v>
      </c>
      <c r="G9" s="85">
        <f t="shared" si="0"/>
        <v>21.300000000000011</v>
      </c>
      <c r="H9" s="22">
        <v>138.19999999999999</v>
      </c>
      <c r="I9" s="22">
        <f t="shared" si="1"/>
        <v>15.5</v>
      </c>
      <c r="J9" s="87" t="str">
        <f t="shared" si="2"/>
        <v>Elevation+Latitude</v>
      </c>
    </row>
    <row r="10" spans="1:10">
      <c r="A10" s="19" t="s">
        <v>1</v>
      </c>
      <c r="B10" s="83">
        <v>2018</v>
      </c>
      <c r="C10" s="83" t="s">
        <v>65</v>
      </c>
      <c r="D10" s="83" t="s">
        <v>86</v>
      </c>
      <c r="E10" s="84">
        <v>193.3</v>
      </c>
      <c r="F10" s="85">
        <v>175</v>
      </c>
      <c r="G10" s="85">
        <f t="shared" si="0"/>
        <v>18.300000000000011</v>
      </c>
      <c r="H10" s="22">
        <v>137.6</v>
      </c>
      <c r="I10" s="22">
        <f t="shared" si="1"/>
        <v>55.700000000000017</v>
      </c>
      <c r="J10" s="87" t="str">
        <f t="shared" si="2"/>
        <v>175 DD</v>
      </c>
    </row>
    <row r="11" spans="1:10">
      <c r="A11" s="19" t="s">
        <v>15</v>
      </c>
      <c r="B11" s="86">
        <v>2019</v>
      </c>
      <c r="C11" s="83" t="s">
        <v>66</v>
      </c>
      <c r="D11" s="83" t="s">
        <v>77</v>
      </c>
      <c r="E11" s="21">
        <v>261.60000000000002</v>
      </c>
      <c r="F11" s="85">
        <v>175</v>
      </c>
      <c r="G11" s="85">
        <f t="shared" si="0"/>
        <v>86.600000000000023</v>
      </c>
      <c r="H11" s="22">
        <v>126.5</v>
      </c>
      <c r="I11" s="22">
        <f t="shared" si="1"/>
        <v>135.10000000000002</v>
      </c>
      <c r="J11" s="87" t="str">
        <f t="shared" si="2"/>
        <v>175 DD</v>
      </c>
    </row>
    <row r="12" spans="1:10">
      <c r="A12" s="19" t="s">
        <v>16</v>
      </c>
      <c r="B12" s="86">
        <v>2019</v>
      </c>
      <c r="C12" s="83" t="s">
        <v>67</v>
      </c>
      <c r="D12" s="83" t="s">
        <v>78</v>
      </c>
      <c r="E12" s="21">
        <v>254.3</v>
      </c>
      <c r="F12" s="85">
        <v>175</v>
      </c>
      <c r="G12" s="85">
        <f t="shared" si="0"/>
        <v>79.300000000000011</v>
      </c>
      <c r="H12" s="22">
        <v>117</v>
      </c>
      <c r="I12" s="22">
        <f t="shared" si="1"/>
        <v>137.30000000000001</v>
      </c>
      <c r="J12" s="87" t="str">
        <f t="shared" si="2"/>
        <v>175 DD</v>
      </c>
    </row>
    <row r="13" spans="1:10">
      <c r="A13" s="19" t="s">
        <v>6</v>
      </c>
      <c r="B13" s="86">
        <v>2019</v>
      </c>
      <c r="C13" s="83" t="s">
        <v>68</v>
      </c>
      <c r="D13" s="83" t="s">
        <v>79</v>
      </c>
      <c r="E13" s="21">
        <v>163.80000000000001</v>
      </c>
      <c r="F13" s="85">
        <v>175</v>
      </c>
      <c r="G13" s="85">
        <f t="shared" si="0"/>
        <v>11.199999999999989</v>
      </c>
      <c r="H13" s="22">
        <v>134.5</v>
      </c>
      <c r="I13" s="22">
        <f t="shared" si="1"/>
        <v>29.300000000000011</v>
      </c>
      <c r="J13" s="87" t="str">
        <f t="shared" si="2"/>
        <v>175 DD</v>
      </c>
    </row>
    <row r="14" spans="1:10">
      <c r="A14" s="19" t="s">
        <v>5</v>
      </c>
      <c r="B14" s="86">
        <v>2019</v>
      </c>
      <c r="C14" s="83" t="s">
        <v>69</v>
      </c>
      <c r="D14" s="83" t="s">
        <v>80</v>
      </c>
      <c r="E14" s="21">
        <v>239.4</v>
      </c>
      <c r="F14" s="85">
        <v>175</v>
      </c>
      <c r="G14" s="85">
        <f t="shared" si="0"/>
        <v>64.400000000000006</v>
      </c>
      <c r="H14" s="22">
        <v>124.2</v>
      </c>
      <c r="I14" s="22">
        <f t="shared" si="1"/>
        <v>115.2</v>
      </c>
      <c r="J14" s="87" t="str">
        <f t="shared" si="2"/>
        <v>175 DD</v>
      </c>
    </row>
    <row r="15" spans="1:10">
      <c r="A15" s="19" t="s">
        <v>4</v>
      </c>
      <c r="B15" s="86">
        <v>2019</v>
      </c>
      <c r="C15" s="83" t="s">
        <v>70</v>
      </c>
      <c r="D15" s="83" t="s">
        <v>81</v>
      </c>
      <c r="E15" s="21">
        <v>160.30000000000001</v>
      </c>
      <c r="F15" s="85">
        <v>175</v>
      </c>
      <c r="G15" s="85">
        <f t="shared" si="0"/>
        <v>14.699999999999989</v>
      </c>
      <c r="H15" s="22">
        <v>127.2</v>
      </c>
      <c r="I15" s="22">
        <f t="shared" si="1"/>
        <v>33.100000000000009</v>
      </c>
      <c r="J15" s="87" t="str">
        <f t="shared" si="2"/>
        <v>175 DD</v>
      </c>
    </row>
    <row r="16" spans="1:10">
      <c r="A16" s="19" t="s">
        <v>22</v>
      </c>
      <c r="B16" s="86">
        <v>2019</v>
      </c>
      <c r="C16" s="83" t="s">
        <v>71</v>
      </c>
      <c r="D16" s="83" t="s">
        <v>82</v>
      </c>
      <c r="E16" s="21">
        <v>279.3</v>
      </c>
      <c r="F16" s="85">
        <v>175</v>
      </c>
      <c r="G16" s="85">
        <f t="shared" si="0"/>
        <v>104.30000000000001</v>
      </c>
      <c r="H16" s="22">
        <v>144.5</v>
      </c>
      <c r="I16" s="22">
        <f t="shared" si="1"/>
        <v>134.80000000000001</v>
      </c>
      <c r="J16" s="87" t="str">
        <f t="shared" si="2"/>
        <v>175 DD</v>
      </c>
    </row>
    <row r="17" spans="1:10">
      <c r="A17" s="19" t="s">
        <v>23</v>
      </c>
      <c r="B17" s="86">
        <v>2019</v>
      </c>
      <c r="C17" s="83" t="s">
        <v>72</v>
      </c>
      <c r="D17" s="83" t="s">
        <v>83</v>
      </c>
      <c r="E17" s="21">
        <v>148.30000000000001</v>
      </c>
      <c r="F17" s="85">
        <v>175</v>
      </c>
      <c r="G17" s="85">
        <f t="shared" si="0"/>
        <v>26.699999999999989</v>
      </c>
      <c r="H17" s="22">
        <v>125.9</v>
      </c>
      <c r="I17" s="22">
        <f t="shared" si="1"/>
        <v>22.400000000000006</v>
      </c>
      <c r="J17" s="87" t="str">
        <f t="shared" si="2"/>
        <v>Elevation+Latitude</v>
      </c>
    </row>
    <row r="18" spans="1:10">
      <c r="A18" s="19" t="s">
        <v>24</v>
      </c>
      <c r="B18" s="86">
        <v>2019</v>
      </c>
      <c r="C18" s="83" t="s">
        <v>73</v>
      </c>
      <c r="D18" s="83" t="s">
        <v>84</v>
      </c>
      <c r="E18" s="21">
        <v>181.3</v>
      </c>
      <c r="F18" s="85">
        <v>175</v>
      </c>
      <c r="G18" s="85">
        <f t="shared" si="0"/>
        <v>6.3000000000000114</v>
      </c>
      <c r="H18" s="22">
        <v>157.9</v>
      </c>
      <c r="I18" s="22">
        <f t="shared" si="1"/>
        <v>23.400000000000006</v>
      </c>
      <c r="J18" s="87" t="str">
        <f t="shared" si="2"/>
        <v>175 DD</v>
      </c>
    </row>
    <row r="19" spans="1:10">
      <c r="A19" s="19" t="s">
        <v>25</v>
      </c>
      <c r="B19" s="86">
        <v>2019</v>
      </c>
      <c r="C19" s="83" t="s">
        <v>74</v>
      </c>
      <c r="D19" s="83" t="s">
        <v>85</v>
      </c>
      <c r="E19" s="21">
        <v>174.5</v>
      </c>
      <c r="F19" s="85">
        <v>175</v>
      </c>
      <c r="G19" s="85">
        <f t="shared" si="0"/>
        <v>0.5</v>
      </c>
      <c r="H19" s="22">
        <v>138.19999999999999</v>
      </c>
      <c r="I19" s="22">
        <f t="shared" si="1"/>
        <v>36.300000000000011</v>
      </c>
      <c r="J19" s="87" t="str">
        <f t="shared" si="2"/>
        <v>175 DD</v>
      </c>
    </row>
    <row r="20" spans="1:10">
      <c r="A20" s="19" t="s">
        <v>1</v>
      </c>
      <c r="B20" s="83">
        <v>2019</v>
      </c>
      <c r="C20" s="83" t="s">
        <v>75</v>
      </c>
      <c r="D20" s="83" t="s">
        <v>86</v>
      </c>
      <c r="E20" s="84">
        <v>194.9</v>
      </c>
      <c r="F20" s="85">
        <v>175</v>
      </c>
      <c r="G20" s="85">
        <f t="shared" si="0"/>
        <v>19.900000000000006</v>
      </c>
      <c r="H20" s="22">
        <v>137.6</v>
      </c>
      <c r="I20" s="22">
        <f t="shared" si="1"/>
        <v>57.300000000000011</v>
      </c>
      <c r="J20" s="87" t="str">
        <f t="shared" si="2"/>
        <v>175 DD</v>
      </c>
    </row>
    <row r="21" spans="1:10">
      <c r="A21" s="19" t="s">
        <v>15</v>
      </c>
      <c r="B21" s="83">
        <v>2020</v>
      </c>
      <c r="C21" s="83" t="s">
        <v>158</v>
      </c>
      <c r="D21" s="83" t="s">
        <v>77</v>
      </c>
      <c r="E21" s="84">
        <v>195.4</v>
      </c>
      <c r="F21" s="85">
        <v>175</v>
      </c>
      <c r="G21" s="85">
        <f t="shared" si="0"/>
        <v>20.400000000000006</v>
      </c>
      <c r="H21" s="22">
        <v>126.5</v>
      </c>
      <c r="I21" s="22">
        <f t="shared" si="1"/>
        <v>68.900000000000006</v>
      </c>
      <c r="J21" s="87" t="str">
        <f t="shared" si="2"/>
        <v>175 DD</v>
      </c>
    </row>
    <row r="22" spans="1:10">
      <c r="A22" s="19" t="s">
        <v>102</v>
      </c>
      <c r="B22" s="83">
        <v>2020</v>
      </c>
      <c r="C22" s="83" t="s">
        <v>159</v>
      </c>
      <c r="D22" s="83" t="s">
        <v>78</v>
      </c>
      <c r="E22" s="84">
        <v>220.2</v>
      </c>
      <c r="F22" s="85">
        <v>175</v>
      </c>
      <c r="G22" s="85">
        <f t="shared" si="0"/>
        <v>45.199999999999989</v>
      </c>
      <c r="H22" s="22">
        <v>117</v>
      </c>
      <c r="I22" s="22">
        <f t="shared" si="1"/>
        <v>103.19999999999999</v>
      </c>
      <c r="J22" s="87" t="str">
        <f t="shared" si="2"/>
        <v>175 DD</v>
      </c>
    </row>
    <row r="23" spans="1:10">
      <c r="A23" s="19" t="s">
        <v>105</v>
      </c>
      <c r="B23" s="83">
        <v>2020</v>
      </c>
      <c r="C23" s="83" t="s">
        <v>159</v>
      </c>
      <c r="D23" s="83" t="s">
        <v>78</v>
      </c>
      <c r="E23" s="84">
        <v>270.8</v>
      </c>
      <c r="F23" s="85">
        <v>175</v>
      </c>
      <c r="G23" s="85">
        <f t="shared" si="0"/>
        <v>95.800000000000011</v>
      </c>
      <c r="H23" s="22">
        <v>144.5</v>
      </c>
      <c r="I23" s="22">
        <f t="shared" si="1"/>
        <v>126.30000000000001</v>
      </c>
      <c r="J23" s="87" t="str">
        <f t="shared" si="2"/>
        <v>175 DD</v>
      </c>
    </row>
    <row r="24" spans="1:10">
      <c r="A24" s="19" t="s">
        <v>113</v>
      </c>
      <c r="B24" s="83">
        <v>2020</v>
      </c>
      <c r="C24" s="83" t="s">
        <v>160</v>
      </c>
      <c r="D24" s="83" t="s">
        <v>161</v>
      </c>
      <c r="E24" s="84">
        <v>184.4</v>
      </c>
      <c r="F24" s="85">
        <v>175</v>
      </c>
      <c r="G24" s="85">
        <f t="shared" si="0"/>
        <v>9.4000000000000057</v>
      </c>
      <c r="H24" s="22">
        <v>135</v>
      </c>
      <c r="I24" s="22">
        <f t="shared" si="1"/>
        <v>49.400000000000006</v>
      </c>
      <c r="J24" s="87" t="str">
        <f t="shared" si="2"/>
        <v>175 DD</v>
      </c>
    </row>
    <row r="25" spans="1:10" ht="28.8">
      <c r="A25" s="19" t="s">
        <v>116</v>
      </c>
      <c r="B25" s="83">
        <v>2020</v>
      </c>
      <c r="C25" s="83" t="s">
        <v>162</v>
      </c>
      <c r="D25" s="83" t="s">
        <v>79</v>
      </c>
      <c r="E25" s="84">
        <v>173.7</v>
      </c>
      <c r="F25" s="85">
        <v>175</v>
      </c>
      <c r="G25" s="85">
        <f t="shared" si="0"/>
        <v>1.3000000000000114</v>
      </c>
      <c r="H25" s="22">
        <v>134.5</v>
      </c>
      <c r="I25" s="22">
        <f t="shared" si="1"/>
        <v>39.199999999999989</v>
      </c>
      <c r="J25" s="87" t="str">
        <f t="shared" si="2"/>
        <v>175 DD</v>
      </c>
    </row>
    <row r="26" spans="1:10">
      <c r="A26" s="19" t="s">
        <v>119</v>
      </c>
      <c r="B26" s="83">
        <v>2020</v>
      </c>
      <c r="C26" s="83" t="s">
        <v>163</v>
      </c>
      <c r="D26" s="83" t="s">
        <v>80</v>
      </c>
      <c r="E26" s="84">
        <v>230.9</v>
      </c>
      <c r="F26" s="85">
        <v>175</v>
      </c>
      <c r="G26" s="85">
        <f t="shared" si="0"/>
        <v>55.900000000000006</v>
      </c>
      <c r="H26" s="22">
        <v>124.2</v>
      </c>
      <c r="I26" s="22">
        <f t="shared" si="1"/>
        <v>106.7</v>
      </c>
      <c r="J26" s="87" t="str">
        <f t="shared" si="2"/>
        <v>175 DD</v>
      </c>
    </row>
    <row r="27" spans="1:10">
      <c r="A27" s="19" t="s">
        <v>121</v>
      </c>
      <c r="B27" s="83">
        <v>2020</v>
      </c>
      <c r="C27" s="83" t="s">
        <v>165</v>
      </c>
      <c r="D27" s="83" t="s">
        <v>164</v>
      </c>
      <c r="E27" s="84">
        <v>217.5</v>
      </c>
      <c r="F27" s="85">
        <v>175</v>
      </c>
      <c r="G27" s="85">
        <f t="shared" si="0"/>
        <v>42.5</v>
      </c>
      <c r="H27" s="22">
        <v>139.5</v>
      </c>
      <c r="I27" s="22">
        <f t="shared" si="1"/>
        <v>78</v>
      </c>
      <c r="J27" s="87" t="str">
        <f t="shared" si="2"/>
        <v>175 DD</v>
      </c>
    </row>
    <row r="28" spans="1:10">
      <c r="A28" s="19" t="s">
        <v>124</v>
      </c>
      <c r="B28" s="83">
        <v>2020</v>
      </c>
      <c r="C28" s="83" t="s">
        <v>166</v>
      </c>
      <c r="D28" s="83" t="s">
        <v>82</v>
      </c>
      <c r="E28" s="84">
        <v>352.6</v>
      </c>
      <c r="F28" s="85">
        <v>175</v>
      </c>
      <c r="G28" s="85">
        <f t="shared" si="0"/>
        <v>177.60000000000002</v>
      </c>
      <c r="H28" s="22">
        <v>144.5</v>
      </c>
      <c r="I28" s="22">
        <f t="shared" si="1"/>
        <v>208.10000000000002</v>
      </c>
      <c r="J28" s="87" t="str">
        <f t="shared" si="2"/>
        <v>175 DD</v>
      </c>
    </row>
    <row r="29" spans="1:10">
      <c r="A29" s="19" t="s">
        <v>4</v>
      </c>
      <c r="B29" s="83">
        <v>2020</v>
      </c>
      <c r="C29" s="83" t="s">
        <v>167</v>
      </c>
      <c r="D29" s="83" t="s">
        <v>81</v>
      </c>
      <c r="E29" s="84">
        <v>247.5</v>
      </c>
      <c r="F29" s="85">
        <v>175</v>
      </c>
      <c r="G29" s="85">
        <f t="shared" si="0"/>
        <v>72.5</v>
      </c>
      <c r="H29" s="22">
        <v>127.2</v>
      </c>
      <c r="I29" s="22">
        <f t="shared" si="1"/>
        <v>120.3</v>
      </c>
      <c r="J29" s="87" t="str">
        <f t="shared" si="2"/>
        <v>175 DD</v>
      </c>
    </row>
    <row r="30" spans="1:10">
      <c r="A30" s="19" t="s">
        <v>135</v>
      </c>
      <c r="B30" s="83">
        <v>2020</v>
      </c>
      <c r="C30" s="83" t="s">
        <v>168</v>
      </c>
      <c r="D30" s="83" t="s">
        <v>84</v>
      </c>
      <c r="E30" s="84">
        <v>286.10000000000002</v>
      </c>
      <c r="F30" s="85">
        <v>175</v>
      </c>
      <c r="G30" s="85">
        <f t="shared" si="0"/>
        <v>111.10000000000002</v>
      </c>
      <c r="H30" s="22">
        <v>157.9</v>
      </c>
      <c r="I30" s="22">
        <f t="shared" si="1"/>
        <v>128.20000000000002</v>
      </c>
      <c r="J30" s="87" t="str">
        <f t="shared" si="2"/>
        <v>175 DD</v>
      </c>
    </row>
    <row r="31" spans="1:10">
      <c r="A31" s="19" t="s">
        <v>138</v>
      </c>
      <c r="B31" s="83">
        <v>2020</v>
      </c>
      <c r="C31" s="83" t="s">
        <v>169</v>
      </c>
      <c r="D31" s="83" t="s">
        <v>85</v>
      </c>
      <c r="E31" s="84">
        <v>288.60000000000002</v>
      </c>
      <c r="F31" s="85">
        <v>175</v>
      </c>
      <c r="G31" s="85">
        <f t="shared" si="0"/>
        <v>113.60000000000002</v>
      </c>
      <c r="H31" s="22">
        <v>138.19999999999999</v>
      </c>
      <c r="I31" s="22">
        <f t="shared" si="1"/>
        <v>150.40000000000003</v>
      </c>
      <c r="J31" s="87" t="str">
        <f t="shared" si="2"/>
        <v>175 DD</v>
      </c>
    </row>
    <row r="32" spans="1:10">
      <c r="A32" s="19" t="s">
        <v>141</v>
      </c>
      <c r="B32" s="83">
        <v>2020</v>
      </c>
      <c r="C32" s="83" t="s">
        <v>169</v>
      </c>
      <c r="D32" s="83" t="s">
        <v>85</v>
      </c>
      <c r="E32" s="84">
        <v>190</v>
      </c>
      <c r="F32" s="85">
        <v>175</v>
      </c>
      <c r="G32" s="85">
        <f t="shared" si="0"/>
        <v>15</v>
      </c>
      <c r="H32" s="22">
        <v>138.19999999999999</v>
      </c>
      <c r="I32" s="22">
        <f t="shared" si="1"/>
        <v>51.800000000000011</v>
      </c>
      <c r="J32" s="87" t="str">
        <f t="shared" si="2"/>
        <v>175 DD</v>
      </c>
    </row>
    <row r="33" spans="1:10">
      <c r="A33" s="19" t="s">
        <v>145</v>
      </c>
      <c r="B33" s="83">
        <v>2020</v>
      </c>
      <c r="C33" s="83" t="s">
        <v>170</v>
      </c>
      <c r="D33" s="83" t="s">
        <v>86</v>
      </c>
      <c r="E33" s="84">
        <v>300.8</v>
      </c>
      <c r="F33" s="85">
        <v>175</v>
      </c>
      <c r="G33" s="85">
        <f t="shared" si="0"/>
        <v>125.80000000000001</v>
      </c>
      <c r="H33" s="22">
        <v>137.6</v>
      </c>
      <c r="I33" s="22">
        <f t="shared" si="1"/>
        <v>163.20000000000002</v>
      </c>
      <c r="J33" s="87" t="str">
        <f t="shared" si="2"/>
        <v>175 DD</v>
      </c>
    </row>
    <row r="34" spans="1:10">
      <c r="A34" s="19" t="s">
        <v>148</v>
      </c>
      <c r="B34" s="83">
        <v>2020</v>
      </c>
      <c r="C34" s="83" t="s">
        <v>170</v>
      </c>
      <c r="D34" s="83" t="s">
        <v>86</v>
      </c>
      <c r="E34" s="84">
        <v>204.8</v>
      </c>
      <c r="F34" s="85">
        <v>175</v>
      </c>
      <c r="G34" s="85">
        <f t="shared" si="0"/>
        <v>29.800000000000011</v>
      </c>
      <c r="H34" s="22">
        <v>137.6</v>
      </c>
      <c r="I34" s="22">
        <f t="shared" si="1"/>
        <v>67.200000000000017</v>
      </c>
      <c r="J34" s="87" t="str">
        <f t="shared" si="2"/>
        <v>175 DD</v>
      </c>
    </row>
    <row r="35" spans="1:10">
      <c r="A35" s="19" t="s">
        <v>27</v>
      </c>
      <c r="B35" s="83">
        <v>2020</v>
      </c>
      <c r="C35" s="83" t="s">
        <v>171</v>
      </c>
      <c r="D35" s="83" t="s">
        <v>172</v>
      </c>
      <c r="E35" s="84">
        <v>267.3</v>
      </c>
      <c r="F35" s="85">
        <v>175</v>
      </c>
      <c r="G35" s="85">
        <f t="shared" si="0"/>
        <v>92.300000000000011</v>
      </c>
      <c r="H35" s="22">
        <v>123.3</v>
      </c>
      <c r="I35" s="22">
        <f t="shared" si="1"/>
        <v>144</v>
      </c>
      <c r="J35" s="87" t="str">
        <f t="shared" si="2"/>
        <v>175 DD</v>
      </c>
    </row>
  </sheetData>
  <conditionalFormatting sqref="H11:H19">
    <cfRule type="containsText" dxfId="30" priority="6" operator="containsText" text="yes">
      <formula>NOT(ISERROR(SEARCH("yes",H11)))</formula>
    </cfRule>
  </conditionalFormatting>
  <conditionalFormatting sqref="H2:I2 H3:H10 I3:I19">
    <cfRule type="containsText" dxfId="29" priority="5" operator="containsText" text="yes">
      <formula>NOT(ISERROR(SEARCH("yes",H2)))</formula>
    </cfRule>
  </conditionalFormatting>
  <conditionalFormatting sqref="H20:I35">
    <cfRule type="containsText" dxfId="28" priority="1" operator="containsText" text="yes">
      <formula>NOT(ISERROR(SEARCH("yes",H20)))</formula>
    </cfRule>
  </conditionalFormatting>
  <hyperlinks>
    <hyperlink ref="A2" r:id="rId1" xr:uid="{291515D9-97EC-4BE2-9783-7E62BE7B301B}"/>
    <hyperlink ref="A5" r:id="rId2" xr:uid="{4A8EA7AA-99DD-41DD-91A8-9E1212C9F40D}"/>
    <hyperlink ref="A6" r:id="rId3" xr:uid="{AED1B4F5-4222-442C-B9D2-1863728F98D6}"/>
    <hyperlink ref="A7" r:id="rId4" xr:uid="{9AA7211D-B630-4372-8518-6418CBA32038}"/>
    <hyperlink ref="A8" r:id="rId5" xr:uid="{BBDAD99E-5FD1-437B-9D26-F5611DD1F7BD}"/>
    <hyperlink ref="A10" r:id="rId6" xr:uid="{CD60FD54-8060-4C62-970C-390A55800E25}"/>
    <hyperlink ref="A3" r:id="rId7" xr:uid="{9C554C61-EE7A-4C93-BF69-45619F77F0EE}"/>
    <hyperlink ref="A4" r:id="rId8" xr:uid="{D6A05236-7BEF-4572-9DC3-FAE6ECA6AAD2}"/>
    <hyperlink ref="A11" r:id="rId9" xr:uid="{1C281453-C740-488F-80E6-495054D91474}"/>
    <hyperlink ref="A12" r:id="rId10" xr:uid="{8AC406CC-7789-40B0-8F89-209037061011}"/>
    <hyperlink ref="A13" r:id="rId11" xr:uid="{9EA55A0F-C3AB-4F6E-8023-53DEC3168574}"/>
    <hyperlink ref="A14" r:id="rId12" xr:uid="{14B48CD2-D1D3-4868-98A4-8C45FFC2190B}"/>
    <hyperlink ref="A15" r:id="rId13" xr:uid="{66AAC41F-D564-49BB-8B29-230F4F0171EB}"/>
    <hyperlink ref="A16" r:id="rId14" xr:uid="{6DD4AA05-8B5C-4B9E-84D8-78141F3B7C9D}"/>
    <hyperlink ref="A17" r:id="rId15" xr:uid="{B906317A-9DD6-4181-A33B-8059F7352AB4}"/>
    <hyperlink ref="A18" r:id="rId16" xr:uid="{B4D6693F-45AE-4665-90BF-C2813F6B0ACD}"/>
    <hyperlink ref="A19" r:id="rId17" xr:uid="{5B4BDE73-C8DB-46F7-9509-A656B2074BF7}"/>
    <hyperlink ref="A20" r:id="rId18" xr:uid="{D80FABB6-050D-4D30-B3CB-729E408BA62E}"/>
  </hyperlinks>
  <pageMargins left="0.7" right="0.7" top="0.75" bottom="0.75" header="0.3" footer="0.3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6E20-5F6E-4975-9334-1FD4628AC682}">
  <dimension ref="A1:Q24"/>
  <sheetViews>
    <sheetView zoomScale="80" zoomScaleNormal="80" workbookViewId="0">
      <selection activeCell="H9" sqref="H9"/>
    </sheetView>
  </sheetViews>
  <sheetFormatPr defaultRowHeight="14.4"/>
  <cols>
    <col min="1" max="1" width="30.88671875" style="1" customWidth="1"/>
    <col min="2" max="2" width="16.6640625" style="1" customWidth="1"/>
    <col min="3" max="3" width="17.5546875" style="1" customWidth="1"/>
    <col min="4" max="4" width="20.44140625" style="1" customWidth="1"/>
    <col min="5" max="5" width="12.44140625" style="1" customWidth="1"/>
    <col min="6" max="7" width="17.88671875" style="1" customWidth="1"/>
    <col min="8" max="8" width="14.5546875" style="1" customWidth="1"/>
    <col min="9" max="9" width="19.5546875" style="1" customWidth="1"/>
    <col min="10" max="10" width="14.88671875" customWidth="1"/>
    <col min="11" max="11" width="13.88671875" style="1" customWidth="1"/>
    <col min="12" max="12" width="16.44140625" customWidth="1"/>
    <col min="13" max="13" width="18.109375" customWidth="1"/>
    <col min="14" max="14" width="11.109375" customWidth="1"/>
  </cols>
  <sheetData>
    <row r="1" spans="1:17" ht="17.25" customHeight="1">
      <c r="A1" s="26" t="s">
        <v>39</v>
      </c>
      <c r="B1" s="7"/>
      <c r="C1" s="7"/>
      <c r="J1" s="1"/>
    </row>
    <row r="2" spans="1:17" ht="23.4">
      <c r="A2" s="7" t="s">
        <v>174</v>
      </c>
      <c r="B2" s="7"/>
      <c r="C2" s="7"/>
    </row>
    <row r="3" spans="1:17" ht="23.4">
      <c r="A3" s="149" t="s">
        <v>208</v>
      </c>
      <c r="B3" s="7"/>
      <c r="C3" s="7"/>
    </row>
    <row r="4" spans="1:17" ht="24" thickBot="1">
      <c r="A4" s="7"/>
      <c r="B4" s="7"/>
      <c r="C4" s="7"/>
    </row>
    <row r="5" spans="1:17" ht="57" customHeight="1" thickBot="1">
      <c r="A5" s="18"/>
      <c r="B5" s="18"/>
      <c r="C5" s="18"/>
      <c r="D5" s="171" t="s">
        <v>10</v>
      </c>
      <c r="E5" s="172"/>
      <c r="F5" s="172"/>
      <c r="G5" s="48"/>
      <c r="H5" s="166" t="s">
        <v>53</v>
      </c>
      <c r="I5" s="167"/>
      <c r="J5" s="168" t="s">
        <v>239</v>
      </c>
      <c r="K5" s="169"/>
      <c r="L5" s="169"/>
      <c r="M5" s="170"/>
    </row>
    <row r="6" spans="1:17" ht="72.599999999999994" thickBot="1">
      <c r="A6" s="12" t="s">
        <v>28</v>
      </c>
      <c r="B6" s="12" t="s">
        <v>11</v>
      </c>
      <c r="C6" s="12" t="s">
        <v>32</v>
      </c>
      <c r="D6" s="60" t="s">
        <v>52</v>
      </c>
      <c r="E6" s="49" t="s">
        <v>31</v>
      </c>
      <c r="F6" s="49" t="s">
        <v>36</v>
      </c>
      <c r="G6" s="6" t="s">
        <v>59</v>
      </c>
      <c r="H6" s="64" t="s">
        <v>203</v>
      </c>
      <c r="I6" s="5" t="s">
        <v>35</v>
      </c>
      <c r="J6" s="69" t="s">
        <v>204</v>
      </c>
      <c r="K6" s="50" t="s">
        <v>205</v>
      </c>
      <c r="L6" s="50" t="s">
        <v>206</v>
      </c>
      <c r="M6" s="50" t="s">
        <v>207</v>
      </c>
      <c r="N6" s="163" t="s">
        <v>231</v>
      </c>
      <c r="O6" s="148" t="s">
        <v>209</v>
      </c>
    </row>
    <row r="7" spans="1:17">
      <c r="A7" s="14" t="s">
        <v>9</v>
      </c>
      <c r="B7" s="56">
        <v>4775</v>
      </c>
      <c r="C7" s="56">
        <f>B7*0.3048</f>
        <v>1455.42</v>
      </c>
      <c r="D7" s="52">
        <v>43247</v>
      </c>
      <c r="E7" s="58">
        <v>226.8</v>
      </c>
      <c r="F7" s="58">
        <v>226.8</v>
      </c>
      <c r="G7" s="61">
        <f>E7-F7</f>
        <v>0</v>
      </c>
      <c r="H7" s="65">
        <v>175</v>
      </c>
      <c r="I7" s="66">
        <v>43242</v>
      </c>
      <c r="J7" s="70">
        <v>117.5</v>
      </c>
      <c r="K7" s="54">
        <v>43229</v>
      </c>
      <c r="L7" s="51">
        <v>117.5</v>
      </c>
      <c r="M7" s="71">
        <v>43229</v>
      </c>
      <c r="N7" t="str">
        <f>IF(K7=M7, "no","yes")</f>
        <v>no</v>
      </c>
      <c r="O7" t="s">
        <v>45</v>
      </c>
    </row>
    <row r="8" spans="1:17" ht="12.75" customHeight="1">
      <c r="A8" s="14" t="s">
        <v>8</v>
      </c>
      <c r="B8" s="56">
        <v>4775</v>
      </c>
      <c r="C8" s="56">
        <f>B8*0.3048</f>
        <v>1455.42</v>
      </c>
      <c r="D8" s="10">
        <v>43250</v>
      </c>
      <c r="E8" s="58">
        <v>262.7</v>
      </c>
      <c r="F8" s="58">
        <v>262.7</v>
      </c>
      <c r="G8" s="61">
        <f t="shared" ref="G8:G15" si="0">E8-F8</f>
        <v>0</v>
      </c>
      <c r="H8" s="65">
        <v>175</v>
      </c>
      <c r="I8" s="66">
        <v>43242</v>
      </c>
      <c r="J8" s="70">
        <v>117</v>
      </c>
      <c r="K8" s="54">
        <v>43229</v>
      </c>
      <c r="L8" s="51">
        <v>117</v>
      </c>
      <c r="M8" s="71">
        <v>43229</v>
      </c>
      <c r="N8" t="str">
        <f t="shared" ref="N8:N15" si="1">IF(K8=M8, "no","yes")</f>
        <v>no</v>
      </c>
      <c r="O8" t="s">
        <v>54</v>
      </c>
    </row>
    <row r="9" spans="1:17">
      <c r="A9" s="57" t="s">
        <v>7</v>
      </c>
      <c r="B9" s="56">
        <v>3648</v>
      </c>
      <c r="C9" s="56">
        <f t="shared" ref="C9:C15" si="2">B9*0.3048</f>
        <v>1111.9104</v>
      </c>
      <c r="D9" s="10">
        <v>43234</v>
      </c>
      <c r="E9" s="58">
        <v>230.7</v>
      </c>
      <c r="F9" s="58">
        <v>230.1</v>
      </c>
      <c r="G9" s="61">
        <f t="shared" si="0"/>
        <v>0.59999999999999432</v>
      </c>
      <c r="H9" s="65">
        <v>175</v>
      </c>
      <c r="I9" s="66">
        <v>43227</v>
      </c>
      <c r="J9" s="70">
        <v>137.80000000000001</v>
      </c>
      <c r="K9" s="54">
        <v>43225</v>
      </c>
      <c r="L9" s="51">
        <v>137.80000000000001</v>
      </c>
      <c r="M9" s="71">
        <v>43225</v>
      </c>
      <c r="N9" t="str">
        <f t="shared" si="1"/>
        <v>no</v>
      </c>
      <c r="O9" t="s">
        <v>55</v>
      </c>
    </row>
    <row r="10" spans="1:17">
      <c r="A10" s="14" t="s">
        <v>6</v>
      </c>
      <c r="B10" s="56">
        <v>3596</v>
      </c>
      <c r="C10" s="56">
        <f t="shared" si="2"/>
        <v>1096.0608</v>
      </c>
      <c r="D10" s="52">
        <v>43235</v>
      </c>
      <c r="E10" s="58">
        <v>187.4</v>
      </c>
      <c r="F10" s="58">
        <v>180.8</v>
      </c>
      <c r="G10" s="61">
        <f t="shared" si="0"/>
        <v>6.5999999999999943</v>
      </c>
      <c r="H10" s="65">
        <v>175</v>
      </c>
      <c r="I10" s="66">
        <v>43234</v>
      </c>
      <c r="J10" s="70">
        <v>134.5</v>
      </c>
      <c r="K10" s="54">
        <v>43228</v>
      </c>
      <c r="L10" s="51">
        <v>134.5</v>
      </c>
      <c r="M10" s="72">
        <v>43229</v>
      </c>
      <c r="N10" t="str">
        <f t="shared" si="1"/>
        <v>yes</v>
      </c>
      <c r="O10" t="s">
        <v>56</v>
      </c>
    </row>
    <row r="11" spans="1:17">
      <c r="A11" s="14" t="s">
        <v>5</v>
      </c>
      <c r="B11" s="56">
        <v>4249</v>
      </c>
      <c r="C11" s="56">
        <f t="shared" si="2"/>
        <v>1295.0952</v>
      </c>
      <c r="D11" s="10">
        <v>43246</v>
      </c>
      <c r="E11" s="58">
        <v>246.3</v>
      </c>
      <c r="F11" s="58">
        <v>246.3</v>
      </c>
      <c r="G11" s="61">
        <f t="shared" si="0"/>
        <v>0</v>
      </c>
      <c r="H11" s="65">
        <v>175</v>
      </c>
      <c r="I11" s="66">
        <v>43239</v>
      </c>
      <c r="J11" s="70">
        <v>124.2</v>
      </c>
      <c r="K11" s="54">
        <v>43232</v>
      </c>
      <c r="L11" s="51">
        <v>124.2</v>
      </c>
      <c r="M11" s="71">
        <v>43232</v>
      </c>
      <c r="N11" t="str">
        <f t="shared" si="1"/>
        <v>no</v>
      </c>
      <c r="O11" t="s">
        <v>45</v>
      </c>
    </row>
    <row r="12" spans="1:17">
      <c r="A12" s="14" t="s">
        <v>4</v>
      </c>
      <c r="B12" s="56">
        <v>3872</v>
      </c>
      <c r="C12" s="56">
        <f t="shared" si="2"/>
        <v>1180.1856</v>
      </c>
      <c r="D12" s="10">
        <v>43245</v>
      </c>
      <c r="E12" s="58">
        <v>236.1</v>
      </c>
      <c r="F12" s="58">
        <v>236.1</v>
      </c>
      <c r="G12" s="61">
        <f t="shared" si="0"/>
        <v>0</v>
      </c>
      <c r="H12" s="65">
        <v>175</v>
      </c>
      <c r="I12" s="66">
        <v>43237</v>
      </c>
      <c r="J12" s="70">
        <v>127.2</v>
      </c>
      <c r="K12" s="54">
        <v>43229</v>
      </c>
      <c r="L12" s="51">
        <v>127.2</v>
      </c>
      <c r="M12" s="71">
        <v>43229</v>
      </c>
      <c r="N12" t="str">
        <f t="shared" si="1"/>
        <v>no</v>
      </c>
      <c r="O12" t="s">
        <v>45</v>
      </c>
    </row>
    <row r="13" spans="1:17">
      <c r="A13" s="14" t="s">
        <v>3</v>
      </c>
      <c r="B13" s="56">
        <v>3199</v>
      </c>
      <c r="C13" s="56">
        <f t="shared" si="2"/>
        <v>975.05520000000001</v>
      </c>
      <c r="D13" s="52">
        <v>43234</v>
      </c>
      <c r="E13" s="58">
        <v>179.5</v>
      </c>
      <c r="F13" s="58">
        <v>178.9</v>
      </c>
      <c r="G13" s="61">
        <f t="shared" si="0"/>
        <v>0.59999999999999432</v>
      </c>
      <c r="H13" s="65">
        <v>175</v>
      </c>
      <c r="I13" s="66">
        <v>43234</v>
      </c>
      <c r="J13" s="70">
        <v>138.19999999999999</v>
      </c>
      <c r="K13" s="54">
        <v>43229</v>
      </c>
      <c r="L13" s="51">
        <v>138.19999999999999</v>
      </c>
      <c r="M13" s="71">
        <v>43229</v>
      </c>
      <c r="N13" t="str">
        <f t="shared" si="1"/>
        <v>no</v>
      </c>
      <c r="O13" t="s">
        <v>57</v>
      </c>
    </row>
    <row r="14" spans="1:17" ht="15" customHeight="1">
      <c r="A14" s="14" t="s">
        <v>2</v>
      </c>
      <c r="B14" s="56">
        <v>3199</v>
      </c>
      <c r="C14" s="56">
        <f t="shared" si="2"/>
        <v>975.05520000000001</v>
      </c>
      <c r="D14" s="52">
        <v>43231</v>
      </c>
      <c r="E14" s="58">
        <v>153.69999999999999</v>
      </c>
      <c r="F14" s="58">
        <v>153.1</v>
      </c>
      <c r="G14" s="61">
        <f t="shared" si="0"/>
        <v>0.59999999999999432</v>
      </c>
      <c r="H14" s="65">
        <v>175</v>
      </c>
      <c r="I14" s="66">
        <v>43234</v>
      </c>
      <c r="J14" s="70">
        <v>138.19999999999999</v>
      </c>
      <c r="K14" s="54">
        <v>43229</v>
      </c>
      <c r="L14" s="51">
        <v>138.19999999999999</v>
      </c>
      <c r="M14" s="71">
        <v>43229</v>
      </c>
      <c r="N14" t="str">
        <f t="shared" si="1"/>
        <v>no</v>
      </c>
      <c r="O14" t="s">
        <v>57</v>
      </c>
    </row>
    <row r="15" spans="1:17" ht="15" thickBot="1">
      <c r="A15" s="14" t="s">
        <v>1</v>
      </c>
      <c r="B15" s="56">
        <v>3365</v>
      </c>
      <c r="C15" s="56">
        <f t="shared" si="2"/>
        <v>1025.652</v>
      </c>
      <c r="D15" s="53">
        <v>43234</v>
      </c>
      <c r="E15" s="62">
        <v>193.3</v>
      </c>
      <c r="F15" s="62">
        <v>189.5</v>
      </c>
      <c r="G15" s="63">
        <f t="shared" si="0"/>
        <v>3.8000000000000114</v>
      </c>
      <c r="H15" s="67">
        <v>175</v>
      </c>
      <c r="I15" s="68">
        <v>43234</v>
      </c>
      <c r="J15" s="73">
        <v>137.6</v>
      </c>
      <c r="K15" s="74">
        <v>43227</v>
      </c>
      <c r="L15" s="75">
        <v>137.6</v>
      </c>
      <c r="M15" s="76">
        <v>43227</v>
      </c>
      <c r="N15" t="str">
        <f t="shared" si="1"/>
        <v>no</v>
      </c>
      <c r="O15" t="s">
        <v>58</v>
      </c>
    </row>
    <row r="16" spans="1:17" ht="16.2">
      <c r="A16" s="13" t="s">
        <v>190</v>
      </c>
      <c r="B16" s="13"/>
      <c r="C16" s="13"/>
      <c r="D16" s="13"/>
      <c r="E16" s="14"/>
      <c r="F16" s="14"/>
      <c r="G16" s="14"/>
      <c r="H16" s="59"/>
      <c r="I16" s="16"/>
      <c r="J16" s="16"/>
      <c r="K16" s="16"/>
      <c r="L16" s="16"/>
      <c r="M16" s="16"/>
      <c r="N16" s="11"/>
      <c r="O16" s="11"/>
      <c r="P16" s="11"/>
      <c r="Q16" s="17"/>
    </row>
    <row r="17" spans="1:17" ht="16.2">
      <c r="A17" s="13" t="s">
        <v>34</v>
      </c>
      <c r="B17" s="13"/>
      <c r="C17" s="13"/>
      <c r="D17" s="14"/>
      <c r="E17" s="14"/>
      <c r="F17" s="14"/>
      <c r="G17" s="14"/>
      <c r="H17" s="16"/>
      <c r="I17" s="15"/>
      <c r="J17" s="16"/>
      <c r="K17" s="16"/>
      <c r="L17" s="16"/>
      <c r="M17" s="16"/>
      <c r="N17" s="11"/>
      <c r="O17" s="11"/>
      <c r="P17" s="11"/>
      <c r="Q17" s="17"/>
    </row>
    <row r="18" spans="1:17" ht="16.2">
      <c r="A18" s="13" t="s">
        <v>33</v>
      </c>
      <c r="B18" s="13"/>
      <c r="C18" s="13"/>
      <c r="D18" s="14"/>
      <c r="E18" s="14"/>
      <c r="F18" s="14"/>
      <c r="G18" s="14"/>
      <c r="H18" s="16"/>
      <c r="I18" s="15"/>
      <c r="J18" s="16"/>
      <c r="K18" s="16"/>
      <c r="L18" s="16"/>
      <c r="M18" s="16"/>
      <c r="N18" s="11"/>
      <c r="O18" s="11"/>
      <c r="P18" s="11"/>
      <c r="Q18" s="17"/>
    </row>
    <row r="19" spans="1:17" ht="16.2">
      <c r="A19" s="4" t="s">
        <v>29</v>
      </c>
      <c r="B19" s="4"/>
      <c r="C19" s="4"/>
      <c r="D19"/>
      <c r="E19"/>
      <c r="F19"/>
      <c r="G19"/>
      <c r="H19"/>
      <c r="I19"/>
      <c r="K19"/>
    </row>
    <row r="20" spans="1:17" ht="16.2">
      <c r="A20" s="4" t="s">
        <v>37</v>
      </c>
      <c r="B20" s="4"/>
      <c r="C20" s="4"/>
      <c r="D20"/>
      <c r="E20"/>
      <c r="F20"/>
      <c r="G20"/>
      <c r="H20"/>
      <c r="I20"/>
      <c r="K20"/>
    </row>
    <row r="21" spans="1:17" ht="16.2">
      <c r="A21" s="4" t="s">
        <v>93</v>
      </c>
      <c r="B21" s="4"/>
      <c r="C21" s="4"/>
      <c r="D21"/>
      <c r="E21"/>
      <c r="F21"/>
      <c r="G21"/>
      <c r="H21"/>
      <c r="I21"/>
      <c r="K21"/>
    </row>
    <row r="22" spans="1:17" ht="16.2">
      <c r="A22" s="4" t="s">
        <v>210</v>
      </c>
      <c r="B22" s="4"/>
      <c r="C22" s="4"/>
      <c r="J22" s="1"/>
      <c r="L22" s="1"/>
      <c r="M22" s="1"/>
      <c r="N22" s="1"/>
    </row>
    <row r="23" spans="1:17">
      <c r="A23" s="4" t="s">
        <v>0</v>
      </c>
      <c r="B23" s="4"/>
      <c r="C23" s="4"/>
      <c r="J23" s="1"/>
      <c r="L23" s="1"/>
      <c r="M23" s="1"/>
      <c r="N23" s="1"/>
    </row>
    <row r="24" spans="1:17">
      <c r="A24" s="3"/>
      <c r="B24" s="3"/>
      <c r="C24" s="3"/>
      <c r="J24" s="1"/>
      <c r="L24" s="1"/>
      <c r="M24" s="1"/>
      <c r="N24" s="1"/>
    </row>
  </sheetData>
  <mergeCells count="3">
    <mergeCell ref="H5:I5"/>
    <mergeCell ref="J5:M5"/>
    <mergeCell ref="D5:F5"/>
  </mergeCells>
  <conditionalFormatting sqref="L25:M1048576 J25:J30 M10 J7:J15 M15 J47:J1048576 L2:M4 J2:J4">
    <cfRule type="containsText" dxfId="27" priority="14" operator="containsText" text="yes">
      <formula>NOT(ISERROR(SEARCH("yes",J2)))</formula>
    </cfRule>
  </conditionalFormatting>
  <conditionalFormatting sqref="Q16:Q18 O22:P24">
    <cfRule type="containsText" dxfId="26" priority="12" operator="containsText" text="yes">
      <formula>NOT(ISERROR(SEARCH("yes",O16)))</formula>
    </cfRule>
  </conditionalFormatting>
  <conditionalFormatting sqref="L7:L10 L15">
    <cfRule type="containsText" dxfId="25" priority="8" operator="containsText" text="yes">
      <formula>NOT(ISERROR(SEARCH("yes",L7)))</formula>
    </cfRule>
  </conditionalFormatting>
  <conditionalFormatting sqref="L11">
    <cfRule type="containsText" dxfId="24" priority="7" operator="containsText" text="yes">
      <formula>NOT(ISERROR(SEARCH("yes",L11)))</formula>
    </cfRule>
  </conditionalFormatting>
  <conditionalFormatting sqref="L12">
    <cfRule type="containsText" dxfId="23" priority="6" operator="containsText" text="yes">
      <formula>NOT(ISERROR(SEARCH("yes",L12)))</formula>
    </cfRule>
  </conditionalFormatting>
  <conditionalFormatting sqref="L13">
    <cfRule type="containsText" dxfId="22" priority="4" operator="containsText" text="yes">
      <formula>NOT(ISERROR(SEARCH("yes",L13)))</formula>
    </cfRule>
  </conditionalFormatting>
  <conditionalFormatting sqref="L14">
    <cfRule type="containsText" dxfId="21" priority="3" operator="containsText" text="yes">
      <formula>NOT(ISERROR(SEARCH("yes",L14)))</formula>
    </cfRule>
  </conditionalFormatting>
  <conditionalFormatting sqref="K15">
    <cfRule type="containsText" dxfId="20" priority="2" operator="containsText" text="yes">
      <formula>NOT(ISERROR(SEARCH("yes",K15)))</formula>
    </cfRule>
  </conditionalFormatting>
  <conditionalFormatting sqref="L1">
    <cfRule type="containsText" dxfId="19" priority="5" operator="containsText" text="yes">
      <formula>NOT(ISERROR(SEARCH("yes",L1)))</formula>
    </cfRule>
  </conditionalFormatting>
  <hyperlinks>
    <hyperlink ref="A7" r:id="rId1" xr:uid="{17D6A5EC-7F05-46DA-95CF-F911967166DD}"/>
    <hyperlink ref="A10" r:id="rId2" xr:uid="{4C6CCFFB-6503-43AA-A573-8E876CDF22E3}"/>
    <hyperlink ref="A11" r:id="rId3" xr:uid="{7683A2BA-5C10-497F-BC2F-59141518BDCF}"/>
    <hyperlink ref="A12" r:id="rId4" xr:uid="{6141BE27-FEF5-4949-AB2E-39AFE98A85F8}"/>
    <hyperlink ref="A13" r:id="rId5" xr:uid="{4574D2AC-BF22-4072-ACF2-D0F56BAA074E}"/>
    <hyperlink ref="A15" r:id="rId6" xr:uid="{0936089D-EDF2-46CB-AC1F-CFB9CA0D27FA}"/>
    <hyperlink ref="A8" r:id="rId7" xr:uid="{4C7C7101-196B-4E60-A8F9-DDE36DA352F2}"/>
    <hyperlink ref="A9" r:id="rId8" xr:uid="{4E856F7B-FBFD-4E15-B053-8FB417EF271B}"/>
  </hyperlinks>
  <pageMargins left="0.7" right="0.7" top="0.75" bottom="0.75" header="0.3" footer="0.3"/>
  <pageSetup orientation="portrait" verticalDpi="0" r:id="rId9"/>
  <legacy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13A7-96F4-4086-955B-31AA61215AFE}">
  <dimension ref="A1:O41"/>
  <sheetViews>
    <sheetView zoomScale="70" zoomScaleNormal="70" workbookViewId="0">
      <selection activeCell="N7" sqref="N7"/>
    </sheetView>
  </sheetViews>
  <sheetFormatPr defaultRowHeight="14.4"/>
  <cols>
    <col min="1" max="1" width="25.88671875" style="1" customWidth="1"/>
    <col min="2" max="3" width="17" style="1" customWidth="1"/>
    <col min="4" max="4" width="22.109375" style="1" customWidth="1"/>
    <col min="5" max="5" width="11.88671875" style="1" customWidth="1"/>
    <col min="6" max="7" width="11.109375" style="1" customWidth="1"/>
    <col min="8" max="8" width="18.44140625" style="1" customWidth="1"/>
    <col min="9" max="9" width="17.33203125" style="1" customWidth="1"/>
    <col min="10" max="10" width="18.6640625" style="1" customWidth="1"/>
    <col min="11" max="11" width="18.5546875" style="1" customWidth="1"/>
    <col min="12" max="12" width="21.33203125" customWidth="1"/>
    <col min="13" max="13" width="16.109375" customWidth="1"/>
    <col min="14" max="14" width="12" customWidth="1"/>
    <col min="15" max="15" width="10.6640625" customWidth="1"/>
  </cols>
  <sheetData>
    <row r="1" spans="1:15" ht="17.25" customHeight="1">
      <c r="A1" s="26" t="s">
        <v>211</v>
      </c>
      <c r="B1" s="7"/>
      <c r="C1" s="7"/>
    </row>
    <row r="2" spans="1:15" ht="23.4">
      <c r="A2" s="7" t="s">
        <v>233</v>
      </c>
      <c r="B2" s="7"/>
      <c r="C2" s="7"/>
    </row>
    <row r="3" spans="1:15" ht="23.4">
      <c r="A3" s="149" t="s">
        <v>213</v>
      </c>
      <c r="B3" s="7"/>
      <c r="C3" s="7"/>
    </row>
    <row r="4" spans="1:15" ht="24" thickBot="1">
      <c r="A4" s="149" t="s">
        <v>212</v>
      </c>
      <c r="B4" s="7"/>
      <c r="C4" s="7"/>
    </row>
    <row r="5" spans="1:15" ht="58.95" customHeight="1" thickBot="1">
      <c r="A5" s="18"/>
      <c r="B5" s="18"/>
      <c r="C5" s="18"/>
      <c r="D5" s="176" t="s">
        <v>10</v>
      </c>
      <c r="E5" s="177"/>
      <c r="F5" s="177"/>
      <c r="G5" s="77"/>
      <c r="H5" s="178" t="s">
        <v>38</v>
      </c>
      <c r="I5" s="179"/>
      <c r="J5" s="173" t="s">
        <v>237</v>
      </c>
      <c r="K5" s="174"/>
      <c r="L5" s="174"/>
      <c r="M5" s="175"/>
    </row>
    <row r="6" spans="1:15" ht="72.599999999999994" thickBot="1">
      <c r="A6" s="12" t="s">
        <v>28</v>
      </c>
      <c r="B6" s="12" t="s">
        <v>11</v>
      </c>
      <c r="C6" s="12" t="s">
        <v>32</v>
      </c>
      <c r="D6" s="28" t="s">
        <v>30</v>
      </c>
      <c r="E6" s="24" t="s">
        <v>31</v>
      </c>
      <c r="F6" s="24" t="s">
        <v>36</v>
      </c>
      <c r="G6" s="49" t="s">
        <v>59</v>
      </c>
      <c r="H6" s="32" t="s">
        <v>203</v>
      </c>
      <c r="I6" s="33" t="s">
        <v>234</v>
      </c>
      <c r="J6" s="38" t="s">
        <v>205</v>
      </c>
      <c r="K6" s="25" t="s">
        <v>204</v>
      </c>
      <c r="L6" s="25" t="s">
        <v>206</v>
      </c>
      <c r="M6" s="39" t="s">
        <v>207</v>
      </c>
      <c r="N6" s="163" t="s">
        <v>231</v>
      </c>
      <c r="O6" s="148" t="s">
        <v>209</v>
      </c>
    </row>
    <row r="7" spans="1:15" ht="28.8">
      <c r="A7" s="19" t="s">
        <v>12</v>
      </c>
      <c r="B7" s="20">
        <v>5030</v>
      </c>
      <c r="C7" s="27">
        <f>B7*0.3048</f>
        <v>1533.144</v>
      </c>
      <c r="D7" s="9" t="s">
        <v>13</v>
      </c>
      <c r="E7" s="21" t="s">
        <v>14</v>
      </c>
      <c r="F7" s="21" t="s">
        <v>14</v>
      </c>
      <c r="G7" s="78" t="str">
        <f>IF((ISTEXT(E7)=TRUE),"",E7-F7)</f>
        <v/>
      </c>
      <c r="H7" s="34">
        <v>175</v>
      </c>
      <c r="I7" s="35">
        <v>43619</v>
      </c>
      <c r="J7" s="81">
        <v>108.6</v>
      </c>
      <c r="K7" s="23">
        <v>43609</v>
      </c>
      <c r="L7" s="22">
        <v>108.6</v>
      </c>
      <c r="M7" s="41">
        <v>43609</v>
      </c>
      <c r="N7" t="str">
        <f>IF(K7=M7, "no","yes")</f>
        <v>no</v>
      </c>
      <c r="O7" t="s">
        <v>45</v>
      </c>
    </row>
    <row r="8" spans="1:15">
      <c r="A8" s="19" t="s">
        <v>15</v>
      </c>
      <c r="B8" s="20">
        <v>4236</v>
      </c>
      <c r="C8" s="27">
        <f t="shared" ref="C8:C24" si="0">B8*0.3048</f>
        <v>1291.1328000000001</v>
      </c>
      <c r="D8" s="8">
        <v>43620</v>
      </c>
      <c r="E8" s="21">
        <v>261.60000000000002</v>
      </c>
      <c r="F8" s="21">
        <v>257.5</v>
      </c>
      <c r="G8" s="78">
        <f t="shared" ref="G8:G24" si="1">IF((ISTEXT(E8)=TRUE),"",E8-F8)</f>
        <v>4.1000000000000227</v>
      </c>
      <c r="H8" s="34">
        <v>175</v>
      </c>
      <c r="I8" s="35">
        <v>43614</v>
      </c>
      <c r="J8" s="40">
        <v>126.5</v>
      </c>
      <c r="K8" s="23">
        <v>43599</v>
      </c>
      <c r="L8" s="22">
        <v>126.5</v>
      </c>
      <c r="M8" s="41">
        <v>43599</v>
      </c>
      <c r="N8" t="str">
        <f t="shared" ref="N8:N24" si="2">IF(K8=M8, "no","yes")</f>
        <v>no</v>
      </c>
      <c r="O8" t="s">
        <v>42</v>
      </c>
    </row>
    <row r="9" spans="1:15">
      <c r="A9" s="19" t="s">
        <v>16</v>
      </c>
      <c r="B9" s="20">
        <v>4799</v>
      </c>
      <c r="C9" s="27">
        <f t="shared" si="0"/>
        <v>1462.7352000000001</v>
      </c>
      <c r="D9" s="29">
        <v>43624</v>
      </c>
      <c r="E9" s="21">
        <v>254.3</v>
      </c>
      <c r="F9" s="21">
        <v>254.3</v>
      </c>
      <c r="G9" s="78">
        <f t="shared" si="1"/>
        <v>0</v>
      </c>
      <c r="H9" s="34">
        <v>175</v>
      </c>
      <c r="I9" s="35">
        <v>43617</v>
      </c>
      <c r="J9" s="40">
        <v>117</v>
      </c>
      <c r="K9" s="23">
        <v>39949</v>
      </c>
      <c r="L9" s="22">
        <v>117</v>
      </c>
      <c r="M9" s="41">
        <v>39949</v>
      </c>
      <c r="N9" t="str">
        <f t="shared" si="2"/>
        <v>no</v>
      </c>
      <c r="O9" t="s">
        <v>45</v>
      </c>
    </row>
    <row r="10" spans="1:15">
      <c r="A10" s="19" t="s">
        <v>17</v>
      </c>
      <c r="B10" s="20">
        <v>3460</v>
      </c>
      <c r="C10" s="27">
        <f t="shared" si="0"/>
        <v>1054.6079999999999</v>
      </c>
      <c r="D10" s="9" t="s">
        <v>18</v>
      </c>
      <c r="E10" s="21" t="s">
        <v>14</v>
      </c>
      <c r="F10" s="21" t="s">
        <v>14</v>
      </c>
      <c r="G10" s="78" t="str">
        <f t="shared" si="1"/>
        <v/>
      </c>
      <c r="H10" s="34">
        <v>175</v>
      </c>
      <c r="I10" s="35">
        <v>43589</v>
      </c>
      <c r="J10" s="40">
        <v>144.5</v>
      </c>
      <c r="K10" s="23">
        <v>43579</v>
      </c>
      <c r="L10" s="22">
        <v>144.5</v>
      </c>
      <c r="M10" s="41">
        <v>43579</v>
      </c>
      <c r="N10" t="str">
        <f t="shared" si="2"/>
        <v>no</v>
      </c>
      <c r="O10" t="s">
        <v>41</v>
      </c>
    </row>
    <row r="11" spans="1:15">
      <c r="A11" s="19" t="s">
        <v>19</v>
      </c>
      <c r="B11" s="20">
        <v>2779</v>
      </c>
      <c r="C11" s="27">
        <f t="shared" si="0"/>
        <v>847.03920000000005</v>
      </c>
      <c r="D11" s="9" t="s">
        <v>18</v>
      </c>
      <c r="E11" s="21" t="s">
        <v>14</v>
      </c>
      <c r="F11" s="21" t="s">
        <v>14</v>
      </c>
      <c r="G11" s="78" t="str">
        <f t="shared" si="1"/>
        <v/>
      </c>
      <c r="H11" s="34">
        <v>175</v>
      </c>
      <c r="I11" s="35">
        <v>43600</v>
      </c>
      <c r="J11" s="40">
        <v>150.4</v>
      </c>
      <c r="K11" s="23">
        <v>43599</v>
      </c>
      <c r="L11" s="22">
        <v>150.4</v>
      </c>
      <c r="M11" s="41">
        <v>43599</v>
      </c>
      <c r="N11" t="str">
        <f t="shared" si="2"/>
        <v>no</v>
      </c>
      <c r="O11" t="s">
        <v>40</v>
      </c>
    </row>
    <row r="12" spans="1:15">
      <c r="A12" s="19" t="s">
        <v>113</v>
      </c>
      <c r="B12" s="20">
        <v>2972</v>
      </c>
      <c r="C12" s="27">
        <f t="shared" si="0"/>
        <v>905.86560000000009</v>
      </c>
      <c r="D12" s="9" t="s">
        <v>18</v>
      </c>
      <c r="E12" s="21" t="s">
        <v>14</v>
      </c>
      <c r="F12" s="21" t="s">
        <v>14</v>
      </c>
      <c r="G12" s="78" t="str">
        <f t="shared" si="1"/>
        <v/>
      </c>
      <c r="H12" s="34">
        <v>175</v>
      </c>
      <c r="I12" s="35">
        <v>43609</v>
      </c>
      <c r="J12" s="40">
        <v>135</v>
      </c>
      <c r="K12" s="23">
        <v>43599</v>
      </c>
      <c r="L12" s="22">
        <v>135</v>
      </c>
      <c r="M12" s="41">
        <v>43599</v>
      </c>
      <c r="N12" t="str">
        <f t="shared" si="2"/>
        <v>no</v>
      </c>
      <c r="O12" t="s">
        <v>43</v>
      </c>
    </row>
    <row r="13" spans="1:15">
      <c r="A13" s="19" t="s">
        <v>6</v>
      </c>
      <c r="B13" s="20">
        <v>3596</v>
      </c>
      <c r="C13" s="27">
        <f t="shared" si="0"/>
        <v>1096.0608</v>
      </c>
      <c r="D13" s="29">
        <v>43600</v>
      </c>
      <c r="E13" s="21">
        <v>163.80000000000001</v>
      </c>
      <c r="F13" s="21">
        <v>163.1</v>
      </c>
      <c r="G13" s="78">
        <f t="shared" si="1"/>
        <v>0.70000000000001705</v>
      </c>
      <c r="H13" s="34">
        <v>175</v>
      </c>
      <c r="I13" s="35">
        <v>43604</v>
      </c>
      <c r="J13" s="40">
        <v>134.5</v>
      </c>
      <c r="K13" s="23">
        <v>43598</v>
      </c>
      <c r="L13" s="22">
        <v>134.5</v>
      </c>
      <c r="M13" s="41">
        <v>43598</v>
      </c>
      <c r="N13" t="str">
        <f t="shared" si="2"/>
        <v>no</v>
      </c>
      <c r="O13" t="s">
        <v>44</v>
      </c>
    </row>
    <row r="14" spans="1:15">
      <c r="A14" s="19" t="s">
        <v>5</v>
      </c>
      <c r="B14" s="20">
        <v>4249</v>
      </c>
      <c r="C14" s="27">
        <f t="shared" si="0"/>
        <v>1295.0952</v>
      </c>
      <c r="D14" s="8">
        <v>43619</v>
      </c>
      <c r="E14" s="21">
        <v>239.4</v>
      </c>
      <c r="F14" s="21">
        <v>239.4</v>
      </c>
      <c r="G14" s="78">
        <f t="shared" si="1"/>
        <v>0</v>
      </c>
      <c r="H14" s="34">
        <v>175</v>
      </c>
      <c r="I14" s="35">
        <v>43614</v>
      </c>
      <c r="J14" s="46">
        <v>124.2</v>
      </c>
      <c r="K14" s="23">
        <v>43600</v>
      </c>
      <c r="L14" s="22">
        <v>124.2</v>
      </c>
      <c r="M14" s="47">
        <v>43600</v>
      </c>
      <c r="N14" t="str">
        <f t="shared" si="2"/>
        <v>no</v>
      </c>
      <c r="O14" t="s">
        <v>45</v>
      </c>
    </row>
    <row r="15" spans="1:15">
      <c r="A15" s="19" t="s">
        <v>4</v>
      </c>
      <c r="B15" s="20">
        <v>3872</v>
      </c>
      <c r="C15" s="27">
        <f t="shared" si="0"/>
        <v>1180.1856</v>
      </c>
      <c r="D15" s="8">
        <v>43613</v>
      </c>
      <c r="E15" s="21">
        <v>160.30000000000001</v>
      </c>
      <c r="F15" s="21">
        <v>160.30000000000001</v>
      </c>
      <c r="G15" s="78">
        <f t="shared" si="1"/>
        <v>0</v>
      </c>
      <c r="H15" s="34">
        <v>175</v>
      </c>
      <c r="I15" s="35">
        <v>43615</v>
      </c>
      <c r="J15" s="46">
        <v>127.2</v>
      </c>
      <c r="K15" s="23">
        <v>43600</v>
      </c>
      <c r="L15" s="22">
        <v>127.2</v>
      </c>
      <c r="M15" s="47">
        <v>43600</v>
      </c>
      <c r="N15" t="str">
        <f t="shared" si="2"/>
        <v>no</v>
      </c>
      <c r="O15" t="s">
        <v>45</v>
      </c>
    </row>
    <row r="16" spans="1:15" hidden="1">
      <c r="A16" s="19" t="s">
        <v>20</v>
      </c>
      <c r="B16" s="20"/>
      <c r="C16" s="27">
        <f t="shared" si="0"/>
        <v>0</v>
      </c>
      <c r="D16" s="9" t="s">
        <v>18</v>
      </c>
      <c r="E16" s="21" t="s">
        <v>14</v>
      </c>
      <c r="F16" s="21"/>
      <c r="G16" s="78" t="str">
        <f t="shared" si="1"/>
        <v/>
      </c>
      <c r="H16" s="34">
        <v>175</v>
      </c>
      <c r="I16" s="35">
        <v>43607</v>
      </c>
      <c r="J16" s="46">
        <v>151.19999999999999</v>
      </c>
      <c r="K16" s="23">
        <v>43600</v>
      </c>
      <c r="L16" s="22">
        <v>151.19999999999999</v>
      </c>
      <c r="M16" s="47"/>
      <c r="N16" t="str">
        <f t="shared" si="2"/>
        <v>yes</v>
      </c>
    </row>
    <row r="17" spans="1:15" hidden="1">
      <c r="A17" s="19" t="s">
        <v>21</v>
      </c>
      <c r="B17" s="20"/>
      <c r="C17" s="27">
        <f t="shared" si="0"/>
        <v>0</v>
      </c>
      <c r="D17" s="9" t="s">
        <v>18</v>
      </c>
      <c r="E17" s="21" t="s">
        <v>14</v>
      </c>
      <c r="F17" s="21"/>
      <c r="G17" s="78" t="str">
        <f t="shared" si="1"/>
        <v/>
      </c>
      <c r="H17" s="34">
        <v>175</v>
      </c>
      <c r="I17" s="35">
        <v>43608</v>
      </c>
      <c r="J17" s="46">
        <v>142.30000000000001</v>
      </c>
      <c r="K17" s="23">
        <v>43598</v>
      </c>
      <c r="L17" s="22">
        <v>142.30000000000001</v>
      </c>
      <c r="M17" s="47"/>
      <c r="N17" t="str">
        <f t="shared" si="2"/>
        <v>yes</v>
      </c>
    </row>
    <row r="18" spans="1:15">
      <c r="A18" s="19" t="s">
        <v>22</v>
      </c>
      <c r="B18" s="20">
        <v>3460</v>
      </c>
      <c r="C18" s="27">
        <f t="shared" si="0"/>
        <v>1054.6079999999999</v>
      </c>
      <c r="D18" s="8">
        <v>43600</v>
      </c>
      <c r="E18" s="21">
        <v>279.3</v>
      </c>
      <c r="F18" s="21">
        <v>278.60000000000002</v>
      </c>
      <c r="G18" s="78">
        <f t="shared" si="1"/>
        <v>0.69999999999998863</v>
      </c>
      <c r="H18" s="34">
        <v>175</v>
      </c>
      <c r="I18" s="35">
        <v>43589</v>
      </c>
      <c r="J18" s="46">
        <v>144.5</v>
      </c>
      <c r="K18" s="23">
        <v>43579</v>
      </c>
      <c r="L18" s="22">
        <v>144.5</v>
      </c>
      <c r="M18" s="47">
        <v>43579</v>
      </c>
      <c r="N18" t="str">
        <f t="shared" si="2"/>
        <v>no</v>
      </c>
      <c r="O18" t="s">
        <v>41</v>
      </c>
    </row>
    <row r="19" spans="1:15">
      <c r="A19" s="19" t="s">
        <v>23</v>
      </c>
      <c r="B19" s="20">
        <v>3674</v>
      </c>
      <c r="C19" s="27">
        <f t="shared" si="0"/>
        <v>1119.8352</v>
      </c>
      <c r="D19" s="29">
        <v>43602</v>
      </c>
      <c r="E19" s="21">
        <v>148.30000000000001</v>
      </c>
      <c r="F19" s="21">
        <v>146.4</v>
      </c>
      <c r="G19" s="78">
        <f t="shared" si="1"/>
        <v>1.9000000000000057</v>
      </c>
      <c r="H19" s="34">
        <v>175</v>
      </c>
      <c r="I19" s="35">
        <v>43613</v>
      </c>
      <c r="J19" s="46">
        <v>125.9</v>
      </c>
      <c r="K19" s="23">
        <v>43599</v>
      </c>
      <c r="L19" s="22">
        <v>125.9</v>
      </c>
      <c r="M19" s="47">
        <v>43599</v>
      </c>
      <c r="N19" t="str">
        <f t="shared" si="2"/>
        <v>no</v>
      </c>
      <c r="O19" t="s">
        <v>47</v>
      </c>
    </row>
    <row r="20" spans="1:15">
      <c r="A20" s="19" t="s">
        <v>24</v>
      </c>
      <c r="B20" s="20">
        <v>2333</v>
      </c>
      <c r="C20" s="27">
        <f t="shared" si="0"/>
        <v>711.09840000000008</v>
      </c>
      <c r="D20" s="8">
        <v>43598</v>
      </c>
      <c r="E20" s="21">
        <v>181.3</v>
      </c>
      <c r="F20" s="21">
        <v>179.9</v>
      </c>
      <c r="G20" s="78">
        <f t="shared" si="1"/>
        <v>1.4000000000000057</v>
      </c>
      <c r="H20" s="34">
        <v>175</v>
      </c>
      <c r="I20" s="35">
        <v>43597</v>
      </c>
      <c r="J20" s="46">
        <v>157.9</v>
      </c>
      <c r="K20" s="23">
        <v>43597</v>
      </c>
      <c r="L20" s="22">
        <v>157.9</v>
      </c>
      <c r="M20" s="47">
        <v>43597</v>
      </c>
      <c r="N20" t="str">
        <f t="shared" si="2"/>
        <v>no</v>
      </c>
      <c r="O20" t="s">
        <v>48</v>
      </c>
    </row>
    <row r="21" spans="1:15">
      <c r="A21" s="19" t="s">
        <v>25</v>
      </c>
      <c r="B21" s="20">
        <v>3199</v>
      </c>
      <c r="C21" s="27">
        <f t="shared" si="0"/>
        <v>975.05520000000001</v>
      </c>
      <c r="D21" s="29">
        <v>43600</v>
      </c>
      <c r="E21" s="21">
        <v>174.5</v>
      </c>
      <c r="F21" s="21">
        <v>174.5</v>
      </c>
      <c r="G21" s="78">
        <f t="shared" si="1"/>
        <v>0</v>
      </c>
      <c r="H21" s="34">
        <v>175</v>
      </c>
      <c r="I21" s="35">
        <v>43600</v>
      </c>
      <c r="J21" s="40">
        <v>138.19999999999999</v>
      </c>
      <c r="K21" s="23">
        <v>43598</v>
      </c>
      <c r="L21" s="22">
        <v>138.19999999999999</v>
      </c>
      <c r="M21" s="41">
        <v>43598</v>
      </c>
      <c r="N21" t="str">
        <f t="shared" si="2"/>
        <v>no</v>
      </c>
      <c r="O21" t="s">
        <v>45</v>
      </c>
    </row>
    <row r="22" spans="1:15">
      <c r="A22" s="19" t="s">
        <v>26</v>
      </c>
      <c r="B22" s="20">
        <v>5880</v>
      </c>
      <c r="C22" s="27">
        <f t="shared" si="0"/>
        <v>1792.2240000000002</v>
      </c>
      <c r="D22" s="9" t="s">
        <v>18</v>
      </c>
      <c r="E22" s="21" t="s">
        <v>14</v>
      </c>
      <c r="F22" s="21" t="s">
        <v>14</v>
      </c>
      <c r="G22" s="78" t="str">
        <f t="shared" si="1"/>
        <v/>
      </c>
      <c r="H22" s="34">
        <v>175</v>
      </c>
      <c r="I22" s="35">
        <v>43622</v>
      </c>
      <c r="J22" s="40">
        <v>100.7</v>
      </c>
      <c r="K22" s="23">
        <v>43615</v>
      </c>
      <c r="L22" s="22">
        <v>100.7</v>
      </c>
      <c r="M22" s="41">
        <v>43615</v>
      </c>
      <c r="N22" t="str">
        <f t="shared" si="2"/>
        <v>no</v>
      </c>
      <c r="O22" t="s">
        <v>49</v>
      </c>
    </row>
    <row r="23" spans="1:15">
      <c r="A23" s="19" t="s">
        <v>1</v>
      </c>
      <c r="B23" s="20">
        <v>3365</v>
      </c>
      <c r="C23" s="27">
        <f t="shared" si="0"/>
        <v>1025.652</v>
      </c>
      <c r="D23" s="29">
        <v>43601</v>
      </c>
      <c r="E23" s="21">
        <v>194.9</v>
      </c>
      <c r="F23" s="21">
        <v>194.9</v>
      </c>
      <c r="G23" s="78">
        <f t="shared" si="1"/>
        <v>0</v>
      </c>
      <c r="H23" s="34">
        <v>175</v>
      </c>
      <c r="I23" s="35">
        <v>43599</v>
      </c>
      <c r="J23" s="40">
        <v>137.6</v>
      </c>
      <c r="K23" s="23">
        <v>43596</v>
      </c>
      <c r="L23" s="22">
        <v>137.6</v>
      </c>
      <c r="M23" s="41">
        <v>43596</v>
      </c>
      <c r="N23" t="str">
        <f t="shared" si="2"/>
        <v>no</v>
      </c>
      <c r="O23" t="s">
        <v>50</v>
      </c>
    </row>
    <row r="24" spans="1:15" ht="15" thickBot="1">
      <c r="A24" s="19" t="s">
        <v>27</v>
      </c>
      <c r="B24" s="20">
        <v>4415</v>
      </c>
      <c r="C24" s="27">
        <f t="shared" si="0"/>
        <v>1345.692</v>
      </c>
      <c r="D24" s="30" t="s">
        <v>18</v>
      </c>
      <c r="E24" s="31" t="s">
        <v>14</v>
      </c>
      <c r="F24" s="31" t="s">
        <v>14</v>
      </c>
      <c r="G24" s="79" t="str">
        <f t="shared" si="1"/>
        <v/>
      </c>
      <c r="H24" s="36">
        <v>175</v>
      </c>
      <c r="I24" s="37">
        <v>43615</v>
      </c>
      <c r="J24" s="42">
        <v>123.3</v>
      </c>
      <c r="K24" s="43">
        <v>43599</v>
      </c>
      <c r="L24" s="44">
        <v>123.3</v>
      </c>
      <c r="M24" s="45">
        <v>43599</v>
      </c>
      <c r="N24" t="str">
        <f t="shared" si="2"/>
        <v>no</v>
      </c>
      <c r="O24" t="s">
        <v>51</v>
      </c>
    </row>
    <row r="25" spans="1:15" ht="16.2">
      <c r="A25" s="13" t="s">
        <v>46</v>
      </c>
      <c r="B25" s="13"/>
      <c r="C25" s="14"/>
      <c r="D25" s="16"/>
      <c r="E25" s="16"/>
      <c r="F25" s="16"/>
      <c r="G25" s="16"/>
      <c r="H25" s="16"/>
      <c r="I25" s="11"/>
      <c r="J25" s="11"/>
      <c r="K25" s="11"/>
      <c r="L25" s="17"/>
    </row>
    <row r="26" spans="1:15" ht="16.2">
      <c r="A26" s="13" t="s">
        <v>34</v>
      </c>
      <c r="B26" s="14"/>
      <c r="C26" s="14"/>
      <c r="D26" s="15"/>
      <c r="E26" s="16"/>
      <c r="F26" s="16"/>
      <c r="G26" s="16"/>
      <c r="H26" s="16"/>
      <c r="I26" s="11"/>
      <c r="J26" s="11"/>
      <c r="K26" s="11"/>
      <c r="L26" s="17"/>
    </row>
    <row r="27" spans="1:15" ht="16.2">
      <c r="A27" s="13" t="s">
        <v>33</v>
      </c>
      <c r="B27" s="14"/>
      <c r="C27" s="14"/>
      <c r="D27" s="15"/>
      <c r="E27" s="16"/>
      <c r="F27" s="16"/>
      <c r="G27" s="16"/>
      <c r="H27" s="16"/>
      <c r="I27" s="11"/>
      <c r="J27" s="11"/>
      <c r="K27" s="11"/>
      <c r="L27" s="17"/>
    </row>
    <row r="28" spans="1:15" ht="16.2">
      <c r="A28" s="4" t="s">
        <v>29</v>
      </c>
      <c r="B28"/>
      <c r="C28"/>
      <c r="D28"/>
      <c r="E28"/>
      <c r="F28"/>
      <c r="G28"/>
      <c r="H28"/>
      <c r="I28"/>
      <c r="J28"/>
      <c r="K28"/>
    </row>
    <row r="29" spans="1:15" ht="16.2">
      <c r="A29" s="4" t="s">
        <v>37</v>
      </c>
      <c r="B29"/>
      <c r="C29"/>
      <c r="D29"/>
      <c r="E29"/>
      <c r="F29"/>
      <c r="G29"/>
      <c r="H29"/>
      <c r="I29"/>
      <c r="J29"/>
      <c r="K29"/>
    </row>
    <row r="30" spans="1:15" ht="16.2">
      <c r="A30" s="4" t="s">
        <v>92</v>
      </c>
      <c r="B30"/>
      <c r="C30"/>
      <c r="D30"/>
      <c r="E30"/>
      <c r="F30"/>
      <c r="G30"/>
      <c r="H30"/>
      <c r="I30"/>
      <c r="J30"/>
      <c r="K30"/>
    </row>
    <row r="31" spans="1:15" ht="16.2">
      <c r="A31" s="4" t="s">
        <v>210</v>
      </c>
      <c r="J31"/>
      <c r="K31"/>
    </row>
    <row r="32" spans="1:15">
      <c r="A32" s="4" t="s">
        <v>0</v>
      </c>
      <c r="J32"/>
      <c r="K32"/>
    </row>
    <row r="33" spans="1:12">
      <c r="A33" s="3"/>
      <c r="J33"/>
      <c r="K33"/>
    </row>
    <row r="41" spans="1:12" s="1" customFormat="1">
      <c r="D41" s="2"/>
      <c r="E41" s="2"/>
      <c r="F41" s="2"/>
      <c r="G41" s="2"/>
      <c r="H41" s="2"/>
      <c r="L41"/>
    </row>
  </sheetData>
  <mergeCells count="3">
    <mergeCell ref="J5:M5"/>
    <mergeCell ref="D5:F5"/>
    <mergeCell ref="H5:I5"/>
  </mergeCells>
  <phoneticPr fontId="6" type="noConversion"/>
  <conditionalFormatting sqref="J8:J22 L34:L1048576 L25:L27 J24 J31:K33 L1:L4">
    <cfRule type="containsText" dxfId="18" priority="14" operator="containsText" text="yes">
      <formula>NOT(ISERROR(SEARCH("yes",J1)))</formula>
    </cfRule>
  </conditionalFormatting>
  <conditionalFormatting sqref="J23">
    <cfRule type="containsText" dxfId="17" priority="13" operator="containsText" text="yes">
      <formula>NOT(ISERROR(SEARCH("yes",J23)))</formula>
    </cfRule>
  </conditionalFormatting>
  <conditionalFormatting sqref="L7:L11 L24 L22">
    <cfRule type="containsText" dxfId="16" priority="10" operator="containsText" text="yes">
      <formula>NOT(ISERROR(SEARCH("yes",L7)))</formula>
    </cfRule>
  </conditionalFormatting>
  <conditionalFormatting sqref="L23">
    <cfRule type="containsText" dxfId="15" priority="9" operator="containsText" text="yes">
      <formula>NOT(ISERROR(SEARCH("yes",L23)))</formula>
    </cfRule>
  </conditionalFormatting>
  <conditionalFormatting sqref="M16:M17">
    <cfRule type="containsText" dxfId="14" priority="8" operator="containsText" text="yes">
      <formula>NOT(ISERROR(SEARCH("yes",M16)))</formula>
    </cfRule>
  </conditionalFormatting>
  <conditionalFormatting sqref="L12">
    <cfRule type="containsText" dxfId="13" priority="6" operator="containsText" text="yes">
      <formula>NOT(ISERROR(SEARCH("yes",L12)))</formula>
    </cfRule>
  </conditionalFormatting>
  <conditionalFormatting sqref="L13:L21">
    <cfRule type="containsText" dxfId="12" priority="2" operator="containsText" text="yes">
      <formula>NOT(ISERROR(SEARCH("yes",L13)))</formula>
    </cfRule>
  </conditionalFormatting>
  <conditionalFormatting sqref="J7">
    <cfRule type="containsText" dxfId="11" priority="1" operator="containsText" text="yes">
      <formula>NOT(ISERROR(SEARCH("yes",J7)))</formula>
    </cfRule>
  </conditionalFormatting>
  <hyperlinks>
    <hyperlink ref="A8" r:id="rId1" xr:uid="{F7A8BB6F-C7EA-4FAA-92E6-892B8E8E6BB8}"/>
    <hyperlink ref="A7" r:id="rId2" xr:uid="{35CE0A3B-3F4A-43C3-BA90-2149BE9FF7E6}"/>
    <hyperlink ref="A9" r:id="rId3" xr:uid="{7FF00EEC-7A96-48FA-9B8B-BC4C79561534}"/>
    <hyperlink ref="A10" r:id="rId4" xr:uid="{BE4043E4-FF91-48E1-88A1-DA6160947B17}"/>
    <hyperlink ref="A12" r:id="rId5" xr:uid="{74A6F3BE-56E3-42F1-B7B3-62064F863EF7}"/>
    <hyperlink ref="A13" r:id="rId6" xr:uid="{9220FF37-B3EE-4F67-A2D7-4AB950C39179}"/>
    <hyperlink ref="A14" r:id="rId7" xr:uid="{38F71A7B-FC08-42F8-ACCC-2E9DF1572955}"/>
    <hyperlink ref="A15" r:id="rId8" xr:uid="{334E31D3-8510-41C2-8497-B2EB2AD7B31F}"/>
    <hyperlink ref="A16" r:id="rId9" xr:uid="{58E1DD54-5FBC-4332-B953-6DBBD3C86D1E}"/>
    <hyperlink ref="A17" r:id="rId10" xr:uid="{ADADE25D-A342-4186-B571-087457259A7F}"/>
    <hyperlink ref="A18" r:id="rId11" xr:uid="{46241C4E-E567-4CFA-8D1A-22BF7C1F5AD6}"/>
    <hyperlink ref="A19" r:id="rId12" xr:uid="{F512B493-80AE-4FB1-BD04-15F73BA0DF8A}"/>
    <hyperlink ref="A20" r:id="rId13" xr:uid="{29A50A04-F6D2-424A-841C-726A42618ECA}"/>
    <hyperlink ref="A21" r:id="rId14" xr:uid="{9C911DC8-3AFE-4AC1-A9BB-977AE011065B}"/>
    <hyperlink ref="A22" r:id="rId15" xr:uid="{400CA5EC-9157-465F-8B5B-23237EF89013}"/>
    <hyperlink ref="A23" r:id="rId16" xr:uid="{E9BC2D69-6D5D-4654-A06B-1718C43EEDDF}"/>
    <hyperlink ref="A24" r:id="rId17" xr:uid="{566F06E6-5AB9-4CD7-A4E1-0522F32B0549}"/>
    <hyperlink ref="A11" r:id="rId18" xr:uid="{1F8348FB-7DA1-4F45-822F-0D7EB77D149D}"/>
  </hyperlinks>
  <pageMargins left="0.7" right="0.7" top="0.75" bottom="0.75" header="0.3" footer="0.3"/>
  <pageSetup orientation="portrait" verticalDpi="0" r:id="rId1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969B-A43A-4265-9722-DB84C54FEA1B}">
  <dimension ref="A1:R44"/>
  <sheetViews>
    <sheetView zoomScale="50" zoomScaleNormal="50" workbookViewId="0">
      <selection activeCell="AB22" sqref="AB22"/>
    </sheetView>
  </sheetViews>
  <sheetFormatPr defaultRowHeight="14.4"/>
  <cols>
    <col min="1" max="1" width="35.33203125" customWidth="1"/>
    <col min="2" max="4" width="11.88671875" style="1" customWidth="1"/>
    <col min="5" max="6" width="13.109375" style="1" customWidth="1"/>
    <col min="7" max="7" width="20" style="1" customWidth="1"/>
    <col min="8" max="8" width="12" style="89" customWidth="1"/>
    <col min="9" max="9" width="15.44140625" style="1" customWidth="1"/>
    <col min="10" max="10" width="10.88671875" style="1" customWidth="1"/>
    <col min="11" max="11" width="18.44140625" style="1" customWidth="1"/>
    <col min="12" max="12" width="20.33203125" style="1" customWidth="1"/>
    <col min="13" max="15" width="14.33203125" style="1" customWidth="1"/>
    <col min="16" max="16" width="18.5546875" customWidth="1"/>
    <col min="17" max="17" width="13.109375" customWidth="1"/>
    <col min="18" max="18" width="12" customWidth="1"/>
  </cols>
  <sheetData>
    <row r="1" spans="1:18" s="156" customFormat="1">
      <c r="A1" s="26" t="s">
        <v>211</v>
      </c>
      <c r="B1" s="1"/>
      <c r="C1" s="1"/>
      <c r="D1" s="1"/>
      <c r="E1" s="1"/>
      <c r="F1" s="1"/>
      <c r="G1" s="1"/>
      <c r="H1" s="89"/>
      <c r="I1" s="1"/>
      <c r="J1" s="1"/>
      <c r="K1" s="1"/>
      <c r="L1" s="1"/>
      <c r="M1" s="1"/>
      <c r="N1" s="1"/>
      <c r="O1" s="1"/>
    </row>
    <row r="2" spans="1:18" ht="23.4">
      <c r="A2" s="88" t="s">
        <v>235</v>
      </c>
      <c r="B2" s="7"/>
      <c r="C2" s="7"/>
      <c r="D2" s="7"/>
      <c r="E2" s="7"/>
      <c r="F2" s="7"/>
    </row>
    <row r="3" spans="1:18" s="156" customFormat="1" ht="23.4">
      <c r="A3" s="149" t="s">
        <v>236</v>
      </c>
      <c r="B3" s="7"/>
      <c r="C3" s="7"/>
      <c r="D3" s="7"/>
      <c r="E3" s="7"/>
      <c r="F3" s="7"/>
      <c r="G3" s="1"/>
      <c r="H3" s="89"/>
      <c r="I3" s="1"/>
      <c r="J3" s="1"/>
      <c r="K3" s="1"/>
      <c r="L3" s="1"/>
      <c r="M3" s="1"/>
      <c r="N3" s="1"/>
      <c r="O3" s="1"/>
    </row>
    <row r="4" spans="1:18" s="156" customFormat="1" ht="24" thickBot="1">
      <c r="A4" s="149" t="s">
        <v>212</v>
      </c>
      <c r="B4" s="7"/>
      <c r="C4" s="7"/>
      <c r="D4" s="7"/>
      <c r="E4" s="7"/>
      <c r="F4" s="7"/>
      <c r="G4" s="1"/>
      <c r="H4" s="89"/>
      <c r="I4" s="1"/>
      <c r="J4" s="1"/>
      <c r="K4" s="1"/>
      <c r="L4" s="1"/>
      <c r="M4" s="1"/>
      <c r="N4" s="1"/>
      <c r="O4" s="1"/>
    </row>
    <row r="5" spans="1:18" ht="45" customHeight="1" thickBot="1">
      <c r="G5" s="176" t="s">
        <v>10</v>
      </c>
      <c r="H5" s="180"/>
      <c r="I5" s="180"/>
      <c r="J5" s="181"/>
      <c r="K5" s="182" t="s">
        <v>38</v>
      </c>
      <c r="L5" s="183"/>
      <c r="M5" s="173" t="s">
        <v>237</v>
      </c>
      <c r="N5" s="174"/>
      <c r="O5" s="174"/>
      <c r="P5" s="175"/>
    </row>
    <row r="6" spans="1:18" ht="72.599999999999994" thickBot="1">
      <c r="A6" s="90" t="s">
        <v>94</v>
      </c>
      <c r="B6" s="91" t="s">
        <v>95</v>
      </c>
      <c r="C6" s="91" t="s">
        <v>96</v>
      </c>
      <c r="D6" s="91" t="s">
        <v>97</v>
      </c>
      <c r="E6" s="91" t="s">
        <v>11</v>
      </c>
      <c r="F6" s="91" t="s">
        <v>32</v>
      </c>
      <c r="G6" s="92" t="s">
        <v>30</v>
      </c>
      <c r="H6" s="93" t="s">
        <v>31</v>
      </c>
      <c r="I6" s="94" t="s">
        <v>36</v>
      </c>
      <c r="J6" s="95" t="s">
        <v>59</v>
      </c>
      <c r="K6" s="96" t="s">
        <v>203</v>
      </c>
      <c r="L6" s="97" t="s">
        <v>234</v>
      </c>
      <c r="M6" s="98" t="s">
        <v>205</v>
      </c>
      <c r="N6" s="99" t="s">
        <v>204</v>
      </c>
      <c r="O6" s="99" t="s">
        <v>206</v>
      </c>
      <c r="P6" s="100" t="s">
        <v>207</v>
      </c>
      <c r="Q6" s="163" t="s">
        <v>231</v>
      </c>
      <c r="R6" s="148" t="s">
        <v>209</v>
      </c>
    </row>
    <row r="7" spans="1:18" ht="28.8">
      <c r="A7" s="101" t="s">
        <v>12</v>
      </c>
      <c r="B7" s="102" t="s">
        <v>98</v>
      </c>
      <c r="C7" s="102">
        <v>46.153100000000002</v>
      </c>
      <c r="D7" s="102">
        <v>-112.8678</v>
      </c>
      <c r="E7" s="102">
        <v>5030</v>
      </c>
      <c r="F7" s="102">
        <v>1533</v>
      </c>
      <c r="G7" s="103" t="s">
        <v>238</v>
      </c>
      <c r="H7" s="104" t="s">
        <v>14</v>
      </c>
      <c r="I7" s="104" t="s">
        <v>14</v>
      </c>
      <c r="J7" s="105" t="s">
        <v>14</v>
      </c>
      <c r="K7" s="106">
        <v>175</v>
      </c>
      <c r="L7" s="107">
        <v>43981</v>
      </c>
      <c r="M7" s="108">
        <v>108.6</v>
      </c>
      <c r="N7" s="109">
        <v>43970</v>
      </c>
      <c r="O7" s="110">
        <v>108.6</v>
      </c>
      <c r="P7" s="111">
        <v>43970</v>
      </c>
      <c r="Q7" t="str">
        <f t="shared" ref="Q7:Q28" si="0">IF(N7=P7, "no","yes")</f>
        <v>no</v>
      </c>
      <c r="R7" t="s">
        <v>99</v>
      </c>
    </row>
    <row r="8" spans="1:18" ht="18" customHeight="1">
      <c r="A8" s="101" t="s">
        <v>15</v>
      </c>
      <c r="B8" s="102" t="s">
        <v>100</v>
      </c>
      <c r="C8" s="102">
        <v>45.816400000000002</v>
      </c>
      <c r="D8" s="102">
        <v>-109.9558</v>
      </c>
      <c r="E8" s="102">
        <v>4236</v>
      </c>
      <c r="F8" s="102">
        <v>1291</v>
      </c>
      <c r="G8" s="112">
        <v>43970</v>
      </c>
      <c r="H8" s="104">
        <v>195.4</v>
      </c>
      <c r="I8" s="104">
        <v>185</v>
      </c>
      <c r="J8" s="113">
        <f>H8-I8</f>
        <v>10.400000000000006</v>
      </c>
      <c r="K8" s="106">
        <v>175</v>
      </c>
      <c r="L8" s="107">
        <v>43969</v>
      </c>
      <c r="M8" s="108">
        <v>126.5</v>
      </c>
      <c r="N8" s="109">
        <v>43954</v>
      </c>
      <c r="O8" s="110">
        <v>126.5</v>
      </c>
      <c r="P8" s="111">
        <v>43956</v>
      </c>
      <c r="Q8" t="str">
        <f t="shared" si="0"/>
        <v>yes</v>
      </c>
      <c r="R8" t="s">
        <v>101</v>
      </c>
    </row>
    <row r="9" spans="1:18">
      <c r="A9" s="101" t="s">
        <v>102</v>
      </c>
      <c r="B9" s="102" t="s">
        <v>103</v>
      </c>
      <c r="C9" s="102">
        <v>45.682200000000002</v>
      </c>
      <c r="D9" s="102">
        <v>-111.0819</v>
      </c>
      <c r="E9" s="102">
        <v>4799</v>
      </c>
      <c r="F9" s="102">
        <v>1463</v>
      </c>
      <c r="G9" s="114">
        <v>43980</v>
      </c>
      <c r="H9" s="104">
        <v>220.2</v>
      </c>
      <c r="I9" s="104">
        <v>217.3</v>
      </c>
      <c r="J9" s="113">
        <f t="shared" ref="J9:J10" si="1">H9-I9</f>
        <v>2.8999999999999773</v>
      </c>
      <c r="K9" s="106">
        <v>175</v>
      </c>
      <c r="L9" s="107">
        <v>43977</v>
      </c>
      <c r="M9" s="108">
        <v>117</v>
      </c>
      <c r="N9" s="109">
        <v>43967</v>
      </c>
      <c r="O9" s="110">
        <v>117</v>
      </c>
      <c r="P9" s="111">
        <v>43967</v>
      </c>
      <c r="Q9" t="str">
        <f t="shared" si="0"/>
        <v>no</v>
      </c>
      <c r="R9" t="s">
        <v>104</v>
      </c>
    </row>
    <row r="10" spans="1:18">
      <c r="A10" s="101" t="s">
        <v>105</v>
      </c>
      <c r="B10" s="102" t="s">
        <v>103</v>
      </c>
      <c r="C10" s="102">
        <v>45.682200000000002</v>
      </c>
      <c r="D10" s="102">
        <v>-111.0819</v>
      </c>
      <c r="E10" s="102">
        <v>4799</v>
      </c>
      <c r="F10" s="102">
        <v>1463</v>
      </c>
      <c r="G10" s="114">
        <v>43983</v>
      </c>
      <c r="H10" s="104">
        <v>270.8</v>
      </c>
      <c r="I10" s="104">
        <v>267.8</v>
      </c>
      <c r="J10" s="113">
        <f t="shared" si="1"/>
        <v>3</v>
      </c>
      <c r="K10" s="106">
        <v>175</v>
      </c>
      <c r="L10" s="107"/>
      <c r="M10" s="108">
        <v>117</v>
      </c>
      <c r="N10" s="109">
        <v>43967</v>
      </c>
      <c r="O10" s="110">
        <v>117</v>
      </c>
      <c r="P10" s="111">
        <v>43967</v>
      </c>
      <c r="Q10" t="str">
        <f t="shared" si="0"/>
        <v>no</v>
      </c>
      <c r="R10" t="s">
        <v>104</v>
      </c>
    </row>
    <row r="11" spans="1:18" ht="28.8">
      <c r="A11" s="101" t="s">
        <v>17</v>
      </c>
      <c r="B11" s="102" t="s">
        <v>106</v>
      </c>
      <c r="C11" s="102">
        <v>45.465800000000002</v>
      </c>
      <c r="D11" s="102">
        <v>-108.84310000000001</v>
      </c>
      <c r="E11" s="102">
        <v>3460</v>
      </c>
      <c r="F11" s="102">
        <v>1055</v>
      </c>
      <c r="G11" s="103" t="s">
        <v>107</v>
      </c>
      <c r="H11" s="104" t="s">
        <v>14</v>
      </c>
      <c r="I11" s="104" t="s">
        <v>14</v>
      </c>
      <c r="J11" s="105" t="s">
        <v>14</v>
      </c>
      <c r="K11" s="106">
        <v>175</v>
      </c>
      <c r="L11" s="107">
        <v>43951</v>
      </c>
      <c r="M11" s="108">
        <v>144.5</v>
      </c>
      <c r="N11" s="109">
        <v>43948</v>
      </c>
      <c r="O11" s="110">
        <v>144.5</v>
      </c>
      <c r="P11" s="111">
        <v>43952</v>
      </c>
      <c r="Q11" t="str">
        <f t="shared" si="0"/>
        <v>yes</v>
      </c>
      <c r="R11" t="s">
        <v>108</v>
      </c>
    </row>
    <row r="12" spans="1:18" ht="43.2">
      <c r="A12" s="101" t="s">
        <v>109</v>
      </c>
      <c r="B12" s="102" t="s">
        <v>110</v>
      </c>
      <c r="C12" s="102">
        <v>45.3658</v>
      </c>
      <c r="D12" s="102">
        <v>-106.4897</v>
      </c>
      <c r="E12" s="102">
        <v>3123</v>
      </c>
      <c r="F12" s="102">
        <v>951</v>
      </c>
      <c r="G12" s="103" t="s">
        <v>111</v>
      </c>
      <c r="H12" s="104" t="s">
        <v>14</v>
      </c>
      <c r="I12" s="104" t="s">
        <v>14</v>
      </c>
      <c r="J12" s="105" t="s">
        <v>14</v>
      </c>
      <c r="K12" s="106">
        <v>175</v>
      </c>
      <c r="L12" s="107">
        <v>43957</v>
      </c>
      <c r="M12" s="115">
        <f>1.8*(1755.559-(66.777*C12)+(0.676*(C12^2))-(0.0347*F12))</f>
        <v>151.94340128995213</v>
      </c>
      <c r="N12" s="109">
        <v>43953</v>
      </c>
      <c r="O12" s="116">
        <v>151.94340128995213</v>
      </c>
      <c r="P12" s="111">
        <v>43954</v>
      </c>
      <c r="Q12" t="str">
        <f t="shared" si="0"/>
        <v>yes</v>
      </c>
      <c r="R12" t="s">
        <v>112</v>
      </c>
    </row>
    <row r="13" spans="1:18">
      <c r="A13" s="101" t="s">
        <v>113</v>
      </c>
      <c r="B13" s="102" t="s">
        <v>114</v>
      </c>
      <c r="C13" s="102">
        <v>48.304200000000002</v>
      </c>
      <c r="D13" s="102">
        <v>-114.2633</v>
      </c>
      <c r="E13" s="102">
        <v>2972</v>
      </c>
      <c r="F13" s="102"/>
      <c r="G13" s="112">
        <v>43978</v>
      </c>
      <c r="H13" s="104">
        <v>184.4</v>
      </c>
      <c r="I13" s="104">
        <v>182.6</v>
      </c>
      <c r="J13" s="113">
        <f t="shared" ref="J13:J18" si="2">H13-I13</f>
        <v>1.8000000000000114</v>
      </c>
      <c r="K13" s="106">
        <v>175</v>
      </c>
      <c r="L13" s="107">
        <v>43977</v>
      </c>
      <c r="M13" s="108">
        <v>135</v>
      </c>
      <c r="N13" s="109">
        <v>43969</v>
      </c>
      <c r="O13" s="110">
        <v>135</v>
      </c>
      <c r="P13" s="111">
        <v>43970</v>
      </c>
      <c r="Q13" t="str">
        <f t="shared" si="0"/>
        <v>yes</v>
      </c>
      <c r="R13" t="s">
        <v>115</v>
      </c>
    </row>
    <row r="14" spans="1:18" ht="28.8">
      <c r="A14" s="101" t="s">
        <v>116</v>
      </c>
      <c r="B14" s="102" t="s">
        <v>117</v>
      </c>
      <c r="C14" s="102">
        <v>46.333100000000002</v>
      </c>
      <c r="D14" s="102">
        <v>-114.0831</v>
      </c>
      <c r="E14" s="102">
        <v>3596</v>
      </c>
      <c r="F14" s="102">
        <v>1096</v>
      </c>
      <c r="G14" s="114">
        <v>43966</v>
      </c>
      <c r="H14" s="104">
        <v>173.7</v>
      </c>
      <c r="I14" s="104">
        <v>166.6</v>
      </c>
      <c r="J14" s="113">
        <f t="shared" si="2"/>
        <v>7.0999999999999943</v>
      </c>
      <c r="K14" s="106">
        <v>175</v>
      </c>
      <c r="L14" s="107">
        <v>43967</v>
      </c>
      <c r="M14" s="108">
        <v>134.5</v>
      </c>
      <c r="N14" s="109">
        <v>43956</v>
      </c>
      <c r="O14" s="110">
        <v>134.5</v>
      </c>
      <c r="P14" s="111">
        <v>43957</v>
      </c>
      <c r="Q14" t="str">
        <f t="shared" si="0"/>
        <v>yes</v>
      </c>
      <c r="R14" t="s">
        <v>118</v>
      </c>
    </row>
    <row r="15" spans="1:18">
      <c r="A15" s="101" t="s">
        <v>119</v>
      </c>
      <c r="B15" s="102" t="s">
        <v>120</v>
      </c>
      <c r="C15" s="102">
        <v>46.607999999999997</v>
      </c>
      <c r="D15" s="102">
        <v>-114.23309999999999</v>
      </c>
      <c r="E15" s="102">
        <v>4249</v>
      </c>
      <c r="F15" s="102">
        <v>1295</v>
      </c>
      <c r="G15" s="112">
        <v>43982</v>
      </c>
      <c r="H15" s="104">
        <v>230.9</v>
      </c>
      <c r="I15" s="104">
        <v>227.9</v>
      </c>
      <c r="J15" s="113">
        <f t="shared" si="2"/>
        <v>3</v>
      </c>
      <c r="K15" s="106">
        <v>175</v>
      </c>
      <c r="L15" s="107">
        <v>43979</v>
      </c>
      <c r="M15" s="108">
        <v>124.2</v>
      </c>
      <c r="N15" s="109">
        <v>43967</v>
      </c>
      <c r="O15" s="110">
        <v>124.2</v>
      </c>
      <c r="P15" s="111">
        <v>43968</v>
      </c>
      <c r="Q15" t="str">
        <f t="shared" si="0"/>
        <v>yes</v>
      </c>
      <c r="R15" t="s">
        <v>104</v>
      </c>
    </row>
    <row r="16" spans="1:18" hidden="1">
      <c r="A16" s="101" t="s">
        <v>20</v>
      </c>
      <c r="B16" s="102"/>
      <c r="C16" s="102"/>
      <c r="D16" s="102"/>
      <c r="E16" s="102"/>
      <c r="F16" s="102"/>
      <c r="G16" s="103"/>
      <c r="H16" s="104"/>
      <c r="I16" s="104"/>
      <c r="J16" s="113">
        <f t="shared" si="2"/>
        <v>0</v>
      </c>
      <c r="K16" s="106">
        <v>175</v>
      </c>
      <c r="L16" s="107"/>
      <c r="M16" s="108"/>
      <c r="N16" s="109"/>
      <c r="O16" s="110"/>
      <c r="P16" s="111"/>
      <c r="Q16" t="str">
        <f t="shared" si="0"/>
        <v>no</v>
      </c>
    </row>
    <row r="17" spans="1:18" ht="43.2">
      <c r="A17" s="117" t="s">
        <v>121</v>
      </c>
      <c r="B17" s="102" t="s">
        <v>122</v>
      </c>
      <c r="C17" s="102">
        <v>47.871899999999997</v>
      </c>
      <c r="D17" s="102">
        <v>-114.0347</v>
      </c>
      <c r="E17" s="102">
        <v>2890</v>
      </c>
      <c r="F17" s="102">
        <v>880</v>
      </c>
      <c r="G17" s="103" t="s">
        <v>232</v>
      </c>
      <c r="H17" s="104">
        <v>217.5</v>
      </c>
      <c r="I17" s="104">
        <v>214.7</v>
      </c>
      <c r="J17" s="113">
        <f t="shared" si="2"/>
        <v>2.8000000000000114</v>
      </c>
      <c r="K17" s="106">
        <v>175</v>
      </c>
      <c r="L17" s="107">
        <v>43979</v>
      </c>
      <c r="M17" s="115">
        <f>1.8*(1755.559-(66.777*C17)+(0.676*(C17^2))-(0.0347*F17))</f>
        <v>139.46948819344837</v>
      </c>
      <c r="N17" s="109">
        <v>43974</v>
      </c>
      <c r="O17" s="116">
        <v>139.46948819344837</v>
      </c>
      <c r="P17" s="111">
        <v>43975</v>
      </c>
      <c r="Q17" t="str">
        <f t="shared" si="0"/>
        <v>yes</v>
      </c>
      <c r="R17" t="s">
        <v>123</v>
      </c>
    </row>
    <row r="18" spans="1:18">
      <c r="A18" s="101" t="s">
        <v>124</v>
      </c>
      <c r="B18" s="102" t="s">
        <v>125</v>
      </c>
      <c r="C18" s="102">
        <v>45.465800000000002</v>
      </c>
      <c r="D18" s="102">
        <v>-108.84310000000001</v>
      </c>
      <c r="E18" s="102">
        <v>3460</v>
      </c>
      <c r="F18" s="102">
        <v>1055</v>
      </c>
      <c r="G18" s="112">
        <v>43971</v>
      </c>
      <c r="H18" s="104">
        <v>352.6</v>
      </c>
      <c r="I18" s="104">
        <v>341.7</v>
      </c>
      <c r="J18" s="113">
        <f t="shared" si="2"/>
        <v>10.900000000000034</v>
      </c>
      <c r="K18" s="106">
        <v>175</v>
      </c>
      <c r="L18" s="107">
        <v>11078</v>
      </c>
      <c r="M18" s="108">
        <v>144.5</v>
      </c>
      <c r="N18" s="109">
        <v>43948</v>
      </c>
      <c r="O18" s="110">
        <v>144.5</v>
      </c>
      <c r="P18" s="111">
        <v>43949</v>
      </c>
      <c r="Q18" t="str">
        <f t="shared" si="0"/>
        <v>yes</v>
      </c>
      <c r="R18" t="s">
        <v>108</v>
      </c>
    </row>
    <row r="19" spans="1:18" ht="57.6">
      <c r="A19" s="101" t="s">
        <v>23</v>
      </c>
      <c r="B19" s="102" t="s">
        <v>126</v>
      </c>
      <c r="C19" s="102">
        <v>47.535600000000002</v>
      </c>
      <c r="D19" s="102">
        <v>-111.28440000000001</v>
      </c>
      <c r="E19" s="102">
        <v>3674</v>
      </c>
      <c r="F19" s="102">
        <v>1120</v>
      </c>
      <c r="G19" s="112" t="s">
        <v>127</v>
      </c>
      <c r="H19" s="104" t="s">
        <v>14</v>
      </c>
      <c r="I19" s="104" t="s">
        <v>14</v>
      </c>
      <c r="J19" s="105" t="s">
        <v>14</v>
      </c>
      <c r="K19" s="106">
        <v>175</v>
      </c>
      <c r="L19" s="107">
        <v>43967</v>
      </c>
      <c r="M19" s="108">
        <v>125.9</v>
      </c>
      <c r="N19" s="109">
        <v>43953</v>
      </c>
      <c r="O19" s="110">
        <v>125.9</v>
      </c>
      <c r="P19" s="111">
        <v>43954</v>
      </c>
      <c r="Q19" t="str">
        <f t="shared" si="0"/>
        <v>yes</v>
      </c>
      <c r="R19" t="s">
        <v>128</v>
      </c>
    </row>
    <row r="20" spans="1:18">
      <c r="A20" s="101" t="s">
        <v>4</v>
      </c>
      <c r="B20" s="102" t="s">
        <v>129</v>
      </c>
      <c r="C20" s="102">
        <v>46.621699999999997</v>
      </c>
      <c r="D20" s="102">
        <v>-112.0419</v>
      </c>
      <c r="E20" s="102">
        <v>3872</v>
      </c>
      <c r="F20" s="102">
        <v>1180</v>
      </c>
      <c r="G20" s="112">
        <v>43981</v>
      </c>
      <c r="H20" s="104">
        <v>247.5</v>
      </c>
      <c r="I20" s="104">
        <v>245.2</v>
      </c>
      <c r="J20" s="113">
        <f>H20-I20</f>
        <v>2.3000000000000114</v>
      </c>
      <c r="K20" s="106">
        <v>175</v>
      </c>
      <c r="L20" s="107">
        <v>43974</v>
      </c>
      <c r="M20" s="108">
        <v>127.2</v>
      </c>
      <c r="N20" s="109">
        <v>43965</v>
      </c>
      <c r="O20" s="110">
        <v>127.2</v>
      </c>
      <c r="P20" s="111">
        <v>43967</v>
      </c>
      <c r="Q20" t="str">
        <f t="shared" si="0"/>
        <v>yes</v>
      </c>
      <c r="R20" t="s">
        <v>130</v>
      </c>
    </row>
    <row r="21" spans="1:18" ht="57.6">
      <c r="A21" s="101" t="s">
        <v>131</v>
      </c>
      <c r="B21" s="102" t="s">
        <v>132</v>
      </c>
      <c r="C21" s="102">
        <v>47.921399999999998</v>
      </c>
      <c r="D21" s="102">
        <v>-108.5508</v>
      </c>
      <c r="E21" s="102">
        <v>3409</v>
      </c>
      <c r="F21" s="102">
        <v>1039</v>
      </c>
      <c r="G21" s="112" t="s">
        <v>133</v>
      </c>
      <c r="H21" s="104" t="s">
        <v>14</v>
      </c>
      <c r="I21" s="104" t="s">
        <v>14</v>
      </c>
      <c r="J21" s="105" t="s">
        <v>14</v>
      </c>
      <c r="K21" s="106">
        <v>175</v>
      </c>
      <c r="L21" s="107">
        <v>43977</v>
      </c>
      <c r="M21" s="108">
        <v>142.30000000000001</v>
      </c>
      <c r="N21" s="109">
        <v>43971</v>
      </c>
      <c r="O21" s="110">
        <v>142.30000000000001</v>
      </c>
      <c r="P21" s="111">
        <v>43971</v>
      </c>
      <c r="Q21" t="str">
        <f t="shared" si="0"/>
        <v>no</v>
      </c>
      <c r="R21" t="s">
        <v>134</v>
      </c>
    </row>
    <row r="22" spans="1:18">
      <c r="A22" s="101" t="s">
        <v>135</v>
      </c>
      <c r="B22" s="102" t="s">
        <v>136</v>
      </c>
      <c r="C22" s="102">
        <v>46.421700000000001</v>
      </c>
      <c r="D22" s="102">
        <v>-105.8617</v>
      </c>
      <c r="E22" s="102">
        <v>2333</v>
      </c>
      <c r="F22" s="102">
        <v>711</v>
      </c>
      <c r="G22" s="112">
        <v>43970</v>
      </c>
      <c r="H22" s="104">
        <v>286.10000000000002</v>
      </c>
      <c r="I22" s="104">
        <v>273.39999999999998</v>
      </c>
      <c r="J22" s="113">
        <f>H22-I22</f>
        <v>12.700000000000045</v>
      </c>
      <c r="K22" s="106">
        <v>175</v>
      </c>
      <c r="L22" s="107">
        <v>43952</v>
      </c>
      <c r="M22" s="108">
        <v>157.9</v>
      </c>
      <c r="N22" s="109">
        <v>43951</v>
      </c>
      <c r="O22" s="110">
        <v>157.9</v>
      </c>
      <c r="P22" s="111">
        <v>43952</v>
      </c>
      <c r="Q22" t="str">
        <f t="shared" si="0"/>
        <v>yes</v>
      </c>
      <c r="R22" t="s">
        <v>137</v>
      </c>
    </row>
    <row r="23" spans="1:18">
      <c r="A23" s="101" t="s">
        <v>138</v>
      </c>
      <c r="B23" s="102" t="s">
        <v>139</v>
      </c>
      <c r="C23" s="102">
        <v>46.929600000000001</v>
      </c>
      <c r="D23" s="102">
        <v>-114.0925</v>
      </c>
      <c r="E23" s="102">
        <v>3199</v>
      </c>
      <c r="F23" s="102">
        <v>985</v>
      </c>
      <c r="G23" s="112">
        <v>43980</v>
      </c>
      <c r="H23" s="104">
        <v>288.60000000000002</v>
      </c>
      <c r="I23" s="104">
        <v>206.3</v>
      </c>
      <c r="J23" s="113">
        <f t="shared" ref="J23:J24" si="3">H23-I23</f>
        <v>82.300000000000011</v>
      </c>
      <c r="K23" s="106">
        <v>175</v>
      </c>
      <c r="L23" s="107">
        <v>43964</v>
      </c>
      <c r="M23" s="108">
        <v>138.19999999999999</v>
      </c>
      <c r="N23" s="109">
        <v>43956</v>
      </c>
      <c r="O23" s="110">
        <v>138.19999999999999</v>
      </c>
      <c r="P23" s="111">
        <v>43956</v>
      </c>
      <c r="Q23" t="str">
        <f t="shared" si="0"/>
        <v>no</v>
      </c>
      <c r="R23" t="s">
        <v>140</v>
      </c>
    </row>
    <row r="24" spans="1:18">
      <c r="A24" s="101" t="s">
        <v>141</v>
      </c>
      <c r="B24" s="102" t="s">
        <v>139</v>
      </c>
      <c r="C24" s="102">
        <v>46.929600000000001</v>
      </c>
      <c r="D24" s="102">
        <v>-114.0925</v>
      </c>
      <c r="E24" s="102">
        <v>3199</v>
      </c>
      <c r="F24" s="102">
        <v>975</v>
      </c>
      <c r="G24" s="114">
        <v>43967</v>
      </c>
      <c r="H24" s="104">
        <v>190</v>
      </c>
      <c r="I24" s="104">
        <v>184.3</v>
      </c>
      <c r="J24" s="113">
        <f t="shared" si="3"/>
        <v>5.6999999999999886</v>
      </c>
      <c r="K24" s="106">
        <v>175</v>
      </c>
      <c r="L24" s="107">
        <v>43964</v>
      </c>
      <c r="M24" s="108">
        <v>138.19999999999999</v>
      </c>
      <c r="N24" s="109">
        <v>43956</v>
      </c>
      <c r="O24" s="110">
        <v>138.19999999999999</v>
      </c>
      <c r="P24" s="111">
        <v>43956</v>
      </c>
      <c r="Q24" t="str">
        <f t="shared" si="0"/>
        <v>no</v>
      </c>
      <c r="R24" t="s">
        <v>140</v>
      </c>
    </row>
    <row r="25" spans="1:18" ht="28.8">
      <c r="A25" s="101" t="s">
        <v>26</v>
      </c>
      <c r="B25" s="102" t="s">
        <v>142</v>
      </c>
      <c r="C25" s="102">
        <v>45.24</v>
      </c>
      <c r="D25" s="102">
        <v>-109.4597</v>
      </c>
      <c r="E25" s="102">
        <v>5880</v>
      </c>
      <c r="F25" s="102">
        <v>1795</v>
      </c>
      <c r="G25" s="103" t="s">
        <v>143</v>
      </c>
      <c r="H25" s="104" t="s">
        <v>14</v>
      </c>
      <c r="I25" s="104" t="s">
        <v>14</v>
      </c>
      <c r="J25" s="105" t="s">
        <v>14</v>
      </c>
      <c r="K25" s="106">
        <v>175</v>
      </c>
      <c r="L25" s="107">
        <v>43983</v>
      </c>
      <c r="M25" s="108">
        <v>100.7</v>
      </c>
      <c r="N25" s="109">
        <v>43970</v>
      </c>
      <c r="O25" s="110">
        <v>100.7</v>
      </c>
      <c r="P25" s="111">
        <v>43976</v>
      </c>
      <c r="Q25" t="str">
        <f t="shared" si="0"/>
        <v>yes</v>
      </c>
      <c r="R25" t="s">
        <v>144</v>
      </c>
    </row>
    <row r="26" spans="1:18">
      <c r="A26" s="101" t="s">
        <v>145</v>
      </c>
      <c r="B26" s="102" t="s">
        <v>146</v>
      </c>
      <c r="C26" s="102">
        <v>46.513300000000001</v>
      </c>
      <c r="D26" s="102">
        <v>-114.09059999999999</v>
      </c>
      <c r="E26" s="102">
        <v>3365</v>
      </c>
      <c r="F26" s="102">
        <v>1026</v>
      </c>
      <c r="G26" s="114">
        <v>43980</v>
      </c>
      <c r="H26" s="104">
        <v>300.8</v>
      </c>
      <c r="I26" s="104">
        <v>292.7</v>
      </c>
      <c r="J26" s="113">
        <f>H26-I26</f>
        <v>8.1000000000000227</v>
      </c>
      <c r="K26" s="106">
        <v>175</v>
      </c>
      <c r="L26" s="107">
        <v>43961</v>
      </c>
      <c r="M26" s="108">
        <v>137.6</v>
      </c>
      <c r="N26" s="109">
        <v>43953</v>
      </c>
      <c r="O26" s="110">
        <v>137.6</v>
      </c>
      <c r="P26" s="111">
        <v>43955</v>
      </c>
      <c r="Q26" t="str">
        <f t="shared" si="0"/>
        <v>yes</v>
      </c>
      <c r="R26" t="s">
        <v>147</v>
      </c>
    </row>
    <row r="27" spans="1:18">
      <c r="A27" s="101" t="s">
        <v>148</v>
      </c>
      <c r="B27" s="102" t="s">
        <v>146</v>
      </c>
      <c r="C27" s="102">
        <v>46.513300000000001</v>
      </c>
      <c r="D27" s="102">
        <v>-114.09059999999999</v>
      </c>
      <c r="E27" s="102">
        <v>3365</v>
      </c>
      <c r="F27" s="102">
        <v>1026</v>
      </c>
      <c r="G27" s="114">
        <v>43967</v>
      </c>
      <c r="H27" s="104">
        <v>204.8</v>
      </c>
      <c r="I27" s="104">
        <v>196.7</v>
      </c>
      <c r="J27" s="113">
        <f>H27-I27</f>
        <v>8.1000000000000227</v>
      </c>
      <c r="K27" s="106">
        <v>175</v>
      </c>
      <c r="L27" s="107">
        <v>43961</v>
      </c>
      <c r="M27" s="108">
        <v>137.6</v>
      </c>
      <c r="N27" s="109">
        <v>43953</v>
      </c>
      <c r="O27" s="110">
        <v>137.6</v>
      </c>
      <c r="P27" s="111">
        <v>43955</v>
      </c>
      <c r="Q27" t="str">
        <f t="shared" si="0"/>
        <v>yes</v>
      </c>
      <c r="R27" t="s">
        <v>147</v>
      </c>
    </row>
    <row r="28" spans="1:18" ht="43.8" thickBot="1">
      <c r="A28" s="101" t="s">
        <v>27</v>
      </c>
      <c r="B28" s="102" t="s">
        <v>149</v>
      </c>
      <c r="C28" s="102">
        <v>45.797800000000002</v>
      </c>
      <c r="D28" s="102">
        <v>-112.1653</v>
      </c>
      <c r="E28" s="102">
        <v>4415</v>
      </c>
      <c r="F28" s="102">
        <v>1345</v>
      </c>
      <c r="G28" s="118" t="s">
        <v>150</v>
      </c>
      <c r="H28" s="119">
        <v>267.3</v>
      </c>
      <c r="I28" s="119">
        <v>263.89999999999998</v>
      </c>
      <c r="J28" s="120" t="s">
        <v>14</v>
      </c>
      <c r="K28" s="121">
        <v>175</v>
      </c>
      <c r="L28" s="122">
        <v>40314</v>
      </c>
      <c r="M28" s="123">
        <v>123.3</v>
      </c>
      <c r="N28" s="124">
        <v>43954</v>
      </c>
      <c r="O28" s="125">
        <v>123.3</v>
      </c>
      <c r="P28" s="126">
        <v>43955</v>
      </c>
      <c r="Q28" t="str">
        <f t="shared" si="0"/>
        <v>yes</v>
      </c>
      <c r="R28" t="s">
        <v>151</v>
      </c>
    </row>
    <row r="29" spans="1:18" ht="16.2">
      <c r="A29" s="127" t="s">
        <v>152</v>
      </c>
      <c r="B29" s="3"/>
      <c r="C29" s="3"/>
      <c r="D29" s="3"/>
      <c r="E29"/>
      <c r="F29"/>
      <c r="G29"/>
      <c r="H29" s="128"/>
      <c r="I29"/>
      <c r="J29"/>
      <c r="K29"/>
      <c r="L29"/>
      <c r="M29"/>
      <c r="N29"/>
      <c r="O29"/>
    </row>
    <row r="30" spans="1:18" ht="16.2">
      <c r="A30" s="127" t="s">
        <v>34</v>
      </c>
      <c r="B30" s="3"/>
      <c r="C30" s="3"/>
      <c r="D30" s="3"/>
      <c r="E30"/>
      <c r="F30"/>
      <c r="G30"/>
      <c r="H30" s="128"/>
      <c r="I30"/>
      <c r="J30"/>
      <c r="K30"/>
      <c r="L30"/>
      <c r="M30"/>
      <c r="N30"/>
      <c r="O30"/>
    </row>
    <row r="31" spans="1:18" ht="16.2">
      <c r="A31" s="127" t="s">
        <v>153</v>
      </c>
      <c r="B31" s="3"/>
      <c r="C31" s="3"/>
      <c r="D31" s="3"/>
      <c r="M31"/>
      <c r="N31"/>
      <c r="O31"/>
    </row>
    <row r="32" spans="1:18" ht="16.2">
      <c r="A32" s="129" t="s">
        <v>29</v>
      </c>
      <c r="B32" s="4"/>
      <c r="C32" s="4"/>
      <c r="D32" s="4"/>
      <c r="M32"/>
      <c r="N32"/>
      <c r="O32"/>
    </row>
    <row r="33" spans="1:17" ht="16.2">
      <c r="A33" s="129" t="s">
        <v>37</v>
      </c>
      <c r="B33" s="4"/>
      <c r="C33" s="4"/>
      <c r="D33" s="4"/>
      <c r="M33"/>
      <c r="N33"/>
      <c r="O33"/>
    </row>
    <row r="34" spans="1:17" ht="16.2">
      <c r="A34" s="129" t="s">
        <v>92</v>
      </c>
      <c r="B34" s="4"/>
      <c r="C34" s="4"/>
      <c r="D34" s="4"/>
      <c r="M34"/>
      <c r="N34"/>
      <c r="O34"/>
    </row>
    <row r="35" spans="1:17" ht="16.2">
      <c r="A35" s="4" t="s">
        <v>210</v>
      </c>
      <c r="B35" s="4"/>
      <c r="C35" s="4"/>
      <c r="D35" s="4"/>
      <c r="M35"/>
      <c r="N35"/>
      <c r="O35"/>
    </row>
    <row r="36" spans="1:17">
      <c r="A36" s="4" t="s">
        <v>0</v>
      </c>
      <c r="B36" s="4"/>
      <c r="C36" s="4"/>
      <c r="D36" s="4"/>
      <c r="M36"/>
      <c r="N36"/>
      <c r="O36"/>
    </row>
    <row r="37" spans="1:17">
      <c r="A37" s="127"/>
      <c r="B37" s="3"/>
      <c r="C37" s="3"/>
      <c r="D37" s="3"/>
    </row>
    <row r="41" spans="1:17">
      <c r="Q41" s="1"/>
    </row>
    <row r="44" spans="1:17" s="1" customFormat="1">
      <c r="A44"/>
      <c r="G44" s="2"/>
      <c r="H44" s="130"/>
      <c r="I44" s="2"/>
      <c r="J44" s="2"/>
      <c r="L44" s="2"/>
      <c r="P44"/>
      <c r="Q44"/>
    </row>
  </sheetData>
  <mergeCells count="3">
    <mergeCell ref="G5:J5"/>
    <mergeCell ref="K5:L5"/>
    <mergeCell ref="M5:P5"/>
  </mergeCells>
  <conditionalFormatting sqref="P2:P4 P37:P1048576">
    <cfRule type="containsText" dxfId="10" priority="8" operator="containsText" text="yes">
      <formula>NOT(ISERROR(SEARCH("yes",P2)))</formula>
    </cfRule>
  </conditionalFormatting>
  <conditionalFormatting sqref="M31:O36">
    <cfRule type="containsText" dxfId="9" priority="7" operator="containsText" text="yes">
      <formula>NOT(ISERROR(SEARCH("yes",M31)))</formula>
    </cfRule>
  </conditionalFormatting>
  <conditionalFormatting sqref="M7:M26">
    <cfRule type="containsText" dxfId="8" priority="6" operator="containsText" text="yes">
      <formula>NOT(ISERROR(SEARCH("yes",M7)))</formula>
    </cfRule>
  </conditionalFormatting>
  <conditionalFormatting sqref="M27">
    <cfRule type="containsText" dxfId="7" priority="5" operator="containsText" text="yes">
      <formula>NOT(ISERROR(SEARCH("yes",M27)))</formula>
    </cfRule>
  </conditionalFormatting>
  <conditionalFormatting sqref="M28">
    <cfRule type="containsText" dxfId="6" priority="4" operator="containsText" text="yes">
      <formula>NOT(ISERROR(SEARCH("yes",M28)))</formula>
    </cfRule>
  </conditionalFormatting>
  <conditionalFormatting sqref="O7:O26">
    <cfRule type="containsText" dxfId="5" priority="3" operator="containsText" text="yes">
      <formula>NOT(ISERROR(SEARCH("yes",O7)))</formula>
    </cfRule>
  </conditionalFormatting>
  <conditionalFormatting sqref="O27">
    <cfRule type="containsText" dxfId="4" priority="2" operator="containsText" text="yes">
      <formula>NOT(ISERROR(SEARCH("yes",O27)))</formula>
    </cfRule>
  </conditionalFormatting>
  <conditionalFormatting sqref="O28">
    <cfRule type="containsText" dxfId="3" priority="1" operator="containsText" text="yes">
      <formula>NOT(ISERROR(SEARCH("yes",O28)))</formula>
    </cfRule>
  </conditionalFormatting>
  <hyperlinks>
    <hyperlink ref="A8" r:id="rId1" xr:uid="{D46ACD28-1EF1-4995-A57C-38246DB4E93F}"/>
    <hyperlink ref="A7" r:id="rId2" xr:uid="{EDA5A1D8-9E04-42E3-8BA0-2611D61BB5B0}"/>
    <hyperlink ref="A10" r:id="rId3" xr:uid="{DB7B5300-9CD8-483C-A8C6-F63A52F2E612}"/>
    <hyperlink ref="A11" r:id="rId4" xr:uid="{0C302275-2D71-4C64-8127-A0EB497EB995}"/>
    <hyperlink ref="A13" r:id="rId5" xr:uid="{2054B82B-565F-49B2-9459-78185654F891}"/>
    <hyperlink ref="A14" r:id="rId6" xr:uid="{D0201015-21CB-4017-B8AE-1AB902DF0FC7}"/>
    <hyperlink ref="A15" r:id="rId7" xr:uid="{A955E354-0965-4D14-A01B-9330ACF01019}"/>
    <hyperlink ref="A20" r:id="rId8" xr:uid="{53141B18-EAB4-4EB6-B55A-9CAC230343F1}"/>
    <hyperlink ref="A16" r:id="rId9" xr:uid="{4375DB84-5E65-4BF1-81AD-CCD4656B83A1}"/>
    <hyperlink ref="A18" r:id="rId10" xr:uid="{247FA5A7-D5C6-4F37-8F86-A2E2F60F2D68}"/>
    <hyperlink ref="A19" r:id="rId11" xr:uid="{638111A1-A3AD-41FC-949A-0F8E1B1F8E1B}"/>
    <hyperlink ref="A22" r:id="rId12" xr:uid="{BDCD201E-4A29-4D03-A5F5-EDB46E2DC5D7}"/>
    <hyperlink ref="A24" r:id="rId13" xr:uid="{FCCF0262-582E-4DC1-B5C1-9FF248C4B067}"/>
    <hyperlink ref="A25" r:id="rId14" xr:uid="{2B234095-0E1E-4127-83A8-5323BE78A697}"/>
    <hyperlink ref="A27" r:id="rId15" xr:uid="{24A147E9-F3F2-45AD-BD24-EB0895110533}"/>
    <hyperlink ref="A28" r:id="rId16" xr:uid="{CCD274F8-DEE8-40F7-BB57-32E7B8AA4ADE}"/>
    <hyperlink ref="A26" r:id="rId17" xr:uid="{CA77FBEB-BF04-46AC-BD2B-88EEFF5BACD7}"/>
    <hyperlink ref="A23" r:id="rId18" xr:uid="{A16E9F09-619D-499E-8C3A-14EAD089115A}"/>
    <hyperlink ref="A17" r:id="rId19" display="Flathead Lake codling moth" xr:uid="{1B63CEBF-0929-4521-ADB8-FF0C447A47FB}"/>
    <hyperlink ref="A12" r:id="rId20" xr:uid="{7F3D8954-07F8-4C86-B8D5-338311275626}"/>
    <hyperlink ref="A9" r:id="rId21" display="Bozeman, MT (Horticulture Farm)" xr:uid="{2AA65C23-BFEB-4C7B-9154-420BE11D01B6}"/>
    <hyperlink ref="A21" r:id="rId22" xr:uid="{CA3A1B9B-DC48-4D83-AF76-1DEC5A4B2395}"/>
  </hyperlinks>
  <pageMargins left="0.7" right="0.7" top="0.75" bottom="0.75" header="0.3" footer="0.3"/>
  <pageSetup orientation="portrait" verticalDpi="0" r:id="rId2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E5F17-B1C0-4696-A0F3-5FE27C2A75F8}">
  <dimension ref="A1:M35"/>
  <sheetViews>
    <sheetView workbookViewId="0">
      <selection activeCell="V12" sqref="V12"/>
    </sheetView>
  </sheetViews>
  <sheetFormatPr defaultRowHeight="14.4"/>
  <cols>
    <col min="2" max="2" width="20.6640625" customWidth="1"/>
    <col min="3" max="3" width="10.33203125" customWidth="1"/>
    <col min="5" max="6" width="13.6640625" customWidth="1"/>
    <col min="7" max="7" width="20.88671875" customWidth="1"/>
  </cols>
  <sheetData>
    <row r="1" spans="1:13" ht="43.8" thickBot="1">
      <c r="A1" s="164" t="s">
        <v>89</v>
      </c>
      <c r="B1" s="165" t="s">
        <v>218</v>
      </c>
      <c r="C1" s="165" t="s">
        <v>154</v>
      </c>
      <c r="D1" s="165" t="s">
        <v>155</v>
      </c>
      <c r="E1" s="150" t="s">
        <v>31</v>
      </c>
      <c r="F1" s="152" t="s">
        <v>173</v>
      </c>
      <c r="G1" s="55" t="s">
        <v>216</v>
      </c>
      <c r="I1" s="1"/>
      <c r="J1" s="1"/>
      <c r="K1" s="1"/>
      <c r="L1" s="1"/>
      <c r="M1" s="1"/>
    </row>
    <row r="2" spans="1:13">
      <c r="A2" s="132">
        <v>2018</v>
      </c>
      <c r="B2" s="134" t="s">
        <v>9</v>
      </c>
      <c r="C2" s="133" t="s">
        <v>157</v>
      </c>
      <c r="D2" s="133" t="s">
        <v>78</v>
      </c>
      <c r="E2" s="140">
        <v>226.8</v>
      </c>
      <c r="F2" s="153">
        <v>175</v>
      </c>
      <c r="G2" s="141">
        <v>117.5</v>
      </c>
      <c r="I2" s="151" t="s">
        <v>214</v>
      </c>
      <c r="J2" s="2"/>
      <c r="K2" s="2"/>
      <c r="L2" s="2"/>
      <c r="M2" s="1"/>
    </row>
    <row r="3" spans="1:13">
      <c r="A3" s="135">
        <v>2018</v>
      </c>
      <c r="B3" s="17" t="s">
        <v>8</v>
      </c>
      <c r="C3" s="136" t="s">
        <v>157</v>
      </c>
      <c r="D3" s="136" t="s">
        <v>78</v>
      </c>
      <c r="E3" s="131">
        <v>262.7</v>
      </c>
      <c r="F3" s="154">
        <v>175</v>
      </c>
      <c r="G3" s="142">
        <v>117</v>
      </c>
      <c r="I3" s="151" t="s">
        <v>215</v>
      </c>
      <c r="J3" s="1"/>
      <c r="K3" s="1"/>
      <c r="L3" s="1"/>
      <c r="M3" s="1"/>
    </row>
    <row r="4" spans="1:13">
      <c r="A4" s="135">
        <v>2018</v>
      </c>
      <c r="B4" s="17" t="s">
        <v>7</v>
      </c>
      <c r="C4" s="136" t="s">
        <v>61</v>
      </c>
      <c r="D4" s="136" t="s">
        <v>88</v>
      </c>
      <c r="E4" s="131">
        <v>230.7</v>
      </c>
      <c r="F4" s="154">
        <v>175</v>
      </c>
      <c r="G4" s="142">
        <v>137.80000000000001</v>
      </c>
      <c r="I4" s="1"/>
      <c r="J4" s="1"/>
      <c r="K4" s="1"/>
      <c r="L4" s="1"/>
      <c r="M4" s="1"/>
    </row>
    <row r="5" spans="1:13">
      <c r="A5" s="135">
        <v>2018</v>
      </c>
      <c r="B5" s="17" t="s">
        <v>6</v>
      </c>
      <c r="C5" s="136" t="s">
        <v>62</v>
      </c>
      <c r="D5" s="136" t="s">
        <v>79</v>
      </c>
      <c r="E5" s="131">
        <v>187.4</v>
      </c>
      <c r="F5" s="154">
        <v>175</v>
      </c>
      <c r="G5" s="142">
        <v>134.5</v>
      </c>
      <c r="I5" s="1"/>
      <c r="J5" s="1"/>
      <c r="K5" s="1"/>
      <c r="L5" s="1"/>
      <c r="M5" s="1"/>
    </row>
    <row r="6" spans="1:13">
      <c r="A6" s="135">
        <v>2018</v>
      </c>
      <c r="B6" s="17" t="s">
        <v>5</v>
      </c>
      <c r="C6" s="136" t="s">
        <v>76</v>
      </c>
      <c r="D6" s="136" t="s">
        <v>80</v>
      </c>
      <c r="E6" s="131">
        <v>246.3</v>
      </c>
      <c r="F6" s="154">
        <v>175</v>
      </c>
      <c r="G6" s="142">
        <v>124.2</v>
      </c>
      <c r="I6" s="1"/>
      <c r="J6" s="1"/>
      <c r="K6" s="1"/>
      <c r="L6" s="1"/>
      <c r="M6" s="1"/>
    </row>
    <row r="7" spans="1:13">
      <c r="A7" s="135">
        <v>2018</v>
      </c>
      <c r="B7" s="17" t="s">
        <v>4</v>
      </c>
      <c r="C7" s="136" t="s">
        <v>63</v>
      </c>
      <c r="D7" s="136" t="s">
        <v>81</v>
      </c>
      <c r="E7" s="131">
        <v>236.1</v>
      </c>
      <c r="F7" s="154">
        <v>175</v>
      </c>
      <c r="G7" s="142">
        <v>127.2</v>
      </c>
      <c r="I7" s="1"/>
      <c r="J7" s="1"/>
      <c r="K7" s="1"/>
      <c r="L7" s="1"/>
      <c r="M7" s="1"/>
    </row>
    <row r="8" spans="1:13">
      <c r="A8" s="135">
        <v>2018</v>
      </c>
      <c r="B8" s="17" t="s">
        <v>3</v>
      </c>
      <c r="C8" s="136" t="s">
        <v>64</v>
      </c>
      <c r="D8" s="136" t="s">
        <v>85</v>
      </c>
      <c r="E8" s="131">
        <v>179.5</v>
      </c>
      <c r="F8" s="154">
        <v>175</v>
      </c>
      <c r="G8" s="142">
        <v>138.19999999999999</v>
      </c>
      <c r="I8" s="1"/>
      <c r="J8" s="1"/>
      <c r="K8" s="1"/>
      <c r="L8" s="1"/>
      <c r="M8" s="1"/>
    </row>
    <row r="9" spans="1:13">
      <c r="A9" s="135">
        <v>2018</v>
      </c>
      <c r="B9" s="17" t="s">
        <v>2</v>
      </c>
      <c r="C9" s="136" t="s">
        <v>64</v>
      </c>
      <c r="D9" s="136" t="s">
        <v>85</v>
      </c>
      <c r="E9" s="131">
        <v>153.69999999999999</v>
      </c>
      <c r="F9" s="154">
        <v>175</v>
      </c>
      <c r="G9" s="142">
        <v>138.19999999999999</v>
      </c>
      <c r="I9" s="1"/>
      <c r="J9" s="1"/>
      <c r="K9" s="1"/>
      <c r="L9" s="1"/>
      <c r="M9" s="1"/>
    </row>
    <row r="10" spans="1:13" ht="15" thickBot="1">
      <c r="A10" s="137">
        <v>2018</v>
      </c>
      <c r="B10" s="139" t="s">
        <v>1</v>
      </c>
      <c r="C10" s="138" t="s">
        <v>65</v>
      </c>
      <c r="D10" s="138" t="s">
        <v>86</v>
      </c>
      <c r="E10" s="143">
        <v>193.3</v>
      </c>
      <c r="F10" s="155">
        <v>175</v>
      </c>
      <c r="G10" s="144">
        <v>137.6</v>
      </c>
      <c r="I10" s="1"/>
      <c r="J10" s="1"/>
      <c r="K10" s="1"/>
      <c r="L10" s="1"/>
      <c r="M10" s="1"/>
    </row>
    <row r="11" spans="1:13">
      <c r="A11" s="132">
        <v>2019</v>
      </c>
      <c r="B11" s="134" t="s">
        <v>15</v>
      </c>
      <c r="C11" s="133" t="s">
        <v>156</v>
      </c>
      <c r="D11" s="133" t="s">
        <v>77</v>
      </c>
      <c r="E11" s="140">
        <v>261.60000000000002</v>
      </c>
      <c r="F11" s="153">
        <v>175</v>
      </c>
      <c r="G11" s="141">
        <v>126.5</v>
      </c>
      <c r="H11" s="1"/>
      <c r="I11" s="1"/>
      <c r="J11" s="1"/>
      <c r="K11" s="1"/>
      <c r="L11" s="1"/>
      <c r="M11" s="1"/>
    </row>
    <row r="12" spans="1:13">
      <c r="A12" s="135">
        <v>2019</v>
      </c>
      <c r="B12" s="17" t="s">
        <v>16</v>
      </c>
      <c r="C12" s="136" t="s">
        <v>67</v>
      </c>
      <c r="D12" s="136" t="s">
        <v>78</v>
      </c>
      <c r="E12" s="131">
        <v>254.3</v>
      </c>
      <c r="F12" s="154">
        <v>175</v>
      </c>
      <c r="G12" s="142">
        <v>117</v>
      </c>
      <c r="H12" s="1"/>
      <c r="I12" s="1"/>
      <c r="J12" s="1"/>
      <c r="K12" s="1"/>
      <c r="L12" s="1"/>
      <c r="M12" s="1"/>
    </row>
    <row r="13" spans="1:13">
      <c r="A13" s="135">
        <v>2019</v>
      </c>
      <c r="B13" s="17" t="s">
        <v>6</v>
      </c>
      <c r="C13" s="136" t="s">
        <v>68</v>
      </c>
      <c r="D13" s="136" t="s">
        <v>79</v>
      </c>
      <c r="E13" s="131">
        <v>163.80000000000001</v>
      </c>
      <c r="F13" s="154">
        <v>175</v>
      </c>
      <c r="G13" s="142">
        <v>134.5</v>
      </c>
    </row>
    <row r="14" spans="1:13">
      <c r="A14" s="135">
        <v>2019</v>
      </c>
      <c r="B14" s="17" t="s">
        <v>5</v>
      </c>
      <c r="C14" s="136" t="s">
        <v>69</v>
      </c>
      <c r="D14" s="136" t="s">
        <v>80</v>
      </c>
      <c r="E14" s="131">
        <v>239.4</v>
      </c>
      <c r="F14" s="154">
        <v>175</v>
      </c>
      <c r="G14" s="142">
        <v>124.2</v>
      </c>
    </row>
    <row r="15" spans="1:13">
      <c r="A15" s="135">
        <v>2019</v>
      </c>
      <c r="B15" s="17" t="s">
        <v>4</v>
      </c>
      <c r="C15" s="136" t="s">
        <v>70</v>
      </c>
      <c r="D15" s="136" t="s">
        <v>81</v>
      </c>
      <c r="E15" s="131">
        <v>160.30000000000001</v>
      </c>
      <c r="F15" s="154">
        <v>175</v>
      </c>
      <c r="G15" s="142">
        <v>127.2</v>
      </c>
    </row>
    <row r="16" spans="1:13">
      <c r="A16" s="135">
        <v>2019</v>
      </c>
      <c r="B16" s="17" t="s">
        <v>22</v>
      </c>
      <c r="C16" s="136" t="s">
        <v>71</v>
      </c>
      <c r="D16" s="136" t="s">
        <v>82</v>
      </c>
      <c r="E16" s="131">
        <v>279.3</v>
      </c>
      <c r="F16" s="154">
        <v>175</v>
      </c>
      <c r="G16" s="142">
        <v>144.5</v>
      </c>
    </row>
    <row r="17" spans="1:7">
      <c r="A17" s="135">
        <v>2019</v>
      </c>
      <c r="B17" s="17" t="s">
        <v>23</v>
      </c>
      <c r="C17" s="136" t="s">
        <v>72</v>
      </c>
      <c r="D17" s="136" t="s">
        <v>83</v>
      </c>
      <c r="E17" s="131">
        <v>148.30000000000001</v>
      </c>
      <c r="F17" s="154">
        <v>175</v>
      </c>
      <c r="G17" s="142">
        <v>125.9</v>
      </c>
    </row>
    <row r="18" spans="1:7">
      <c r="A18" s="135">
        <v>2019</v>
      </c>
      <c r="B18" s="17" t="s">
        <v>24</v>
      </c>
      <c r="C18" s="136" t="s">
        <v>73</v>
      </c>
      <c r="D18" s="136" t="s">
        <v>84</v>
      </c>
      <c r="E18" s="131">
        <v>181.3</v>
      </c>
      <c r="F18" s="154">
        <v>175</v>
      </c>
      <c r="G18" s="142">
        <v>157.9</v>
      </c>
    </row>
    <row r="19" spans="1:7">
      <c r="A19" s="135">
        <v>2019</v>
      </c>
      <c r="B19" s="17" t="s">
        <v>25</v>
      </c>
      <c r="C19" s="136" t="s">
        <v>74</v>
      </c>
      <c r="D19" s="136" t="s">
        <v>85</v>
      </c>
      <c r="E19" s="131">
        <v>174.5</v>
      </c>
      <c r="F19" s="154">
        <v>175</v>
      </c>
      <c r="G19" s="142">
        <v>138.19999999999999</v>
      </c>
    </row>
    <row r="20" spans="1:7" ht="15" thickBot="1">
      <c r="A20" s="137">
        <v>2019</v>
      </c>
      <c r="B20" s="139" t="s">
        <v>1</v>
      </c>
      <c r="C20" s="138" t="s">
        <v>75</v>
      </c>
      <c r="D20" s="138" t="s">
        <v>86</v>
      </c>
      <c r="E20" s="143">
        <v>194.9</v>
      </c>
      <c r="F20" s="155">
        <v>175</v>
      </c>
      <c r="G20" s="144">
        <v>137.6</v>
      </c>
    </row>
    <row r="21" spans="1:7">
      <c r="A21" s="135">
        <v>2020</v>
      </c>
      <c r="B21" s="17" t="s">
        <v>15</v>
      </c>
      <c r="C21" s="136" t="s">
        <v>158</v>
      </c>
      <c r="D21" s="136" t="s">
        <v>77</v>
      </c>
      <c r="E21" s="131">
        <v>195.4</v>
      </c>
      <c r="F21" s="154">
        <v>175</v>
      </c>
      <c r="G21" s="142">
        <v>126.5</v>
      </c>
    </row>
    <row r="22" spans="1:7">
      <c r="A22" s="135">
        <v>2020</v>
      </c>
      <c r="B22" s="17" t="s">
        <v>102</v>
      </c>
      <c r="C22" s="136" t="s">
        <v>159</v>
      </c>
      <c r="D22" s="136" t="s">
        <v>78</v>
      </c>
      <c r="E22" s="131">
        <v>220.2</v>
      </c>
      <c r="F22" s="154">
        <v>175</v>
      </c>
      <c r="G22" s="142">
        <v>117</v>
      </c>
    </row>
    <row r="23" spans="1:7">
      <c r="A23" s="135">
        <v>2020</v>
      </c>
      <c r="B23" s="17" t="s">
        <v>105</v>
      </c>
      <c r="C23" s="136" t="s">
        <v>159</v>
      </c>
      <c r="D23" s="136" t="s">
        <v>78</v>
      </c>
      <c r="E23" s="131">
        <v>270.8</v>
      </c>
      <c r="F23" s="154">
        <v>175</v>
      </c>
      <c r="G23" s="142">
        <v>144.5</v>
      </c>
    </row>
    <row r="24" spans="1:7">
      <c r="A24" s="135">
        <v>2020</v>
      </c>
      <c r="B24" s="17" t="s">
        <v>113</v>
      </c>
      <c r="C24" s="136" t="s">
        <v>160</v>
      </c>
      <c r="D24" s="136" t="s">
        <v>161</v>
      </c>
      <c r="E24" s="131">
        <v>184.4</v>
      </c>
      <c r="F24" s="154">
        <v>175</v>
      </c>
      <c r="G24" s="142">
        <v>135</v>
      </c>
    </row>
    <row r="25" spans="1:7">
      <c r="A25" s="135">
        <v>2020</v>
      </c>
      <c r="B25" s="17" t="s">
        <v>116</v>
      </c>
      <c r="C25" s="136" t="s">
        <v>162</v>
      </c>
      <c r="D25" s="136" t="s">
        <v>79</v>
      </c>
      <c r="E25" s="131">
        <v>173.7</v>
      </c>
      <c r="F25" s="154">
        <v>175</v>
      </c>
      <c r="G25" s="142">
        <v>134.5</v>
      </c>
    </row>
    <row r="26" spans="1:7">
      <c r="A26" s="135">
        <v>2020</v>
      </c>
      <c r="B26" s="17" t="s">
        <v>119</v>
      </c>
      <c r="C26" s="136" t="s">
        <v>163</v>
      </c>
      <c r="D26" s="136" t="s">
        <v>80</v>
      </c>
      <c r="E26" s="131">
        <v>230.9</v>
      </c>
      <c r="F26" s="154">
        <v>175</v>
      </c>
      <c r="G26" s="142">
        <v>124.2</v>
      </c>
    </row>
    <row r="27" spans="1:7">
      <c r="A27" s="135">
        <v>2020</v>
      </c>
      <c r="B27" s="17" t="s">
        <v>121</v>
      </c>
      <c r="C27" s="136" t="s">
        <v>165</v>
      </c>
      <c r="D27" s="136" t="s">
        <v>164</v>
      </c>
      <c r="E27" s="131">
        <v>217.5</v>
      </c>
      <c r="F27" s="154">
        <v>175</v>
      </c>
      <c r="G27" s="142">
        <v>139.5</v>
      </c>
    </row>
    <row r="28" spans="1:7">
      <c r="A28" s="135">
        <v>2020</v>
      </c>
      <c r="B28" s="17" t="s">
        <v>124</v>
      </c>
      <c r="C28" s="136" t="s">
        <v>166</v>
      </c>
      <c r="D28" s="136" t="s">
        <v>82</v>
      </c>
      <c r="E28" s="131">
        <v>352.6</v>
      </c>
      <c r="F28" s="154">
        <v>175</v>
      </c>
      <c r="G28" s="142">
        <v>144.5</v>
      </c>
    </row>
    <row r="29" spans="1:7">
      <c r="A29" s="135">
        <v>2020</v>
      </c>
      <c r="B29" s="17" t="s">
        <v>4</v>
      </c>
      <c r="C29" s="136" t="s">
        <v>167</v>
      </c>
      <c r="D29" s="136" t="s">
        <v>81</v>
      </c>
      <c r="E29" s="131">
        <v>247.5</v>
      </c>
      <c r="F29" s="154">
        <v>175</v>
      </c>
      <c r="G29" s="142">
        <v>127.2</v>
      </c>
    </row>
    <row r="30" spans="1:7">
      <c r="A30" s="135">
        <v>2020</v>
      </c>
      <c r="B30" s="17" t="s">
        <v>135</v>
      </c>
      <c r="C30" s="136" t="s">
        <v>168</v>
      </c>
      <c r="D30" s="136" t="s">
        <v>84</v>
      </c>
      <c r="E30" s="131">
        <v>286.10000000000002</v>
      </c>
      <c r="F30" s="154">
        <v>175</v>
      </c>
      <c r="G30" s="142">
        <v>157.9</v>
      </c>
    </row>
    <row r="31" spans="1:7">
      <c r="A31" s="135">
        <v>2020</v>
      </c>
      <c r="B31" s="17" t="s">
        <v>138</v>
      </c>
      <c r="C31" s="136" t="s">
        <v>169</v>
      </c>
      <c r="D31" s="136" t="s">
        <v>85</v>
      </c>
      <c r="E31" s="131">
        <v>288.60000000000002</v>
      </c>
      <c r="F31" s="154">
        <v>175</v>
      </c>
      <c r="G31" s="142">
        <v>138.19999999999999</v>
      </c>
    </row>
    <row r="32" spans="1:7">
      <c r="A32" s="135">
        <v>2020</v>
      </c>
      <c r="B32" s="17" t="s">
        <v>141</v>
      </c>
      <c r="C32" s="136" t="s">
        <v>169</v>
      </c>
      <c r="D32" s="136" t="s">
        <v>85</v>
      </c>
      <c r="E32" s="131">
        <v>190</v>
      </c>
      <c r="F32" s="154">
        <v>175</v>
      </c>
      <c r="G32" s="142">
        <v>138.19999999999999</v>
      </c>
    </row>
    <row r="33" spans="1:7">
      <c r="A33" s="135">
        <v>2020</v>
      </c>
      <c r="B33" s="17" t="s">
        <v>145</v>
      </c>
      <c r="C33" s="136" t="s">
        <v>170</v>
      </c>
      <c r="D33" s="136" t="s">
        <v>86</v>
      </c>
      <c r="E33" s="131">
        <v>300.8</v>
      </c>
      <c r="F33" s="154">
        <v>175</v>
      </c>
      <c r="G33" s="142">
        <v>137.6</v>
      </c>
    </row>
    <row r="34" spans="1:7">
      <c r="A34" s="135">
        <v>2020</v>
      </c>
      <c r="B34" s="17" t="s">
        <v>148</v>
      </c>
      <c r="C34" s="136" t="s">
        <v>170</v>
      </c>
      <c r="D34" s="136" t="s">
        <v>86</v>
      </c>
      <c r="E34" s="131">
        <v>204.8</v>
      </c>
      <c r="F34" s="154">
        <v>175</v>
      </c>
      <c r="G34" s="142">
        <v>137.6</v>
      </c>
    </row>
    <row r="35" spans="1:7" ht="15" thickBot="1">
      <c r="A35" s="137">
        <v>2020</v>
      </c>
      <c r="B35" s="139" t="s">
        <v>27</v>
      </c>
      <c r="C35" s="138" t="s">
        <v>171</v>
      </c>
      <c r="D35" s="138" t="s">
        <v>172</v>
      </c>
      <c r="E35" s="143">
        <v>267.3</v>
      </c>
      <c r="F35" s="155">
        <v>175</v>
      </c>
      <c r="G35" s="144">
        <v>123.3</v>
      </c>
    </row>
  </sheetData>
  <conditionalFormatting sqref="N1:N12 G2:G35">
    <cfRule type="containsText" dxfId="2" priority="4" operator="containsText" text="yes">
      <formula>NOT(ISERROR(SEARCH("yes",G1)))</formula>
    </cfRule>
  </conditionalFormatting>
  <conditionalFormatting sqref="G2:G10">
    <cfRule type="containsText" dxfId="1" priority="3" operator="containsText" text="yes">
      <formula>NOT(ISERROR(SEARCH("yes",G2)))</formula>
    </cfRule>
  </conditionalFormatting>
  <conditionalFormatting sqref="G20:G21">
    <cfRule type="containsText" dxfId="0" priority="1" operator="containsText" text="yes">
      <formula>NOT(ISERROR(SEARCH("yes",G20)))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Overview, definitions, supplies</vt:lpstr>
      <vt:lpstr>Comparison overview</vt:lpstr>
      <vt:lpstr>2018 CM traps vs models</vt:lpstr>
      <vt:lpstr>2019 CM traps vs models</vt:lpstr>
      <vt:lpstr>2020 CM traps vs models</vt:lpstr>
      <vt:lpstr>Model 2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Leisso, Rachel</dc:creator>
  <cp:lastModifiedBy>Leisso, Rachel</cp:lastModifiedBy>
  <dcterms:created xsi:type="dcterms:W3CDTF">2020-03-26T15:06:59Z</dcterms:created>
  <dcterms:modified xsi:type="dcterms:W3CDTF">2020-10-09T00:30:08Z</dcterms:modified>
</cp:coreProperties>
</file>