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8" yWindow="1236" windowWidth="14292" windowHeight="7140" activeTab="5"/>
  </bookViews>
  <sheets>
    <sheet name="Tbl1-EkmanGrabs" sheetId="18" r:id="rId1"/>
    <sheet name="Tbl1-ADW" sheetId="19" r:id="rId2"/>
    <sheet name="Tbl1-HF" sheetId="20" r:id="rId3"/>
    <sheet name="Fig3-WaterdSi" sheetId="2" r:id="rId4"/>
    <sheet name="Fig4-SpiculebSi" sheetId="3" r:id="rId5"/>
    <sheet name="Fig4-DiatombSi" sheetId="4" r:id="rId6"/>
  </sheets>
  <calcPr calcId="125725"/>
</workbook>
</file>

<file path=xl/calcChain.xml><?xml version="1.0" encoding="utf-8"?>
<calcChain xmlns="http://schemas.openxmlformats.org/spreadsheetml/2006/main">
  <c r="I97" i="20"/>
  <c r="J97" s="1"/>
  <c r="H97"/>
  <c r="H96"/>
  <c r="I96" s="1"/>
  <c r="J96" s="1"/>
  <c r="J95"/>
  <c r="I95"/>
  <c r="H95"/>
  <c r="J94"/>
  <c r="I94"/>
  <c r="H94"/>
  <c r="I93"/>
  <c r="J93" s="1"/>
  <c r="H93"/>
  <c r="H92"/>
  <c r="I92" s="1"/>
  <c r="J92" s="1"/>
  <c r="J91"/>
  <c r="I91"/>
  <c r="H91"/>
  <c r="J90"/>
  <c r="I90"/>
  <c r="H90"/>
  <c r="I89"/>
  <c r="J89" s="1"/>
  <c r="H89"/>
  <c r="H88"/>
  <c r="I88" s="1"/>
  <c r="J88" s="1"/>
  <c r="J87"/>
  <c r="I87"/>
  <c r="H87"/>
  <c r="J86"/>
  <c r="I86"/>
  <c r="H86"/>
  <c r="I85"/>
  <c r="J85" s="1"/>
  <c r="H85"/>
  <c r="H84"/>
  <c r="I84" s="1"/>
  <c r="J84" s="1"/>
  <c r="J83"/>
  <c r="I83"/>
  <c r="H83"/>
  <c r="J82"/>
  <c r="I82"/>
  <c r="H82"/>
  <c r="I81"/>
  <c r="J81" s="1"/>
  <c r="H81"/>
  <c r="H80"/>
  <c r="I80" s="1"/>
  <c r="J80" s="1"/>
  <c r="J79"/>
  <c r="I79"/>
  <c r="H79"/>
  <c r="J78"/>
  <c r="I78"/>
  <c r="H78"/>
  <c r="I77"/>
  <c r="J77" s="1"/>
  <c r="H77"/>
  <c r="H76"/>
  <c r="I76" s="1"/>
  <c r="J76" s="1"/>
  <c r="J75"/>
  <c r="I75"/>
  <c r="H75"/>
  <c r="J74"/>
  <c r="I74"/>
  <c r="H74"/>
  <c r="I73"/>
  <c r="J73" s="1"/>
  <c r="H73"/>
  <c r="H72"/>
  <c r="I72" s="1"/>
  <c r="J72" s="1"/>
  <c r="J71"/>
  <c r="I71"/>
  <c r="H71"/>
  <c r="J70"/>
  <c r="I70"/>
  <c r="H70"/>
  <c r="I69"/>
  <c r="J69" s="1"/>
  <c r="H69"/>
  <c r="H68"/>
  <c r="I68" s="1"/>
  <c r="J68" s="1"/>
  <c r="J67"/>
  <c r="I67"/>
  <c r="H67"/>
  <c r="J66"/>
  <c r="I66"/>
  <c r="H66"/>
  <c r="I65"/>
  <c r="J65" s="1"/>
  <c r="H65"/>
  <c r="H64"/>
  <c r="I64" s="1"/>
  <c r="J64" s="1"/>
  <c r="J63"/>
  <c r="I63"/>
  <c r="H63"/>
  <c r="J62"/>
  <c r="I62"/>
  <c r="H62"/>
  <c r="I61"/>
  <c r="J61" s="1"/>
  <c r="H61"/>
  <c r="H60"/>
  <c r="I60" s="1"/>
  <c r="J60" s="1"/>
  <c r="J59"/>
  <c r="I59"/>
  <c r="H59"/>
  <c r="J58"/>
  <c r="I58"/>
  <c r="H58"/>
  <c r="I57"/>
  <c r="J57" s="1"/>
  <c r="H57"/>
  <c r="H56"/>
  <c r="I56" s="1"/>
  <c r="J56" s="1"/>
  <c r="J55"/>
  <c r="I55"/>
  <c r="H55"/>
  <c r="J54"/>
  <c r="I54"/>
  <c r="H54"/>
  <c r="I53"/>
  <c r="J53" s="1"/>
  <c r="H53"/>
  <c r="H52"/>
  <c r="I52" s="1"/>
  <c r="J52" s="1"/>
  <c r="J51"/>
  <c r="I51"/>
  <c r="H51"/>
  <c r="J50"/>
  <c r="I50"/>
  <c r="H50"/>
  <c r="I49"/>
  <c r="J49" s="1"/>
  <c r="H49"/>
  <c r="H48"/>
  <c r="I48" s="1"/>
  <c r="J48" s="1"/>
  <c r="J47"/>
  <c r="I47"/>
  <c r="H47"/>
  <c r="J46"/>
  <c r="I46"/>
  <c r="H46"/>
  <c r="I45"/>
  <c r="J45" s="1"/>
  <c r="H45"/>
  <c r="H44"/>
  <c r="I44" s="1"/>
  <c r="J44" s="1"/>
  <c r="J43"/>
  <c r="I43"/>
  <c r="H43"/>
  <c r="J42"/>
  <c r="I42"/>
  <c r="H42"/>
  <c r="I41"/>
  <c r="J41" s="1"/>
  <c r="H41"/>
  <c r="H40"/>
  <c r="I40" s="1"/>
  <c r="J40" s="1"/>
  <c r="J39"/>
  <c r="I39"/>
  <c r="H39"/>
  <c r="J38"/>
  <c r="I38"/>
  <c r="H38"/>
  <c r="I37"/>
  <c r="J37" s="1"/>
  <c r="H37"/>
  <c r="H36"/>
  <c r="I36" s="1"/>
  <c r="J36" s="1"/>
  <c r="J35"/>
  <c r="I35"/>
  <c r="H35"/>
  <c r="J34"/>
  <c r="I34"/>
  <c r="H34"/>
  <c r="I33"/>
  <c r="J33" s="1"/>
  <c r="H33"/>
  <c r="H32"/>
  <c r="I32" s="1"/>
  <c r="J32" s="1"/>
  <c r="J31"/>
  <c r="I31"/>
  <c r="H31"/>
  <c r="J30"/>
  <c r="I30"/>
  <c r="H30"/>
  <c r="I29"/>
  <c r="J29" s="1"/>
  <c r="H29"/>
  <c r="H28"/>
  <c r="I28" s="1"/>
  <c r="J28" s="1"/>
  <c r="J27"/>
  <c r="I27"/>
  <c r="H27"/>
  <c r="J26"/>
  <c r="I26"/>
  <c r="H26"/>
  <c r="I25"/>
  <c r="J25" s="1"/>
  <c r="H25"/>
  <c r="H24"/>
  <c r="I24" s="1"/>
  <c r="J24" s="1"/>
  <c r="J23"/>
  <c r="I23"/>
  <c r="H23"/>
  <c r="J22"/>
  <c r="I22"/>
  <c r="H22"/>
  <c r="I21"/>
  <c r="J21" s="1"/>
  <c r="H21"/>
  <c r="H20"/>
  <c r="I20" s="1"/>
  <c r="J20" s="1"/>
  <c r="J19"/>
  <c r="I19"/>
  <c r="H19"/>
  <c r="J18"/>
  <c r="I18"/>
  <c r="H18"/>
  <c r="I17"/>
  <c r="J17" s="1"/>
  <c r="H17"/>
  <c r="H16"/>
  <c r="I16" s="1"/>
  <c r="J16" s="1"/>
  <c r="J15"/>
  <c r="I15"/>
  <c r="H15"/>
  <c r="J14"/>
  <c r="I14"/>
  <c r="H14"/>
  <c r="I13"/>
  <c r="J13" s="1"/>
  <c r="H13"/>
  <c r="H12"/>
  <c r="I12" s="1"/>
  <c r="J12" s="1"/>
  <c r="J11"/>
  <c r="I11"/>
  <c r="H11"/>
  <c r="J10"/>
  <c r="I10"/>
  <c r="H10"/>
  <c r="I9"/>
  <c r="J9" s="1"/>
  <c r="H9"/>
  <c r="H8"/>
  <c r="I8" s="1"/>
  <c r="J8" s="1"/>
  <c r="J7"/>
  <c r="I7"/>
  <c r="H7"/>
  <c r="J6"/>
  <c r="I6"/>
  <c r="H6"/>
  <c r="I5"/>
  <c r="J5" s="1"/>
  <c r="H5"/>
  <c r="H4"/>
  <c r="I4" s="1"/>
  <c r="J4" s="1"/>
  <c r="J3"/>
  <c r="I3"/>
  <c r="H3"/>
  <c r="J82" i="19"/>
  <c r="K82" s="1"/>
  <c r="I82"/>
  <c r="H82"/>
  <c r="G82"/>
  <c r="G81"/>
  <c r="I81" s="1"/>
  <c r="H80"/>
  <c r="J80" s="1"/>
  <c r="K80" s="1"/>
  <c r="G80"/>
  <c r="I80" s="1"/>
  <c r="I79"/>
  <c r="H79"/>
  <c r="J79" s="1"/>
  <c r="K79" s="1"/>
  <c r="G79"/>
  <c r="J78"/>
  <c r="K78" s="1"/>
  <c r="I78"/>
  <c r="H78"/>
  <c r="G78"/>
  <c r="G77"/>
  <c r="I77" s="1"/>
  <c r="H76"/>
  <c r="J76" s="1"/>
  <c r="K76" s="1"/>
  <c r="G76"/>
  <c r="I76" s="1"/>
  <c r="I75"/>
  <c r="H75"/>
  <c r="J75" s="1"/>
  <c r="K75" s="1"/>
  <c r="G75"/>
  <c r="J74"/>
  <c r="K74" s="1"/>
  <c r="I74"/>
  <c r="H74"/>
  <c r="G74"/>
  <c r="G73"/>
  <c r="I73" s="1"/>
  <c r="H72"/>
  <c r="J72" s="1"/>
  <c r="K72" s="1"/>
  <c r="G72"/>
  <c r="I72" s="1"/>
  <c r="I71"/>
  <c r="H71"/>
  <c r="J71" s="1"/>
  <c r="K71" s="1"/>
  <c r="G71"/>
  <c r="J70"/>
  <c r="K70" s="1"/>
  <c r="I70"/>
  <c r="H70"/>
  <c r="G70"/>
  <c r="G69"/>
  <c r="I69" s="1"/>
  <c r="H68"/>
  <c r="J68" s="1"/>
  <c r="K68" s="1"/>
  <c r="G68"/>
  <c r="I68" s="1"/>
  <c r="I67"/>
  <c r="H67"/>
  <c r="J67" s="1"/>
  <c r="K67" s="1"/>
  <c r="G67"/>
  <c r="J66"/>
  <c r="K66" s="1"/>
  <c r="I66"/>
  <c r="H66"/>
  <c r="G66"/>
  <c r="G65"/>
  <c r="I65" s="1"/>
  <c r="H64"/>
  <c r="J64" s="1"/>
  <c r="K64" s="1"/>
  <c r="G64"/>
  <c r="I64" s="1"/>
  <c r="I63"/>
  <c r="H63"/>
  <c r="J63" s="1"/>
  <c r="K63" s="1"/>
  <c r="G63"/>
  <c r="J62"/>
  <c r="K62" s="1"/>
  <c r="I62"/>
  <c r="H62"/>
  <c r="G62"/>
  <c r="G61"/>
  <c r="I61" s="1"/>
  <c r="H60"/>
  <c r="J60" s="1"/>
  <c r="K60" s="1"/>
  <c r="G60"/>
  <c r="I60" s="1"/>
  <c r="I59"/>
  <c r="H59"/>
  <c r="J59" s="1"/>
  <c r="K59" s="1"/>
  <c r="G59"/>
  <c r="J58"/>
  <c r="K58" s="1"/>
  <c r="I58"/>
  <c r="H58"/>
  <c r="G58"/>
  <c r="G57"/>
  <c r="I57" s="1"/>
  <c r="H56"/>
  <c r="J56" s="1"/>
  <c r="K56" s="1"/>
  <c r="G56"/>
  <c r="I56" s="1"/>
  <c r="I55"/>
  <c r="H55"/>
  <c r="J55" s="1"/>
  <c r="K55" s="1"/>
  <c r="G55"/>
  <c r="J54"/>
  <c r="K54" s="1"/>
  <c r="I54"/>
  <c r="H54"/>
  <c r="G54"/>
  <c r="G53"/>
  <c r="I53" s="1"/>
  <c r="H52"/>
  <c r="J52" s="1"/>
  <c r="K52" s="1"/>
  <c r="G52"/>
  <c r="I52" s="1"/>
  <c r="I51"/>
  <c r="H51"/>
  <c r="J51" s="1"/>
  <c r="K51" s="1"/>
  <c r="G51"/>
  <c r="J50"/>
  <c r="K50" s="1"/>
  <c r="I50"/>
  <c r="H50"/>
  <c r="G50"/>
  <c r="G49"/>
  <c r="I49" s="1"/>
  <c r="H48"/>
  <c r="J48" s="1"/>
  <c r="K48" s="1"/>
  <c r="G48"/>
  <c r="I48" s="1"/>
  <c r="I47"/>
  <c r="H47"/>
  <c r="J47" s="1"/>
  <c r="K47" s="1"/>
  <c r="G47"/>
  <c r="J46"/>
  <c r="K46" s="1"/>
  <c r="I46"/>
  <c r="H46"/>
  <c r="G46"/>
  <c r="G45"/>
  <c r="I45" s="1"/>
  <c r="H44"/>
  <c r="J44" s="1"/>
  <c r="K44" s="1"/>
  <c r="G44"/>
  <c r="I44" s="1"/>
  <c r="I43"/>
  <c r="H43"/>
  <c r="J43" s="1"/>
  <c r="K43" s="1"/>
  <c r="G43"/>
  <c r="J42"/>
  <c r="K42" s="1"/>
  <c r="I42"/>
  <c r="H42"/>
  <c r="G42"/>
  <c r="G41"/>
  <c r="I41" s="1"/>
  <c r="H40"/>
  <c r="J40" s="1"/>
  <c r="K40" s="1"/>
  <c r="G40"/>
  <c r="I40" s="1"/>
  <c r="I39"/>
  <c r="H39"/>
  <c r="J39" s="1"/>
  <c r="K39" s="1"/>
  <c r="G39"/>
  <c r="J38"/>
  <c r="K38" s="1"/>
  <c r="I38"/>
  <c r="H38"/>
  <c r="G38"/>
  <c r="G37"/>
  <c r="I37" s="1"/>
  <c r="H36"/>
  <c r="J36" s="1"/>
  <c r="K36" s="1"/>
  <c r="G36"/>
  <c r="I36" s="1"/>
  <c r="I35"/>
  <c r="H35"/>
  <c r="J35" s="1"/>
  <c r="K35" s="1"/>
  <c r="G35"/>
  <c r="J34"/>
  <c r="K34" s="1"/>
  <c r="I34"/>
  <c r="H34"/>
  <c r="G34"/>
  <c r="G33"/>
  <c r="I33" s="1"/>
  <c r="H32"/>
  <c r="J32" s="1"/>
  <c r="K32" s="1"/>
  <c r="G32"/>
  <c r="I32" s="1"/>
  <c r="I31"/>
  <c r="H31"/>
  <c r="J31" s="1"/>
  <c r="K31" s="1"/>
  <c r="G31"/>
  <c r="J30"/>
  <c r="K30" s="1"/>
  <c r="I30"/>
  <c r="H30"/>
  <c r="G30"/>
  <c r="G29"/>
  <c r="I29" s="1"/>
  <c r="H28"/>
  <c r="J28" s="1"/>
  <c r="K28" s="1"/>
  <c r="G28"/>
  <c r="I28" s="1"/>
  <c r="I27"/>
  <c r="H27"/>
  <c r="J27" s="1"/>
  <c r="K27" s="1"/>
  <c r="G27"/>
  <c r="J26"/>
  <c r="K26" s="1"/>
  <c r="I26"/>
  <c r="H26"/>
  <c r="G26"/>
  <c r="G25"/>
  <c r="I25" s="1"/>
  <c r="H24"/>
  <c r="J24" s="1"/>
  <c r="K24" s="1"/>
  <c r="G24"/>
  <c r="I24" s="1"/>
  <c r="I23"/>
  <c r="H23"/>
  <c r="J23" s="1"/>
  <c r="K23" s="1"/>
  <c r="G23"/>
  <c r="J22"/>
  <c r="K22" s="1"/>
  <c r="I22"/>
  <c r="H22"/>
  <c r="G22"/>
  <c r="G21"/>
  <c r="I21" s="1"/>
  <c r="H20"/>
  <c r="J20" s="1"/>
  <c r="K20" s="1"/>
  <c r="G20"/>
  <c r="I20" s="1"/>
  <c r="I19"/>
  <c r="H19"/>
  <c r="J19" s="1"/>
  <c r="K19" s="1"/>
  <c r="G19"/>
  <c r="J18"/>
  <c r="K18" s="1"/>
  <c r="I18"/>
  <c r="H18"/>
  <c r="G18"/>
  <c r="G17"/>
  <c r="I17" s="1"/>
  <c r="H16"/>
  <c r="J16" s="1"/>
  <c r="K16" s="1"/>
  <c r="G16"/>
  <c r="I16" s="1"/>
  <c r="I15"/>
  <c r="H15"/>
  <c r="J15" s="1"/>
  <c r="K15" s="1"/>
  <c r="G15"/>
  <c r="J14"/>
  <c r="K14" s="1"/>
  <c r="I14"/>
  <c r="H14"/>
  <c r="G14"/>
  <c r="G13"/>
  <c r="I13" s="1"/>
  <c r="H12"/>
  <c r="J12" s="1"/>
  <c r="K12" s="1"/>
  <c r="G12"/>
  <c r="I12" s="1"/>
  <c r="I11"/>
  <c r="H11"/>
  <c r="J11" s="1"/>
  <c r="K11" s="1"/>
  <c r="G11"/>
  <c r="I10"/>
  <c r="G10"/>
  <c r="H10" s="1"/>
  <c r="J10" s="1"/>
  <c r="K10" s="1"/>
  <c r="G9"/>
  <c r="I9" s="1"/>
  <c r="H8"/>
  <c r="J8" s="1"/>
  <c r="K8" s="1"/>
  <c r="G8"/>
  <c r="I8" s="1"/>
  <c r="I7"/>
  <c r="H7"/>
  <c r="J7" s="1"/>
  <c r="K7" s="1"/>
  <c r="G7"/>
  <c r="I6"/>
  <c r="G6"/>
  <c r="H6" s="1"/>
  <c r="J6" s="1"/>
  <c r="K6" s="1"/>
  <c r="G5"/>
  <c r="I5" s="1"/>
  <c r="H4"/>
  <c r="J4" s="1"/>
  <c r="K4" s="1"/>
  <c r="G4"/>
  <c r="I4" s="1"/>
  <c r="I3"/>
  <c r="H3"/>
  <c r="J3" s="1"/>
  <c r="K3" s="1"/>
  <c r="G3"/>
  <c r="U11" i="3"/>
  <c r="L3"/>
  <c r="N3" s="1"/>
  <c r="O3" s="1"/>
  <c r="M3"/>
  <c r="L4"/>
  <c r="N4" s="1"/>
  <c r="O4" s="1"/>
  <c r="M4"/>
  <c r="L5"/>
  <c r="N5" s="1"/>
  <c r="O5" s="1"/>
  <c r="M5"/>
  <c r="L6"/>
  <c r="N6" s="1"/>
  <c r="O6" s="1"/>
  <c r="M6"/>
  <c r="L7"/>
  <c r="N7" s="1"/>
  <c r="O7" s="1"/>
  <c r="M7"/>
  <c r="L8"/>
  <c r="N8" s="1"/>
  <c r="O8" s="1"/>
  <c r="M8"/>
  <c r="L9"/>
  <c r="N9" s="1"/>
  <c r="O9" s="1"/>
  <c r="M9"/>
  <c r="L10"/>
  <c r="N10" s="1"/>
  <c r="O10" s="1"/>
  <c r="M10"/>
  <c r="L11"/>
  <c r="N11" s="1"/>
  <c r="O11" s="1"/>
  <c r="M11"/>
  <c r="L12"/>
  <c r="N12" s="1"/>
  <c r="M12"/>
  <c r="L13"/>
  <c r="M13"/>
  <c r="N13"/>
  <c r="O13" s="1"/>
  <c r="L14"/>
  <c r="M14"/>
  <c r="N14"/>
  <c r="O14" s="1"/>
  <c r="L15"/>
  <c r="N15" s="1"/>
  <c r="O15" s="1"/>
  <c r="M15"/>
  <c r="L16"/>
  <c r="N16" s="1"/>
  <c r="O16" s="1"/>
  <c r="M16"/>
  <c r="L17"/>
  <c r="M17"/>
  <c r="N17"/>
  <c r="O17" s="1"/>
  <c r="L18"/>
  <c r="M18"/>
  <c r="N18"/>
  <c r="O18" s="1"/>
  <c r="L19"/>
  <c r="N19" s="1"/>
  <c r="O19" s="1"/>
  <c r="M19"/>
  <c r="L20"/>
  <c r="N20" s="1"/>
  <c r="O20" s="1"/>
  <c r="M20"/>
  <c r="L21"/>
  <c r="M21"/>
  <c r="N21"/>
  <c r="O21" s="1"/>
  <c r="L22"/>
  <c r="M22"/>
  <c r="N22"/>
  <c r="O22" s="1"/>
  <c r="L23"/>
  <c r="M23"/>
  <c r="N23"/>
  <c r="O23" s="1"/>
  <c r="L24"/>
  <c r="M24"/>
  <c r="N24"/>
  <c r="O24" s="1"/>
  <c r="L25"/>
  <c r="N25" s="1"/>
  <c r="O25" s="1"/>
  <c r="M25"/>
  <c r="L26"/>
  <c r="N26" s="1"/>
  <c r="O26" s="1"/>
  <c r="M26"/>
  <c r="L27"/>
  <c r="N27" s="1"/>
  <c r="O27" s="1"/>
  <c r="M27"/>
  <c r="L28"/>
  <c r="N28" s="1"/>
  <c r="O28" s="1"/>
  <c r="M28"/>
  <c r="L29"/>
  <c r="M29"/>
  <c r="N29"/>
  <c r="O29" s="1"/>
  <c r="L30"/>
  <c r="M30"/>
  <c r="N30"/>
  <c r="O30" s="1"/>
  <c r="L31"/>
  <c r="M31"/>
  <c r="N31"/>
  <c r="O31" s="1"/>
  <c r="L32"/>
  <c r="M32"/>
  <c r="N32"/>
  <c r="O32" s="1"/>
  <c r="L33"/>
  <c r="N33" s="1"/>
  <c r="O33" s="1"/>
  <c r="M33"/>
  <c r="L34"/>
  <c r="N34" s="1"/>
  <c r="O34" s="1"/>
  <c r="M34"/>
  <c r="L35"/>
  <c r="N35" s="1"/>
  <c r="O35" s="1"/>
  <c r="M35"/>
  <c r="L36"/>
  <c r="N36" s="1"/>
  <c r="O36" s="1"/>
  <c r="M36"/>
  <c r="L37"/>
  <c r="M37"/>
  <c r="N37"/>
  <c r="O37" s="1"/>
  <c r="L38"/>
  <c r="M38"/>
  <c r="N38"/>
  <c r="O38" s="1"/>
  <c r="L39"/>
  <c r="N39" s="1"/>
  <c r="O39" s="1"/>
  <c r="M39"/>
  <c r="L40"/>
  <c r="N40" s="1"/>
  <c r="O40" s="1"/>
  <c r="M40"/>
  <c r="L41"/>
  <c r="M41"/>
  <c r="N41"/>
  <c r="O41" s="1"/>
  <c r="L42"/>
  <c r="M42"/>
  <c r="N42"/>
  <c r="O42" s="1"/>
  <c r="L43"/>
  <c r="N43" s="1"/>
  <c r="O43" s="1"/>
  <c r="M43"/>
  <c r="L44"/>
  <c r="N44" s="1"/>
  <c r="O44" s="1"/>
  <c r="M44"/>
  <c r="L45"/>
  <c r="M45"/>
  <c r="N45"/>
  <c r="O45" s="1"/>
  <c r="L46"/>
  <c r="M46"/>
  <c r="N46"/>
  <c r="O46" s="1"/>
  <c r="L47"/>
  <c r="N47" s="1"/>
  <c r="O47" s="1"/>
  <c r="M47"/>
  <c r="L48"/>
  <c r="N48" s="1"/>
  <c r="O48" s="1"/>
  <c r="M48"/>
  <c r="L49"/>
  <c r="M49"/>
  <c r="N49"/>
  <c r="O49" s="1"/>
  <c r="L50"/>
  <c r="M50"/>
  <c r="N50"/>
  <c r="O50" s="1"/>
  <c r="L51"/>
  <c r="N51" s="1"/>
  <c r="O51" s="1"/>
  <c r="M51"/>
  <c r="L52"/>
  <c r="N52" s="1"/>
  <c r="O52" s="1"/>
  <c r="M52"/>
  <c r="L53"/>
  <c r="M53"/>
  <c r="N53"/>
  <c r="O53" s="1"/>
  <c r="L54"/>
  <c r="M54"/>
  <c r="N54"/>
  <c r="O54" s="1"/>
  <c r="L55"/>
  <c r="N55" s="1"/>
  <c r="O55" s="1"/>
  <c r="M55"/>
  <c r="L56"/>
  <c r="N56" s="1"/>
  <c r="O56" s="1"/>
  <c r="M56"/>
  <c r="L57"/>
  <c r="M57"/>
  <c r="N57"/>
  <c r="O57" s="1"/>
  <c r="L58"/>
  <c r="M58"/>
  <c r="N58"/>
  <c r="O58" s="1"/>
  <c r="L59"/>
  <c r="N59" s="1"/>
  <c r="O59" s="1"/>
  <c r="M59"/>
  <c r="L60"/>
  <c r="N60" s="1"/>
  <c r="O60" s="1"/>
  <c r="M60"/>
  <c r="L61"/>
  <c r="M61"/>
  <c r="N61"/>
  <c r="O61" s="1"/>
  <c r="L62"/>
  <c r="M62"/>
  <c r="N62"/>
  <c r="O62" s="1"/>
  <c r="L63"/>
  <c r="N63" s="1"/>
  <c r="O63" s="1"/>
  <c r="M63"/>
  <c r="L64"/>
  <c r="N64" s="1"/>
  <c r="O64" s="1"/>
  <c r="M64"/>
  <c r="L65"/>
  <c r="M65"/>
  <c r="N65"/>
  <c r="O65" s="1"/>
  <c r="L66"/>
  <c r="M66"/>
  <c r="N66"/>
  <c r="O66" s="1"/>
  <c r="L67"/>
  <c r="N67" s="1"/>
  <c r="O67" s="1"/>
  <c r="M67"/>
  <c r="L68"/>
  <c r="N68" s="1"/>
  <c r="O68" s="1"/>
  <c r="M68"/>
  <c r="L69"/>
  <c r="M69"/>
  <c r="N69"/>
  <c r="O69" s="1"/>
  <c r="L70"/>
  <c r="M70"/>
  <c r="N70"/>
  <c r="O70" s="1"/>
  <c r="L71"/>
  <c r="N71" s="1"/>
  <c r="O71" s="1"/>
  <c r="M71"/>
  <c r="L72"/>
  <c r="N72" s="1"/>
  <c r="O72" s="1"/>
  <c r="M72"/>
  <c r="L73"/>
  <c r="M73"/>
  <c r="N73"/>
  <c r="O73" s="1"/>
  <c r="L74"/>
  <c r="M74"/>
  <c r="N74"/>
  <c r="O74" s="1"/>
  <c r="L75"/>
  <c r="N75" s="1"/>
  <c r="O75" s="1"/>
  <c r="M75"/>
  <c r="L76"/>
  <c r="N76" s="1"/>
  <c r="O76" s="1"/>
  <c r="M76"/>
  <c r="L77"/>
  <c r="M77"/>
  <c r="N77"/>
  <c r="O77" s="1"/>
  <c r="L78"/>
  <c r="M78"/>
  <c r="N78"/>
  <c r="O78" s="1"/>
  <c r="L79"/>
  <c r="M79"/>
  <c r="N79"/>
  <c r="O79" s="1"/>
  <c r="L80"/>
  <c r="M80"/>
  <c r="N80"/>
  <c r="O80" s="1"/>
  <c r="L81"/>
  <c r="N81" s="1"/>
  <c r="O81" s="1"/>
  <c r="M81"/>
  <c r="L82"/>
  <c r="N82" s="1"/>
  <c r="O82" s="1"/>
  <c r="M82"/>
  <c r="L83"/>
  <c r="N83" s="1"/>
  <c r="O83" s="1"/>
  <c r="M83"/>
  <c r="L84"/>
  <c r="N84" s="1"/>
  <c r="O84" s="1"/>
  <c r="M84"/>
  <c r="L85"/>
  <c r="N85" s="1"/>
  <c r="O85" s="1"/>
  <c r="M85"/>
  <c r="L86"/>
  <c r="N86" s="1"/>
  <c r="O86" s="1"/>
  <c r="M86"/>
  <c r="L87"/>
  <c r="N87" s="1"/>
  <c r="O87" s="1"/>
  <c r="M87"/>
  <c r="L88"/>
  <c r="N88" s="1"/>
  <c r="O88" s="1"/>
  <c r="M88"/>
  <c r="L89"/>
  <c r="N89" s="1"/>
  <c r="O89" s="1"/>
  <c r="M89"/>
  <c r="L90"/>
  <c r="N90" s="1"/>
  <c r="O90" s="1"/>
  <c r="M90"/>
  <c r="L91"/>
  <c r="N91" s="1"/>
  <c r="O91" s="1"/>
  <c r="M91"/>
  <c r="L92"/>
  <c r="N92" s="1"/>
  <c r="O92" s="1"/>
  <c r="M92"/>
  <c r="L93"/>
  <c r="N93" s="1"/>
  <c r="O93" s="1"/>
  <c r="M93"/>
  <c r="L94"/>
  <c r="N94" s="1"/>
  <c r="O94" s="1"/>
  <c r="M94"/>
  <c r="L95"/>
  <c r="N95" s="1"/>
  <c r="O95" s="1"/>
  <c r="M95"/>
  <c r="L96"/>
  <c r="N96" s="1"/>
  <c r="O96" s="1"/>
  <c r="M96"/>
  <c r="L97"/>
  <c r="N97" s="1"/>
  <c r="O97" s="1"/>
  <c r="M97"/>
  <c r="L98"/>
  <c r="N98" s="1"/>
  <c r="O98" s="1"/>
  <c r="M98"/>
  <c r="L99"/>
  <c r="N99" s="1"/>
  <c r="O99" s="1"/>
  <c r="M99"/>
  <c r="L100"/>
  <c r="N100" s="1"/>
  <c r="O100" s="1"/>
  <c r="M100"/>
  <c r="L101"/>
  <c r="N101" s="1"/>
  <c r="O101" s="1"/>
  <c r="M101"/>
  <c r="L102"/>
  <c r="N102" s="1"/>
  <c r="O102" s="1"/>
  <c r="M102"/>
  <c r="L103"/>
  <c r="N103" s="1"/>
  <c r="O103" s="1"/>
  <c r="M103"/>
  <c r="L104"/>
  <c r="N104" s="1"/>
  <c r="O104" s="1"/>
  <c r="M104"/>
  <c r="L105"/>
  <c r="N105" s="1"/>
  <c r="O105" s="1"/>
  <c r="M105"/>
  <c r="L106"/>
  <c r="N106" s="1"/>
  <c r="O106" s="1"/>
  <c r="M106"/>
  <c r="L107"/>
  <c r="N107" s="1"/>
  <c r="O107" s="1"/>
  <c r="M107"/>
  <c r="L108"/>
  <c r="M108"/>
  <c r="N108"/>
  <c r="O108" s="1"/>
  <c r="L109"/>
  <c r="M109"/>
  <c r="N109"/>
  <c r="O109" s="1"/>
  <c r="L110"/>
  <c r="M110"/>
  <c r="N110"/>
  <c r="O110" s="1"/>
  <c r="L111"/>
  <c r="M111"/>
  <c r="N111"/>
  <c r="O111" s="1"/>
  <c r="L112"/>
  <c r="N112" s="1"/>
  <c r="O112" s="1"/>
  <c r="M112"/>
  <c r="L113"/>
  <c r="N113" s="1"/>
  <c r="O113" s="1"/>
  <c r="M113"/>
  <c r="L114"/>
  <c r="N114" s="1"/>
  <c r="O114" s="1"/>
  <c r="M114"/>
  <c r="L115"/>
  <c r="N115" s="1"/>
  <c r="O115" s="1"/>
  <c r="M115"/>
  <c r="L116"/>
  <c r="N116" s="1"/>
  <c r="O116" s="1"/>
  <c r="M116"/>
  <c r="L117"/>
  <c r="N117" s="1"/>
  <c r="O117" s="1"/>
  <c r="M117"/>
  <c r="L118"/>
  <c r="N118" s="1"/>
  <c r="O118" s="1"/>
  <c r="M118"/>
  <c r="L119"/>
  <c r="N119" s="1"/>
  <c r="O119" s="1"/>
  <c r="M119"/>
  <c r="L120"/>
  <c r="N120" s="1"/>
  <c r="O120" s="1"/>
  <c r="M120"/>
  <c r="L121"/>
  <c r="N121" s="1"/>
  <c r="O121" s="1"/>
  <c r="M121"/>
  <c r="L122"/>
  <c r="N122" s="1"/>
  <c r="O122" s="1"/>
  <c r="M122"/>
  <c r="L123"/>
  <c r="N123" s="1"/>
  <c r="O123" s="1"/>
  <c r="M123"/>
  <c r="L124"/>
  <c r="N124" s="1"/>
  <c r="O124" s="1"/>
  <c r="M124"/>
  <c r="L125"/>
  <c r="N125" s="1"/>
  <c r="O125" s="1"/>
  <c r="M125"/>
  <c r="L126"/>
  <c r="N126" s="1"/>
  <c r="O126" s="1"/>
  <c r="M126"/>
  <c r="L127"/>
  <c r="N127" s="1"/>
  <c r="O127" s="1"/>
  <c r="M127"/>
  <c r="L128"/>
  <c r="N128" s="1"/>
  <c r="O128" s="1"/>
  <c r="M128"/>
  <c r="L129"/>
  <c r="N129" s="1"/>
  <c r="O129" s="1"/>
  <c r="M129"/>
  <c r="L130"/>
  <c r="N130" s="1"/>
  <c r="O130" s="1"/>
  <c r="M130"/>
  <c r="L131"/>
  <c r="N131" s="1"/>
  <c r="O131" s="1"/>
  <c r="M131"/>
  <c r="L132"/>
  <c r="N132" s="1"/>
  <c r="O132" s="1"/>
  <c r="M132"/>
  <c r="L133"/>
  <c r="N133" s="1"/>
  <c r="O133" s="1"/>
  <c r="M133"/>
  <c r="L134"/>
  <c r="N134" s="1"/>
  <c r="O134" s="1"/>
  <c r="M134"/>
  <c r="L135"/>
  <c r="N135" s="1"/>
  <c r="O135" s="1"/>
  <c r="M135"/>
  <c r="L136"/>
  <c r="N136" s="1"/>
  <c r="O136" s="1"/>
  <c r="M136"/>
  <c r="L137"/>
  <c r="N137" s="1"/>
  <c r="O137" s="1"/>
  <c r="M137"/>
  <c r="L138"/>
  <c r="N138" s="1"/>
  <c r="O138" s="1"/>
  <c r="M138"/>
  <c r="L139"/>
  <c r="N139" s="1"/>
  <c r="O139" s="1"/>
  <c r="M139"/>
  <c r="L140"/>
  <c r="N140" s="1"/>
  <c r="O140" s="1"/>
  <c r="M140"/>
  <c r="L141"/>
  <c r="N141" s="1"/>
  <c r="O141" s="1"/>
  <c r="M141"/>
  <c r="L142"/>
  <c r="N142" s="1"/>
  <c r="O142" s="1"/>
  <c r="M142"/>
  <c r="L143"/>
  <c r="N143" s="1"/>
  <c r="O143" s="1"/>
  <c r="M143"/>
  <c r="L144"/>
  <c r="N144" s="1"/>
  <c r="O144" s="1"/>
  <c r="M144"/>
  <c r="L145"/>
  <c r="N145" s="1"/>
  <c r="O145" s="1"/>
  <c r="M145"/>
  <c r="L146"/>
  <c r="N146" s="1"/>
  <c r="O146" s="1"/>
  <c r="M146"/>
  <c r="L147"/>
  <c r="N147" s="1"/>
  <c r="O147" s="1"/>
  <c r="M147"/>
  <c r="L148"/>
  <c r="N148" s="1"/>
  <c r="O148" s="1"/>
  <c r="M148"/>
  <c r="L149"/>
  <c r="N149" s="1"/>
  <c r="O149" s="1"/>
  <c r="M149"/>
  <c r="L150"/>
  <c r="N150" s="1"/>
  <c r="O150" s="1"/>
  <c r="M150"/>
  <c r="L151"/>
  <c r="N151" s="1"/>
  <c r="O151" s="1"/>
  <c r="M151"/>
  <c r="L152"/>
  <c r="N152" s="1"/>
  <c r="O152" s="1"/>
  <c r="M152"/>
  <c r="L153"/>
  <c r="N153" s="1"/>
  <c r="O153" s="1"/>
  <c r="M153"/>
  <c r="L154"/>
  <c r="N154" s="1"/>
  <c r="O154" s="1"/>
  <c r="M154"/>
  <c r="L155"/>
  <c r="N155" s="1"/>
  <c r="O155" s="1"/>
  <c r="M155"/>
  <c r="L156"/>
  <c r="N156" s="1"/>
  <c r="O156" s="1"/>
  <c r="M156"/>
  <c r="L157"/>
  <c r="N157" s="1"/>
  <c r="O157" s="1"/>
  <c r="M157"/>
  <c r="L158"/>
  <c r="N158" s="1"/>
  <c r="O158" s="1"/>
  <c r="M158"/>
  <c r="L159"/>
  <c r="N159" s="1"/>
  <c r="O159" s="1"/>
  <c r="M159"/>
  <c r="L160"/>
  <c r="N160" s="1"/>
  <c r="O160" s="1"/>
  <c r="M160"/>
  <c r="L161"/>
  <c r="N161" s="1"/>
  <c r="O161" s="1"/>
  <c r="M161"/>
  <c r="L162"/>
  <c r="N162" s="1"/>
  <c r="O162" s="1"/>
  <c r="M162"/>
  <c r="L7" i="4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6"/>
  <c r="F47" i="2"/>
  <c r="G39"/>
  <c r="F39"/>
  <c r="H5" i="19" l="1"/>
  <c r="J5" s="1"/>
  <c r="K5" s="1"/>
  <c r="H9"/>
  <c r="J9" s="1"/>
  <c r="K9" s="1"/>
  <c r="H13"/>
  <c r="J13" s="1"/>
  <c r="K13" s="1"/>
  <c r="H17"/>
  <c r="J17" s="1"/>
  <c r="K17" s="1"/>
  <c r="H21"/>
  <c r="J21" s="1"/>
  <c r="K21" s="1"/>
  <c r="H25"/>
  <c r="J25" s="1"/>
  <c r="K25" s="1"/>
  <c r="H29"/>
  <c r="J29" s="1"/>
  <c r="K29" s="1"/>
  <c r="H33"/>
  <c r="J33" s="1"/>
  <c r="K33" s="1"/>
  <c r="H37"/>
  <c r="J37" s="1"/>
  <c r="K37" s="1"/>
  <c r="H41"/>
  <c r="J41" s="1"/>
  <c r="K41" s="1"/>
  <c r="H45"/>
  <c r="J45" s="1"/>
  <c r="K45" s="1"/>
  <c r="H49"/>
  <c r="J49" s="1"/>
  <c r="K49" s="1"/>
  <c r="H53"/>
  <c r="J53" s="1"/>
  <c r="K53" s="1"/>
  <c r="H57"/>
  <c r="J57" s="1"/>
  <c r="K57" s="1"/>
  <c r="H61"/>
  <c r="J61" s="1"/>
  <c r="K61" s="1"/>
  <c r="H65"/>
  <c r="J65" s="1"/>
  <c r="K65" s="1"/>
  <c r="H69"/>
  <c r="J69" s="1"/>
  <c r="K69" s="1"/>
  <c r="H73"/>
  <c r="J73" s="1"/>
  <c r="K73" s="1"/>
  <c r="H77"/>
  <c r="J77" s="1"/>
  <c r="K77" s="1"/>
  <c r="H81"/>
  <c r="J81" s="1"/>
  <c r="K81" s="1"/>
  <c r="O12" i="3"/>
  <c r="K4" i="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3"/>
  <c r="I3"/>
  <c r="J3" s="1"/>
  <c r="I4"/>
  <c r="J4" s="1"/>
  <c r="I5"/>
  <c r="J5" s="1"/>
  <c r="E49" i="2"/>
  <c r="E48"/>
  <c r="E47"/>
  <c r="I25" i="4"/>
  <c r="J25" s="1"/>
  <c r="I24"/>
  <c r="J24" s="1"/>
  <c r="I20"/>
  <c r="J20" s="1"/>
  <c r="I19"/>
  <c r="J19" s="1"/>
  <c r="I15"/>
  <c r="J15" s="1"/>
  <c r="I14"/>
  <c r="J14" s="1"/>
  <c r="I10"/>
  <c r="J10" s="1"/>
  <c r="I9"/>
  <c r="J9" s="1"/>
  <c r="I23"/>
  <c r="J23" s="1"/>
  <c r="I22"/>
  <c r="J22" s="1"/>
  <c r="I21"/>
  <c r="J21" s="1"/>
  <c r="I18"/>
  <c r="J18" s="1"/>
  <c r="I17"/>
  <c r="J17" s="1"/>
  <c r="I16"/>
  <c r="J16" s="1"/>
  <c r="I13"/>
  <c r="J13" s="1"/>
  <c r="I12"/>
  <c r="J12" s="1"/>
  <c r="I11"/>
  <c r="J11" s="1"/>
  <c r="I8"/>
  <c r="J8" s="1"/>
  <c r="I7"/>
  <c r="J7" s="1"/>
  <c r="I6"/>
  <c r="J6" s="1"/>
  <c r="H3" i="2"/>
  <c r="E46"/>
  <c r="E45"/>
  <c r="E44"/>
  <c r="E43"/>
  <c r="E42"/>
  <c r="E41"/>
  <c r="E40"/>
  <c r="E39"/>
  <c r="E32"/>
  <c r="E31"/>
  <c r="E25"/>
  <c r="E24"/>
  <c r="E18"/>
  <c r="E17"/>
  <c r="E10"/>
  <c r="E9"/>
  <c r="E8"/>
  <c r="E3"/>
  <c r="F3" s="1"/>
  <c r="E4"/>
  <c r="E5"/>
  <c r="E6"/>
  <c r="E7"/>
  <c r="E11"/>
  <c r="F11" s="1"/>
  <c r="E12"/>
  <c r="E13"/>
  <c r="E14"/>
  <c r="E15"/>
  <c r="E16"/>
  <c r="E19"/>
  <c r="E20"/>
  <c r="E21"/>
  <c r="E22"/>
  <c r="E23"/>
  <c r="E26"/>
  <c r="F23" s="1"/>
  <c r="E27"/>
  <c r="E28"/>
  <c r="E29"/>
  <c r="E30"/>
  <c r="E33"/>
  <c r="E34"/>
  <c r="E35"/>
  <c r="E36"/>
  <c r="E37"/>
  <c r="E38"/>
  <c r="G3" l="1"/>
  <c r="G11"/>
  <c r="G23"/>
  <c r="G31"/>
  <c r="I31" s="1"/>
  <c r="F31"/>
</calcChain>
</file>

<file path=xl/sharedStrings.xml><?xml version="1.0" encoding="utf-8"?>
<sst xmlns="http://schemas.openxmlformats.org/spreadsheetml/2006/main" count="1300" uniqueCount="134">
  <si>
    <t>salinity (ppt)</t>
  </si>
  <si>
    <t>Absorbance</t>
  </si>
  <si>
    <t>refractometer</t>
  </si>
  <si>
    <t>Date</t>
  </si>
  <si>
    <t>Treatment</t>
  </si>
  <si>
    <t>Start Date</t>
  </si>
  <si>
    <t>2008.12.18</t>
  </si>
  <si>
    <t>Replicate</t>
  </si>
  <si>
    <t>Bleached Loose Spicules</t>
  </si>
  <si>
    <t>Initial Dry Weight (g)</t>
  </si>
  <si>
    <t>Bleached Fused Skeleton</t>
  </si>
  <si>
    <t>Bleached Blackened Skeleton</t>
  </si>
  <si>
    <t>2009.02.18</t>
  </si>
  <si>
    <t>Batch</t>
  </si>
  <si>
    <t>Location</t>
  </si>
  <si>
    <t>Deep (SJ/Hosie Islet)</t>
  </si>
  <si>
    <t>BMSC North Dock Surface</t>
  </si>
  <si>
    <t>mean</t>
  </si>
  <si>
    <t>depth (m)</t>
  </si>
  <si>
    <t>Concentration (uM/L)</t>
  </si>
  <si>
    <t>Rix Water Table</t>
  </si>
  <si>
    <t>2009.06.05</t>
  </si>
  <si>
    <t>2009.06.04</t>
  </si>
  <si>
    <t>2009.07.28</t>
  </si>
  <si>
    <t>2009.07.27</t>
  </si>
  <si>
    <t>End Date</t>
  </si>
  <si>
    <t>2009.08.18</t>
  </si>
  <si>
    <t>Absorbance Reading #1</t>
  </si>
  <si>
    <t>Absorbance Reading #2</t>
  </si>
  <si>
    <t>Absorbance Reading #3</t>
  </si>
  <si>
    <t>Mean Absorbance</t>
  </si>
  <si>
    <t>Control Blank</t>
  </si>
  <si>
    <t>Stdev Absorbance</t>
  </si>
  <si>
    <t>2009.10.18</t>
  </si>
  <si>
    <t>TIME TRIAL</t>
  </si>
  <si>
    <t>6 months</t>
  </si>
  <si>
    <t>8 months</t>
  </si>
  <si>
    <t>1 month</t>
  </si>
  <si>
    <t>2 month</t>
  </si>
  <si>
    <t>2009.08.28</t>
  </si>
  <si>
    <t>Culture</t>
  </si>
  <si>
    <t>A</t>
  </si>
  <si>
    <t>I</t>
  </si>
  <si>
    <t>G</t>
  </si>
  <si>
    <t>E</t>
  </si>
  <si>
    <t>U2</t>
  </si>
  <si>
    <t>L</t>
  </si>
  <si>
    <t>P2</t>
  </si>
  <si>
    <t>A2</t>
  </si>
  <si>
    <t>N</t>
  </si>
  <si>
    <t>B2</t>
  </si>
  <si>
    <t>S</t>
  </si>
  <si>
    <t>D2</t>
  </si>
  <si>
    <t>Initial Weight</t>
  </si>
  <si>
    <t>change in concentration (uM/L)</t>
  </si>
  <si>
    <t>Initial Concentration (Average uM/L)</t>
  </si>
  <si>
    <t>3 months</t>
  </si>
  <si>
    <t>2009.09.05</t>
  </si>
  <si>
    <t>Concentration</t>
  </si>
  <si>
    <t>SD</t>
  </si>
  <si>
    <t>SE</t>
  </si>
  <si>
    <t>Time Trial</t>
  </si>
  <si>
    <t>CONTROL</t>
  </si>
  <si>
    <t>Absorbance 1</t>
  </si>
  <si>
    <t>Absorbance 2</t>
  </si>
  <si>
    <t>Absorbance 3</t>
  </si>
  <si>
    <t>2009.09.28</t>
  </si>
  <si>
    <t>2009.09.16</t>
  </si>
  <si>
    <t>2009.11.14</t>
  </si>
  <si>
    <t>2009.12.16</t>
  </si>
  <si>
    <t>INITIAL</t>
  </si>
  <si>
    <t>2009.08.14</t>
  </si>
  <si>
    <t>Diatom - 1 month</t>
  </si>
  <si>
    <t>Diatom - 2 month</t>
  </si>
  <si>
    <t>Diatom - 3 month</t>
  </si>
  <si>
    <t>Diatom - 4 month</t>
  </si>
  <si>
    <t>ln(concentration)</t>
  </si>
  <si>
    <t>2009.03.29</t>
  </si>
  <si>
    <t>Initial Concentration</t>
  </si>
  <si>
    <t>change</t>
  </si>
  <si>
    <t>Figure 4F - Diatom Dissolution</t>
  </si>
  <si>
    <t>Figure 3 - Watercolumn dSi</t>
  </si>
  <si>
    <t>Figure 4 - A. vastus Dissolution</t>
  </si>
  <si>
    <t>Label</t>
  </si>
  <si>
    <t>Reef</t>
  </si>
  <si>
    <t>Dry Weight (g)</t>
  </si>
  <si>
    <t>REEF</t>
  </si>
  <si>
    <t>R1114-V-G-BL-0027</t>
  </si>
  <si>
    <t>Galiano</t>
  </si>
  <si>
    <t>Howe</t>
  </si>
  <si>
    <t>R1114-V-G-BR-0026</t>
  </si>
  <si>
    <t>Fraser</t>
  </si>
  <si>
    <t>R1114-V-G-0030</t>
  </si>
  <si>
    <t>R1116-V-F-BR-0017</t>
  </si>
  <si>
    <t>R1116-V-H-0018</t>
  </si>
  <si>
    <t>R1117-V-F-BR-009</t>
  </si>
  <si>
    <t>R1118-V-F-BR-0016</t>
  </si>
  <si>
    <t>R1117-V-F-BL-0008</t>
  </si>
  <si>
    <t>Table2-EkmanGrabs</t>
  </si>
  <si>
    <t>Subsample Replicate</t>
  </si>
  <si>
    <t>GRAB</t>
  </si>
  <si>
    <t>Bleached DW + dish (g)</t>
  </si>
  <si>
    <t>AFDW + dish (g)</t>
  </si>
  <si>
    <t>Dry Weight (DW) (g)</t>
  </si>
  <si>
    <t>AFDW (Organic) (g)</t>
  </si>
  <si>
    <t>AFDW (Inorganic)(g)</t>
  </si>
  <si>
    <t>% Organic</t>
  </si>
  <si>
    <t>% Inorganic</t>
  </si>
  <si>
    <t>asinsqrt</t>
  </si>
  <si>
    <t>Galiano Ridge</t>
  </si>
  <si>
    <t>R1114--V-G-0030</t>
  </si>
  <si>
    <t>Howe Sound</t>
  </si>
  <si>
    <t>R1116--V-H-0018</t>
  </si>
  <si>
    <t>Fraser Ridge</t>
  </si>
  <si>
    <t>R1117-V-F-BR-0009</t>
  </si>
  <si>
    <t>Table 1 - Biomass from Ashing</t>
  </si>
  <si>
    <t>Ekman Grab</t>
  </si>
  <si>
    <t>Date processsed</t>
  </si>
  <si>
    <t>Eppendorf Weight (g)</t>
  </si>
  <si>
    <t>Sponge Sample Dry Weight (g)</t>
  </si>
  <si>
    <t>Eppendorf + Tissue only (g)</t>
  </si>
  <si>
    <t>Tissue only (g)</t>
  </si>
  <si>
    <t>% Si dissolved by HF</t>
  </si>
  <si>
    <t>arcsin(sqrt)</t>
  </si>
  <si>
    <t>R1118-VFBR-0016</t>
  </si>
  <si>
    <t>R1114-VG-0030</t>
  </si>
  <si>
    <t>R1117-VFBL-0008</t>
  </si>
  <si>
    <t>R1114-VGBR-0026</t>
  </si>
  <si>
    <t>R1116-VHBR-0017</t>
  </si>
  <si>
    <t>R1117-VFBR-0009</t>
  </si>
  <si>
    <t>2009.12.12</t>
  </si>
  <si>
    <t>2010.04.22</t>
  </si>
  <si>
    <t>2010.05.25</t>
  </si>
  <si>
    <t>Table 1 - Biomass from HF dissolution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</si>
</sst>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"/>
    <numFmt numFmtId="166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0">
    <xf numFmtId="0" fontId="0" fillId="0" borderId="0" xfId="0"/>
    <xf numFmtId="0" fontId="1" fillId="0" borderId="0" xfId="0" applyFont="1"/>
    <xf numFmtId="164" fontId="0" fillId="0" borderId="0" xfId="0" applyNumberFormat="1"/>
    <xf numFmtId="2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5" fontId="0" fillId="0" borderId="0" xfId="0" applyNumberFormat="1"/>
    <xf numFmtId="165" fontId="1" fillId="0" borderId="0" xfId="0" applyNumberFormat="1" applyFont="1"/>
    <xf numFmtId="0" fontId="0" fillId="0" borderId="0" xfId="0" applyFont="1"/>
    <xf numFmtId="0" fontId="0" fillId="0" borderId="0" xfId="0" applyFill="1"/>
    <xf numFmtId="0" fontId="1" fillId="0" borderId="0" xfId="0" applyFont="1" applyAlignment="1">
      <alignment wrapText="1"/>
    </xf>
    <xf numFmtId="164" fontId="1" fillId="0" borderId="0" xfId="0" applyNumberFormat="1" applyFont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wrapText="1"/>
    </xf>
    <xf numFmtId="165" fontId="0" fillId="0" borderId="0" xfId="0" applyNumberFormat="1" applyFill="1"/>
    <xf numFmtId="0" fontId="3" fillId="0" borderId="0" xfId="0" applyFont="1"/>
    <xf numFmtId="0" fontId="3" fillId="0" borderId="0" xfId="1" applyFont="1" applyFill="1"/>
    <xf numFmtId="166" fontId="1" fillId="0" borderId="0" xfId="0" applyNumberFormat="1" applyFont="1" applyAlignment="1">
      <alignment wrapText="1"/>
    </xf>
    <xf numFmtId="166" fontId="0" fillId="0" borderId="0" xfId="0" applyNumberFormat="1"/>
    <xf numFmtId="166" fontId="1" fillId="0" borderId="0" xfId="0" applyNumberFormat="1" applyFont="1"/>
    <xf numFmtId="49" fontId="1" fillId="0" borderId="0" xfId="0" applyNumberFormat="1" applyFont="1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80" zoomScaleNormal="80" workbookViewId="0">
      <pane ySplit="2" topLeftCell="A3" activePane="bottomLeft" state="frozen"/>
      <selection pane="bottomLeft" activeCell="A3" sqref="A1:XFD3"/>
    </sheetView>
  </sheetViews>
  <sheetFormatPr defaultRowHeight="14.4"/>
  <cols>
    <col min="1" max="1" width="18" bestFit="1" customWidth="1"/>
    <col min="3" max="3" width="16.109375" customWidth="1"/>
    <col min="4" max="4" width="14.109375" customWidth="1"/>
    <col min="5" max="5" width="15" customWidth="1"/>
  </cols>
  <sheetData>
    <row r="1" spans="1:8" s="1" customFormat="1">
      <c r="A1" s="1" t="s">
        <v>98</v>
      </c>
      <c r="B1"/>
      <c r="C1"/>
    </row>
    <row r="2" spans="1:8" s="1" customFormat="1">
      <c r="A2" s="1" t="s">
        <v>83</v>
      </c>
      <c r="B2" s="1" t="s">
        <v>84</v>
      </c>
      <c r="C2" s="1" t="s">
        <v>85</v>
      </c>
    </row>
    <row r="3" spans="1:8" s="1" customFormat="1">
      <c r="A3" t="s">
        <v>87</v>
      </c>
      <c r="B3" t="s">
        <v>88</v>
      </c>
      <c r="C3">
        <v>45.14</v>
      </c>
    </row>
    <row r="4" spans="1:8" s="1" customFormat="1">
      <c r="A4" t="s">
        <v>90</v>
      </c>
      <c r="B4" t="s">
        <v>88</v>
      </c>
      <c r="C4">
        <v>55.41</v>
      </c>
    </row>
    <row r="5" spans="1:8">
      <c r="A5" t="s">
        <v>92</v>
      </c>
      <c r="B5" t="s">
        <v>88</v>
      </c>
      <c r="C5">
        <v>102.09</v>
      </c>
    </row>
    <row r="6" spans="1:8">
      <c r="A6" t="s">
        <v>93</v>
      </c>
      <c r="B6" t="s">
        <v>89</v>
      </c>
      <c r="C6">
        <v>17.88</v>
      </c>
    </row>
    <row r="7" spans="1:8">
      <c r="A7" t="s">
        <v>94</v>
      </c>
      <c r="B7" t="s">
        <v>89</v>
      </c>
      <c r="C7">
        <v>53.43</v>
      </c>
      <c r="H7" s="7"/>
    </row>
    <row r="8" spans="1:8">
      <c r="A8" t="s">
        <v>95</v>
      </c>
      <c r="B8" t="s">
        <v>91</v>
      </c>
      <c r="C8">
        <v>14.01</v>
      </c>
    </row>
    <row r="9" spans="1:8">
      <c r="A9" t="s">
        <v>96</v>
      </c>
      <c r="B9" t="s">
        <v>91</v>
      </c>
      <c r="C9">
        <v>19.11</v>
      </c>
    </row>
    <row r="10" spans="1:8">
      <c r="A10" t="s">
        <v>97</v>
      </c>
      <c r="B10" t="s">
        <v>91</v>
      </c>
      <c r="C10">
        <v>106.25</v>
      </c>
    </row>
    <row r="11" spans="1:8">
      <c r="A11" s="14">
        <v>41</v>
      </c>
      <c r="B11" s="15" t="s">
        <v>89</v>
      </c>
      <c r="C11" s="15">
        <v>104.65</v>
      </c>
    </row>
    <row r="12" spans="1:8">
      <c r="A12" s="14">
        <v>56</v>
      </c>
      <c r="B12" s="15" t="s">
        <v>89</v>
      </c>
      <c r="C12" s="15">
        <v>64.739999999999995</v>
      </c>
    </row>
    <row r="13" spans="1:8" s="14" customFormat="1">
      <c r="A13" s="14">
        <v>21</v>
      </c>
      <c r="B13" s="14" t="s">
        <v>91</v>
      </c>
      <c r="C13" s="14">
        <v>137.86000000000001</v>
      </c>
      <c r="D13" s="15"/>
      <c r="E13" s="15"/>
    </row>
    <row r="14" spans="1:8" s="14" customFormat="1">
      <c r="A14" s="14">
        <v>84</v>
      </c>
      <c r="B14" s="14" t="s">
        <v>88</v>
      </c>
      <c r="C14" s="14">
        <v>173.99</v>
      </c>
      <c r="D14" s="15"/>
      <c r="E14" s="15"/>
    </row>
    <row r="15" spans="1:8" s="14" customFormat="1"/>
    <row r="16" spans="1:8" s="14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"/>
  <sheetViews>
    <sheetView zoomScale="80" zoomScaleNormal="80" workbookViewId="0">
      <pane ySplit="2" topLeftCell="A3" activePane="bottomLeft" state="frozen"/>
      <selection pane="bottomLeft" activeCell="A3" sqref="A1:XFD3"/>
    </sheetView>
  </sheetViews>
  <sheetFormatPr defaultRowHeight="14.4"/>
  <cols>
    <col min="1" max="1" width="10.5546875" customWidth="1"/>
    <col min="2" max="2" width="16.33203125" customWidth="1"/>
    <col min="3" max="3" width="20.6640625" customWidth="1"/>
    <col min="5" max="5" width="10.5546875" customWidth="1"/>
    <col min="6" max="6" width="14.5546875" style="17" customWidth="1"/>
    <col min="7" max="7" width="12.6640625" customWidth="1"/>
    <col min="8" max="8" width="14" customWidth="1"/>
  </cols>
  <sheetData>
    <row r="1" spans="1:12" s="1" customFormat="1">
      <c r="A1" s="1" t="s">
        <v>115</v>
      </c>
      <c r="F1" s="18"/>
    </row>
    <row r="2" spans="1:12" s="9" customFormat="1">
      <c r="A2" s="9" t="s">
        <v>99</v>
      </c>
      <c r="B2" s="9" t="s">
        <v>86</v>
      </c>
      <c r="C2" s="9" t="s">
        <v>100</v>
      </c>
      <c r="D2" s="16" t="s">
        <v>101</v>
      </c>
      <c r="E2" s="16" t="s">
        <v>102</v>
      </c>
      <c r="F2" s="16" t="s">
        <v>103</v>
      </c>
      <c r="G2" s="16" t="s">
        <v>104</v>
      </c>
      <c r="H2" s="16" t="s">
        <v>105</v>
      </c>
      <c r="I2" s="16" t="s">
        <v>106</v>
      </c>
      <c r="J2" s="9" t="s">
        <v>107</v>
      </c>
      <c r="K2" s="16" t="s">
        <v>108</v>
      </c>
      <c r="L2" s="16"/>
    </row>
    <row r="3" spans="1:12">
      <c r="A3">
        <v>1</v>
      </c>
      <c r="B3" t="s">
        <v>109</v>
      </c>
      <c r="C3" t="s">
        <v>90</v>
      </c>
      <c r="D3">
        <v>0.435</v>
      </c>
      <c r="E3">
        <v>0.43080000000000002</v>
      </c>
      <c r="F3" s="17">
        <v>3.2599999999999997E-2</v>
      </c>
      <c r="G3">
        <f t="shared" ref="G3:G66" si="0">D3-E3</f>
        <v>4.1999999999999815E-3</v>
      </c>
      <c r="H3" s="17">
        <f t="shared" ref="H3:H66" si="1">F3-G3</f>
        <v>2.8400000000000016E-2</v>
      </c>
      <c r="I3">
        <f t="shared" ref="I3:I66" si="2">G3/F3</f>
        <v>0.12883435582822031</v>
      </c>
      <c r="J3">
        <f t="shared" ref="J3:J66" si="3">H3/F3</f>
        <v>0.87116564417177966</v>
      </c>
      <c r="K3">
        <f>ASIN(SQRT(J3))</f>
        <v>1.2036696875156703</v>
      </c>
    </row>
    <row r="4" spans="1:12">
      <c r="A4">
        <v>2</v>
      </c>
      <c r="B4" t="s">
        <v>109</v>
      </c>
      <c r="C4" t="s">
        <v>90</v>
      </c>
      <c r="D4">
        <v>0.42880000000000001</v>
      </c>
      <c r="E4">
        <v>0.4249</v>
      </c>
      <c r="F4" s="17">
        <v>2.92E-2</v>
      </c>
      <c r="G4">
        <f t="shared" si="0"/>
        <v>3.9000000000000146E-3</v>
      </c>
      <c r="H4" s="17">
        <f t="shared" si="1"/>
        <v>2.5299999999999986E-2</v>
      </c>
      <c r="I4">
        <f t="shared" si="2"/>
        <v>0.13356164383561694</v>
      </c>
      <c r="J4">
        <f t="shared" si="3"/>
        <v>0.86643835616438303</v>
      </c>
      <c r="K4">
        <f t="shared" ref="K4:K67" si="4">ASIN(SQRT(J4))</f>
        <v>1.1966684581874005</v>
      </c>
    </row>
    <row r="5" spans="1:12">
      <c r="A5">
        <v>3</v>
      </c>
      <c r="B5" t="s">
        <v>109</v>
      </c>
      <c r="C5" t="s">
        <v>90</v>
      </c>
      <c r="D5">
        <v>0.5222</v>
      </c>
      <c r="E5">
        <v>0.50829999999999997</v>
      </c>
      <c r="F5" s="17">
        <v>7.46E-2</v>
      </c>
      <c r="G5">
        <f t="shared" si="0"/>
        <v>1.3900000000000023E-2</v>
      </c>
      <c r="H5" s="17">
        <f t="shared" si="1"/>
        <v>6.0699999999999976E-2</v>
      </c>
      <c r="I5">
        <f t="shared" si="2"/>
        <v>0.18632707774798959</v>
      </c>
      <c r="J5">
        <f t="shared" si="3"/>
        <v>0.81367292225201038</v>
      </c>
      <c r="K5">
        <f t="shared" si="4"/>
        <v>1.1244682870549914</v>
      </c>
    </row>
    <row r="6" spans="1:12">
      <c r="A6">
        <v>4</v>
      </c>
      <c r="B6" t="s">
        <v>109</v>
      </c>
      <c r="C6" t="s">
        <v>90</v>
      </c>
      <c r="D6">
        <v>0.4325</v>
      </c>
      <c r="E6">
        <v>0.4284</v>
      </c>
      <c r="F6" s="17">
        <v>2.93E-2</v>
      </c>
      <c r="G6">
        <f t="shared" si="0"/>
        <v>4.0999999999999925E-3</v>
      </c>
      <c r="H6" s="17">
        <f t="shared" si="1"/>
        <v>2.5200000000000007E-2</v>
      </c>
      <c r="I6">
        <f t="shared" si="2"/>
        <v>0.13993174061433422</v>
      </c>
      <c r="J6">
        <f t="shared" si="3"/>
        <v>0.86006825938566578</v>
      </c>
      <c r="K6">
        <f t="shared" si="4"/>
        <v>1.1873976930437331</v>
      </c>
    </row>
    <row r="7" spans="1:12">
      <c r="A7">
        <v>5</v>
      </c>
      <c r="B7" t="s">
        <v>109</v>
      </c>
      <c r="C7" t="s">
        <v>90</v>
      </c>
      <c r="D7">
        <v>0.42270000000000002</v>
      </c>
      <c r="E7">
        <v>0.42020000000000002</v>
      </c>
      <c r="F7" s="17">
        <v>2.07E-2</v>
      </c>
      <c r="G7">
        <f t="shared" si="0"/>
        <v>2.5000000000000022E-3</v>
      </c>
      <c r="H7" s="17">
        <f t="shared" si="1"/>
        <v>1.8199999999999997E-2</v>
      </c>
      <c r="I7">
        <f t="shared" si="2"/>
        <v>0.12077294685990349</v>
      </c>
      <c r="J7">
        <f t="shared" si="3"/>
        <v>0.87922705314009653</v>
      </c>
      <c r="K7">
        <f t="shared" si="4"/>
        <v>1.2158670794059985</v>
      </c>
    </row>
    <row r="8" spans="1:12">
      <c r="A8">
        <v>6</v>
      </c>
      <c r="B8" t="s">
        <v>109</v>
      </c>
      <c r="C8" t="s">
        <v>90</v>
      </c>
      <c r="D8">
        <v>0.40350000000000003</v>
      </c>
      <c r="E8">
        <v>0.39989999999999998</v>
      </c>
      <c r="F8" s="17">
        <v>2.5100000000000001E-2</v>
      </c>
      <c r="G8">
        <f t="shared" si="0"/>
        <v>3.6000000000000476E-3</v>
      </c>
      <c r="H8" s="17">
        <f t="shared" si="1"/>
        <v>2.1499999999999953E-2</v>
      </c>
      <c r="I8">
        <f t="shared" si="2"/>
        <v>0.14342629482071903</v>
      </c>
      <c r="J8">
        <f t="shared" si="3"/>
        <v>0.856573705179281</v>
      </c>
      <c r="K8">
        <f t="shared" si="4"/>
        <v>1.182387070060769</v>
      </c>
    </row>
    <row r="9" spans="1:12">
      <c r="A9">
        <v>7</v>
      </c>
      <c r="B9" t="s">
        <v>109</v>
      </c>
      <c r="C9" t="s">
        <v>90</v>
      </c>
      <c r="D9">
        <v>0.45879999999999999</v>
      </c>
      <c r="E9">
        <v>0.45400000000000001</v>
      </c>
      <c r="F9" s="17">
        <v>2.9100000000000001E-2</v>
      </c>
      <c r="G9">
        <f t="shared" si="0"/>
        <v>4.799999999999971E-3</v>
      </c>
      <c r="H9" s="17">
        <f t="shared" si="1"/>
        <v>2.430000000000003E-2</v>
      </c>
      <c r="I9">
        <f t="shared" si="2"/>
        <v>0.16494845360824642</v>
      </c>
      <c r="J9">
        <f t="shared" si="3"/>
        <v>0.83505154639175361</v>
      </c>
      <c r="K9">
        <f t="shared" si="4"/>
        <v>1.1525719972156689</v>
      </c>
    </row>
    <row r="10" spans="1:12">
      <c r="A10">
        <v>8</v>
      </c>
      <c r="B10" t="s">
        <v>109</v>
      </c>
      <c r="C10" t="s">
        <v>90</v>
      </c>
      <c r="D10">
        <v>0.46729999999999999</v>
      </c>
      <c r="E10">
        <v>0.45600000000000002</v>
      </c>
      <c r="F10" s="17">
        <v>5.5E-2</v>
      </c>
      <c r="G10">
        <f t="shared" si="0"/>
        <v>1.1299999999999977E-2</v>
      </c>
      <c r="H10" s="17">
        <f t="shared" si="1"/>
        <v>4.3700000000000024E-2</v>
      </c>
      <c r="I10">
        <f t="shared" si="2"/>
        <v>0.20545454545454503</v>
      </c>
      <c r="J10">
        <f t="shared" si="3"/>
        <v>0.794545454545455</v>
      </c>
      <c r="K10">
        <f t="shared" si="4"/>
        <v>1.1003648430323287</v>
      </c>
    </row>
    <row r="11" spans="1:12">
      <c r="A11">
        <v>9</v>
      </c>
      <c r="B11" t="s">
        <v>109</v>
      </c>
      <c r="C11" t="s">
        <v>90</v>
      </c>
      <c r="D11">
        <v>0.45950000000000002</v>
      </c>
      <c r="E11">
        <v>0.45300000000000001</v>
      </c>
      <c r="F11" s="17">
        <v>3.4200000000000001E-2</v>
      </c>
      <c r="G11">
        <f t="shared" si="0"/>
        <v>6.5000000000000058E-3</v>
      </c>
      <c r="H11" s="17">
        <f t="shared" si="1"/>
        <v>2.7699999999999995E-2</v>
      </c>
      <c r="I11">
        <f t="shared" si="2"/>
        <v>0.1900584795321639</v>
      </c>
      <c r="J11">
        <f t="shared" si="3"/>
        <v>0.80994152046783607</v>
      </c>
      <c r="K11">
        <f t="shared" si="4"/>
        <v>1.1196949853611113</v>
      </c>
    </row>
    <row r="12" spans="1:12">
      <c r="A12">
        <v>10</v>
      </c>
      <c r="B12" t="s">
        <v>109</v>
      </c>
      <c r="C12" t="s">
        <v>90</v>
      </c>
      <c r="D12">
        <v>0.44069999999999998</v>
      </c>
      <c r="E12">
        <v>0.43630000000000002</v>
      </c>
      <c r="F12" s="17">
        <v>3.4000000000000002E-2</v>
      </c>
      <c r="G12">
        <f t="shared" si="0"/>
        <v>4.3999999999999595E-3</v>
      </c>
      <c r="H12" s="17">
        <f t="shared" si="1"/>
        <v>2.9600000000000043E-2</v>
      </c>
      <c r="I12">
        <f t="shared" si="2"/>
        <v>0.12941176470588114</v>
      </c>
      <c r="J12">
        <f t="shared" si="3"/>
        <v>0.87058823529411888</v>
      </c>
      <c r="K12">
        <f t="shared" si="4"/>
        <v>1.2028087464747002</v>
      </c>
    </row>
    <row r="13" spans="1:12">
      <c r="A13">
        <v>1</v>
      </c>
      <c r="B13" t="s">
        <v>109</v>
      </c>
      <c r="C13" t="s">
        <v>110</v>
      </c>
      <c r="D13">
        <v>0.47249999999999998</v>
      </c>
      <c r="E13">
        <v>0.46260000000000001</v>
      </c>
      <c r="F13" s="17">
        <v>5.4100000000000002E-2</v>
      </c>
      <c r="G13">
        <f t="shared" si="0"/>
        <v>9.8999999999999644E-3</v>
      </c>
      <c r="H13" s="17">
        <f t="shared" si="1"/>
        <v>4.4200000000000038E-2</v>
      </c>
      <c r="I13">
        <f t="shared" si="2"/>
        <v>0.18299445471349288</v>
      </c>
      <c r="J13">
        <f t="shared" si="3"/>
        <v>0.81700554528650715</v>
      </c>
      <c r="K13">
        <f t="shared" si="4"/>
        <v>1.1287626988679762</v>
      </c>
    </row>
    <row r="14" spans="1:12">
      <c r="A14">
        <v>2</v>
      </c>
      <c r="B14" t="s">
        <v>109</v>
      </c>
      <c r="C14" t="s">
        <v>110</v>
      </c>
      <c r="D14">
        <v>0.45190000000000002</v>
      </c>
      <c r="E14">
        <v>0.44319999999999998</v>
      </c>
      <c r="F14" s="17">
        <v>4.1200000000000001E-2</v>
      </c>
      <c r="G14">
        <f t="shared" si="0"/>
        <v>8.700000000000041E-3</v>
      </c>
      <c r="H14" s="17">
        <f t="shared" si="1"/>
        <v>3.2499999999999959E-2</v>
      </c>
      <c r="I14">
        <f t="shared" si="2"/>
        <v>0.21116504854369031</v>
      </c>
      <c r="J14">
        <f t="shared" si="3"/>
        <v>0.78883495145630966</v>
      </c>
      <c r="K14">
        <f t="shared" si="4"/>
        <v>1.093333779717403</v>
      </c>
    </row>
    <row r="15" spans="1:12">
      <c r="A15">
        <v>3</v>
      </c>
      <c r="B15" t="s">
        <v>109</v>
      </c>
      <c r="C15" t="s">
        <v>110</v>
      </c>
      <c r="D15">
        <v>0.45129999999999998</v>
      </c>
      <c r="E15">
        <v>0.44669999999999999</v>
      </c>
      <c r="F15" s="17">
        <v>3.2099999999999997E-2</v>
      </c>
      <c r="G15">
        <f t="shared" si="0"/>
        <v>4.599999999999993E-3</v>
      </c>
      <c r="H15" s="17">
        <f t="shared" si="1"/>
        <v>2.7500000000000004E-2</v>
      </c>
      <c r="I15">
        <f t="shared" si="2"/>
        <v>0.14330218068535805</v>
      </c>
      <c r="J15">
        <f t="shared" si="3"/>
        <v>0.85669781931464195</v>
      </c>
      <c r="K15">
        <f t="shared" si="4"/>
        <v>1.1825641513781684</v>
      </c>
    </row>
    <row r="16" spans="1:12">
      <c r="A16">
        <v>4</v>
      </c>
      <c r="B16" t="s">
        <v>109</v>
      </c>
      <c r="C16" t="s">
        <v>110</v>
      </c>
      <c r="D16">
        <v>0.45429999999999998</v>
      </c>
      <c r="E16">
        <v>0.44379999999999997</v>
      </c>
      <c r="F16" s="17">
        <v>4.87E-2</v>
      </c>
      <c r="G16">
        <f t="shared" si="0"/>
        <v>1.0500000000000009E-2</v>
      </c>
      <c r="H16" s="17">
        <f t="shared" si="1"/>
        <v>3.8199999999999991E-2</v>
      </c>
      <c r="I16">
        <f t="shared" si="2"/>
        <v>0.21560574948665318</v>
      </c>
      <c r="J16">
        <f t="shared" si="3"/>
        <v>0.78439425051334688</v>
      </c>
      <c r="K16">
        <f t="shared" si="4"/>
        <v>1.087914227223552</v>
      </c>
    </row>
    <row r="17" spans="1:11">
      <c r="A17">
        <v>5</v>
      </c>
      <c r="B17" t="s">
        <v>109</v>
      </c>
      <c r="C17" t="s">
        <v>110</v>
      </c>
      <c r="D17">
        <v>0.50600000000000001</v>
      </c>
      <c r="E17">
        <v>0.49159999999999998</v>
      </c>
      <c r="F17" s="17">
        <v>6.4500000000000002E-2</v>
      </c>
      <c r="G17">
        <f t="shared" si="0"/>
        <v>1.4400000000000024E-2</v>
      </c>
      <c r="H17" s="17">
        <f t="shared" si="1"/>
        <v>5.0099999999999978E-2</v>
      </c>
      <c r="I17">
        <f t="shared" si="2"/>
        <v>0.22325581395348873</v>
      </c>
      <c r="J17">
        <f t="shared" si="3"/>
        <v>0.7767441860465113</v>
      </c>
      <c r="K17">
        <f t="shared" si="4"/>
        <v>1.0786716024292911</v>
      </c>
    </row>
    <row r="18" spans="1:11">
      <c r="A18">
        <v>6</v>
      </c>
      <c r="B18" t="s">
        <v>109</v>
      </c>
      <c r="C18" t="s">
        <v>110</v>
      </c>
      <c r="D18">
        <v>0.4234</v>
      </c>
      <c r="E18">
        <v>0.41889999999999999</v>
      </c>
      <c r="F18" s="17">
        <v>3.2399999999999998E-2</v>
      </c>
      <c r="G18">
        <f t="shared" si="0"/>
        <v>4.500000000000004E-3</v>
      </c>
      <c r="H18" s="17">
        <f t="shared" si="1"/>
        <v>2.7899999999999994E-2</v>
      </c>
      <c r="I18">
        <f t="shared" si="2"/>
        <v>0.13888888888888901</v>
      </c>
      <c r="J18">
        <f t="shared" si="3"/>
        <v>0.86111111111111094</v>
      </c>
      <c r="K18">
        <f t="shared" si="4"/>
        <v>1.1889030785959807</v>
      </c>
    </row>
    <row r="19" spans="1:11">
      <c r="A19">
        <v>7</v>
      </c>
      <c r="B19" t="s">
        <v>109</v>
      </c>
      <c r="C19" t="s">
        <v>110</v>
      </c>
      <c r="D19">
        <v>0.47749999999999998</v>
      </c>
      <c r="E19">
        <v>0.4672</v>
      </c>
      <c r="F19" s="17">
        <v>5.3800000000000001E-2</v>
      </c>
      <c r="G19">
        <f t="shared" si="0"/>
        <v>1.0299999999999976E-2</v>
      </c>
      <c r="H19" s="17">
        <f t="shared" si="1"/>
        <v>4.3500000000000025E-2</v>
      </c>
      <c r="I19">
        <f t="shared" si="2"/>
        <v>0.19144981412639361</v>
      </c>
      <c r="J19">
        <f t="shared" si="3"/>
        <v>0.80855018587360639</v>
      </c>
      <c r="K19">
        <f t="shared" si="4"/>
        <v>1.1179243668457008</v>
      </c>
    </row>
    <row r="20" spans="1:11">
      <c r="A20">
        <v>8</v>
      </c>
      <c r="B20" t="s">
        <v>109</v>
      </c>
      <c r="C20" t="s">
        <v>110</v>
      </c>
      <c r="D20">
        <v>0.4108</v>
      </c>
      <c r="E20">
        <v>0.40439999999999998</v>
      </c>
      <c r="F20" s="17">
        <v>3.5299999999999998E-2</v>
      </c>
      <c r="G20">
        <f t="shared" si="0"/>
        <v>6.4000000000000168E-3</v>
      </c>
      <c r="H20" s="17">
        <f t="shared" si="1"/>
        <v>2.8899999999999981E-2</v>
      </c>
      <c r="I20">
        <f t="shared" si="2"/>
        <v>0.18130311614730926</v>
      </c>
      <c r="J20">
        <f t="shared" si="3"/>
        <v>0.81869688385269068</v>
      </c>
      <c r="K20">
        <f t="shared" si="4"/>
        <v>1.1309537439791597</v>
      </c>
    </row>
    <row r="21" spans="1:11">
      <c r="A21">
        <v>9</v>
      </c>
      <c r="B21" t="s">
        <v>109</v>
      </c>
      <c r="C21" t="s">
        <v>110</v>
      </c>
      <c r="D21">
        <v>0.44180000000000003</v>
      </c>
      <c r="E21">
        <v>0.4405</v>
      </c>
      <c r="F21" s="17">
        <v>1.24E-2</v>
      </c>
      <c r="G21">
        <f t="shared" si="0"/>
        <v>1.3000000000000234E-3</v>
      </c>
      <c r="H21" s="17">
        <f t="shared" si="1"/>
        <v>1.1099999999999976E-2</v>
      </c>
      <c r="I21">
        <f t="shared" si="2"/>
        <v>0.10483870967742125</v>
      </c>
      <c r="J21">
        <f t="shared" si="3"/>
        <v>0.89516129032257874</v>
      </c>
      <c r="K21">
        <f t="shared" si="4"/>
        <v>1.2410658218456183</v>
      </c>
    </row>
    <row r="22" spans="1:11">
      <c r="A22">
        <v>10</v>
      </c>
      <c r="B22" t="s">
        <v>109</v>
      </c>
      <c r="C22" t="s">
        <v>110</v>
      </c>
      <c r="D22">
        <v>0.45019999999999999</v>
      </c>
      <c r="E22">
        <v>0.4466</v>
      </c>
      <c r="F22" s="17">
        <v>2.5100000000000001E-2</v>
      </c>
      <c r="G22">
        <f t="shared" si="0"/>
        <v>3.5999999999999921E-3</v>
      </c>
      <c r="H22" s="17">
        <f t="shared" si="1"/>
        <v>2.1500000000000009E-2</v>
      </c>
      <c r="I22">
        <f t="shared" si="2"/>
        <v>0.14342629482071681</v>
      </c>
      <c r="J22">
        <f t="shared" si="3"/>
        <v>0.85657370517928322</v>
      </c>
      <c r="K22">
        <f t="shared" si="4"/>
        <v>1.1823870700607719</v>
      </c>
    </row>
    <row r="23" spans="1:11">
      <c r="A23">
        <v>1</v>
      </c>
      <c r="B23" t="s">
        <v>109</v>
      </c>
      <c r="C23" t="s">
        <v>87</v>
      </c>
      <c r="D23">
        <v>0.47339999999999999</v>
      </c>
      <c r="E23">
        <v>0.46889999999999998</v>
      </c>
      <c r="F23" s="17">
        <v>2.4199999999999999E-2</v>
      </c>
      <c r="G23">
        <f t="shared" si="0"/>
        <v>4.500000000000004E-3</v>
      </c>
      <c r="H23" s="17">
        <f t="shared" si="1"/>
        <v>1.9699999999999995E-2</v>
      </c>
      <c r="I23">
        <f t="shared" si="2"/>
        <v>0.18595041322314065</v>
      </c>
      <c r="J23">
        <f t="shared" si="3"/>
        <v>0.81404958677685935</v>
      </c>
      <c r="K23">
        <f t="shared" si="4"/>
        <v>1.1249521598391685</v>
      </c>
    </row>
    <row r="24" spans="1:11">
      <c r="A24">
        <v>2</v>
      </c>
      <c r="B24" t="s">
        <v>109</v>
      </c>
      <c r="C24" t="s">
        <v>87</v>
      </c>
      <c r="D24">
        <v>0.39639999999999997</v>
      </c>
      <c r="E24">
        <v>0.39269999999999999</v>
      </c>
      <c r="F24" s="17">
        <v>1.9599999999999999E-2</v>
      </c>
      <c r="G24">
        <f t="shared" si="0"/>
        <v>3.6999999999999811E-3</v>
      </c>
      <c r="H24" s="17">
        <f t="shared" si="1"/>
        <v>1.5900000000000018E-2</v>
      </c>
      <c r="I24">
        <f t="shared" si="2"/>
        <v>0.18877551020408068</v>
      </c>
      <c r="J24">
        <f t="shared" si="3"/>
        <v>0.81122448979591932</v>
      </c>
      <c r="K24">
        <f t="shared" si="4"/>
        <v>1.1213320982199568</v>
      </c>
    </row>
    <row r="25" spans="1:11">
      <c r="A25">
        <v>3</v>
      </c>
      <c r="B25" t="s">
        <v>109</v>
      </c>
      <c r="C25" t="s">
        <v>87</v>
      </c>
      <c r="D25">
        <v>0.45229999999999998</v>
      </c>
      <c r="E25">
        <v>0.4446</v>
      </c>
      <c r="F25" s="17">
        <v>3.6799999999999999E-2</v>
      </c>
      <c r="G25">
        <f t="shared" si="0"/>
        <v>7.6999999999999846E-3</v>
      </c>
      <c r="H25" s="17">
        <f t="shared" si="1"/>
        <v>2.9100000000000015E-2</v>
      </c>
      <c r="I25">
        <f t="shared" si="2"/>
        <v>0.20923913043478221</v>
      </c>
      <c r="J25">
        <f t="shared" si="3"/>
        <v>0.79076086956521785</v>
      </c>
      <c r="K25">
        <f t="shared" si="4"/>
        <v>1.0956971530691981</v>
      </c>
    </row>
    <row r="26" spans="1:11">
      <c r="A26">
        <v>4</v>
      </c>
      <c r="B26" t="s">
        <v>109</v>
      </c>
      <c r="C26" t="s">
        <v>87</v>
      </c>
      <c r="D26">
        <v>0.5081</v>
      </c>
      <c r="E26">
        <v>0.50249999999999995</v>
      </c>
      <c r="F26" s="17">
        <v>3.73E-2</v>
      </c>
      <c r="G26">
        <f t="shared" si="0"/>
        <v>5.6000000000000494E-3</v>
      </c>
      <c r="H26" s="17">
        <f t="shared" si="1"/>
        <v>3.169999999999995E-2</v>
      </c>
      <c r="I26">
        <f t="shared" si="2"/>
        <v>0.15013404825737398</v>
      </c>
      <c r="J26">
        <f t="shared" si="3"/>
        <v>0.84986595174262602</v>
      </c>
      <c r="K26">
        <f t="shared" si="4"/>
        <v>1.172909241116068</v>
      </c>
    </row>
    <row r="27" spans="1:11">
      <c r="A27">
        <v>5</v>
      </c>
      <c r="B27" t="s">
        <v>109</v>
      </c>
      <c r="C27" t="s">
        <v>87</v>
      </c>
      <c r="D27">
        <v>0.44219999999999998</v>
      </c>
      <c r="E27">
        <v>0.436</v>
      </c>
      <c r="F27" s="17">
        <v>3.3399999999999999E-2</v>
      </c>
      <c r="G27">
        <f t="shared" si="0"/>
        <v>6.1999999999999833E-3</v>
      </c>
      <c r="H27" s="17">
        <f t="shared" si="1"/>
        <v>2.7200000000000016E-2</v>
      </c>
      <c r="I27">
        <f t="shared" si="2"/>
        <v>0.18562874251496955</v>
      </c>
      <c r="J27">
        <f t="shared" si="3"/>
        <v>0.81437125748503048</v>
      </c>
      <c r="K27">
        <f t="shared" si="4"/>
        <v>1.1253656855849472</v>
      </c>
    </row>
    <row r="28" spans="1:11">
      <c r="A28">
        <v>6</v>
      </c>
      <c r="B28" t="s">
        <v>109</v>
      </c>
      <c r="C28" t="s">
        <v>87</v>
      </c>
      <c r="D28">
        <v>0.43390000000000001</v>
      </c>
      <c r="E28">
        <v>0.42799999999999999</v>
      </c>
      <c r="F28" s="17">
        <v>3.3500000000000002E-2</v>
      </c>
      <c r="G28">
        <f t="shared" si="0"/>
        <v>5.9000000000000163E-3</v>
      </c>
      <c r="H28" s="17">
        <f t="shared" si="1"/>
        <v>2.7599999999999986E-2</v>
      </c>
      <c r="I28">
        <f t="shared" si="2"/>
        <v>0.17611940298507511</v>
      </c>
      <c r="J28">
        <f t="shared" si="3"/>
        <v>0.82388059701492489</v>
      </c>
      <c r="K28">
        <f t="shared" si="4"/>
        <v>1.1377192047125315</v>
      </c>
    </row>
    <row r="29" spans="1:11">
      <c r="A29">
        <v>7</v>
      </c>
      <c r="B29" t="s">
        <v>109</v>
      </c>
      <c r="C29" t="s">
        <v>87</v>
      </c>
      <c r="D29">
        <v>0.52439999999999998</v>
      </c>
      <c r="E29">
        <v>0.51800000000000002</v>
      </c>
      <c r="F29" s="17">
        <v>3.15E-2</v>
      </c>
      <c r="G29">
        <f t="shared" si="0"/>
        <v>6.3999999999999613E-3</v>
      </c>
      <c r="H29" s="17">
        <f t="shared" si="1"/>
        <v>2.5100000000000039E-2</v>
      </c>
      <c r="I29">
        <f t="shared" si="2"/>
        <v>0.20317460317460195</v>
      </c>
      <c r="J29">
        <f t="shared" si="3"/>
        <v>0.7968253968253981</v>
      </c>
      <c r="K29">
        <f t="shared" si="4"/>
        <v>1.1031921632163395</v>
      </c>
    </row>
    <row r="30" spans="1:11">
      <c r="A30">
        <v>8</v>
      </c>
      <c r="B30" t="s">
        <v>109</v>
      </c>
      <c r="C30" t="s">
        <v>87</v>
      </c>
      <c r="D30">
        <v>0.40250000000000002</v>
      </c>
      <c r="E30">
        <v>0.3972</v>
      </c>
      <c r="F30" s="17">
        <v>3.5099999999999999E-2</v>
      </c>
      <c r="G30">
        <f t="shared" si="0"/>
        <v>5.3000000000000269E-3</v>
      </c>
      <c r="H30" s="17">
        <f t="shared" si="1"/>
        <v>2.9799999999999972E-2</v>
      </c>
      <c r="I30">
        <f t="shared" si="2"/>
        <v>0.15099715099715177</v>
      </c>
      <c r="J30">
        <f t="shared" si="3"/>
        <v>0.84900284900284828</v>
      </c>
      <c r="K30">
        <f t="shared" si="4"/>
        <v>1.1717025250212263</v>
      </c>
    </row>
    <row r="31" spans="1:11">
      <c r="A31">
        <v>9</v>
      </c>
      <c r="B31" t="s">
        <v>109</v>
      </c>
      <c r="C31" t="s">
        <v>87</v>
      </c>
      <c r="D31">
        <v>0.45660000000000001</v>
      </c>
      <c r="E31">
        <v>0.44369999999999998</v>
      </c>
      <c r="F31" s="17">
        <v>6.1199999999999997E-2</v>
      </c>
      <c r="G31">
        <f t="shared" si="0"/>
        <v>1.2900000000000023E-2</v>
      </c>
      <c r="H31" s="17">
        <f t="shared" si="1"/>
        <v>4.8299999999999975E-2</v>
      </c>
      <c r="I31">
        <f t="shared" si="2"/>
        <v>0.21078431372549059</v>
      </c>
      <c r="J31">
        <f t="shared" si="3"/>
        <v>0.78921568627450944</v>
      </c>
      <c r="K31">
        <f t="shared" si="4"/>
        <v>1.0938003660352185</v>
      </c>
    </row>
    <row r="32" spans="1:11">
      <c r="A32">
        <v>10</v>
      </c>
      <c r="B32" t="s">
        <v>109</v>
      </c>
      <c r="C32" t="s">
        <v>87</v>
      </c>
      <c r="D32">
        <v>0.46500000000000002</v>
      </c>
      <c r="E32">
        <v>0.4617</v>
      </c>
      <c r="F32" s="17">
        <v>2.7300000000000001E-2</v>
      </c>
      <c r="G32">
        <f t="shared" si="0"/>
        <v>3.3000000000000251E-3</v>
      </c>
      <c r="H32" s="17">
        <f t="shared" si="1"/>
        <v>2.3999999999999976E-2</v>
      </c>
      <c r="I32">
        <f t="shared" si="2"/>
        <v>0.1208791208791218</v>
      </c>
      <c r="J32">
        <f t="shared" si="3"/>
        <v>0.87912087912087822</v>
      </c>
      <c r="K32">
        <f t="shared" si="4"/>
        <v>1.2157041983402606</v>
      </c>
    </row>
    <row r="33" spans="1:11">
      <c r="A33">
        <v>1</v>
      </c>
      <c r="B33" t="s">
        <v>111</v>
      </c>
      <c r="C33" t="s">
        <v>93</v>
      </c>
      <c r="D33" s="17">
        <v>1.0526</v>
      </c>
      <c r="E33" s="17">
        <v>1.0397000000000001</v>
      </c>
      <c r="F33" s="17">
        <v>7.8399999999999997E-2</v>
      </c>
      <c r="G33" s="17">
        <f t="shared" si="0"/>
        <v>1.2899999999999912E-2</v>
      </c>
      <c r="H33" s="17">
        <f t="shared" si="1"/>
        <v>6.5500000000000086E-2</v>
      </c>
      <c r="I33">
        <f t="shared" si="2"/>
        <v>0.16454081632652948</v>
      </c>
      <c r="J33">
        <f t="shared" si="3"/>
        <v>0.8354591836734705</v>
      </c>
      <c r="K33">
        <f t="shared" si="4"/>
        <v>1.1531214478757865</v>
      </c>
    </row>
    <row r="34" spans="1:11">
      <c r="A34">
        <v>2</v>
      </c>
      <c r="B34" t="s">
        <v>111</v>
      </c>
      <c r="C34" t="s">
        <v>93</v>
      </c>
      <c r="D34" s="17">
        <v>1.1599999999999999</v>
      </c>
      <c r="E34" s="17">
        <v>1.1244000000000001</v>
      </c>
      <c r="F34" s="17">
        <v>0.18099999999999999</v>
      </c>
      <c r="G34" s="17">
        <f t="shared" si="0"/>
        <v>3.5599999999999854E-2</v>
      </c>
      <c r="H34" s="17">
        <f t="shared" si="1"/>
        <v>0.14540000000000014</v>
      </c>
      <c r="I34">
        <f t="shared" si="2"/>
        <v>0.19668508287292738</v>
      </c>
      <c r="J34">
        <f t="shared" si="3"/>
        <v>0.80331491712707259</v>
      </c>
      <c r="K34">
        <f t="shared" si="4"/>
        <v>1.1113053703267743</v>
      </c>
    </row>
    <row r="35" spans="1:11">
      <c r="A35">
        <v>3</v>
      </c>
      <c r="B35" t="s">
        <v>111</v>
      </c>
      <c r="C35" t="s">
        <v>93</v>
      </c>
      <c r="D35" s="17">
        <v>1.0567</v>
      </c>
      <c r="E35" s="17">
        <v>1.0437000000000001</v>
      </c>
      <c r="F35" s="17">
        <v>0.1434</v>
      </c>
      <c r="G35" s="17">
        <f t="shared" si="0"/>
        <v>1.2999999999999901E-2</v>
      </c>
      <c r="H35" s="17">
        <f t="shared" si="1"/>
        <v>0.1304000000000001</v>
      </c>
      <c r="I35">
        <f t="shared" si="2"/>
        <v>9.0655509065550213E-2</v>
      </c>
      <c r="J35">
        <f t="shared" si="3"/>
        <v>0.9093444909344498</v>
      </c>
      <c r="K35">
        <f t="shared" si="4"/>
        <v>1.2649602777451259</v>
      </c>
    </row>
    <row r="36" spans="1:11">
      <c r="A36">
        <v>4</v>
      </c>
      <c r="B36" t="s">
        <v>111</v>
      </c>
      <c r="C36" t="s">
        <v>93</v>
      </c>
      <c r="D36" s="17">
        <v>1.1912</v>
      </c>
      <c r="E36" s="17">
        <v>1.1528</v>
      </c>
      <c r="F36" s="17">
        <v>0.21959999999999999</v>
      </c>
      <c r="G36" s="17">
        <f t="shared" si="0"/>
        <v>3.839999999999999E-2</v>
      </c>
      <c r="H36" s="17">
        <f t="shared" si="1"/>
        <v>0.1812</v>
      </c>
      <c r="I36">
        <f t="shared" si="2"/>
        <v>0.17486338797814205</v>
      </c>
      <c r="J36">
        <f t="shared" si="3"/>
        <v>0.82513661202185795</v>
      </c>
      <c r="K36">
        <f t="shared" si="4"/>
        <v>1.1393701776367742</v>
      </c>
    </row>
    <row r="37" spans="1:11">
      <c r="A37">
        <v>5</v>
      </c>
      <c r="B37" t="s">
        <v>111</v>
      </c>
      <c r="C37" t="s">
        <v>93</v>
      </c>
      <c r="D37" s="17">
        <v>1.1177999999999999</v>
      </c>
      <c r="E37" s="17">
        <v>1.0944</v>
      </c>
      <c r="F37" s="17">
        <v>8.9499999999999996E-2</v>
      </c>
      <c r="G37" s="17">
        <f t="shared" si="0"/>
        <v>2.3399999999999865E-2</v>
      </c>
      <c r="H37" s="17">
        <f t="shared" si="1"/>
        <v>6.6100000000000131E-2</v>
      </c>
      <c r="I37">
        <f t="shared" si="2"/>
        <v>0.26145251396647895</v>
      </c>
      <c r="J37">
        <f t="shared" si="3"/>
        <v>0.73854748603352105</v>
      </c>
      <c r="K37">
        <f t="shared" si="4"/>
        <v>1.0340712904470348</v>
      </c>
    </row>
    <row r="38" spans="1:11">
      <c r="A38">
        <v>6</v>
      </c>
      <c r="B38" t="s">
        <v>111</v>
      </c>
      <c r="C38" t="s">
        <v>93</v>
      </c>
      <c r="D38" s="17">
        <v>1.1838</v>
      </c>
      <c r="E38" s="17">
        <v>1.1476</v>
      </c>
      <c r="F38" s="17">
        <v>0.21740000000000001</v>
      </c>
      <c r="G38" s="17">
        <f t="shared" si="0"/>
        <v>3.620000000000001E-2</v>
      </c>
      <c r="H38" s="17">
        <f t="shared" si="1"/>
        <v>0.1812</v>
      </c>
      <c r="I38">
        <f t="shared" si="2"/>
        <v>0.16651333946642138</v>
      </c>
      <c r="J38">
        <f t="shared" si="3"/>
        <v>0.83348666053357867</v>
      </c>
      <c r="K38">
        <f t="shared" si="4"/>
        <v>1.1504677394053335</v>
      </c>
    </row>
    <row r="39" spans="1:11">
      <c r="A39">
        <v>7</v>
      </c>
      <c r="B39" t="s">
        <v>111</v>
      </c>
      <c r="C39" t="s">
        <v>93</v>
      </c>
      <c r="D39" s="17">
        <v>1.1685000000000001</v>
      </c>
      <c r="E39" s="17">
        <v>1.1412</v>
      </c>
      <c r="F39" s="17">
        <v>0.20150000000000001</v>
      </c>
      <c r="G39" s="17">
        <f t="shared" si="0"/>
        <v>2.7300000000000102E-2</v>
      </c>
      <c r="H39" s="17">
        <f t="shared" si="1"/>
        <v>0.17419999999999991</v>
      </c>
      <c r="I39">
        <f t="shared" si="2"/>
        <v>0.13548387096774242</v>
      </c>
      <c r="J39">
        <f t="shared" si="3"/>
        <v>0.86451612903225761</v>
      </c>
      <c r="K39">
        <f t="shared" si="4"/>
        <v>1.1938516871178764</v>
      </c>
    </row>
    <row r="40" spans="1:11">
      <c r="A40">
        <v>8</v>
      </c>
      <c r="B40" t="s">
        <v>111</v>
      </c>
      <c r="C40" t="s">
        <v>93</v>
      </c>
      <c r="D40" s="17">
        <v>1.1685000000000001</v>
      </c>
      <c r="E40" s="17">
        <v>1.1040000000000001</v>
      </c>
      <c r="F40" s="17">
        <v>0.15629999999999999</v>
      </c>
      <c r="G40" s="17">
        <f t="shared" si="0"/>
        <v>6.4500000000000002E-2</v>
      </c>
      <c r="H40" s="17">
        <f t="shared" si="1"/>
        <v>9.1799999999999993E-2</v>
      </c>
      <c r="I40">
        <f t="shared" si="2"/>
        <v>0.41266794625719772</v>
      </c>
      <c r="J40">
        <f t="shared" si="3"/>
        <v>0.58733205374280228</v>
      </c>
      <c r="K40">
        <f t="shared" si="4"/>
        <v>0.87318047409599608</v>
      </c>
    </row>
    <row r="41" spans="1:11">
      <c r="A41">
        <v>9</v>
      </c>
      <c r="B41" t="s">
        <v>111</v>
      </c>
      <c r="C41" t="s">
        <v>93</v>
      </c>
      <c r="D41" s="17">
        <v>1.1297999999999999</v>
      </c>
      <c r="E41" s="17">
        <v>1.0852999999999999</v>
      </c>
      <c r="F41" s="17">
        <v>0.13519999999999999</v>
      </c>
      <c r="G41" s="17">
        <f t="shared" si="0"/>
        <v>4.4499999999999984E-2</v>
      </c>
      <c r="H41" s="17">
        <f t="shared" si="1"/>
        <v>9.0700000000000003E-2</v>
      </c>
      <c r="I41">
        <f t="shared" si="2"/>
        <v>0.32914201183431946</v>
      </c>
      <c r="J41">
        <f t="shared" si="3"/>
        <v>0.67085798816568054</v>
      </c>
      <c r="K41">
        <f t="shared" si="4"/>
        <v>0.95976925424933401</v>
      </c>
    </row>
    <row r="42" spans="1:11">
      <c r="A42">
        <v>10</v>
      </c>
      <c r="B42" t="s">
        <v>111</v>
      </c>
      <c r="C42" t="s">
        <v>93</v>
      </c>
      <c r="D42" s="17">
        <v>1.0524</v>
      </c>
      <c r="E42" s="17">
        <v>1.0362</v>
      </c>
      <c r="F42" s="17">
        <v>8.5699999999999998E-2</v>
      </c>
      <c r="G42" s="17">
        <f t="shared" si="0"/>
        <v>1.6199999999999992E-2</v>
      </c>
      <c r="H42" s="17">
        <f t="shared" si="1"/>
        <v>6.9500000000000006E-2</v>
      </c>
      <c r="I42">
        <f t="shared" si="2"/>
        <v>0.18903150525087506</v>
      </c>
      <c r="J42">
        <f t="shared" si="3"/>
        <v>0.81096849474912491</v>
      </c>
      <c r="K42">
        <f t="shared" si="4"/>
        <v>1.1210051000544345</v>
      </c>
    </row>
    <row r="43" spans="1:11">
      <c r="A43">
        <v>1</v>
      </c>
      <c r="B43" t="s">
        <v>111</v>
      </c>
      <c r="C43" t="s">
        <v>112</v>
      </c>
      <c r="D43">
        <v>0.42880000000000001</v>
      </c>
      <c r="E43">
        <v>0.4249</v>
      </c>
      <c r="F43" s="17">
        <v>2.6599999999999999E-2</v>
      </c>
      <c r="G43">
        <f t="shared" si="0"/>
        <v>3.9000000000000146E-3</v>
      </c>
      <c r="H43" s="17">
        <f t="shared" si="1"/>
        <v>2.2699999999999984E-2</v>
      </c>
      <c r="I43">
        <f t="shared" si="2"/>
        <v>0.14661654135338401</v>
      </c>
      <c r="J43">
        <f t="shared" si="3"/>
        <v>0.85338345864661602</v>
      </c>
      <c r="K43">
        <f t="shared" si="4"/>
        <v>1.1778569827492766</v>
      </c>
    </row>
    <row r="44" spans="1:11">
      <c r="A44">
        <v>2</v>
      </c>
      <c r="B44" t="s">
        <v>111</v>
      </c>
      <c r="C44" t="s">
        <v>112</v>
      </c>
      <c r="D44">
        <v>0.5544</v>
      </c>
      <c r="E44">
        <v>0.55020000000000002</v>
      </c>
      <c r="F44" s="17">
        <v>2.8899999999999999E-2</v>
      </c>
      <c r="G44">
        <f t="shared" si="0"/>
        <v>4.1999999999999815E-3</v>
      </c>
      <c r="H44" s="17">
        <f t="shared" si="1"/>
        <v>2.4700000000000017E-2</v>
      </c>
      <c r="I44">
        <f t="shared" si="2"/>
        <v>0.14532871972318276</v>
      </c>
      <c r="J44">
        <f t="shared" si="3"/>
        <v>0.85467128027681727</v>
      </c>
      <c r="K44">
        <f t="shared" si="4"/>
        <v>1.1796806897896546</v>
      </c>
    </row>
    <row r="45" spans="1:11">
      <c r="A45">
        <v>3</v>
      </c>
      <c r="B45" t="s">
        <v>111</v>
      </c>
      <c r="C45" t="s">
        <v>112</v>
      </c>
      <c r="D45">
        <v>0.39369999999999999</v>
      </c>
      <c r="E45">
        <v>0.38850000000000001</v>
      </c>
      <c r="F45" s="17">
        <v>2.58E-2</v>
      </c>
      <c r="G45">
        <f t="shared" si="0"/>
        <v>5.1999999999999824E-3</v>
      </c>
      <c r="H45" s="17">
        <f t="shared" si="1"/>
        <v>2.0600000000000018E-2</v>
      </c>
      <c r="I45">
        <f t="shared" si="2"/>
        <v>0.20155038759689856</v>
      </c>
      <c r="J45">
        <f t="shared" si="3"/>
        <v>0.79844961240310142</v>
      </c>
      <c r="K45">
        <f t="shared" si="4"/>
        <v>1.1052135371561378</v>
      </c>
    </row>
    <row r="46" spans="1:11">
      <c r="A46">
        <v>4</v>
      </c>
      <c r="B46" t="s">
        <v>111</v>
      </c>
      <c r="C46" t="s">
        <v>112</v>
      </c>
      <c r="D46">
        <v>0.42249999999999999</v>
      </c>
      <c r="E46">
        <v>0.41889999999999999</v>
      </c>
      <c r="F46" s="17">
        <v>2.1499999999999998E-2</v>
      </c>
      <c r="G46">
        <f t="shared" si="0"/>
        <v>3.5999999999999921E-3</v>
      </c>
      <c r="H46" s="17">
        <f t="shared" si="1"/>
        <v>1.7900000000000006E-2</v>
      </c>
      <c r="I46">
        <f t="shared" si="2"/>
        <v>0.16744186046511592</v>
      </c>
      <c r="J46">
        <f t="shared" si="3"/>
        <v>0.83255813953488411</v>
      </c>
      <c r="K46">
        <f t="shared" si="4"/>
        <v>1.1492229248221393</v>
      </c>
    </row>
    <row r="47" spans="1:11">
      <c r="A47">
        <v>5</v>
      </c>
      <c r="B47" t="s">
        <v>111</v>
      </c>
      <c r="C47" t="s">
        <v>112</v>
      </c>
      <c r="D47">
        <v>0.46910000000000002</v>
      </c>
      <c r="E47">
        <v>0.46639999999999998</v>
      </c>
      <c r="F47" s="17">
        <v>1.95E-2</v>
      </c>
      <c r="G47">
        <f t="shared" si="0"/>
        <v>2.7000000000000357E-3</v>
      </c>
      <c r="H47" s="17">
        <f t="shared" si="1"/>
        <v>1.6799999999999964E-2</v>
      </c>
      <c r="I47">
        <f t="shared" si="2"/>
        <v>0.1384615384615403</v>
      </c>
      <c r="J47">
        <f t="shared" si="3"/>
        <v>0.8615384615384597</v>
      </c>
      <c r="K47">
        <f t="shared" si="4"/>
        <v>1.189521338911109</v>
      </c>
    </row>
    <row r="48" spans="1:11">
      <c r="A48">
        <v>6</v>
      </c>
      <c r="B48" t="s">
        <v>111</v>
      </c>
      <c r="C48" t="s">
        <v>112</v>
      </c>
      <c r="D48">
        <v>0.45779999999999998</v>
      </c>
      <c r="E48">
        <v>0.4551</v>
      </c>
      <c r="F48" s="17">
        <v>2.06E-2</v>
      </c>
      <c r="G48">
        <f t="shared" si="0"/>
        <v>2.6999999999999802E-3</v>
      </c>
      <c r="H48" s="17">
        <f t="shared" si="1"/>
        <v>1.790000000000002E-2</v>
      </c>
      <c r="I48">
        <f t="shared" si="2"/>
        <v>0.13106796116504757</v>
      </c>
      <c r="J48">
        <f t="shared" si="3"/>
        <v>0.8689320388349524</v>
      </c>
      <c r="K48">
        <f t="shared" si="4"/>
        <v>1.2003483099458276</v>
      </c>
    </row>
    <row r="49" spans="1:11">
      <c r="A49">
        <v>7</v>
      </c>
      <c r="B49" t="s">
        <v>111</v>
      </c>
      <c r="C49" t="s">
        <v>112</v>
      </c>
      <c r="D49">
        <v>0.48809999999999998</v>
      </c>
      <c r="E49">
        <v>0.48130000000000001</v>
      </c>
      <c r="F49" s="17">
        <v>4.3799999999999999E-2</v>
      </c>
      <c r="G49">
        <f t="shared" si="0"/>
        <v>6.7999999999999727E-3</v>
      </c>
      <c r="H49" s="17">
        <f t="shared" si="1"/>
        <v>3.7000000000000026E-2</v>
      </c>
      <c r="I49">
        <f t="shared" si="2"/>
        <v>0.1552511415525108</v>
      </c>
      <c r="J49">
        <f t="shared" si="3"/>
        <v>0.84474885844748915</v>
      </c>
      <c r="K49">
        <f t="shared" si="4"/>
        <v>1.1657958324768571</v>
      </c>
    </row>
    <row r="50" spans="1:11">
      <c r="A50">
        <v>8</v>
      </c>
      <c r="B50" t="s">
        <v>111</v>
      </c>
      <c r="C50" t="s">
        <v>112</v>
      </c>
      <c r="D50">
        <v>0.46110000000000001</v>
      </c>
      <c r="E50">
        <v>0.45639999999999997</v>
      </c>
      <c r="F50" s="17">
        <v>3.3500000000000002E-2</v>
      </c>
      <c r="G50">
        <f t="shared" si="0"/>
        <v>4.7000000000000375E-3</v>
      </c>
      <c r="H50" s="17">
        <f t="shared" si="1"/>
        <v>2.8799999999999965E-2</v>
      </c>
      <c r="I50">
        <f t="shared" si="2"/>
        <v>0.14029850746268768</v>
      </c>
      <c r="J50">
        <f t="shared" si="3"/>
        <v>0.85970149253731232</v>
      </c>
      <c r="K50">
        <f t="shared" si="4"/>
        <v>1.1868693724981743</v>
      </c>
    </row>
    <row r="51" spans="1:11">
      <c r="A51">
        <v>9</v>
      </c>
      <c r="B51" t="s">
        <v>111</v>
      </c>
      <c r="C51" t="s">
        <v>112</v>
      </c>
      <c r="D51">
        <v>0.49680000000000002</v>
      </c>
      <c r="E51">
        <v>0.49170000000000003</v>
      </c>
      <c r="F51" s="17">
        <v>4.6899999999999997E-2</v>
      </c>
      <c r="G51">
        <f t="shared" si="0"/>
        <v>5.0999999999999934E-3</v>
      </c>
      <c r="H51" s="17">
        <f t="shared" si="1"/>
        <v>4.1800000000000004E-2</v>
      </c>
      <c r="I51">
        <f t="shared" si="2"/>
        <v>0.10874200426439219</v>
      </c>
      <c r="J51">
        <f t="shared" si="3"/>
        <v>0.89125799573560782</v>
      </c>
      <c r="K51">
        <f t="shared" si="4"/>
        <v>1.2347464259956078</v>
      </c>
    </row>
    <row r="52" spans="1:11">
      <c r="A52">
        <v>10</v>
      </c>
      <c r="B52" t="s">
        <v>111</v>
      </c>
      <c r="C52" t="s">
        <v>112</v>
      </c>
      <c r="D52">
        <v>0.43880000000000002</v>
      </c>
      <c r="E52">
        <v>0.43619999999999998</v>
      </c>
      <c r="F52" s="17">
        <v>2.1499999999999998E-2</v>
      </c>
      <c r="G52">
        <f t="shared" si="0"/>
        <v>2.6000000000000467E-3</v>
      </c>
      <c r="H52" s="17">
        <f t="shared" si="1"/>
        <v>1.8899999999999952E-2</v>
      </c>
      <c r="I52">
        <f t="shared" si="2"/>
        <v>0.12093023255814171</v>
      </c>
      <c r="J52">
        <f t="shared" si="3"/>
        <v>0.87906976744185827</v>
      </c>
      <c r="K52">
        <f t="shared" si="4"/>
        <v>1.2156258101533559</v>
      </c>
    </row>
    <row r="53" spans="1:11">
      <c r="A53">
        <v>1</v>
      </c>
      <c r="B53" t="s">
        <v>113</v>
      </c>
      <c r="C53" t="s">
        <v>114</v>
      </c>
      <c r="D53">
        <v>0.40799999999999997</v>
      </c>
      <c r="E53">
        <v>0.40389999999999998</v>
      </c>
      <c r="F53" s="17">
        <v>2.0400000000000001E-2</v>
      </c>
      <c r="G53">
        <f t="shared" si="0"/>
        <v>4.0999999999999925E-3</v>
      </c>
      <c r="H53" s="17">
        <f t="shared" si="1"/>
        <v>1.6300000000000009E-2</v>
      </c>
      <c r="I53">
        <f t="shared" si="2"/>
        <v>0.20098039215686236</v>
      </c>
      <c r="J53">
        <f t="shared" si="3"/>
        <v>0.79901960784313764</v>
      </c>
      <c r="K53">
        <f t="shared" si="4"/>
        <v>1.1059243506799619</v>
      </c>
    </row>
    <row r="54" spans="1:11">
      <c r="A54">
        <v>2</v>
      </c>
      <c r="B54" t="s">
        <v>113</v>
      </c>
      <c r="C54" t="s">
        <v>114</v>
      </c>
      <c r="D54">
        <v>0.45229999999999998</v>
      </c>
      <c r="E54">
        <v>0.4466</v>
      </c>
      <c r="F54" s="17">
        <v>2.6499999999999999E-2</v>
      </c>
      <c r="G54">
        <f t="shared" si="0"/>
        <v>5.6999999999999829E-3</v>
      </c>
      <c r="H54" s="17">
        <f t="shared" si="1"/>
        <v>2.0800000000000016E-2</v>
      </c>
      <c r="I54">
        <f t="shared" si="2"/>
        <v>0.21509433962264088</v>
      </c>
      <c r="J54">
        <f t="shared" si="3"/>
        <v>0.78490566037735909</v>
      </c>
      <c r="K54">
        <f t="shared" si="4"/>
        <v>1.0885362821198534</v>
      </c>
    </row>
    <row r="55" spans="1:11">
      <c r="A55">
        <v>3</v>
      </c>
      <c r="B55" t="s">
        <v>113</v>
      </c>
      <c r="C55" t="s">
        <v>114</v>
      </c>
      <c r="D55">
        <v>0.4617</v>
      </c>
      <c r="E55">
        <v>0.45629999999999998</v>
      </c>
      <c r="F55" s="17">
        <v>2.3900000000000001E-2</v>
      </c>
      <c r="G55">
        <f t="shared" si="0"/>
        <v>5.4000000000000159E-3</v>
      </c>
      <c r="H55" s="17">
        <f t="shared" si="1"/>
        <v>1.8499999999999985E-2</v>
      </c>
      <c r="I55">
        <f t="shared" si="2"/>
        <v>0.2259414225941429</v>
      </c>
      <c r="J55">
        <f t="shared" si="3"/>
        <v>0.77405857740585704</v>
      </c>
      <c r="K55">
        <f t="shared" si="4"/>
        <v>1.0754538869993349</v>
      </c>
    </row>
    <row r="56" spans="1:11">
      <c r="A56">
        <v>4</v>
      </c>
      <c r="B56" t="s">
        <v>113</v>
      </c>
      <c r="C56" t="s">
        <v>114</v>
      </c>
      <c r="D56">
        <v>0.42130000000000001</v>
      </c>
      <c r="E56">
        <v>0.41639999999999999</v>
      </c>
      <c r="F56" s="17">
        <v>2.6800000000000001E-2</v>
      </c>
      <c r="G56">
        <f t="shared" si="0"/>
        <v>4.9000000000000155E-3</v>
      </c>
      <c r="H56" s="17">
        <f t="shared" si="1"/>
        <v>2.1899999999999985E-2</v>
      </c>
      <c r="I56">
        <f t="shared" si="2"/>
        <v>0.18283582089552297</v>
      </c>
      <c r="J56">
        <f t="shared" si="3"/>
        <v>0.81716417910447703</v>
      </c>
      <c r="K56">
        <f t="shared" si="4"/>
        <v>1.1289678658092517</v>
      </c>
    </row>
    <row r="57" spans="1:11">
      <c r="A57">
        <v>5</v>
      </c>
      <c r="B57" t="s">
        <v>113</v>
      </c>
      <c r="C57" t="s">
        <v>114</v>
      </c>
      <c r="D57">
        <v>0.46550000000000002</v>
      </c>
      <c r="E57">
        <v>0.45779999999999998</v>
      </c>
      <c r="F57" s="17">
        <v>4.6800000000000001E-2</v>
      </c>
      <c r="G57">
        <f t="shared" si="0"/>
        <v>7.7000000000000401E-3</v>
      </c>
      <c r="H57" s="17">
        <f t="shared" si="1"/>
        <v>3.9099999999999961E-2</v>
      </c>
      <c r="I57">
        <f t="shared" si="2"/>
        <v>0.16452991452991539</v>
      </c>
      <c r="J57">
        <f t="shared" si="3"/>
        <v>0.83547008547008461</v>
      </c>
      <c r="K57">
        <f t="shared" si="4"/>
        <v>1.1531361498079464</v>
      </c>
    </row>
    <row r="58" spans="1:11">
      <c r="A58">
        <v>6</v>
      </c>
      <c r="B58" t="s">
        <v>113</v>
      </c>
      <c r="C58" t="s">
        <v>114</v>
      </c>
      <c r="D58">
        <v>0.49980000000000002</v>
      </c>
      <c r="E58">
        <v>0.49020000000000002</v>
      </c>
      <c r="F58" s="17">
        <v>6.1199999999999997E-2</v>
      </c>
      <c r="G58">
        <f t="shared" si="0"/>
        <v>9.5999999999999974E-3</v>
      </c>
      <c r="H58" s="17">
        <f t="shared" si="1"/>
        <v>5.16E-2</v>
      </c>
      <c r="I58">
        <f t="shared" si="2"/>
        <v>0.15686274509803919</v>
      </c>
      <c r="J58">
        <f t="shared" si="3"/>
        <v>0.84313725490196079</v>
      </c>
      <c r="K58">
        <f t="shared" si="4"/>
        <v>1.1635754314646756</v>
      </c>
    </row>
    <row r="59" spans="1:11">
      <c r="A59">
        <v>7</v>
      </c>
      <c r="B59" t="s">
        <v>113</v>
      </c>
      <c r="C59" t="s">
        <v>114</v>
      </c>
      <c r="D59">
        <v>0.4294</v>
      </c>
      <c r="E59">
        <v>0.42149999999999999</v>
      </c>
      <c r="F59" s="17">
        <v>4.2500000000000003E-2</v>
      </c>
      <c r="G59">
        <f t="shared" si="0"/>
        <v>7.9000000000000181E-3</v>
      </c>
      <c r="H59" s="17">
        <f t="shared" si="1"/>
        <v>3.4599999999999985E-2</v>
      </c>
      <c r="I59">
        <f t="shared" si="2"/>
        <v>0.18588235294117689</v>
      </c>
      <c r="J59">
        <f t="shared" si="3"/>
        <v>0.81411764705882317</v>
      </c>
      <c r="K59">
        <f t="shared" si="4"/>
        <v>1.1250396321120997</v>
      </c>
    </row>
    <row r="60" spans="1:11">
      <c r="A60">
        <v>8</v>
      </c>
      <c r="B60" t="s">
        <v>113</v>
      </c>
      <c r="C60" t="s">
        <v>114</v>
      </c>
      <c r="D60">
        <v>0.46189999999999998</v>
      </c>
      <c r="E60">
        <v>0.45619999999999999</v>
      </c>
      <c r="F60" s="17">
        <v>3.27E-2</v>
      </c>
      <c r="G60">
        <f t="shared" si="0"/>
        <v>5.6999999999999829E-3</v>
      </c>
      <c r="H60" s="17">
        <f t="shared" si="1"/>
        <v>2.7000000000000017E-2</v>
      </c>
      <c r="I60">
        <f t="shared" si="2"/>
        <v>0.17431192660550407</v>
      </c>
      <c r="J60">
        <f t="shared" si="3"/>
        <v>0.8256880733944959</v>
      </c>
      <c r="K60">
        <f t="shared" si="4"/>
        <v>1.1400965226782713</v>
      </c>
    </row>
    <row r="61" spans="1:11">
      <c r="A61">
        <v>9</v>
      </c>
      <c r="B61" t="s">
        <v>113</v>
      </c>
      <c r="C61" t="s">
        <v>114</v>
      </c>
      <c r="D61">
        <v>0.42409999999999998</v>
      </c>
      <c r="E61">
        <v>0.42020000000000002</v>
      </c>
      <c r="F61" s="17">
        <v>2.29E-2</v>
      </c>
      <c r="G61">
        <f t="shared" si="0"/>
        <v>3.8999999999999591E-3</v>
      </c>
      <c r="H61" s="17">
        <f t="shared" si="1"/>
        <v>1.9000000000000041E-2</v>
      </c>
      <c r="I61">
        <f t="shared" si="2"/>
        <v>0.1703056768558934</v>
      </c>
      <c r="J61">
        <f t="shared" si="3"/>
        <v>0.82969432314410663</v>
      </c>
      <c r="K61">
        <f t="shared" si="4"/>
        <v>1.1454008065842449</v>
      </c>
    </row>
    <row r="62" spans="1:11">
      <c r="A62">
        <v>10</v>
      </c>
      <c r="B62" t="s">
        <v>113</v>
      </c>
      <c r="C62" t="s">
        <v>114</v>
      </c>
      <c r="D62">
        <v>0.41649999999999998</v>
      </c>
      <c r="E62">
        <v>0.41249999999999998</v>
      </c>
      <c r="F62" s="17">
        <v>2.35E-2</v>
      </c>
      <c r="G62">
        <f t="shared" si="0"/>
        <v>4.0000000000000036E-3</v>
      </c>
      <c r="H62" s="17">
        <f t="shared" si="1"/>
        <v>1.9499999999999997E-2</v>
      </c>
      <c r="I62">
        <f t="shared" si="2"/>
        <v>0.17021276595744697</v>
      </c>
      <c r="J62">
        <f t="shared" si="3"/>
        <v>0.82978723404255306</v>
      </c>
      <c r="K62">
        <f t="shared" si="4"/>
        <v>1.1455244042101873</v>
      </c>
    </row>
    <row r="63" spans="1:11">
      <c r="A63">
        <v>1</v>
      </c>
      <c r="B63" t="s">
        <v>113</v>
      </c>
      <c r="C63" t="s">
        <v>97</v>
      </c>
      <c r="D63">
        <v>0.5403</v>
      </c>
      <c r="E63">
        <v>0.53039999999999998</v>
      </c>
      <c r="F63" s="17">
        <v>4.6699999999999998E-2</v>
      </c>
      <c r="G63">
        <f t="shared" si="0"/>
        <v>9.9000000000000199E-3</v>
      </c>
      <c r="H63" s="17">
        <f t="shared" si="1"/>
        <v>3.6799999999999979E-2</v>
      </c>
      <c r="I63">
        <f t="shared" si="2"/>
        <v>0.21199143468950793</v>
      </c>
      <c r="J63">
        <f t="shared" si="3"/>
        <v>0.78800856531049213</v>
      </c>
      <c r="K63">
        <f t="shared" si="4"/>
        <v>1.092322110781957</v>
      </c>
    </row>
    <row r="64" spans="1:11">
      <c r="A64">
        <v>2</v>
      </c>
      <c r="B64" t="s">
        <v>113</v>
      </c>
      <c r="C64" t="s">
        <v>97</v>
      </c>
      <c r="D64">
        <v>0.50660000000000005</v>
      </c>
      <c r="E64">
        <v>0.50149999999999995</v>
      </c>
      <c r="F64" s="17">
        <v>2.2700000000000001E-2</v>
      </c>
      <c r="G64">
        <f t="shared" si="0"/>
        <v>5.1000000000001044E-3</v>
      </c>
      <c r="H64" s="17">
        <f t="shared" si="1"/>
        <v>1.7599999999999897E-2</v>
      </c>
      <c r="I64">
        <f t="shared" si="2"/>
        <v>0.22466960352423365</v>
      </c>
      <c r="J64">
        <f t="shared" si="3"/>
        <v>0.77533039647576629</v>
      </c>
      <c r="K64">
        <f t="shared" si="4"/>
        <v>1.0769759918854251</v>
      </c>
    </row>
    <row r="65" spans="1:16">
      <c r="A65">
        <v>3</v>
      </c>
      <c r="B65" t="s">
        <v>113</v>
      </c>
      <c r="C65" t="s">
        <v>97</v>
      </c>
      <c r="D65">
        <v>0.52339999999999998</v>
      </c>
      <c r="E65">
        <v>0.51549999999999996</v>
      </c>
      <c r="F65" s="17">
        <v>3.4299999999999997E-2</v>
      </c>
      <c r="G65">
        <f t="shared" si="0"/>
        <v>7.9000000000000181E-3</v>
      </c>
      <c r="H65" s="17">
        <f t="shared" si="1"/>
        <v>2.6399999999999979E-2</v>
      </c>
      <c r="I65">
        <f t="shared" si="2"/>
        <v>0.23032069970845537</v>
      </c>
      <c r="J65">
        <f t="shared" si="3"/>
        <v>0.76967930029154463</v>
      </c>
      <c r="K65">
        <f t="shared" si="4"/>
        <v>1.0702357810593279</v>
      </c>
    </row>
    <row r="66" spans="1:16">
      <c r="A66">
        <v>4</v>
      </c>
      <c r="B66" t="s">
        <v>113</v>
      </c>
      <c r="C66" t="s">
        <v>97</v>
      </c>
      <c r="D66">
        <v>0.50509999999999999</v>
      </c>
      <c r="E66">
        <v>0.49819999999999998</v>
      </c>
      <c r="F66" s="17">
        <v>3.2199999999999999E-2</v>
      </c>
      <c r="G66">
        <f t="shared" si="0"/>
        <v>6.9000000000000172E-3</v>
      </c>
      <c r="H66" s="17">
        <f t="shared" si="1"/>
        <v>2.5299999999999982E-2</v>
      </c>
      <c r="I66">
        <f t="shared" si="2"/>
        <v>0.21428571428571483</v>
      </c>
      <c r="J66">
        <f t="shared" si="3"/>
        <v>0.78571428571428514</v>
      </c>
      <c r="K66">
        <f t="shared" si="4"/>
        <v>1.0895209528525525</v>
      </c>
    </row>
    <row r="67" spans="1:16">
      <c r="A67">
        <v>5</v>
      </c>
      <c r="B67" t="s">
        <v>113</v>
      </c>
      <c r="C67" t="s">
        <v>97</v>
      </c>
      <c r="D67">
        <v>0.53549999999999998</v>
      </c>
      <c r="E67">
        <v>0.52710000000000001</v>
      </c>
      <c r="F67" s="17">
        <v>4.8300000000000003E-2</v>
      </c>
      <c r="G67">
        <f t="shared" ref="G67:G85" si="5">D67-E67</f>
        <v>8.3999999999999631E-3</v>
      </c>
      <c r="H67" s="17">
        <f t="shared" ref="H67:H86" si="6">F67-G67</f>
        <v>3.990000000000004E-2</v>
      </c>
      <c r="I67">
        <f t="shared" ref="I67:I86" si="7">G67/F67</f>
        <v>0.17391304347826009</v>
      </c>
      <c r="J67">
        <f t="shared" ref="J67:J86" si="8">H67/F67</f>
        <v>0.82608695652173991</v>
      </c>
      <c r="K67">
        <f t="shared" si="4"/>
        <v>1.1406224676740595</v>
      </c>
    </row>
    <row r="68" spans="1:16">
      <c r="A68">
        <v>6</v>
      </c>
      <c r="B68" t="s">
        <v>113</v>
      </c>
      <c r="C68" t="s">
        <v>97</v>
      </c>
      <c r="D68">
        <v>0.53420000000000001</v>
      </c>
      <c r="E68">
        <v>0.52739999999999998</v>
      </c>
      <c r="F68" s="17">
        <v>3.39E-2</v>
      </c>
      <c r="G68">
        <f t="shared" si="5"/>
        <v>6.8000000000000282E-3</v>
      </c>
      <c r="H68" s="17">
        <f t="shared" si="6"/>
        <v>2.7099999999999971E-2</v>
      </c>
      <c r="I68">
        <f t="shared" si="7"/>
        <v>0.20058997050147576</v>
      </c>
      <c r="J68">
        <f t="shared" si="8"/>
        <v>0.79941002949852424</v>
      </c>
      <c r="K68">
        <f t="shared" ref="K68:K82" si="9">ASIN(SQRT(J68))</f>
        <v>1.1064116618388451</v>
      </c>
    </row>
    <row r="69" spans="1:16">
      <c r="A69">
        <v>7</v>
      </c>
      <c r="B69" t="s">
        <v>113</v>
      </c>
      <c r="C69" t="s">
        <v>97</v>
      </c>
      <c r="D69">
        <v>0.3533</v>
      </c>
      <c r="E69">
        <v>0.33829999999999999</v>
      </c>
      <c r="F69" s="17">
        <v>6.7599999999999993E-2</v>
      </c>
      <c r="G69">
        <f t="shared" si="5"/>
        <v>1.5000000000000013E-2</v>
      </c>
      <c r="H69" s="17">
        <f t="shared" si="6"/>
        <v>5.259999999999998E-2</v>
      </c>
      <c r="I69">
        <f t="shared" si="7"/>
        <v>0.22189349112426057</v>
      </c>
      <c r="J69">
        <f t="shared" si="8"/>
        <v>0.7781065088757394</v>
      </c>
      <c r="K69">
        <f t="shared" si="9"/>
        <v>1.0803091099058211</v>
      </c>
    </row>
    <row r="70" spans="1:16">
      <c r="A70">
        <v>8</v>
      </c>
      <c r="B70" t="s">
        <v>113</v>
      </c>
      <c r="C70" t="s">
        <v>97</v>
      </c>
      <c r="D70">
        <v>0.4718</v>
      </c>
      <c r="E70">
        <v>0.4632</v>
      </c>
      <c r="F70" s="17">
        <v>4.0800000000000003E-2</v>
      </c>
      <c r="G70">
        <f t="shared" si="5"/>
        <v>8.5999999999999965E-3</v>
      </c>
      <c r="H70" s="17">
        <f t="shared" si="6"/>
        <v>3.2200000000000006E-2</v>
      </c>
      <c r="I70">
        <f t="shared" si="7"/>
        <v>0.21078431372549009</v>
      </c>
      <c r="J70">
        <f t="shared" si="8"/>
        <v>0.78921568627450989</v>
      </c>
      <c r="K70">
        <f t="shared" si="9"/>
        <v>1.0938003660352189</v>
      </c>
    </row>
    <row r="71" spans="1:16">
      <c r="A71">
        <v>9</v>
      </c>
      <c r="B71" t="s">
        <v>113</v>
      </c>
      <c r="C71" t="s">
        <v>97</v>
      </c>
      <c r="D71">
        <v>0.4617</v>
      </c>
      <c r="E71">
        <v>0.45710000000000001</v>
      </c>
      <c r="F71" s="17">
        <v>2.12E-2</v>
      </c>
      <c r="G71">
        <f t="shared" si="5"/>
        <v>4.599999999999993E-3</v>
      </c>
      <c r="H71" s="17">
        <f t="shared" si="6"/>
        <v>1.6600000000000007E-2</v>
      </c>
      <c r="I71">
        <f t="shared" si="7"/>
        <v>0.21698113207547137</v>
      </c>
      <c r="J71">
        <f t="shared" si="8"/>
        <v>0.78301886792452868</v>
      </c>
      <c r="K71">
        <f t="shared" si="9"/>
        <v>1.0862439229177157</v>
      </c>
    </row>
    <row r="72" spans="1:16">
      <c r="A72">
        <v>10</v>
      </c>
      <c r="B72" t="s">
        <v>113</v>
      </c>
      <c r="C72" t="s">
        <v>97</v>
      </c>
      <c r="D72">
        <v>0.4279</v>
      </c>
      <c r="E72">
        <v>0.4234</v>
      </c>
      <c r="F72" s="17">
        <v>2.2499999999999999E-2</v>
      </c>
      <c r="G72">
        <f t="shared" si="5"/>
        <v>4.500000000000004E-3</v>
      </c>
      <c r="H72" s="17">
        <f t="shared" si="6"/>
        <v>1.7999999999999995E-2</v>
      </c>
      <c r="I72">
        <f t="shared" si="7"/>
        <v>0.20000000000000018</v>
      </c>
      <c r="J72">
        <f t="shared" si="8"/>
        <v>0.79999999999999982</v>
      </c>
      <c r="K72">
        <f t="shared" si="9"/>
        <v>1.1071487177940902</v>
      </c>
    </row>
    <row r="73" spans="1:16">
      <c r="A73">
        <v>1</v>
      </c>
      <c r="B73" t="s">
        <v>113</v>
      </c>
      <c r="C73" t="s">
        <v>96</v>
      </c>
      <c r="D73" s="17">
        <v>1.4661999999999999</v>
      </c>
      <c r="E73" s="17">
        <v>1.3579000000000001</v>
      </c>
      <c r="F73" s="17">
        <v>0.48730000000000001</v>
      </c>
      <c r="G73" s="17">
        <f>D73-E73</f>
        <v>0.10829999999999984</v>
      </c>
      <c r="H73" s="17">
        <f t="shared" si="6"/>
        <v>0.37900000000000017</v>
      </c>
      <c r="I73">
        <f t="shared" si="7"/>
        <v>0.22224502359942508</v>
      </c>
      <c r="J73">
        <f t="shared" si="8"/>
        <v>0.77775497640057489</v>
      </c>
      <c r="K73">
        <f t="shared" si="9"/>
        <v>1.0798862263482571</v>
      </c>
    </row>
    <row r="74" spans="1:16">
      <c r="A74">
        <v>2</v>
      </c>
      <c r="B74" t="s">
        <v>113</v>
      </c>
      <c r="C74" t="s">
        <v>96</v>
      </c>
      <c r="D74" s="17">
        <v>1.1586000000000001</v>
      </c>
      <c r="E74" s="17">
        <v>1.1225000000000001</v>
      </c>
      <c r="F74" s="17">
        <v>0.18679999999999999</v>
      </c>
      <c r="G74" s="17">
        <f t="shared" ref="G74:G82" si="10">D74-E74</f>
        <v>3.6100000000000021E-2</v>
      </c>
      <c r="H74" s="17">
        <f t="shared" si="6"/>
        <v>0.15069999999999997</v>
      </c>
      <c r="I74">
        <f t="shared" si="7"/>
        <v>0.19325481798715216</v>
      </c>
      <c r="J74">
        <f t="shared" si="8"/>
        <v>0.80674518201284784</v>
      </c>
      <c r="K74">
        <f t="shared" si="9"/>
        <v>1.1156346091533944</v>
      </c>
    </row>
    <row r="75" spans="1:16">
      <c r="A75">
        <v>3</v>
      </c>
      <c r="B75" t="s">
        <v>113</v>
      </c>
      <c r="C75" t="s">
        <v>96</v>
      </c>
      <c r="D75" s="17">
        <v>1.0425</v>
      </c>
      <c r="E75" s="17">
        <v>1.0286999999999999</v>
      </c>
      <c r="F75" s="17">
        <v>6.8400000000000002E-2</v>
      </c>
      <c r="G75" s="17">
        <f t="shared" si="10"/>
        <v>1.3800000000000034E-2</v>
      </c>
      <c r="H75" s="17">
        <f t="shared" si="6"/>
        <v>5.4599999999999968E-2</v>
      </c>
      <c r="I75">
        <f t="shared" si="7"/>
        <v>0.20175438596491277</v>
      </c>
      <c r="J75">
        <f t="shared" si="8"/>
        <v>0.7982456140350872</v>
      </c>
      <c r="K75">
        <f t="shared" si="9"/>
        <v>1.1049593234215027</v>
      </c>
    </row>
    <row r="76" spans="1:16">
      <c r="A76">
        <v>4</v>
      </c>
      <c r="B76" t="s">
        <v>113</v>
      </c>
      <c r="C76" t="s">
        <v>96</v>
      </c>
      <c r="D76" s="17">
        <v>1.1241000000000001</v>
      </c>
      <c r="E76" s="17">
        <v>1.0929</v>
      </c>
      <c r="F76" s="17">
        <v>0.14549999999999999</v>
      </c>
      <c r="G76" s="17">
        <f t="shared" si="10"/>
        <v>3.1200000000000117E-2</v>
      </c>
      <c r="H76" s="17">
        <f t="shared" si="6"/>
        <v>0.11429999999999987</v>
      </c>
      <c r="I76">
        <f t="shared" si="7"/>
        <v>0.21443298969072247</v>
      </c>
      <c r="J76">
        <f t="shared" si="8"/>
        <v>0.78556701030927756</v>
      </c>
      <c r="K76">
        <f t="shared" si="9"/>
        <v>1.0893415137677926</v>
      </c>
    </row>
    <row r="77" spans="1:16">
      <c r="A77">
        <v>5</v>
      </c>
      <c r="B77" t="s">
        <v>113</v>
      </c>
      <c r="C77" t="s">
        <v>96</v>
      </c>
      <c r="D77" s="17">
        <v>1.0497000000000001</v>
      </c>
      <c r="E77" s="17">
        <v>1.0343</v>
      </c>
      <c r="F77" s="17">
        <v>7.2900000000000006E-2</v>
      </c>
      <c r="G77" s="17">
        <f t="shared" si="10"/>
        <v>1.540000000000008E-2</v>
      </c>
      <c r="H77" s="17">
        <f t="shared" si="6"/>
        <v>5.7499999999999926E-2</v>
      </c>
      <c r="I77">
        <f t="shared" si="7"/>
        <v>0.21124828532236048</v>
      </c>
      <c r="J77">
        <f t="shared" si="8"/>
        <v>0.78875171467763949</v>
      </c>
      <c r="K77">
        <f t="shared" si="9"/>
        <v>1.0932318150179612</v>
      </c>
    </row>
    <row r="78" spans="1:16">
      <c r="A78">
        <v>6</v>
      </c>
      <c r="B78" t="s">
        <v>113</v>
      </c>
      <c r="C78" t="s">
        <v>96</v>
      </c>
      <c r="D78" s="17">
        <v>1.0766</v>
      </c>
      <c r="E78" s="17">
        <v>1.0531999999999999</v>
      </c>
      <c r="F78" s="17">
        <v>9.9099999999999994E-2</v>
      </c>
      <c r="G78" s="17">
        <f t="shared" si="10"/>
        <v>2.3400000000000087E-2</v>
      </c>
      <c r="H78" s="17">
        <f t="shared" si="6"/>
        <v>7.5699999999999906E-2</v>
      </c>
      <c r="I78">
        <f t="shared" si="7"/>
        <v>0.23612512613521786</v>
      </c>
      <c r="J78">
        <f t="shared" si="8"/>
        <v>0.76387487386478214</v>
      </c>
      <c r="K78">
        <f t="shared" si="9"/>
        <v>1.063372739576123</v>
      </c>
      <c r="L78" s="8"/>
      <c r="M78" s="8"/>
      <c r="N78" s="8"/>
      <c r="O78" s="8"/>
      <c r="P78" s="8"/>
    </row>
    <row r="79" spans="1:16">
      <c r="A79">
        <v>7</v>
      </c>
      <c r="B79" t="s">
        <v>113</v>
      </c>
      <c r="C79" t="s">
        <v>96</v>
      </c>
      <c r="D79" s="17">
        <v>1.0516000000000001</v>
      </c>
      <c r="E79" s="17">
        <v>1.0391999999999999</v>
      </c>
      <c r="F79" s="17">
        <v>7.3899999999999993E-2</v>
      </c>
      <c r="G79" s="17">
        <f t="shared" si="10"/>
        <v>1.2400000000000189E-2</v>
      </c>
      <c r="H79" s="17">
        <f t="shared" si="6"/>
        <v>6.1499999999999805E-2</v>
      </c>
      <c r="I79">
        <f t="shared" si="7"/>
        <v>0.16779431664411623</v>
      </c>
      <c r="J79">
        <f t="shared" si="8"/>
        <v>0.83220568335588374</v>
      </c>
      <c r="K79">
        <f t="shared" si="9"/>
        <v>1.1487511297194521</v>
      </c>
      <c r="L79" s="8"/>
      <c r="M79" s="8"/>
      <c r="N79" s="8"/>
      <c r="O79" s="8"/>
      <c r="P79" s="8"/>
    </row>
    <row r="80" spans="1:16">
      <c r="A80">
        <v>8</v>
      </c>
      <c r="B80" t="s">
        <v>113</v>
      </c>
      <c r="C80" t="s">
        <v>96</v>
      </c>
      <c r="D80" s="17">
        <v>1.2614000000000001</v>
      </c>
      <c r="E80" s="17">
        <v>1.1973</v>
      </c>
      <c r="F80" s="17">
        <v>0.29260000000000003</v>
      </c>
      <c r="G80" s="17">
        <f t="shared" si="10"/>
        <v>6.4100000000000046E-2</v>
      </c>
      <c r="H80" s="17">
        <f t="shared" si="6"/>
        <v>0.22849999999999998</v>
      </c>
      <c r="I80">
        <f t="shared" si="7"/>
        <v>0.21907040328092972</v>
      </c>
      <c r="J80">
        <f t="shared" si="8"/>
        <v>0.78092959671907025</v>
      </c>
      <c r="K80">
        <f t="shared" si="9"/>
        <v>1.0837139504134476</v>
      </c>
      <c r="L80" s="8"/>
      <c r="M80" s="8"/>
      <c r="N80" s="8"/>
      <c r="O80" s="8"/>
      <c r="P80" s="8"/>
    </row>
    <row r="81" spans="1:16">
      <c r="A81">
        <v>9</v>
      </c>
      <c r="B81" t="s">
        <v>113</v>
      </c>
      <c r="C81" t="s">
        <v>96</v>
      </c>
      <c r="D81" s="17">
        <v>1.1531</v>
      </c>
      <c r="E81" s="17">
        <v>1.1197999999999999</v>
      </c>
      <c r="F81" s="17">
        <v>0.17599999999999999</v>
      </c>
      <c r="G81" s="17">
        <f t="shared" si="10"/>
        <v>3.3300000000000107E-2</v>
      </c>
      <c r="H81" s="17">
        <f t="shared" si="6"/>
        <v>0.14269999999999988</v>
      </c>
      <c r="I81">
        <f t="shared" si="7"/>
        <v>0.18920454545454607</v>
      </c>
      <c r="J81">
        <f t="shared" si="8"/>
        <v>0.81079545454545388</v>
      </c>
      <c r="K81">
        <f t="shared" si="9"/>
        <v>1.1207841613786886</v>
      </c>
      <c r="L81" s="8"/>
      <c r="M81" s="8"/>
      <c r="N81" s="8"/>
      <c r="O81" s="8"/>
      <c r="P81" s="8"/>
    </row>
    <row r="82" spans="1:16">
      <c r="A82">
        <v>10</v>
      </c>
      <c r="B82" t="s">
        <v>113</v>
      </c>
      <c r="C82" t="s">
        <v>96</v>
      </c>
      <c r="D82" s="17">
        <v>1.0863</v>
      </c>
      <c r="E82" s="17">
        <v>1.0636000000000001</v>
      </c>
      <c r="F82" s="17">
        <v>0.1163</v>
      </c>
      <c r="G82" s="17">
        <f t="shared" si="10"/>
        <v>2.2699999999999942E-2</v>
      </c>
      <c r="H82" s="17">
        <f t="shared" si="6"/>
        <v>9.3600000000000058E-2</v>
      </c>
      <c r="I82">
        <f t="shared" si="7"/>
        <v>0.19518486672398919</v>
      </c>
      <c r="J82">
        <f t="shared" si="8"/>
        <v>0.80481513327601084</v>
      </c>
      <c r="K82">
        <f t="shared" si="9"/>
        <v>1.1131952013996802</v>
      </c>
      <c r="L82" s="8"/>
      <c r="M82" s="8"/>
      <c r="N82" s="8"/>
      <c r="O82" s="8"/>
      <c r="P82" s="8"/>
    </row>
    <row r="83" spans="1:16">
      <c r="L83" s="8"/>
      <c r="M83" s="8"/>
      <c r="N83" s="8"/>
      <c r="O83" s="8"/>
      <c r="P83" s="8"/>
    </row>
    <row r="84" spans="1:16">
      <c r="L84" s="8"/>
      <c r="M84" s="8"/>
      <c r="N84" s="8"/>
      <c r="O84" s="8"/>
      <c r="P84" s="8"/>
    </row>
    <row r="85" spans="1:16">
      <c r="L85" s="8"/>
      <c r="M85" s="8"/>
      <c r="N85" s="8"/>
      <c r="O85" s="8"/>
      <c r="P8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="80" zoomScaleNormal="80" workbookViewId="0">
      <pane ySplit="2" topLeftCell="A3" activePane="bottomLeft" state="frozen"/>
      <selection pane="bottomLeft" activeCell="A2" sqref="A2"/>
    </sheetView>
  </sheetViews>
  <sheetFormatPr defaultRowHeight="14.4"/>
  <cols>
    <col min="1" max="1" width="17.33203125" bestFit="1" customWidth="1"/>
    <col min="2" max="2" width="8.6640625" bestFit="1" customWidth="1"/>
    <col min="3" max="3" width="10.109375" bestFit="1" customWidth="1"/>
    <col min="4" max="4" width="7.21875" bestFit="1" customWidth="1"/>
    <col min="5" max="5" width="8.77734375" bestFit="1" customWidth="1"/>
    <col min="6" max="6" width="8" bestFit="1" customWidth="1"/>
    <col min="7" max="7" width="8.5546875" bestFit="1" customWidth="1"/>
    <col min="8" max="8" width="7.44140625" bestFit="1" customWidth="1"/>
    <col min="9" max="9" width="12" bestFit="1" customWidth="1"/>
  </cols>
  <sheetData>
    <row r="1" spans="1:10">
      <c r="A1" s="1" t="s">
        <v>133</v>
      </c>
    </row>
    <row r="2" spans="1:10" ht="72">
      <c r="A2" s="19" t="s">
        <v>116</v>
      </c>
      <c r="B2" s="19" t="s">
        <v>7</v>
      </c>
      <c r="C2" s="19" t="s">
        <v>117</v>
      </c>
      <c r="D2" s="19" t="s">
        <v>84</v>
      </c>
      <c r="E2" s="19" t="s">
        <v>118</v>
      </c>
      <c r="F2" s="19" t="s">
        <v>119</v>
      </c>
      <c r="G2" s="19" t="s">
        <v>120</v>
      </c>
      <c r="H2" s="19" t="s">
        <v>121</v>
      </c>
      <c r="I2" s="19" t="s">
        <v>122</v>
      </c>
      <c r="J2" s="19" t="s">
        <v>123</v>
      </c>
    </row>
    <row r="3" spans="1:10">
      <c r="A3" t="s">
        <v>94</v>
      </c>
      <c r="B3">
        <v>1</v>
      </c>
      <c r="C3" t="s">
        <v>77</v>
      </c>
      <c r="D3" t="s">
        <v>89</v>
      </c>
      <c r="E3" s="17">
        <v>0.98519999999999996</v>
      </c>
      <c r="F3" s="17">
        <v>3.49E-2</v>
      </c>
      <c r="G3" s="17">
        <v>0.98799999999999999</v>
      </c>
      <c r="H3" s="17">
        <f>(E3+F3)-G3</f>
        <v>3.2100000000000017E-2</v>
      </c>
      <c r="I3">
        <f>H3/F3</f>
        <v>0.91977077363896897</v>
      </c>
      <c r="J3">
        <f>ASIN(SQRT(I3))</f>
        <v>1.2836175806972088</v>
      </c>
    </row>
    <row r="4" spans="1:10">
      <c r="A4" t="s">
        <v>94</v>
      </c>
      <c r="B4">
        <v>2</v>
      </c>
      <c r="C4" t="s">
        <v>77</v>
      </c>
      <c r="D4" t="s">
        <v>89</v>
      </c>
      <c r="E4" s="17">
        <v>0.98360000000000003</v>
      </c>
      <c r="F4" s="17">
        <v>2.5700000000000001E-2</v>
      </c>
      <c r="G4" s="17">
        <v>0.98529999999999995</v>
      </c>
      <c r="H4" s="17">
        <f t="shared" ref="H4:H62" si="0">(E4+F4)-G4</f>
        <v>2.4000000000000132E-2</v>
      </c>
      <c r="I4">
        <f t="shared" ref="I4:I62" si="1">H4/F4</f>
        <v>0.93385214007782613</v>
      </c>
      <c r="J4">
        <f t="shared" ref="J4:J67" si="2">ASIN(SQRT(I4))</f>
        <v>1.3106807291675577</v>
      </c>
    </row>
    <row r="5" spans="1:10">
      <c r="A5" t="s">
        <v>94</v>
      </c>
      <c r="B5">
        <v>3</v>
      </c>
      <c r="C5" t="s">
        <v>77</v>
      </c>
      <c r="D5" t="s">
        <v>89</v>
      </c>
      <c r="E5" s="17">
        <v>0.98089999999999999</v>
      </c>
      <c r="F5" s="17">
        <v>2.6499999999999999E-2</v>
      </c>
      <c r="G5" s="17">
        <v>0.98280000000000001</v>
      </c>
      <c r="H5" s="17">
        <f t="shared" si="0"/>
        <v>2.4600000000000066E-2</v>
      </c>
      <c r="I5">
        <f t="shared" si="1"/>
        <v>0.9283018867924554</v>
      </c>
      <c r="J5">
        <f t="shared" si="2"/>
        <v>1.29972371656302</v>
      </c>
    </row>
    <row r="6" spans="1:10">
      <c r="A6" t="s">
        <v>94</v>
      </c>
      <c r="B6">
        <v>4</v>
      </c>
      <c r="C6" t="s">
        <v>77</v>
      </c>
      <c r="D6" t="s">
        <v>89</v>
      </c>
      <c r="E6" s="17">
        <v>0.9879</v>
      </c>
      <c r="F6" s="17">
        <v>1.8100000000000002E-2</v>
      </c>
      <c r="G6" s="17">
        <v>0.9889</v>
      </c>
      <c r="H6" s="17">
        <f t="shared" si="0"/>
        <v>1.7100000000000004E-2</v>
      </c>
      <c r="I6">
        <f t="shared" si="1"/>
        <v>0.94475138121546975</v>
      </c>
      <c r="J6">
        <f t="shared" si="2"/>
        <v>1.3335260633151773</v>
      </c>
    </row>
    <row r="7" spans="1:10">
      <c r="A7" t="s">
        <v>94</v>
      </c>
      <c r="B7">
        <v>5</v>
      </c>
      <c r="C7" t="s">
        <v>77</v>
      </c>
      <c r="D7" t="s">
        <v>89</v>
      </c>
      <c r="E7" s="17">
        <v>0.97130000000000005</v>
      </c>
      <c r="F7" s="17">
        <v>1.8800000000000001E-2</v>
      </c>
      <c r="G7" s="17">
        <v>0.97270000000000001</v>
      </c>
      <c r="H7" s="17">
        <f t="shared" si="0"/>
        <v>1.7400000000000082E-2</v>
      </c>
      <c r="I7">
        <f t="shared" si="1"/>
        <v>0.9255319148936213</v>
      </c>
      <c r="J7">
        <f t="shared" si="2"/>
        <v>1.2944022040900651</v>
      </c>
    </row>
    <row r="8" spans="1:10">
      <c r="A8" t="s">
        <v>87</v>
      </c>
      <c r="B8">
        <v>1</v>
      </c>
      <c r="C8" t="s">
        <v>77</v>
      </c>
      <c r="D8" t="s">
        <v>88</v>
      </c>
      <c r="E8" s="17">
        <v>0.97150000000000003</v>
      </c>
      <c r="F8" s="17">
        <v>1.52E-2</v>
      </c>
      <c r="G8" s="17">
        <v>0.97240000000000004</v>
      </c>
      <c r="H8" s="17">
        <f t="shared" si="0"/>
        <v>1.4299999999999979E-2</v>
      </c>
      <c r="I8">
        <f t="shared" si="1"/>
        <v>0.94078947368420918</v>
      </c>
      <c r="J8">
        <f t="shared" si="2"/>
        <v>1.3249965590266868</v>
      </c>
    </row>
    <row r="9" spans="1:10">
      <c r="A9" t="s">
        <v>87</v>
      </c>
      <c r="B9">
        <v>2</v>
      </c>
      <c r="C9" t="s">
        <v>77</v>
      </c>
      <c r="D9" t="s">
        <v>88</v>
      </c>
      <c r="E9" s="17">
        <v>0.96899999999999997</v>
      </c>
      <c r="F9" s="17">
        <v>2.58E-2</v>
      </c>
      <c r="G9" s="17">
        <v>0.9708</v>
      </c>
      <c r="H9" s="17">
        <f t="shared" si="0"/>
        <v>2.4000000000000021E-2</v>
      </c>
      <c r="I9">
        <f t="shared" si="1"/>
        <v>0.93023255813953576</v>
      </c>
      <c r="J9">
        <f t="shared" si="2"/>
        <v>1.3034890838711666</v>
      </c>
    </row>
    <row r="10" spans="1:10">
      <c r="A10" t="s">
        <v>87</v>
      </c>
      <c r="B10">
        <v>3</v>
      </c>
      <c r="C10" t="s">
        <v>77</v>
      </c>
      <c r="D10" t="s">
        <v>88</v>
      </c>
      <c r="E10" s="17">
        <v>0.9708</v>
      </c>
      <c r="F10" s="17">
        <v>2.0299999999999999E-2</v>
      </c>
      <c r="G10" s="17">
        <v>0.97289999999999999</v>
      </c>
      <c r="H10" s="17">
        <f t="shared" si="0"/>
        <v>1.8199999999999994E-2</v>
      </c>
      <c r="I10">
        <f t="shared" si="1"/>
        <v>0.89655172413793083</v>
      </c>
      <c r="J10">
        <f t="shared" si="2"/>
        <v>1.2433419006486714</v>
      </c>
    </row>
    <row r="11" spans="1:10">
      <c r="A11" t="s">
        <v>87</v>
      </c>
      <c r="B11">
        <v>4</v>
      </c>
      <c r="C11" t="s">
        <v>77</v>
      </c>
      <c r="D11" t="s">
        <v>88</v>
      </c>
      <c r="E11" s="17">
        <v>0.9758</v>
      </c>
      <c r="F11" s="17">
        <v>2.06E-2</v>
      </c>
      <c r="G11" s="17">
        <v>0.97750000000000004</v>
      </c>
      <c r="H11" s="17">
        <f t="shared" si="0"/>
        <v>1.8899999999999917E-2</v>
      </c>
      <c r="I11">
        <f t="shared" si="1"/>
        <v>0.91747572815533573</v>
      </c>
      <c r="J11">
        <f t="shared" si="2"/>
        <v>1.2794204483964842</v>
      </c>
    </row>
    <row r="12" spans="1:10">
      <c r="A12" t="s">
        <v>87</v>
      </c>
      <c r="B12">
        <v>5</v>
      </c>
      <c r="C12" t="s">
        <v>77</v>
      </c>
      <c r="D12" t="s">
        <v>88</v>
      </c>
      <c r="E12" s="17">
        <v>0.97419999999999995</v>
      </c>
      <c r="F12" s="17">
        <v>2.63E-2</v>
      </c>
      <c r="G12" s="17">
        <v>0.97629999999999995</v>
      </c>
      <c r="H12" s="17">
        <f t="shared" si="0"/>
        <v>2.4199999999999999E-2</v>
      </c>
      <c r="I12">
        <f t="shared" si="1"/>
        <v>0.92015209125475284</v>
      </c>
      <c r="J12">
        <f t="shared" si="2"/>
        <v>1.2843202042464865</v>
      </c>
    </row>
    <row r="13" spans="1:10">
      <c r="A13" t="s">
        <v>124</v>
      </c>
      <c r="B13">
        <v>1</v>
      </c>
      <c r="C13" t="s">
        <v>77</v>
      </c>
      <c r="D13" t="s">
        <v>91</v>
      </c>
      <c r="E13" s="17">
        <v>0.97170000000000001</v>
      </c>
      <c r="F13" s="17">
        <v>1.5299999999999999E-2</v>
      </c>
      <c r="G13" s="17">
        <v>0.97240000000000004</v>
      </c>
      <c r="H13" s="17">
        <f t="shared" si="0"/>
        <v>1.4599999999999946E-2</v>
      </c>
      <c r="I13">
        <f t="shared" si="1"/>
        <v>0.95424836601306839</v>
      </c>
      <c r="J13">
        <f t="shared" si="2"/>
        <v>1.3552344694360476</v>
      </c>
    </row>
    <row r="14" spans="1:10">
      <c r="A14" t="s">
        <v>124</v>
      </c>
      <c r="B14">
        <v>2</v>
      </c>
      <c r="C14" t="s">
        <v>77</v>
      </c>
      <c r="D14" t="s">
        <v>91</v>
      </c>
      <c r="E14" s="17">
        <v>0.97560000000000002</v>
      </c>
      <c r="F14" s="17">
        <v>1.0999999999999999E-2</v>
      </c>
      <c r="G14" s="17">
        <v>0.97629999999999995</v>
      </c>
      <c r="H14" s="17">
        <f t="shared" si="0"/>
        <v>1.0300000000000087E-2</v>
      </c>
      <c r="I14">
        <f t="shared" si="1"/>
        <v>0.93636363636364428</v>
      </c>
      <c r="J14">
        <f t="shared" si="2"/>
        <v>1.3157786750355112</v>
      </c>
    </row>
    <row r="15" spans="1:10">
      <c r="A15" t="s">
        <v>124</v>
      </c>
      <c r="B15">
        <v>3</v>
      </c>
      <c r="C15" t="s">
        <v>77</v>
      </c>
      <c r="D15" t="s">
        <v>91</v>
      </c>
      <c r="E15" s="17">
        <v>0.9758</v>
      </c>
      <c r="F15" s="17">
        <v>1.5800000000000002E-2</v>
      </c>
      <c r="G15" s="17">
        <v>0.9768</v>
      </c>
      <c r="H15" s="17">
        <f t="shared" si="0"/>
        <v>1.4800000000000035E-2</v>
      </c>
      <c r="I15">
        <f t="shared" si="1"/>
        <v>0.93670886075949578</v>
      </c>
      <c r="J15">
        <f t="shared" si="2"/>
        <v>1.3164866969532469</v>
      </c>
    </row>
    <row r="16" spans="1:10">
      <c r="A16" t="s">
        <v>124</v>
      </c>
      <c r="B16">
        <v>4</v>
      </c>
      <c r="C16" t="s">
        <v>77</v>
      </c>
      <c r="D16" t="s">
        <v>91</v>
      </c>
      <c r="E16" s="17">
        <v>0.97560000000000002</v>
      </c>
      <c r="F16" s="17">
        <v>1.7299999999999999E-2</v>
      </c>
      <c r="G16" s="17">
        <v>0.97760000000000002</v>
      </c>
      <c r="H16" s="17">
        <f t="shared" si="0"/>
        <v>1.529999999999998E-2</v>
      </c>
      <c r="I16">
        <f t="shared" si="1"/>
        <v>0.88439306358381387</v>
      </c>
      <c r="J16">
        <f t="shared" si="2"/>
        <v>1.2238685826034075</v>
      </c>
    </row>
    <row r="17" spans="1:10">
      <c r="A17" t="s">
        <v>124</v>
      </c>
      <c r="B17">
        <v>5</v>
      </c>
      <c r="C17" t="s">
        <v>77</v>
      </c>
      <c r="D17" t="s">
        <v>91</v>
      </c>
      <c r="E17" s="17">
        <v>0.97729999999999995</v>
      </c>
      <c r="F17" s="17">
        <v>1.12E-2</v>
      </c>
      <c r="G17" s="17">
        <v>0.97789999999999999</v>
      </c>
      <c r="H17" s="17">
        <f t="shared" si="0"/>
        <v>1.0599999999999943E-2</v>
      </c>
      <c r="I17">
        <f t="shared" si="1"/>
        <v>0.94642857142856629</v>
      </c>
      <c r="J17">
        <f t="shared" si="2"/>
        <v>1.3372232712904675</v>
      </c>
    </row>
    <row r="18" spans="1:10">
      <c r="A18" t="s">
        <v>125</v>
      </c>
      <c r="B18">
        <v>1</v>
      </c>
      <c r="C18" t="s">
        <v>77</v>
      </c>
      <c r="D18" t="s">
        <v>88</v>
      </c>
      <c r="E18" s="17">
        <v>0.97460000000000002</v>
      </c>
      <c r="F18" s="17">
        <v>2.3300000000000001E-2</v>
      </c>
      <c r="G18" s="17">
        <v>0.97719999999999996</v>
      </c>
      <c r="H18" s="17">
        <f t="shared" si="0"/>
        <v>2.0700000000000052E-2</v>
      </c>
      <c r="I18">
        <f t="shared" si="1"/>
        <v>0.88841201716738416</v>
      </c>
      <c r="J18">
        <f t="shared" si="2"/>
        <v>1.2302014297506303</v>
      </c>
    </row>
    <row r="19" spans="1:10">
      <c r="A19" t="s">
        <v>125</v>
      </c>
      <c r="B19">
        <v>2</v>
      </c>
      <c r="C19" t="s">
        <v>77</v>
      </c>
      <c r="D19" t="s">
        <v>88</v>
      </c>
      <c r="E19" s="17">
        <v>0.97240000000000004</v>
      </c>
      <c r="F19" s="17">
        <v>1.7600000000000001E-2</v>
      </c>
      <c r="G19" s="17">
        <v>0.9738</v>
      </c>
      <c r="H19" s="17">
        <f t="shared" si="0"/>
        <v>1.6199999999999992E-2</v>
      </c>
      <c r="I19">
        <f t="shared" si="1"/>
        <v>0.92045454545454497</v>
      </c>
      <c r="J19">
        <f t="shared" si="2"/>
        <v>1.2848786026859509</v>
      </c>
    </row>
    <row r="20" spans="1:10">
      <c r="A20" t="s">
        <v>125</v>
      </c>
      <c r="B20">
        <v>3</v>
      </c>
      <c r="C20" t="s">
        <v>77</v>
      </c>
      <c r="D20" t="s">
        <v>88</v>
      </c>
      <c r="E20" s="17">
        <v>0.97619999999999996</v>
      </c>
      <c r="F20" s="17">
        <v>2.9899999999999999E-2</v>
      </c>
      <c r="G20" s="17">
        <v>0.97850000000000004</v>
      </c>
      <c r="H20" s="17">
        <f t="shared" si="0"/>
        <v>2.7599999999999958E-2</v>
      </c>
      <c r="I20">
        <f t="shared" si="1"/>
        <v>0.92307692307692168</v>
      </c>
      <c r="J20">
        <f t="shared" si="2"/>
        <v>1.2897614252920804</v>
      </c>
    </row>
    <row r="21" spans="1:10">
      <c r="A21" t="s">
        <v>125</v>
      </c>
      <c r="B21">
        <v>4</v>
      </c>
      <c r="C21" t="s">
        <v>77</v>
      </c>
      <c r="D21" t="s">
        <v>88</v>
      </c>
      <c r="E21" s="17">
        <v>0.97430000000000005</v>
      </c>
      <c r="F21" s="17">
        <v>2.0500000000000001E-2</v>
      </c>
      <c r="G21" s="17">
        <v>0.97599999999999998</v>
      </c>
      <c r="H21" s="17">
        <f t="shared" si="0"/>
        <v>1.8800000000000039E-2</v>
      </c>
      <c r="I21">
        <f t="shared" si="1"/>
        <v>0.91707317073170913</v>
      </c>
      <c r="J21">
        <f t="shared" si="2"/>
        <v>1.278689765961073</v>
      </c>
    </row>
    <row r="22" spans="1:10">
      <c r="A22" t="s">
        <v>125</v>
      </c>
      <c r="B22">
        <v>5</v>
      </c>
      <c r="C22" t="s">
        <v>77</v>
      </c>
      <c r="D22" t="s">
        <v>88</v>
      </c>
      <c r="E22" s="17">
        <v>0.97199999999999998</v>
      </c>
      <c r="F22" s="17">
        <v>1.43E-2</v>
      </c>
      <c r="G22" s="17">
        <v>0.9728</v>
      </c>
      <c r="H22" s="17">
        <f t="shared" si="0"/>
        <v>1.3499999999999956E-2</v>
      </c>
      <c r="I22">
        <f t="shared" si="1"/>
        <v>0.94405594405594095</v>
      </c>
      <c r="J22">
        <f t="shared" si="2"/>
        <v>1.3320085656815062</v>
      </c>
    </row>
    <row r="23" spans="1:10">
      <c r="A23" t="s">
        <v>126</v>
      </c>
      <c r="B23">
        <v>1</v>
      </c>
      <c r="C23" t="s">
        <v>77</v>
      </c>
      <c r="D23" t="s">
        <v>91</v>
      </c>
      <c r="E23" s="17">
        <v>0.97160000000000002</v>
      </c>
      <c r="F23" s="17">
        <v>1.77E-2</v>
      </c>
      <c r="G23" s="17">
        <v>0.97460000000000002</v>
      </c>
      <c r="H23" s="17">
        <f t="shared" si="0"/>
        <v>1.4700000000000046E-2</v>
      </c>
      <c r="I23">
        <f t="shared" si="1"/>
        <v>0.83050847457627375</v>
      </c>
      <c r="J23">
        <f t="shared" si="2"/>
        <v>1.1464847709445907</v>
      </c>
    </row>
    <row r="24" spans="1:10">
      <c r="A24" t="s">
        <v>126</v>
      </c>
      <c r="B24">
        <v>2</v>
      </c>
      <c r="C24" t="s">
        <v>77</v>
      </c>
      <c r="D24" t="s">
        <v>91</v>
      </c>
      <c r="E24" s="17">
        <v>0.97160000000000002</v>
      </c>
      <c r="F24" s="17">
        <v>1.3599999999999999E-2</v>
      </c>
      <c r="G24" s="17">
        <v>0.9738</v>
      </c>
      <c r="H24" s="17">
        <f t="shared" si="0"/>
        <v>1.1399999999999966E-2</v>
      </c>
      <c r="I24">
        <f t="shared" si="1"/>
        <v>0.83823529411764464</v>
      </c>
      <c r="J24">
        <f t="shared" si="2"/>
        <v>1.1568780050633907</v>
      </c>
    </row>
    <row r="25" spans="1:10">
      <c r="A25" t="s">
        <v>126</v>
      </c>
      <c r="B25">
        <v>3</v>
      </c>
      <c r="C25" t="s">
        <v>77</v>
      </c>
      <c r="D25" t="s">
        <v>91</v>
      </c>
      <c r="E25" s="17">
        <v>0.9728</v>
      </c>
      <c r="F25" s="17">
        <v>1.4500000000000001E-2</v>
      </c>
      <c r="G25" s="17">
        <v>0.97470000000000001</v>
      </c>
      <c r="H25" s="17">
        <f t="shared" si="0"/>
        <v>1.2599999999999945E-2</v>
      </c>
      <c r="I25">
        <f t="shared" si="1"/>
        <v>0.8689655172413755</v>
      </c>
      <c r="J25">
        <f t="shared" si="2"/>
        <v>1.2003979139981218</v>
      </c>
    </row>
    <row r="26" spans="1:10">
      <c r="A26" t="s">
        <v>126</v>
      </c>
      <c r="B26">
        <v>4</v>
      </c>
      <c r="C26" t="s">
        <v>77</v>
      </c>
      <c r="D26" t="s">
        <v>91</v>
      </c>
      <c r="E26" s="17">
        <v>0.96919999999999995</v>
      </c>
      <c r="F26" s="17">
        <v>1.35E-2</v>
      </c>
      <c r="G26" s="17">
        <v>0.97160000000000002</v>
      </c>
      <c r="H26" s="17">
        <f t="shared" si="0"/>
        <v>1.1099999999999888E-2</v>
      </c>
      <c r="I26">
        <f t="shared" si="1"/>
        <v>0.82222222222221386</v>
      </c>
      <c r="J26">
        <f t="shared" si="2"/>
        <v>1.1355464198179204</v>
      </c>
    </row>
    <row r="27" spans="1:10">
      <c r="A27" t="s">
        <v>126</v>
      </c>
      <c r="B27">
        <v>5</v>
      </c>
      <c r="C27" t="s">
        <v>77</v>
      </c>
      <c r="D27" t="s">
        <v>91</v>
      </c>
      <c r="E27" s="17">
        <v>0.96909999999999996</v>
      </c>
      <c r="F27" s="17">
        <v>1.41E-2</v>
      </c>
      <c r="G27" s="17">
        <v>0.97130000000000005</v>
      </c>
      <c r="H27" s="17">
        <f t="shared" si="0"/>
        <v>1.1899999999999911E-2</v>
      </c>
      <c r="I27">
        <f t="shared" si="1"/>
        <v>0.84397163120566743</v>
      </c>
      <c r="J27">
        <f t="shared" si="2"/>
        <v>1.1647238339986195</v>
      </c>
    </row>
    <row r="28" spans="1:10">
      <c r="A28" t="s">
        <v>127</v>
      </c>
      <c r="B28">
        <v>1</v>
      </c>
      <c r="C28" t="s">
        <v>77</v>
      </c>
      <c r="D28" t="s">
        <v>88</v>
      </c>
      <c r="E28" s="17">
        <v>0.97619999999999996</v>
      </c>
      <c r="F28" s="17">
        <v>1.11E-2</v>
      </c>
      <c r="G28" s="17">
        <v>0.97670000000000001</v>
      </c>
      <c r="H28" s="17">
        <f t="shared" si="0"/>
        <v>1.0599999999999943E-2</v>
      </c>
      <c r="I28">
        <f t="shared" si="1"/>
        <v>0.95495495495494975</v>
      </c>
      <c r="J28">
        <f t="shared" si="2"/>
        <v>1.3569315753808864</v>
      </c>
    </row>
    <row r="29" spans="1:10">
      <c r="A29" t="s">
        <v>127</v>
      </c>
      <c r="B29">
        <v>2</v>
      </c>
      <c r="C29" t="s">
        <v>77</v>
      </c>
      <c r="D29" t="s">
        <v>88</v>
      </c>
      <c r="E29" s="17">
        <v>0.96919999999999995</v>
      </c>
      <c r="F29" s="17">
        <v>1.0999999999999999E-2</v>
      </c>
      <c r="G29" s="17">
        <v>0.96989999999999998</v>
      </c>
      <c r="H29" s="17">
        <f t="shared" si="0"/>
        <v>1.0299999999999976E-2</v>
      </c>
      <c r="I29">
        <f t="shared" si="1"/>
        <v>0.93636363636363418</v>
      </c>
      <c r="J29">
        <f t="shared" si="2"/>
        <v>1.3157786750354905</v>
      </c>
    </row>
    <row r="30" spans="1:10">
      <c r="A30" t="s">
        <v>127</v>
      </c>
      <c r="B30">
        <v>3</v>
      </c>
      <c r="C30" t="s">
        <v>77</v>
      </c>
      <c r="D30" t="s">
        <v>88</v>
      </c>
      <c r="E30" s="17">
        <v>0.97440000000000004</v>
      </c>
      <c r="F30" s="17">
        <v>1.12E-2</v>
      </c>
      <c r="G30" s="17">
        <v>0.97509999999999997</v>
      </c>
      <c r="H30" s="17">
        <f t="shared" si="0"/>
        <v>1.0500000000000065E-2</v>
      </c>
      <c r="I30">
        <f t="shared" si="1"/>
        <v>0.93750000000000577</v>
      </c>
      <c r="J30">
        <f t="shared" si="2"/>
        <v>1.3181160716528302</v>
      </c>
    </row>
    <row r="31" spans="1:10">
      <c r="A31" t="s">
        <v>127</v>
      </c>
      <c r="B31">
        <v>4</v>
      </c>
      <c r="C31" t="s">
        <v>77</v>
      </c>
      <c r="D31" t="s">
        <v>88</v>
      </c>
      <c r="E31" s="17">
        <v>0.97430000000000005</v>
      </c>
      <c r="F31" s="17">
        <v>1.11E-2</v>
      </c>
      <c r="G31" s="17">
        <v>0.9748</v>
      </c>
      <c r="H31" s="17">
        <f t="shared" si="0"/>
        <v>1.0600000000000054E-2</v>
      </c>
      <c r="I31">
        <f t="shared" si="1"/>
        <v>0.95495495495495974</v>
      </c>
      <c r="J31">
        <f t="shared" si="2"/>
        <v>1.3569315753809104</v>
      </c>
    </row>
    <row r="32" spans="1:10">
      <c r="A32" t="s">
        <v>127</v>
      </c>
      <c r="B32">
        <v>5</v>
      </c>
      <c r="C32" t="s">
        <v>77</v>
      </c>
      <c r="D32" t="s">
        <v>88</v>
      </c>
      <c r="E32" s="17">
        <v>0.98370000000000002</v>
      </c>
      <c r="F32" s="17">
        <v>1.0800000000000001E-2</v>
      </c>
      <c r="G32" s="17">
        <v>0.98409999999999997</v>
      </c>
      <c r="H32" s="17">
        <f t="shared" si="0"/>
        <v>1.0400000000000076E-2</v>
      </c>
      <c r="I32">
        <f t="shared" si="1"/>
        <v>0.9629629629629699</v>
      </c>
      <c r="J32">
        <f t="shared" si="2"/>
        <v>1.3771380263505881</v>
      </c>
    </row>
    <row r="33" spans="1:10">
      <c r="A33" t="s">
        <v>128</v>
      </c>
      <c r="B33">
        <v>1</v>
      </c>
      <c r="C33" t="s">
        <v>77</v>
      </c>
      <c r="D33" t="s">
        <v>89</v>
      </c>
      <c r="E33" s="17">
        <v>0.98809999999999998</v>
      </c>
      <c r="F33" s="17">
        <v>1.6899999999999998E-2</v>
      </c>
      <c r="G33" s="17">
        <v>0.99019999999999997</v>
      </c>
      <c r="H33" s="17">
        <f t="shared" si="0"/>
        <v>1.4799999999999924E-2</v>
      </c>
      <c r="I33">
        <f t="shared" si="1"/>
        <v>0.87573964497040979</v>
      </c>
      <c r="J33">
        <f t="shared" si="2"/>
        <v>1.2105488634029511</v>
      </c>
    </row>
    <row r="34" spans="1:10">
      <c r="A34" t="s">
        <v>128</v>
      </c>
      <c r="B34">
        <v>2</v>
      </c>
      <c r="C34" t="s">
        <v>77</v>
      </c>
      <c r="D34" t="s">
        <v>89</v>
      </c>
      <c r="E34" s="17">
        <v>0.99339999999999995</v>
      </c>
      <c r="F34" s="17">
        <v>8.3999999999999995E-3</v>
      </c>
      <c r="G34" s="17">
        <v>0.99409999999999998</v>
      </c>
      <c r="H34" s="17">
        <f t="shared" si="0"/>
        <v>7.7000000000000401E-3</v>
      </c>
      <c r="I34">
        <f t="shared" si="1"/>
        <v>0.91666666666667151</v>
      </c>
      <c r="J34">
        <f t="shared" si="2"/>
        <v>1.2779535550663299</v>
      </c>
    </row>
    <row r="35" spans="1:10">
      <c r="A35" t="s">
        <v>128</v>
      </c>
      <c r="B35">
        <v>3</v>
      </c>
      <c r="C35" t="s">
        <v>77</v>
      </c>
      <c r="D35" t="s">
        <v>89</v>
      </c>
      <c r="E35" s="17">
        <v>0.98680000000000001</v>
      </c>
      <c r="F35" s="17">
        <v>1.0699999999999999E-2</v>
      </c>
      <c r="G35" s="17">
        <v>0.9869</v>
      </c>
      <c r="H35" s="17">
        <f t="shared" si="0"/>
        <v>1.0600000000000054E-2</v>
      </c>
      <c r="I35">
        <f t="shared" si="1"/>
        <v>0.99065420560748174</v>
      </c>
      <c r="J35">
        <f t="shared" si="2"/>
        <v>1.4739714590483688</v>
      </c>
    </row>
    <row r="36" spans="1:10">
      <c r="A36" t="s">
        <v>128</v>
      </c>
      <c r="B36">
        <v>4</v>
      </c>
      <c r="C36" t="s">
        <v>77</v>
      </c>
      <c r="D36" t="s">
        <v>89</v>
      </c>
      <c r="E36" s="17">
        <v>0.99350000000000005</v>
      </c>
      <c r="F36" s="17">
        <v>1.3899999999999999E-2</v>
      </c>
      <c r="G36" s="17">
        <v>0.99470000000000003</v>
      </c>
      <c r="H36" s="17">
        <f t="shared" si="0"/>
        <v>1.2700000000000045E-2</v>
      </c>
      <c r="I36">
        <f t="shared" si="1"/>
        <v>0.91366906474820475</v>
      </c>
      <c r="J36">
        <f t="shared" si="2"/>
        <v>1.2725742096674064</v>
      </c>
    </row>
    <row r="37" spans="1:10">
      <c r="A37" t="s">
        <v>128</v>
      </c>
      <c r="B37">
        <v>5</v>
      </c>
      <c r="C37" t="s">
        <v>77</v>
      </c>
      <c r="D37" t="s">
        <v>89</v>
      </c>
      <c r="E37" s="17">
        <v>0.98360000000000003</v>
      </c>
      <c r="F37" s="17">
        <v>9.1999999999999998E-3</v>
      </c>
      <c r="G37" s="17">
        <v>0.98409999999999997</v>
      </c>
      <c r="H37" s="17">
        <f t="shared" si="0"/>
        <v>8.700000000000041E-3</v>
      </c>
      <c r="I37">
        <f t="shared" si="1"/>
        <v>0.9456521739130479</v>
      </c>
      <c r="J37">
        <f t="shared" si="2"/>
        <v>1.3355050956901489</v>
      </c>
    </row>
    <row r="38" spans="1:10">
      <c r="A38" t="s">
        <v>129</v>
      </c>
      <c r="B38">
        <v>1</v>
      </c>
      <c r="C38" t="s">
        <v>77</v>
      </c>
      <c r="D38" t="s">
        <v>91</v>
      </c>
      <c r="E38" s="17">
        <v>0.99309999999999998</v>
      </c>
      <c r="F38" s="17">
        <v>1.6199999999999999E-2</v>
      </c>
      <c r="G38" s="17">
        <v>0.99560000000000004</v>
      </c>
      <c r="H38" s="17">
        <f t="shared" si="0"/>
        <v>1.3700000000000045E-2</v>
      </c>
      <c r="I38">
        <f t="shared" si="1"/>
        <v>0.84567901234568188</v>
      </c>
      <c r="J38">
        <f t="shared" si="2"/>
        <v>1.1670816401343722</v>
      </c>
    </row>
    <row r="39" spans="1:10">
      <c r="A39" t="s">
        <v>129</v>
      </c>
      <c r="B39">
        <v>2</v>
      </c>
      <c r="C39" t="s">
        <v>77</v>
      </c>
      <c r="D39" t="s">
        <v>91</v>
      </c>
      <c r="E39" s="17">
        <v>0.99329999999999996</v>
      </c>
      <c r="F39" s="17">
        <v>1.0500000000000001E-2</v>
      </c>
      <c r="G39" s="17">
        <v>0.99460000000000004</v>
      </c>
      <c r="H39" s="17">
        <f t="shared" si="0"/>
        <v>9.199999999999986E-3</v>
      </c>
      <c r="I39">
        <f t="shared" si="1"/>
        <v>0.87619047619047485</v>
      </c>
      <c r="J39">
        <f t="shared" si="2"/>
        <v>1.2112327258283617</v>
      </c>
    </row>
    <row r="40" spans="1:10">
      <c r="A40" t="s">
        <v>129</v>
      </c>
      <c r="B40">
        <v>3</v>
      </c>
      <c r="C40" t="s">
        <v>77</v>
      </c>
      <c r="D40" t="s">
        <v>91</v>
      </c>
      <c r="E40" s="17">
        <v>0.99380000000000002</v>
      </c>
      <c r="F40" s="17">
        <v>1.2699999999999999E-2</v>
      </c>
      <c r="G40" s="17">
        <v>0.99580000000000002</v>
      </c>
      <c r="H40" s="17">
        <f t="shared" si="0"/>
        <v>1.0699999999999932E-2</v>
      </c>
      <c r="I40">
        <f t="shared" si="1"/>
        <v>0.8425196850393647</v>
      </c>
      <c r="J40">
        <f t="shared" si="2"/>
        <v>1.1627270332415045</v>
      </c>
    </row>
    <row r="41" spans="1:10">
      <c r="A41" t="s">
        <v>129</v>
      </c>
      <c r="B41">
        <v>4</v>
      </c>
      <c r="C41" t="s">
        <v>77</v>
      </c>
      <c r="D41" t="s">
        <v>91</v>
      </c>
      <c r="E41" s="17">
        <v>1.0002</v>
      </c>
      <c r="F41" s="17">
        <v>1.54E-2</v>
      </c>
      <c r="G41" s="17">
        <v>1.0041</v>
      </c>
      <c r="H41" s="17">
        <f t="shared" si="0"/>
        <v>1.1500000000000066E-2</v>
      </c>
      <c r="I41">
        <f t="shared" si="1"/>
        <v>0.74675324675325094</v>
      </c>
      <c r="J41">
        <f t="shared" si="2"/>
        <v>1.0434565685226886</v>
      </c>
    </row>
    <row r="42" spans="1:10">
      <c r="A42" t="s">
        <v>129</v>
      </c>
      <c r="B42">
        <v>5</v>
      </c>
      <c r="C42" t="s">
        <v>77</v>
      </c>
      <c r="D42" t="s">
        <v>91</v>
      </c>
      <c r="E42" s="17">
        <v>1.0047999999999999</v>
      </c>
      <c r="F42" s="17">
        <v>1.8700000000000001E-2</v>
      </c>
      <c r="G42" s="17">
        <v>1.0097</v>
      </c>
      <c r="H42" s="17">
        <f t="shared" si="0"/>
        <v>1.3799999999999812E-2</v>
      </c>
      <c r="I42">
        <f t="shared" si="1"/>
        <v>0.73796791443849263</v>
      </c>
      <c r="J42">
        <f t="shared" si="2"/>
        <v>1.0334120615955575</v>
      </c>
    </row>
    <row r="43" spans="1:10">
      <c r="A43">
        <v>21</v>
      </c>
      <c r="B43">
        <v>1</v>
      </c>
      <c r="C43" t="s">
        <v>130</v>
      </c>
      <c r="D43" t="s">
        <v>91</v>
      </c>
      <c r="E43" s="17">
        <v>0.98585999999999996</v>
      </c>
      <c r="F43">
        <v>1.8429999999999998E-2</v>
      </c>
      <c r="G43" s="17">
        <v>0.98768</v>
      </c>
      <c r="H43" s="17">
        <f t="shared" si="0"/>
        <v>1.6609999999999903E-2</v>
      </c>
      <c r="I43">
        <f t="shared" si="1"/>
        <v>0.90124796527400453</v>
      </c>
      <c r="J43">
        <f t="shared" si="2"/>
        <v>1.2511315210254472</v>
      </c>
    </row>
    <row r="44" spans="1:10">
      <c r="A44">
        <v>21</v>
      </c>
      <c r="B44">
        <v>2</v>
      </c>
      <c r="C44" t="s">
        <v>130</v>
      </c>
      <c r="D44" t="s">
        <v>91</v>
      </c>
      <c r="E44" s="17">
        <v>1.02624</v>
      </c>
      <c r="F44">
        <v>2.5270000000000001E-2</v>
      </c>
      <c r="G44" s="17">
        <v>1.02854</v>
      </c>
      <c r="H44" s="17">
        <f t="shared" si="0"/>
        <v>2.2969999999999935E-2</v>
      </c>
      <c r="I44">
        <f t="shared" si="1"/>
        <v>0.90898298377522491</v>
      </c>
      <c r="J44">
        <f t="shared" si="2"/>
        <v>1.2643312983359647</v>
      </c>
    </row>
    <row r="45" spans="1:10">
      <c r="A45">
        <v>21</v>
      </c>
      <c r="B45">
        <v>3</v>
      </c>
      <c r="C45" t="s">
        <v>130</v>
      </c>
      <c r="D45" t="s">
        <v>91</v>
      </c>
      <c r="E45" s="17">
        <v>1.0388999999999999</v>
      </c>
      <c r="F45">
        <v>2.1299999999999999E-2</v>
      </c>
      <c r="G45" s="17">
        <v>1.0410600000000001</v>
      </c>
      <c r="H45" s="17">
        <f t="shared" si="0"/>
        <v>1.9139999999999935E-2</v>
      </c>
      <c r="I45">
        <f t="shared" si="1"/>
        <v>0.89859154929577156</v>
      </c>
      <c r="J45">
        <f t="shared" si="2"/>
        <v>1.2467056475801377</v>
      </c>
    </row>
    <row r="46" spans="1:10">
      <c r="A46">
        <v>21</v>
      </c>
      <c r="B46">
        <v>4</v>
      </c>
      <c r="C46" t="s">
        <v>130</v>
      </c>
      <c r="D46" t="s">
        <v>91</v>
      </c>
      <c r="E46" s="17">
        <v>1.02626</v>
      </c>
      <c r="F46">
        <v>1.5959999999999998E-2</v>
      </c>
      <c r="G46" s="17">
        <v>1.02766</v>
      </c>
      <c r="H46" s="17">
        <f t="shared" si="0"/>
        <v>1.4559999999999906E-2</v>
      </c>
      <c r="I46">
        <f t="shared" si="1"/>
        <v>0.91228070175438014</v>
      </c>
      <c r="J46">
        <f t="shared" si="2"/>
        <v>1.2701114355680549</v>
      </c>
    </row>
    <row r="47" spans="1:10">
      <c r="A47">
        <v>21</v>
      </c>
      <c r="B47">
        <v>5</v>
      </c>
      <c r="C47" t="s">
        <v>130</v>
      </c>
      <c r="D47" t="s">
        <v>91</v>
      </c>
      <c r="E47" s="17">
        <v>1.0384899999999999</v>
      </c>
      <c r="F47">
        <v>1.704E-2</v>
      </c>
      <c r="G47" s="17">
        <v>1.0397799999999999</v>
      </c>
      <c r="H47" s="17">
        <f t="shared" si="0"/>
        <v>1.5749999999999931E-2</v>
      </c>
      <c r="I47">
        <f t="shared" si="1"/>
        <v>0.92429577464788326</v>
      </c>
      <c r="J47">
        <f t="shared" si="2"/>
        <v>1.2920568377904376</v>
      </c>
    </row>
    <row r="48" spans="1:10">
      <c r="A48">
        <v>41</v>
      </c>
      <c r="B48">
        <v>1</v>
      </c>
      <c r="C48" t="s">
        <v>130</v>
      </c>
      <c r="D48" t="s">
        <v>89</v>
      </c>
      <c r="E48" s="17">
        <v>0.96194999999999997</v>
      </c>
      <c r="F48">
        <v>1.6500000000000001E-2</v>
      </c>
      <c r="G48" s="17">
        <v>0.96284000000000003</v>
      </c>
      <c r="H48" s="17">
        <f t="shared" si="0"/>
        <v>1.5609999999999902E-2</v>
      </c>
      <c r="I48">
        <f t="shared" si="1"/>
        <v>0.94606060606060005</v>
      </c>
      <c r="J48">
        <f t="shared" si="2"/>
        <v>1.3364075068595913</v>
      </c>
    </row>
    <row r="49" spans="1:10">
      <c r="A49">
        <v>41</v>
      </c>
      <c r="B49">
        <v>2</v>
      </c>
      <c r="C49" t="s">
        <v>130</v>
      </c>
      <c r="D49" t="s">
        <v>89</v>
      </c>
      <c r="E49" s="17">
        <v>1.01806</v>
      </c>
      <c r="F49">
        <v>1.2529999999999999E-2</v>
      </c>
      <c r="G49" s="17">
        <v>1.0187200000000001</v>
      </c>
      <c r="H49" s="17">
        <f t="shared" si="0"/>
        <v>1.1869999999999825E-2</v>
      </c>
      <c r="I49">
        <f t="shared" si="1"/>
        <v>0.94732641660014572</v>
      </c>
      <c r="J49">
        <f t="shared" si="2"/>
        <v>1.3392249253691511</v>
      </c>
    </row>
    <row r="50" spans="1:10">
      <c r="A50">
        <v>41</v>
      </c>
      <c r="B50">
        <v>3</v>
      </c>
      <c r="C50" t="s">
        <v>130</v>
      </c>
      <c r="D50" t="s">
        <v>89</v>
      </c>
      <c r="E50" s="17">
        <v>1.03925</v>
      </c>
      <c r="F50">
        <v>0.02</v>
      </c>
      <c r="G50" s="17">
        <v>1.0409200000000001</v>
      </c>
      <c r="H50" s="17">
        <f t="shared" si="0"/>
        <v>1.8329999999999957E-2</v>
      </c>
      <c r="I50">
        <f t="shared" si="1"/>
        <v>0.91649999999999787</v>
      </c>
      <c r="J50">
        <f t="shared" si="2"/>
        <v>1.2776521806296646</v>
      </c>
    </row>
    <row r="51" spans="1:10">
      <c r="A51">
        <v>41</v>
      </c>
      <c r="B51">
        <v>4</v>
      </c>
      <c r="C51" t="s">
        <v>130</v>
      </c>
      <c r="D51" t="s">
        <v>89</v>
      </c>
      <c r="E51" s="17">
        <v>0.93937000000000004</v>
      </c>
      <c r="F51">
        <v>1.5939999999999999E-2</v>
      </c>
      <c r="G51" s="17">
        <v>0.94040000000000001</v>
      </c>
      <c r="H51" s="17">
        <f t="shared" si="0"/>
        <v>1.4909999999999979E-2</v>
      </c>
      <c r="I51">
        <f t="shared" si="1"/>
        <v>0.93538268506900746</v>
      </c>
      <c r="J51">
        <f t="shared" si="2"/>
        <v>1.313776545921211</v>
      </c>
    </row>
    <row r="52" spans="1:10">
      <c r="A52">
        <v>41</v>
      </c>
      <c r="B52">
        <v>5</v>
      </c>
      <c r="C52" t="s">
        <v>130</v>
      </c>
      <c r="D52" t="s">
        <v>89</v>
      </c>
      <c r="E52" s="17">
        <v>0.95737000000000005</v>
      </c>
      <c r="F52">
        <v>1.133E-2</v>
      </c>
      <c r="G52" s="17">
        <v>0.95796000000000003</v>
      </c>
      <c r="H52" s="17">
        <f t="shared" si="0"/>
        <v>1.0739999999999972E-2</v>
      </c>
      <c r="I52">
        <f t="shared" si="1"/>
        <v>0.94792586054721728</v>
      </c>
      <c r="J52">
        <f t="shared" si="2"/>
        <v>1.3405703038851635</v>
      </c>
    </row>
    <row r="53" spans="1:10">
      <c r="A53">
        <v>56</v>
      </c>
      <c r="B53">
        <v>1</v>
      </c>
      <c r="C53" t="s">
        <v>130</v>
      </c>
      <c r="D53" t="s">
        <v>89</v>
      </c>
      <c r="E53" s="17">
        <v>1.026</v>
      </c>
      <c r="F53">
        <v>1.523E-2</v>
      </c>
      <c r="G53" s="17">
        <v>1.0277000000000001</v>
      </c>
      <c r="H53" s="17">
        <f t="shared" si="0"/>
        <v>1.3530000000000042E-2</v>
      </c>
      <c r="I53">
        <f t="shared" si="1"/>
        <v>0.88837820091924102</v>
      </c>
      <c r="J53">
        <f t="shared" si="2"/>
        <v>1.2301477326626944</v>
      </c>
    </row>
    <row r="54" spans="1:10">
      <c r="A54">
        <v>56</v>
      </c>
      <c r="B54">
        <v>2</v>
      </c>
      <c r="C54" t="s">
        <v>130</v>
      </c>
      <c r="D54" t="s">
        <v>89</v>
      </c>
      <c r="E54" s="17">
        <v>1.0275399999999999</v>
      </c>
      <c r="F54">
        <v>2.3130000000000001E-2</v>
      </c>
      <c r="G54" s="17">
        <v>1.02965</v>
      </c>
      <c r="H54" s="17">
        <f t="shared" si="0"/>
        <v>2.1020000000000039E-2</v>
      </c>
      <c r="I54">
        <f t="shared" si="1"/>
        <v>0.90877648076091821</v>
      </c>
      <c r="J54">
        <f t="shared" si="2"/>
        <v>1.2639725121094889</v>
      </c>
    </row>
    <row r="55" spans="1:10">
      <c r="A55">
        <v>56</v>
      </c>
      <c r="B55">
        <v>3</v>
      </c>
      <c r="C55" t="s">
        <v>130</v>
      </c>
      <c r="D55" t="s">
        <v>89</v>
      </c>
      <c r="E55" s="17">
        <v>0.95811000000000002</v>
      </c>
      <c r="F55">
        <v>1.5520000000000001E-2</v>
      </c>
      <c r="G55" s="17">
        <v>0.95952999999999999</v>
      </c>
      <c r="H55" s="17">
        <f t="shared" si="0"/>
        <v>1.4100000000000001E-2</v>
      </c>
      <c r="I55">
        <f t="shared" si="1"/>
        <v>0.90850515463917525</v>
      </c>
      <c r="J55">
        <f t="shared" si="2"/>
        <v>1.2635016545997273</v>
      </c>
    </row>
    <row r="56" spans="1:10">
      <c r="A56">
        <v>56</v>
      </c>
      <c r="B56">
        <v>4</v>
      </c>
      <c r="C56" t="s">
        <v>130</v>
      </c>
      <c r="D56" t="s">
        <v>89</v>
      </c>
      <c r="E56" s="17">
        <v>0.94591999999999998</v>
      </c>
      <c r="F56">
        <v>1.188E-2</v>
      </c>
      <c r="G56" s="17">
        <v>0.94681000000000004</v>
      </c>
      <c r="H56" s="17">
        <f t="shared" si="0"/>
        <v>1.0989999999999944E-2</v>
      </c>
      <c r="I56">
        <f t="shared" si="1"/>
        <v>0.9250841750841704</v>
      </c>
      <c r="J56">
        <f t="shared" si="2"/>
        <v>1.2935506424366736</v>
      </c>
    </row>
    <row r="57" spans="1:10">
      <c r="A57">
        <v>56</v>
      </c>
      <c r="B57">
        <v>5</v>
      </c>
      <c r="C57" t="s">
        <v>130</v>
      </c>
      <c r="D57" t="s">
        <v>89</v>
      </c>
      <c r="E57" s="17">
        <v>1.0182800000000001</v>
      </c>
      <c r="F57">
        <v>1.83E-2</v>
      </c>
      <c r="G57" s="17">
        <v>1.0194300000000001</v>
      </c>
      <c r="H57" s="17">
        <f t="shared" si="0"/>
        <v>1.7149999999999999E-2</v>
      </c>
      <c r="I57">
        <f t="shared" si="1"/>
        <v>0.93715846994535512</v>
      </c>
      <c r="J57">
        <f t="shared" si="2"/>
        <v>1.317411507181657</v>
      </c>
    </row>
    <row r="58" spans="1:10">
      <c r="A58">
        <v>84</v>
      </c>
      <c r="B58">
        <v>1</v>
      </c>
      <c r="C58" t="s">
        <v>130</v>
      </c>
      <c r="D58" t="s">
        <v>88</v>
      </c>
      <c r="E58" s="17">
        <v>1.0255799999999999</v>
      </c>
      <c r="F58">
        <v>1.593E-2</v>
      </c>
      <c r="G58" s="17">
        <v>1.02702</v>
      </c>
      <c r="H58" s="17">
        <f t="shared" si="0"/>
        <v>1.4489999999999892E-2</v>
      </c>
      <c r="I58">
        <f t="shared" si="1"/>
        <v>0.90960451977400447</v>
      </c>
      <c r="J58">
        <f t="shared" si="2"/>
        <v>1.2654133953227182</v>
      </c>
    </row>
    <row r="59" spans="1:10">
      <c r="A59">
        <v>84</v>
      </c>
      <c r="B59">
        <v>2</v>
      </c>
      <c r="C59" t="s">
        <v>130</v>
      </c>
      <c r="D59" t="s">
        <v>88</v>
      </c>
      <c r="E59" s="17">
        <v>0.95316000000000001</v>
      </c>
      <c r="F59">
        <v>1.272E-2</v>
      </c>
      <c r="G59" s="17">
        <v>0.95459000000000005</v>
      </c>
      <c r="H59" s="17">
        <f t="shared" si="0"/>
        <v>1.1289999999999911E-2</v>
      </c>
      <c r="I59">
        <f t="shared" si="1"/>
        <v>0.88757861635219426</v>
      </c>
      <c r="J59">
        <f t="shared" si="2"/>
        <v>1.2288801304756503</v>
      </c>
    </row>
    <row r="60" spans="1:10">
      <c r="A60">
        <v>84</v>
      </c>
      <c r="B60">
        <v>3</v>
      </c>
      <c r="C60" t="s">
        <v>130</v>
      </c>
      <c r="D60" t="s">
        <v>88</v>
      </c>
      <c r="E60" s="17">
        <v>0.94452999999999998</v>
      </c>
      <c r="F60">
        <v>1.4930000000000001E-2</v>
      </c>
      <c r="G60" s="17">
        <v>0.94625000000000004</v>
      </c>
      <c r="H60" s="17">
        <f t="shared" si="0"/>
        <v>1.3209999999999944E-2</v>
      </c>
      <c r="I60">
        <f t="shared" si="1"/>
        <v>0.88479571332886431</v>
      </c>
      <c r="J60">
        <f t="shared" si="2"/>
        <v>1.2244986863081113</v>
      </c>
    </row>
    <row r="61" spans="1:10">
      <c r="A61">
        <v>84</v>
      </c>
      <c r="B61">
        <v>4</v>
      </c>
      <c r="C61" t="s">
        <v>130</v>
      </c>
      <c r="D61" t="s">
        <v>88</v>
      </c>
      <c r="E61" s="17">
        <v>1.01752</v>
      </c>
      <c r="F61">
        <v>1.435E-2</v>
      </c>
      <c r="G61" s="17">
        <v>1.01874</v>
      </c>
      <c r="H61" s="17">
        <f t="shared" si="0"/>
        <v>1.3130000000000086E-2</v>
      </c>
      <c r="I61">
        <f t="shared" si="1"/>
        <v>0.91498257839721853</v>
      </c>
      <c r="J61">
        <f t="shared" si="2"/>
        <v>1.2749207722783953</v>
      </c>
    </row>
    <row r="62" spans="1:10">
      <c r="A62">
        <v>84</v>
      </c>
      <c r="B62">
        <v>5</v>
      </c>
      <c r="C62" t="s">
        <v>130</v>
      </c>
      <c r="D62" t="s">
        <v>88</v>
      </c>
      <c r="E62" s="17">
        <v>1.0389600000000001</v>
      </c>
      <c r="F62">
        <v>1.3650000000000001E-2</v>
      </c>
      <c r="G62" s="17">
        <v>1.0400799999999999</v>
      </c>
      <c r="H62" s="17">
        <f t="shared" si="0"/>
        <v>1.2530000000000152E-2</v>
      </c>
      <c r="I62">
        <f t="shared" si="1"/>
        <v>0.91794871794872901</v>
      </c>
      <c r="J62">
        <f t="shared" si="2"/>
        <v>1.2802810482658566</v>
      </c>
    </row>
    <row r="63" spans="1:10">
      <c r="A63" t="s">
        <v>126</v>
      </c>
      <c r="B63">
        <v>1</v>
      </c>
      <c r="C63" t="s">
        <v>131</v>
      </c>
      <c r="D63" t="s">
        <v>91</v>
      </c>
      <c r="E63" s="17">
        <v>1.0038</v>
      </c>
      <c r="F63" s="5">
        <v>2.2599999999999999E-2</v>
      </c>
      <c r="G63" s="17">
        <v>1.0065</v>
      </c>
      <c r="H63" s="17">
        <f>(E63+F63)-G63</f>
        <v>1.9900000000000029E-2</v>
      </c>
      <c r="I63">
        <f>H63/F63</f>
        <v>0.8805309734513288</v>
      </c>
      <c r="J63">
        <f t="shared" si="2"/>
        <v>1.2178724821884113</v>
      </c>
    </row>
    <row r="64" spans="1:10">
      <c r="A64" t="s">
        <v>126</v>
      </c>
      <c r="B64">
        <v>2</v>
      </c>
      <c r="C64" t="s">
        <v>131</v>
      </c>
      <c r="D64" t="s">
        <v>91</v>
      </c>
      <c r="E64" s="17">
        <v>1.0088999999999999</v>
      </c>
      <c r="F64" s="5">
        <v>1.49E-2</v>
      </c>
      <c r="G64" s="17">
        <v>1.0109999999999999</v>
      </c>
      <c r="H64" s="17">
        <f t="shared" ref="H64:H82" si="3">(E64+F64)-G64</f>
        <v>1.2799999999999923E-2</v>
      </c>
      <c r="I64">
        <f t="shared" ref="I64:I82" si="4">H64/F64</f>
        <v>0.85906040268455852</v>
      </c>
      <c r="J64">
        <f t="shared" si="2"/>
        <v>1.185947280566394</v>
      </c>
    </row>
    <row r="65" spans="1:10">
      <c r="A65" t="s">
        <v>126</v>
      </c>
      <c r="B65">
        <v>3</v>
      </c>
      <c r="C65" t="s">
        <v>131</v>
      </c>
      <c r="D65" t="s">
        <v>91</v>
      </c>
      <c r="E65" s="17">
        <v>1.0052000000000001</v>
      </c>
      <c r="F65" s="5">
        <v>1.4E-2</v>
      </c>
      <c r="G65" s="17">
        <v>1.0065</v>
      </c>
      <c r="H65" s="17">
        <f t="shared" si="3"/>
        <v>1.2700000000000156E-2</v>
      </c>
      <c r="I65">
        <f t="shared" si="4"/>
        <v>0.90714285714286824</v>
      </c>
      <c r="J65">
        <f t="shared" si="2"/>
        <v>1.2611469577067702</v>
      </c>
    </row>
    <row r="66" spans="1:10">
      <c r="A66" t="s">
        <v>126</v>
      </c>
      <c r="B66">
        <v>4</v>
      </c>
      <c r="C66" t="s">
        <v>131</v>
      </c>
      <c r="D66" t="s">
        <v>91</v>
      </c>
      <c r="E66" s="17">
        <v>0.99870000000000003</v>
      </c>
      <c r="F66" s="5">
        <v>1.6799999999999999E-2</v>
      </c>
      <c r="G66" s="17">
        <v>1.0009999999999999</v>
      </c>
      <c r="H66" s="17">
        <f t="shared" si="3"/>
        <v>1.4500000000000179E-2</v>
      </c>
      <c r="I66">
        <f t="shared" si="4"/>
        <v>0.8630952380952488</v>
      </c>
      <c r="J66">
        <f t="shared" si="2"/>
        <v>1.1917803795764554</v>
      </c>
    </row>
    <row r="67" spans="1:10">
      <c r="A67" t="s">
        <v>126</v>
      </c>
      <c r="B67">
        <v>5</v>
      </c>
      <c r="C67" t="s">
        <v>131</v>
      </c>
      <c r="D67" t="s">
        <v>91</v>
      </c>
      <c r="E67" s="17">
        <v>1.0016</v>
      </c>
      <c r="F67" s="5">
        <v>1.9E-2</v>
      </c>
      <c r="G67" s="17">
        <v>1.0044</v>
      </c>
      <c r="H67" s="17">
        <f t="shared" si="3"/>
        <v>1.6199999999999992E-2</v>
      </c>
      <c r="I67">
        <f t="shared" si="4"/>
        <v>0.85263157894736807</v>
      </c>
      <c r="J67">
        <f t="shared" si="2"/>
        <v>1.1767953001530065</v>
      </c>
    </row>
    <row r="68" spans="1:10">
      <c r="A68" t="s">
        <v>129</v>
      </c>
      <c r="B68">
        <v>1</v>
      </c>
      <c r="C68" t="s">
        <v>131</v>
      </c>
      <c r="D68" t="s">
        <v>91</v>
      </c>
      <c r="E68" s="17">
        <v>0.99490000000000001</v>
      </c>
      <c r="F68" s="5">
        <v>1.3599999999999999E-2</v>
      </c>
      <c r="G68" s="17">
        <v>0.99680000000000002</v>
      </c>
      <c r="H68" s="17">
        <f t="shared" si="3"/>
        <v>1.1699999999999933E-2</v>
      </c>
      <c r="I68">
        <f t="shared" si="4"/>
        <v>0.86029411764705388</v>
      </c>
      <c r="J68">
        <f t="shared" ref="J68:J97" si="5">ASIN(SQRT(I68))</f>
        <v>1.1877233259191518</v>
      </c>
    </row>
    <row r="69" spans="1:10">
      <c r="A69" t="s">
        <v>129</v>
      </c>
      <c r="B69">
        <v>2</v>
      </c>
      <c r="C69" t="s">
        <v>131</v>
      </c>
      <c r="D69" t="s">
        <v>91</v>
      </c>
      <c r="E69" s="17">
        <v>1.0041</v>
      </c>
      <c r="F69" s="5">
        <v>9.7999999999999997E-3</v>
      </c>
      <c r="G69" s="17">
        <v>1.0047999999999999</v>
      </c>
      <c r="H69" s="17">
        <f t="shared" si="3"/>
        <v>9.100000000000108E-3</v>
      </c>
      <c r="I69">
        <f t="shared" si="4"/>
        <v>0.92857142857143959</v>
      </c>
      <c r="J69">
        <f t="shared" si="5"/>
        <v>1.3002465638163452</v>
      </c>
    </row>
    <row r="70" spans="1:10">
      <c r="A70" t="s">
        <v>129</v>
      </c>
      <c r="B70">
        <v>3</v>
      </c>
      <c r="C70" t="s">
        <v>131</v>
      </c>
      <c r="D70" t="s">
        <v>91</v>
      </c>
      <c r="E70" s="17">
        <v>1.0053000000000001</v>
      </c>
      <c r="F70" s="5">
        <v>1.2699999999999999E-2</v>
      </c>
      <c r="G70" s="17">
        <v>1.0073000000000001</v>
      </c>
      <c r="H70" s="17">
        <f t="shared" si="3"/>
        <v>1.0699999999999932E-2</v>
      </c>
      <c r="I70">
        <f t="shared" si="4"/>
        <v>0.8425196850393647</v>
      </c>
      <c r="J70">
        <f t="shared" si="5"/>
        <v>1.1627270332415045</v>
      </c>
    </row>
    <row r="71" spans="1:10">
      <c r="A71" t="s">
        <v>129</v>
      </c>
      <c r="B71">
        <v>4</v>
      </c>
      <c r="C71" t="s">
        <v>131</v>
      </c>
      <c r="D71" t="s">
        <v>91</v>
      </c>
      <c r="E71" s="17">
        <v>1.0026999999999999</v>
      </c>
      <c r="F71" s="5">
        <v>1.34E-2</v>
      </c>
      <c r="G71" s="17">
        <v>1.0044</v>
      </c>
      <c r="H71" s="17">
        <f t="shared" si="3"/>
        <v>1.1700000000000044E-2</v>
      </c>
      <c r="I71">
        <f t="shared" si="4"/>
        <v>0.87313432835821214</v>
      </c>
      <c r="J71">
        <f t="shared" si="5"/>
        <v>1.2066175217027642</v>
      </c>
    </row>
    <row r="72" spans="1:10">
      <c r="A72" t="s">
        <v>129</v>
      </c>
      <c r="B72">
        <v>5</v>
      </c>
      <c r="C72" t="s">
        <v>131</v>
      </c>
      <c r="D72" t="s">
        <v>91</v>
      </c>
      <c r="E72" s="17">
        <v>1.0004999999999999</v>
      </c>
      <c r="F72" s="5">
        <v>1.6500000000000001E-2</v>
      </c>
      <c r="G72" s="17">
        <v>1.0027999999999999</v>
      </c>
      <c r="H72" s="17">
        <f t="shared" si="3"/>
        <v>1.419999999999999E-2</v>
      </c>
      <c r="I72">
        <f t="shared" si="4"/>
        <v>0.86060606060605993</v>
      </c>
      <c r="J72">
        <f t="shared" si="5"/>
        <v>1.1881734348502782</v>
      </c>
    </row>
    <row r="73" spans="1:10">
      <c r="A73" t="s">
        <v>124</v>
      </c>
      <c r="B73">
        <v>1</v>
      </c>
      <c r="C73" t="s">
        <v>131</v>
      </c>
      <c r="D73" t="s">
        <v>91</v>
      </c>
      <c r="E73" s="17">
        <v>1.0037</v>
      </c>
      <c r="F73" s="5">
        <v>8.8000000000000005E-3</v>
      </c>
      <c r="G73" s="17">
        <v>1.0045999999999999</v>
      </c>
      <c r="H73" s="17">
        <f t="shared" si="3"/>
        <v>7.9000000000000181E-3</v>
      </c>
      <c r="I73">
        <f t="shared" si="4"/>
        <v>0.89772727272727471</v>
      </c>
      <c r="J73">
        <f t="shared" si="5"/>
        <v>1.2452767980516894</v>
      </c>
    </row>
    <row r="74" spans="1:10">
      <c r="A74" t="s">
        <v>124</v>
      </c>
      <c r="B74">
        <v>2</v>
      </c>
      <c r="C74" t="s">
        <v>131</v>
      </c>
      <c r="D74" t="s">
        <v>91</v>
      </c>
      <c r="E74" s="17">
        <v>1.0089999999999999</v>
      </c>
      <c r="F74" s="5">
        <v>1.5699999999999999E-2</v>
      </c>
      <c r="G74" s="17">
        <v>1.0106999999999999</v>
      </c>
      <c r="H74" s="17">
        <f t="shared" si="3"/>
        <v>1.4000000000000012E-2</v>
      </c>
      <c r="I74">
        <f t="shared" si="4"/>
        <v>0.89171974522293085</v>
      </c>
      <c r="J74">
        <f t="shared" si="5"/>
        <v>1.2354887295681971</v>
      </c>
    </row>
    <row r="75" spans="1:10">
      <c r="A75" t="s">
        <v>124</v>
      </c>
      <c r="B75">
        <v>3</v>
      </c>
      <c r="C75" t="s">
        <v>131</v>
      </c>
      <c r="D75" t="s">
        <v>91</v>
      </c>
      <c r="E75" s="17">
        <v>1.0099</v>
      </c>
      <c r="F75" s="5">
        <v>1.37E-2</v>
      </c>
      <c r="G75" s="17">
        <v>1.0118</v>
      </c>
      <c r="H75" s="17">
        <f t="shared" si="3"/>
        <v>1.1800000000000033E-2</v>
      </c>
      <c r="I75">
        <f t="shared" si="4"/>
        <v>0.86131386861314108</v>
      </c>
      <c r="J75">
        <f t="shared" si="5"/>
        <v>1.1891963141397011</v>
      </c>
    </row>
    <row r="76" spans="1:10">
      <c r="A76" t="s">
        <v>124</v>
      </c>
      <c r="B76">
        <v>4</v>
      </c>
      <c r="C76" t="s">
        <v>131</v>
      </c>
      <c r="D76" t="s">
        <v>91</v>
      </c>
      <c r="E76" s="17">
        <v>0.99780000000000002</v>
      </c>
      <c r="F76" s="5">
        <v>2.9399999999999999E-2</v>
      </c>
      <c r="G76" s="17">
        <v>1.0014000000000001</v>
      </c>
      <c r="H76" s="17">
        <f t="shared" si="3"/>
        <v>2.5800000000000045E-2</v>
      </c>
      <c r="I76">
        <f t="shared" si="4"/>
        <v>0.87755102040816479</v>
      </c>
      <c r="J76">
        <f t="shared" si="5"/>
        <v>1.2133030377764595</v>
      </c>
    </row>
    <row r="77" spans="1:10">
      <c r="A77" t="s">
        <v>124</v>
      </c>
      <c r="B77">
        <v>5</v>
      </c>
      <c r="C77" t="s">
        <v>131</v>
      </c>
      <c r="D77" t="s">
        <v>91</v>
      </c>
      <c r="E77" s="17">
        <v>1.0083</v>
      </c>
      <c r="F77" s="5">
        <v>1.0800000000000001E-2</v>
      </c>
      <c r="G77" s="17">
        <v>1.0088999999999999</v>
      </c>
      <c r="H77" s="17">
        <f t="shared" si="3"/>
        <v>1.0199999999999987E-2</v>
      </c>
      <c r="I77">
        <f t="shared" si="4"/>
        <v>0.9444444444444432</v>
      </c>
      <c r="J77">
        <f t="shared" si="5"/>
        <v>1.3328552019646853</v>
      </c>
    </row>
    <row r="78" spans="1:10">
      <c r="A78">
        <v>21</v>
      </c>
      <c r="B78">
        <v>1</v>
      </c>
      <c r="C78" t="s">
        <v>131</v>
      </c>
      <c r="D78" t="s">
        <v>91</v>
      </c>
      <c r="E78" s="17">
        <v>1.0095000000000001</v>
      </c>
      <c r="F78" s="5">
        <v>3.0800000000000001E-2</v>
      </c>
      <c r="G78" s="17">
        <v>1.0123</v>
      </c>
      <c r="H78" s="17">
        <f t="shared" si="3"/>
        <v>2.8000000000000025E-2</v>
      </c>
      <c r="I78">
        <f t="shared" si="4"/>
        <v>0.90909090909090984</v>
      </c>
      <c r="J78">
        <f t="shared" si="5"/>
        <v>1.2645189576252285</v>
      </c>
    </row>
    <row r="79" spans="1:10">
      <c r="A79">
        <v>21</v>
      </c>
      <c r="B79">
        <v>2</v>
      </c>
      <c r="C79" t="s">
        <v>131</v>
      </c>
      <c r="D79" t="s">
        <v>91</v>
      </c>
      <c r="E79" s="17">
        <v>1.0018</v>
      </c>
      <c r="F79" s="5">
        <v>2.4799999999999999E-2</v>
      </c>
      <c r="G79" s="17">
        <v>1.0042</v>
      </c>
      <c r="H79" s="17">
        <f t="shared" si="3"/>
        <v>2.2399999999999975E-2</v>
      </c>
      <c r="I79">
        <f t="shared" si="4"/>
        <v>0.90322580645161199</v>
      </c>
      <c r="J79">
        <f t="shared" si="5"/>
        <v>1.2544613262856292</v>
      </c>
    </row>
    <row r="80" spans="1:10">
      <c r="A80">
        <v>21</v>
      </c>
      <c r="B80">
        <v>3</v>
      </c>
      <c r="C80" t="s">
        <v>131</v>
      </c>
      <c r="D80" t="s">
        <v>91</v>
      </c>
      <c r="E80" s="17">
        <v>1.0003</v>
      </c>
      <c r="F80" s="5">
        <v>2.5399999999999999E-2</v>
      </c>
      <c r="G80" s="17">
        <v>1.0025999999999999</v>
      </c>
      <c r="H80" s="17">
        <f t="shared" si="3"/>
        <v>2.310000000000012E-2</v>
      </c>
      <c r="I80">
        <f t="shared" si="4"/>
        <v>0.90944881889764262</v>
      </c>
      <c r="J80">
        <f t="shared" si="5"/>
        <v>1.2651420057914557</v>
      </c>
    </row>
    <row r="81" spans="1:10">
      <c r="A81">
        <v>21</v>
      </c>
      <c r="B81">
        <v>4</v>
      </c>
      <c r="C81" t="s">
        <v>131</v>
      </c>
      <c r="D81" t="s">
        <v>91</v>
      </c>
      <c r="E81" s="17">
        <v>1.0023</v>
      </c>
      <c r="F81" s="5">
        <v>0.02</v>
      </c>
      <c r="G81" s="17">
        <v>1.0034000000000001</v>
      </c>
      <c r="H81" s="17">
        <f t="shared" si="3"/>
        <v>1.8899999999999917E-2</v>
      </c>
      <c r="I81">
        <f t="shared" si="4"/>
        <v>0.94499999999999584</v>
      </c>
      <c r="J81">
        <f t="shared" si="5"/>
        <v>1.3340707481588545</v>
      </c>
    </row>
    <row r="82" spans="1:10">
      <c r="A82">
        <v>21</v>
      </c>
      <c r="B82">
        <v>5</v>
      </c>
      <c r="C82" t="s">
        <v>131</v>
      </c>
      <c r="D82" t="s">
        <v>91</v>
      </c>
      <c r="E82" s="17">
        <v>1.0007999999999999</v>
      </c>
      <c r="F82" s="5">
        <v>2.1399999999999999E-2</v>
      </c>
      <c r="G82" s="17">
        <v>1.0027999999999999</v>
      </c>
      <c r="H82" s="17">
        <f t="shared" si="3"/>
        <v>1.9400000000000084E-2</v>
      </c>
      <c r="I82">
        <f t="shared" si="4"/>
        <v>0.90654205607477034</v>
      </c>
      <c r="J82">
        <f t="shared" si="5"/>
        <v>1.2601134200704567</v>
      </c>
    </row>
    <row r="83" spans="1:10">
      <c r="A83" t="s">
        <v>126</v>
      </c>
      <c r="B83">
        <v>1</v>
      </c>
      <c r="C83" t="s">
        <v>132</v>
      </c>
      <c r="D83" t="s">
        <v>91</v>
      </c>
      <c r="E83" s="17">
        <v>1</v>
      </c>
      <c r="F83" s="5">
        <v>2.5899999999999999E-2</v>
      </c>
      <c r="G83" s="17">
        <v>1.0051000000000001</v>
      </c>
      <c r="H83" s="17">
        <f>(E83+F83)-G83</f>
        <v>2.079999999999993E-2</v>
      </c>
      <c r="I83">
        <f>H83/F83</f>
        <v>0.80308880308880037</v>
      </c>
      <c r="J83">
        <f t="shared" si="5"/>
        <v>1.1110210062712944</v>
      </c>
    </row>
    <row r="84" spans="1:10">
      <c r="A84" t="s">
        <v>126</v>
      </c>
      <c r="B84">
        <v>2</v>
      </c>
      <c r="C84" t="s">
        <v>132</v>
      </c>
      <c r="D84" t="s">
        <v>91</v>
      </c>
      <c r="E84" s="17">
        <v>1.0001</v>
      </c>
      <c r="F84" s="5">
        <v>0.03</v>
      </c>
      <c r="G84" s="17">
        <v>1.0048999999999999</v>
      </c>
      <c r="H84" s="17">
        <f t="shared" ref="H84:H97" si="6">(E84+F84)-G84</f>
        <v>2.5200000000000111E-2</v>
      </c>
      <c r="I84">
        <f t="shared" ref="I84:I97" si="7">H84/F84</f>
        <v>0.84000000000000374</v>
      </c>
      <c r="J84">
        <f t="shared" si="5"/>
        <v>1.1592794807274138</v>
      </c>
    </row>
    <row r="85" spans="1:10">
      <c r="A85" t="s">
        <v>126</v>
      </c>
      <c r="B85">
        <v>3</v>
      </c>
      <c r="C85" t="s">
        <v>132</v>
      </c>
      <c r="D85" t="s">
        <v>91</v>
      </c>
      <c r="E85" s="17">
        <v>0.99950000000000006</v>
      </c>
      <c r="F85" s="5">
        <v>3.4099999999999998E-2</v>
      </c>
      <c r="G85" s="17">
        <v>1.0055000000000001</v>
      </c>
      <c r="H85" s="17">
        <f t="shared" si="6"/>
        <v>2.8100000000000014E-2</v>
      </c>
      <c r="I85">
        <f t="shared" si="7"/>
        <v>0.82404692082111486</v>
      </c>
      <c r="J85">
        <f t="shared" si="5"/>
        <v>1.1379375628251822</v>
      </c>
    </row>
    <row r="86" spans="1:10">
      <c r="A86" t="s">
        <v>126</v>
      </c>
      <c r="B86">
        <v>4</v>
      </c>
      <c r="C86" t="s">
        <v>132</v>
      </c>
      <c r="D86" t="s">
        <v>91</v>
      </c>
      <c r="E86" s="17">
        <v>0.99939999999999996</v>
      </c>
      <c r="F86" s="5">
        <v>2.9899999999999999E-2</v>
      </c>
      <c r="G86" s="17">
        <v>1.0047999999999999</v>
      </c>
      <c r="H86" s="17">
        <f t="shared" si="6"/>
        <v>2.4499999999999966E-2</v>
      </c>
      <c r="I86">
        <f t="shared" si="7"/>
        <v>0.81939799331103569</v>
      </c>
      <c r="J86">
        <f t="shared" si="5"/>
        <v>1.1318643260990437</v>
      </c>
    </row>
    <row r="87" spans="1:10">
      <c r="A87" t="s">
        <v>126</v>
      </c>
      <c r="B87">
        <v>5</v>
      </c>
      <c r="C87" t="s">
        <v>132</v>
      </c>
      <c r="D87" t="s">
        <v>91</v>
      </c>
      <c r="E87" s="17">
        <v>1.0066999999999999</v>
      </c>
      <c r="F87" s="5">
        <v>3.7999999999999999E-2</v>
      </c>
      <c r="G87" s="17">
        <v>1.0141</v>
      </c>
      <c r="H87" s="17">
        <f t="shared" si="6"/>
        <v>3.0599999999999961E-2</v>
      </c>
      <c r="I87">
        <f t="shared" si="7"/>
        <v>0.80526315789473579</v>
      </c>
      <c r="J87">
        <f t="shared" si="5"/>
        <v>1.1137606455798319</v>
      </c>
    </row>
    <row r="88" spans="1:10">
      <c r="A88" t="s">
        <v>129</v>
      </c>
      <c r="B88">
        <v>1</v>
      </c>
      <c r="C88" t="s">
        <v>132</v>
      </c>
      <c r="D88" t="s">
        <v>91</v>
      </c>
      <c r="E88" s="17">
        <v>1.0045999999999999</v>
      </c>
      <c r="F88" s="5">
        <v>1.8700000000000001E-2</v>
      </c>
      <c r="G88" s="17">
        <v>1.008</v>
      </c>
      <c r="H88" s="17">
        <f t="shared" si="6"/>
        <v>1.5299999999999869E-2</v>
      </c>
      <c r="I88">
        <f t="shared" si="7"/>
        <v>0.81818181818181113</v>
      </c>
      <c r="J88">
        <f t="shared" si="5"/>
        <v>1.130285663790189</v>
      </c>
    </row>
    <row r="89" spans="1:10">
      <c r="A89" t="s">
        <v>129</v>
      </c>
      <c r="B89">
        <v>2</v>
      </c>
      <c r="C89" t="s">
        <v>132</v>
      </c>
      <c r="D89" t="s">
        <v>91</v>
      </c>
      <c r="E89" s="17">
        <v>1</v>
      </c>
      <c r="F89" s="5">
        <v>2.64E-2</v>
      </c>
      <c r="G89" s="17">
        <v>1.0045999999999999</v>
      </c>
      <c r="H89" s="17">
        <f t="shared" si="6"/>
        <v>2.1800000000000042E-2</v>
      </c>
      <c r="I89">
        <f t="shared" si="7"/>
        <v>0.82575757575757736</v>
      </c>
      <c r="J89">
        <f t="shared" si="5"/>
        <v>1.1401881304197627</v>
      </c>
    </row>
    <row r="90" spans="1:10">
      <c r="A90" t="s">
        <v>129</v>
      </c>
      <c r="B90">
        <v>3</v>
      </c>
      <c r="C90" t="s">
        <v>132</v>
      </c>
      <c r="D90" t="s">
        <v>91</v>
      </c>
      <c r="E90" s="17">
        <v>1.0062</v>
      </c>
      <c r="F90" s="5">
        <v>1.49E-2</v>
      </c>
      <c r="G90" s="17">
        <v>1.0089999999999999</v>
      </c>
      <c r="H90" s="17">
        <f t="shared" si="6"/>
        <v>1.21E-2</v>
      </c>
      <c r="I90">
        <f t="shared" si="7"/>
        <v>0.81208053691275162</v>
      </c>
      <c r="J90">
        <f t="shared" si="5"/>
        <v>1.1224268179408685</v>
      </c>
    </row>
    <row r="91" spans="1:10">
      <c r="A91" t="s">
        <v>129</v>
      </c>
      <c r="B91">
        <v>4</v>
      </c>
      <c r="C91" t="s">
        <v>132</v>
      </c>
      <c r="D91" t="s">
        <v>91</v>
      </c>
      <c r="E91" s="17">
        <v>1.0034000000000001</v>
      </c>
      <c r="F91" s="5">
        <v>2.4199999999999999E-2</v>
      </c>
      <c r="G91" s="17">
        <v>1.0085</v>
      </c>
      <c r="H91" s="17">
        <f t="shared" si="6"/>
        <v>1.9100000000000117E-2</v>
      </c>
      <c r="I91">
        <f t="shared" si="7"/>
        <v>0.78925619834711225</v>
      </c>
      <c r="J91">
        <f t="shared" si="5"/>
        <v>1.0938500313010071</v>
      </c>
    </row>
    <row r="92" spans="1:10">
      <c r="A92" t="s">
        <v>129</v>
      </c>
      <c r="B92">
        <v>5</v>
      </c>
      <c r="C92" t="s">
        <v>132</v>
      </c>
      <c r="D92" t="s">
        <v>91</v>
      </c>
      <c r="E92" s="17">
        <v>1.0042</v>
      </c>
      <c r="F92" s="5">
        <v>2.23E-2</v>
      </c>
      <c r="G92" s="17">
        <v>1.0091000000000001</v>
      </c>
      <c r="H92" s="17">
        <f t="shared" si="6"/>
        <v>1.739999999999986E-2</v>
      </c>
      <c r="I92">
        <f t="shared" si="7"/>
        <v>0.78026905829595783</v>
      </c>
      <c r="J92">
        <f t="shared" si="5"/>
        <v>1.0829158911633774</v>
      </c>
    </row>
    <row r="93" spans="1:10">
      <c r="A93" t="s">
        <v>124</v>
      </c>
      <c r="B93">
        <v>1</v>
      </c>
      <c r="C93" t="s">
        <v>132</v>
      </c>
      <c r="D93" t="s">
        <v>91</v>
      </c>
      <c r="E93" s="17">
        <v>1.0046999999999999</v>
      </c>
      <c r="F93" s="5">
        <v>4.2999999999999997E-2</v>
      </c>
      <c r="G93" s="17">
        <v>1.016</v>
      </c>
      <c r="H93" s="17">
        <f t="shared" si="6"/>
        <v>3.1699999999999839E-2</v>
      </c>
      <c r="I93">
        <f t="shared" si="7"/>
        <v>0.73720930232557769</v>
      </c>
      <c r="J93">
        <f t="shared" si="5"/>
        <v>1.0325498945168732</v>
      </c>
    </row>
    <row r="94" spans="1:10">
      <c r="A94" t="s">
        <v>124</v>
      </c>
      <c r="B94">
        <v>2</v>
      </c>
      <c r="C94" t="s">
        <v>132</v>
      </c>
      <c r="D94" t="s">
        <v>91</v>
      </c>
      <c r="E94" s="17">
        <v>1.0031000000000001</v>
      </c>
      <c r="F94" s="5">
        <v>1.26E-2</v>
      </c>
      <c r="G94" s="17">
        <v>1.0042</v>
      </c>
      <c r="H94" s="17">
        <f t="shared" si="6"/>
        <v>1.1500000000000066E-2</v>
      </c>
      <c r="I94">
        <f t="shared" si="7"/>
        <v>0.91269841269841789</v>
      </c>
      <c r="J94">
        <f t="shared" si="5"/>
        <v>1.2708505339618403</v>
      </c>
    </row>
    <row r="95" spans="1:10">
      <c r="A95" t="s">
        <v>124</v>
      </c>
      <c r="B95">
        <v>3</v>
      </c>
      <c r="C95" t="s">
        <v>132</v>
      </c>
      <c r="D95" t="s">
        <v>91</v>
      </c>
      <c r="E95" s="17">
        <v>1.0085999999999999</v>
      </c>
      <c r="F95" s="5">
        <v>1.5599999999999999E-2</v>
      </c>
      <c r="G95" s="17">
        <v>1.0099</v>
      </c>
      <c r="H95" s="17">
        <f t="shared" si="6"/>
        <v>1.4299999999999979E-2</v>
      </c>
      <c r="I95">
        <f t="shared" si="7"/>
        <v>0.91666666666666541</v>
      </c>
      <c r="J95">
        <f t="shared" si="5"/>
        <v>1.2779535550663188</v>
      </c>
    </row>
    <row r="96" spans="1:10">
      <c r="A96" t="s">
        <v>124</v>
      </c>
      <c r="B96">
        <v>4</v>
      </c>
      <c r="C96" t="s">
        <v>132</v>
      </c>
      <c r="D96" t="s">
        <v>91</v>
      </c>
      <c r="E96" s="17">
        <v>0.99960000000000004</v>
      </c>
      <c r="F96" s="5">
        <v>1.9E-2</v>
      </c>
      <c r="G96" s="17">
        <v>1.0013000000000001</v>
      </c>
      <c r="H96" s="17">
        <f t="shared" si="6"/>
        <v>1.7299999999999871E-2</v>
      </c>
      <c r="I96">
        <f t="shared" si="7"/>
        <v>0.91052631578946697</v>
      </c>
      <c r="J96">
        <f t="shared" si="5"/>
        <v>1.2670244360147298</v>
      </c>
    </row>
    <row r="97" spans="1:10">
      <c r="A97" t="s">
        <v>124</v>
      </c>
      <c r="B97">
        <v>5</v>
      </c>
      <c r="C97" t="s">
        <v>132</v>
      </c>
      <c r="D97" t="s">
        <v>91</v>
      </c>
      <c r="E97" s="17">
        <v>1.004</v>
      </c>
      <c r="F97" s="5">
        <v>3.8800000000000001E-2</v>
      </c>
      <c r="G97" s="17">
        <v>1.0129999999999999</v>
      </c>
      <c r="H97" s="17">
        <f t="shared" si="6"/>
        <v>2.9800000000000049E-2</v>
      </c>
      <c r="I97">
        <f t="shared" si="7"/>
        <v>0.76804123711340333</v>
      </c>
      <c r="J97">
        <f t="shared" si="5"/>
        <v>1.0682929266945631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="80" zoomScaleNormal="80" workbookViewId="0">
      <pane ySplit="2" topLeftCell="A3" activePane="bottomLeft" state="frozen"/>
      <selection pane="bottomLeft" activeCell="Q34" sqref="Q34"/>
    </sheetView>
  </sheetViews>
  <sheetFormatPr defaultRowHeight="14.4"/>
  <cols>
    <col min="1" max="1" width="13.33203125" customWidth="1"/>
    <col min="2" max="3" width="23" customWidth="1"/>
    <col min="4" max="4" width="11.88671875" style="5" customWidth="1"/>
    <col min="5" max="5" width="23.109375" customWidth="1"/>
    <col min="9" max="9" width="11.88671875" customWidth="1"/>
  </cols>
  <sheetData>
    <row r="1" spans="1:10">
      <c r="A1" s="1" t="s">
        <v>81</v>
      </c>
    </row>
    <row r="2" spans="1:10" s="1" customFormat="1">
      <c r="A2" s="1" t="s">
        <v>3</v>
      </c>
      <c r="B2" s="1" t="s">
        <v>14</v>
      </c>
      <c r="C2" s="1" t="s">
        <v>18</v>
      </c>
      <c r="D2" s="6" t="s">
        <v>1</v>
      </c>
      <c r="E2" s="1" t="s">
        <v>19</v>
      </c>
      <c r="F2" s="1" t="s">
        <v>17</v>
      </c>
      <c r="G2" s="1" t="s">
        <v>59</v>
      </c>
      <c r="H2" s="1" t="s">
        <v>60</v>
      </c>
      <c r="I2" t="s">
        <v>0</v>
      </c>
    </row>
    <row r="3" spans="1:10">
      <c r="A3" t="s">
        <v>6</v>
      </c>
      <c r="B3" t="s">
        <v>15</v>
      </c>
      <c r="C3">
        <v>150</v>
      </c>
      <c r="D3" s="5">
        <v>0.63700000000000001</v>
      </c>
      <c r="E3">
        <f>(97.783*(D3)) - 0.308</f>
        <v>61.979771</v>
      </c>
      <c r="F3">
        <f>AVERAGE(E3:E10)</f>
        <v>61.490856000000001</v>
      </c>
      <c r="G3">
        <f>STDEV(E3:E10)</f>
        <v>0.41155243912235545</v>
      </c>
      <c r="H3">
        <f>G3/SQRT(8)</f>
        <v>0.14550576025864065</v>
      </c>
      <c r="I3">
        <v>31</v>
      </c>
      <c r="J3" t="s">
        <v>2</v>
      </c>
    </row>
    <row r="4" spans="1:10">
      <c r="A4" t="s">
        <v>6</v>
      </c>
      <c r="B4" t="s">
        <v>15</v>
      </c>
      <c r="C4">
        <v>150</v>
      </c>
      <c r="D4" s="5">
        <v>0.63500000000000001</v>
      </c>
      <c r="E4">
        <f t="shared" ref="E4:E38" si="0">(97.783*(D4)) - 0.308</f>
        <v>61.784205</v>
      </c>
    </row>
    <row r="5" spans="1:10">
      <c r="A5" t="s">
        <v>6</v>
      </c>
      <c r="B5" t="s">
        <v>15</v>
      </c>
      <c r="C5">
        <v>150</v>
      </c>
      <c r="D5" s="5">
        <v>0.624</v>
      </c>
      <c r="E5">
        <f t="shared" si="0"/>
        <v>60.708592000000003</v>
      </c>
    </row>
    <row r="6" spans="1:10">
      <c r="A6" t="s">
        <v>6</v>
      </c>
      <c r="B6" t="s">
        <v>15</v>
      </c>
      <c r="C6">
        <v>150</v>
      </c>
      <c r="D6" s="5">
        <v>0.629</v>
      </c>
      <c r="E6">
        <f t="shared" si="0"/>
        <v>61.197507000000002</v>
      </c>
    </row>
    <row r="7" spans="1:10">
      <c r="A7" t="s">
        <v>6</v>
      </c>
      <c r="B7" t="s">
        <v>15</v>
      </c>
      <c r="C7">
        <v>150</v>
      </c>
      <c r="D7" s="5">
        <v>0.63500000000000001</v>
      </c>
      <c r="E7">
        <f t="shared" si="0"/>
        <v>61.784205</v>
      </c>
    </row>
    <row r="8" spans="1:10">
      <c r="A8" t="s">
        <v>6</v>
      </c>
      <c r="B8" t="s">
        <v>15</v>
      </c>
      <c r="C8">
        <v>150</v>
      </c>
      <c r="D8" s="5">
        <v>0.63200000000000001</v>
      </c>
      <c r="E8">
        <f t="shared" si="0"/>
        <v>61.490856000000001</v>
      </c>
    </row>
    <row r="9" spans="1:10">
      <c r="A9" t="s">
        <v>6</v>
      </c>
      <c r="B9" t="s">
        <v>15</v>
      </c>
      <c r="C9">
        <v>150</v>
      </c>
      <c r="D9" s="5">
        <v>0.63400000000000001</v>
      </c>
      <c r="E9">
        <f t="shared" si="0"/>
        <v>61.686422</v>
      </c>
    </row>
    <row r="10" spans="1:10">
      <c r="A10" t="s">
        <v>6</v>
      </c>
      <c r="B10" t="s">
        <v>15</v>
      </c>
      <c r="C10">
        <v>150</v>
      </c>
      <c r="D10" s="5">
        <v>0.63</v>
      </c>
      <c r="E10">
        <f t="shared" si="0"/>
        <v>61.295290000000001</v>
      </c>
    </row>
    <row r="11" spans="1:10">
      <c r="A11" t="s">
        <v>12</v>
      </c>
      <c r="B11" t="s">
        <v>15</v>
      </c>
      <c r="C11">
        <v>150</v>
      </c>
      <c r="D11" s="5">
        <v>0.65200000000000002</v>
      </c>
      <c r="E11">
        <f t="shared" si="0"/>
        <v>63.446516000000003</v>
      </c>
      <c r="F11">
        <f>AVERAGE(E11:E18)</f>
        <v>63.238727124999997</v>
      </c>
      <c r="G11">
        <f>STDEV(E11:E18)</f>
        <v>0.28358274198667494</v>
      </c>
    </row>
    <row r="12" spans="1:10">
      <c r="A12" t="s">
        <v>12</v>
      </c>
      <c r="B12" t="s">
        <v>15</v>
      </c>
      <c r="C12">
        <v>150</v>
      </c>
      <c r="D12" s="5">
        <v>0.64600000000000002</v>
      </c>
      <c r="E12">
        <f t="shared" si="0"/>
        <v>62.859818000000004</v>
      </c>
    </row>
    <row r="13" spans="1:10">
      <c r="A13" t="s">
        <v>12</v>
      </c>
      <c r="B13" t="s">
        <v>15</v>
      </c>
      <c r="C13">
        <v>150</v>
      </c>
      <c r="D13" s="5">
        <v>0.65500000000000003</v>
      </c>
      <c r="E13">
        <f t="shared" si="0"/>
        <v>63.739865000000002</v>
      </c>
    </row>
    <row r="14" spans="1:10">
      <c r="A14" t="s">
        <v>12</v>
      </c>
      <c r="B14" t="s">
        <v>15</v>
      </c>
      <c r="C14">
        <v>150</v>
      </c>
      <c r="D14" s="5">
        <v>0.64700000000000002</v>
      </c>
      <c r="E14">
        <f t="shared" si="0"/>
        <v>62.957601000000004</v>
      </c>
    </row>
    <row r="15" spans="1:10">
      <c r="A15" t="s">
        <v>12</v>
      </c>
      <c r="B15" t="s">
        <v>15</v>
      </c>
      <c r="C15">
        <v>150</v>
      </c>
      <c r="D15" s="5">
        <v>0.65100000000000002</v>
      </c>
      <c r="E15">
        <f t="shared" si="0"/>
        <v>63.348733000000003</v>
      </c>
    </row>
    <row r="16" spans="1:10">
      <c r="A16" t="s">
        <v>12</v>
      </c>
      <c r="B16" t="s">
        <v>15</v>
      </c>
      <c r="C16">
        <v>150</v>
      </c>
      <c r="D16" s="5">
        <v>0.65</v>
      </c>
      <c r="E16">
        <f t="shared" si="0"/>
        <v>63.250950000000003</v>
      </c>
    </row>
    <row r="17" spans="1:9">
      <c r="A17" t="s">
        <v>12</v>
      </c>
      <c r="B17" t="s">
        <v>15</v>
      </c>
      <c r="C17">
        <v>150</v>
      </c>
      <c r="D17" s="5">
        <v>0.64800000000000002</v>
      </c>
      <c r="E17">
        <f t="shared" si="0"/>
        <v>63.055384000000004</v>
      </c>
    </row>
    <row r="18" spans="1:9">
      <c r="A18" t="s">
        <v>12</v>
      </c>
      <c r="B18" t="s">
        <v>15</v>
      </c>
      <c r="C18">
        <v>150</v>
      </c>
      <c r="D18" s="5">
        <v>0.65</v>
      </c>
      <c r="E18">
        <f t="shared" si="0"/>
        <v>63.250950000000003</v>
      </c>
    </row>
    <row r="19" spans="1:9">
      <c r="A19" t="s">
        <v>12</v>
      </c>
      <c r="B19" t="s">
        <v>20</v>
      </c>
      <c r="C19">
        <v>1</v>
      </c>
      <c r="D19" s="5">
        <v>3.7100000000000001E-2</v>
      </c>
      <c r="E19">
        <f t="shared" si="0"/>
        <v>3.3197493000000002</v>
      </c>
    </row>
    <row r="20" spans="1:9">
      <c r="A20" t="s">
        <v>12</v>
      </c>
      <c r="B20" t="s">
        <v>20</v>
      </c>
      <c r="C20">
        <v>1</v>
      </c>
      <c r="D20" s="5">
        <v>3.6900000000000002E-2</v>
      </c>
      <c r="E20">
        <f t="shared" si="0"/>
        <v>3.3001927000000006</v>
      </c>
    </row>
    <row r="21" spans="1:9">
      <c r="A21" t="s">
        <v>12</v>
      </c>
      <c r="B21" t="s">
        <v>16</v>
      </c>
      <c r="C21">
        <v>20</v>
      </c>
      <c r="D21" s="5">
        <v>3.0200000000000001E-2</v>
      </c>
      <c r="E21">
        <f t="shared" si="0"/>
        <v>2.6450466000000001</v>
      </c>
    </row>
    <row r="22" spans="1:9">
      <c r="A22" t="s">
        <v>12</v>
      </c>
      <c r="B22" t="s">
        <v>16</v>
      </c>
      <c r="C22">
        <v>20</v>
      </c>
      <c r="D22" s="5">
        <v>3.4700000000000002E-2</v>
      </c>
      <c r="E22">
        <f t="shared" si="0"/>
        <v>3.0850701000000003</v>
      </c>
    </row>
    <row r="23" spans="1:9">
      <c r="A23" t="s">
        <v>22</v>
      </c>
      <c r="B23" t="s">
        <v>15</v>
      </c>
      <c r="C23">
        <v>150</v>
      </c>
      <c r="D23" s="5">
        <v>0.66400000000000003</v>
      </c>
      <c r="E23">
        <f t="shared" si="0"/>
        <v>64.619911999999999</v>
      </c>
      <c r="F23">
        <f>AVERAGE(E23:E30)</f>
        <v>65.695525000000004</v>
      </c>
      <c r="G23">
        <f>STDEV(E23:E30)</f>
        <v>1.3077252273327307</v>
      </c>
    </row>
    <row r="24" spans="1:9">
      <c r="A24" t="s">
        <v>22</v>
      </c>
      <c r="B24" t="s">
        <v>15</v>
      </c>
      <c r="C24">
        <v>150</v>
      </c>
      <c r="D24" s="5">
        <v>0.67400000000000004</v>
      </c>
      <c r="E24">
        <f t="shared" si="0"/>
        <v>65.597741999999997</v>
      </c>
    </row>
    <row r="25" spans="1:9">
      <c r="A25" t="s">
        <v>22</v>
      </c>
      <c r="B25" t="s">
        <v>15</v>
      </c>
      <c r="C25">
        <v>150</v>
      </c>
      <c r="D25" s="5">
        <v>0.68</v>
      </c>
      <c r="E25">
        <f t="shared" si="0"/>
        <v>66.184439999999995</v>
      </c>
    </row>
    <row r="26" spans="1:9">
      <c r="A26" t="s">
        <v>22</v>
      </c>
      <c r="B26" t="s">
        <v>15</v>
      </c>
      <c r="C26">
        <v>150</v>
      </c>
      <c r="D26" s="5">
        <v>0.68500000000000005</v>
      </c>
      <c r="E26">
        <f t="shared" si="0"/>
        <v>66.673355000000001</v>
      </c>
    </row>
    <row r="27" spans="1:9">
      <c r="A27" t="s">
        <v>22</v>
      </c>
      <c r="B27" t="s">
        <v>15</v>
      </c>
      <c r="C27">
        <v>150</v>
      </c>
      <c r="D27" s="5">
        <v>0.69</v>
      </c>
      <c r="E27">
        <f t="shared" si="0"/>
        <v>67.162269999999992</v>
      </c>
    </row>
    <row r="28" spans="1:9">
      <c r="A28" t="s">
        <v>22</v>
      </c>
      <c r="B28" t="s">
        <v>15</v>
      </c>
      <c r="C28">
        <v>150</v>
      </c>
      <c r="D28" s="5">
        <v>0.64900000000000002</v>
      </c>
      <c r="E28">
        <f t="shared" si="0"/>
        <v>63.153167000000003</v>
      </c>
    </row>
    <row r="29" spans="1:9">
      <c r="A29" t="s">
        <v>22</v>
      </c>
      <c r="B29" t="s">
        <v>15</v>
      </c>
      <c r="C29">
        <v>150</v>
      </c>
      <c r="D29" s="5">
        <v>0.68500000000000005</v>
      </c>
      <c r="E29">
        <f t="shared" si="0"/>
        <v>66.673355000000001</v>
      </c>
    </row>
    <row r="30" spans="1:9">
      <c r="A30" t="s">
        <v>22</v>
      </c>
      <c r="B30" t="s">
        <v>15</v>
      </c>
      <c r="C30">
        <v>150</v>
      </c>
      <c r="D30" s="5">
        <v>0.67300000000000004</v>
      </c>
      <c r="E30">
        <f t="shared" si="0"/>
        <v>65.499959000000004</v>
      </c>
    </row>
    <row r="31" spans="1:9">
      <c r="A31" t="s">
        <v>24</v>
      </c>
      <c r="B31" t="s">
        <v>15</v>
      </c>
      <c r="C31">
        <v>150</v>
      </c>
      <c r="D31" s="5">
        <v>0.66500000000000004</v>
      </c>
      <c r="E31">
        <f t="shared" si="0"/>
        <v>64.717694999999992</v>
      </c>
      <c r="F31">
        <f>AVERAGE(E31:E38)</f>
        <v>64.534351874999999</v>
      </c>
      <c r="G31">
        <f>STDEV(E31:E38)</f>
        <v>0.59922369767902617</v>
      </c>
      <c r="I31">
        <f>(G31)/SQRT(8)</f>
        <v>0.21185757003825853</v>
      </c>
    </row>
    <row r="32" spans="1:9">
      <c r="A32" t="s">
        <v>24</v>
      </c>
      <c r="B32" t="s">
        <v>15</v>
      </c>
      <c r="C32">
        <v>150</v>
      </c>
      <c r="D32" s="5">
        <v>0.66</v>
      </c>
      <c r="E32">
        <f t="shared" si="0"/>
        <v>64.22878</v>
      </c>
    </row>
    <row r="33" spans="1:7">
      <c r="A33" t="s">
        <v>24</v>
      </c>
      <c r="B33" t="s">
        <v>15</v>
      </c>
      <c r="C33">
        <v>150</v>
      </c>
      <c r="D33" s="5">
        <v>0.65300000000000002</v>
      </c>
      <c r="E33">
        <f t="shared" si="0"/>
        <v>63.544299000000002</v>
      </c>
    </row>
    <row r="34" spans="1:7">
      <c r="A34" t="s">
        <v>24</v>
      </c>
      <c r="B34" t="s">
        <v>15</v>
      </c>
      <c r="C34">
        <v>150</v>
      </c>
      <c r="D34" s="5">
        <v>0.67100000000000004</v>
      </c>
      <c r="E34">
        <f t="shared" si="0"/>
        <v>65.304393000000005</v>
      </c>
    </row>
    <row r="35" spans="1:7">
      <c r="A35" t="s">
        <v>24</v>
      </c>
      <c r="B35" t="s">
        <v>15</v>
      </c>
      <c r="C35">
        <v>150</v>
      </c>
      <c r="D35" s="5">
        <v>0.66800000000000004</v>
      </c>
      <c r="E35">
        <f t="shared" si="0"/>
        <v>65.011043999999998</v>
      </c>
    </row>
    <row r="36" spans="1:7">
      <c r="A36" t="s">
        <v>24</v>
      </c>
      <c r="B36" t="s">
        <v>15</v>
      </c>
      <c r="C36">
        <v>150</v>
      </c>
      <c r="D36" s="5">
        <v>0.66</v>
      </c>
      <c r="E36">
        <f t="shared" si="0"/>
        <v>64.22878</v>
      </c>
    </row>
    <row r="37" spans="1:7">
      <c r="A37" t="s">
        <v>24</v>
      </c>
      <c r="B37" t="s">
        <v>15</v>
      </c>
      <c r="C37">
        <v>150</v>
      </c>
      <c r="D37" s="5">
        <v>0.66900000000000004</v>
      </c>
      <c r="E37">
        <f t="shared" si="0"/>
        <v>65.108826999999991</v>
      </c>
    </row>
    <row r="38" spans="1:7">
      <c r="A38" t="s">
        <v>24</v>
      </c>
      <c r="B38" t="s">
        <v>15</v>
      </c>
      <c r="C38">
        <v>150</v>
      </c>
      <c r="D38" s="5">
        <v>0.65900000000000003</v>
      </c>
      <c r="E38">
        <f t="shared" si="0"/>
        <v>64.130996999999994</v>
      </c>
    </row>
    <row r="39" spans="1:7">
      <c r="A39" t="s">
        <v>23</v>
      </c>
      <c r="B39" t="s">
        <v>15</v>
      </c>
      <c r="C39">
        <v>150</v>
      </c>
      <c r="D39" s="5">
        <v>0.68500000000000005</v>
      </c>
      <c r="E39">
        <f t="shared" ref="E39:E49" si="1">(97.783*(D39)) - 0.308</f>
        <v>66.673355000000001</v>
      </c>
      <c r="F39">
        <f>AVERAGE(E39:E46)</f>
        <v>66.612240624999998</v>
      </c>
      <c r="G39">
        <f>STDEV(E39:E46)</f>
        <v>0.62707041712646083</v>
      </c>
    </row>
    <row r="40" spans="1:7">
      <c r="A40" t="s">
        <v>23</v>
      </c>
      <c r="B40" t="s">
        <v>15</v>
      </c>
      <c r="C40">
        <v>150</v>
      </c>
      <c r="D40" s="5">
        <v>0.68</v>
      </c>
      <c r="E40">
        <f t="shared" si="1"/>
        <v>66.184439999999995</v>
      </c>
    </row>
    <row r="41" spans="1:7">
      <c r="A41" t="s">
        <v>23</v>
      </c>
      <c r="B41" t="s">
        <v>15</v>
      </c>
      <c r="C41">
        <v>150</v>
      </c>
      <c r="D41" s="5">
        <v>0.67300000000000004</v>
      </c>
      <c r="E41">
        <f t="shared" si="1"/>
        <v>65.499959000000004</v>
      </c>
    </row>
    <row r="42" spans="1:7">
      <c r="A42" t="s">
        <v>23</v>
      </c>
      <c r="B42" t="s">
        <v>15</v>
      </c>
      <c r="C42">
        <v>150</v>
      </c>
      <c r="D42" s="5">
        <v>0.69099999999999995</v>
      </c>
      <c r="E42">
        <f t="shared" si="1"/>
        <v>67.260052999999985</v>
      </c>
    </row>
    <row r="43" spans="1:7">
      <c r="A43" t="s">
        <v>23</v>
      </c>
      <c r="B43" t="s">
        <v>15</v>
      </c>
      <c r="C43">
        <v>150</v>
      </c>
      <c r="D43" s="5">
        <v>0.68799999999999994</v>
      </c>
      <c r="E43">
        <f t="shared" si="1"/>
        <v>66.966703999999993</v>
      </c>
    </row>
    <row r="44" spans="1:7">
      <c r="A44" t="s">
        <v>23</v>
      </c>
      <c r="B44" t="s">
        <v>15</v>
      </c>
      <c r="C44">
        <v>150</v>
      </c>
      <c r="D44" s="5">
        <v>0.69</v>
      </c>
      <c r="E44">
        <f t="shared" si="1"/>
        <v>67.162269999999992</v>
      </c>
    </row>
    <row r="45" spans="1:7">
      <c r="A45" t="s">
        <v>23</v>
      </c>
      <c r="B45" t="s">
        <v>15</v>
      </c>
      <c r="C45">
        <v>150</v>
      </c>
      <c r="D45" s="5">
        <v>0.68899999999999995</v>
      </c>
      <c r="E45">
        <f t="shared" si="1"/>
        <v>67.064486999999986</v>
      </c>
    </row>
    <row r="46" spans="1:7">
      <c r="A46" t="s">
        <v>23</v>
      </c>
      <c r="B46" t="s">
        <v>15</v>
      </c>
      <c r="C46">
        <v>150</v>
      </c>
      <c r="D46" s="5">
        <v>0.67900000000000005</v>
      </c>
      <c r="E46">
        <f t="shared" si="1"/>
        <v>66.086657000000002</v>
      </c>
    </row>
    <row r="47" spans="1:7">
      <c r="A47" t="s">
        <v>71</v>
      </c>
      <c r="B47" t="s">
        <v>15</v>
      </c>
      <c r="C47">
        <v>150</v>
      </c>
      <c r="D47" s="5">
        <v>0.64500000000000002</v>
      </c>
      <c r="E47">
        <f t="shared" si="1"/>
        <v>62.762035000000004</v>
      </c>
      <c r="F47">
        <f>AVERAGE(E47:E49)</f>
        <v>63.055384000000004</v>
      </c>
    </row>
    <row r="48" spans="1:7">
      <c r="A48" t="s">
        <v>71</v>
      </c>
      <c r="B48" t="s">
        <v>15</v>
      </c>
      <c r="C48">
        <v>150</v>
      </c>
      <c r="D48" s="5">
        <v>0.65100000000000002</v>
      </c>
      <c r="E48">
        <f t="shared" si="1"/>
        <v>63.348733000000003</v>
      </c>
    </row>
    <row r="49" spans="1:5">
      <c r="A49" t="s">
        <v>71</v>
      </c>
      <c r="B49" t="s">
        <v>15</v>
      </c>
      <c r="C49">
        <v>150</v>
      </c>
      <c r="D49" s="5">
        <v>0.64800000000000002</v>
      </c>
      <c r="E49">
        <f t="shared" si="1"/>
        <v>63.055384000000004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2"/>
  <sheetViews>
    <sheetView zoomScale="80" zoomScaleNormal="80" workbookViewId="0">
      <pane ySplit="2" topLeftCell="A3" activePane="bottomLeft" state="frozen"/>
      <selection pane="bottomLeft" activeCell="V55" sqref="V55"/>
    </sheetView>
  </sheetViews>
  <sheetFormatPr defaultRowHeight="14.4"/>
  <cols>
    <col min="3" max="3" width="11.33203125" bestFit="1" customWidth="1"/>
    <col min="4" max="4" width="31.33203125" customWidth="1"/>
    <col min="5" max="6" width="11.88671875" customWidth="1"/>
    <col min="7" max="8" width="13.44140625" style="2" customWidth="1"/>
    <col min="9" max="9" width="11.5546875" style="5" customWidth="1"/>
    <col min="10" max="10" width="14.109375" style="5" customWidth="1"/>
    <col min="11" max="11" width="12.44140625" style="5" customWidth="1"/>
    <col min="12" max="12" width="13" style="13" customWidth="1"/>
    <col min="13" max="13" width="13" style="5" customWidth="1"/>
    <col min="14" max="14" width="21.44140625" style="13" customWidth="1"/>
    <col min="15" max="15" width="21.44140625" style="5" customWidth="1"/>
    <col min="16" max="16" width="10.6640625" bestFit="1" customWidth="1"/>
  </cols>
  <sheetData>
    <row r="1" spans="1:21" s="1" customFormat="1">
      <c r="A1" s="1" t="s">
        <v>82</v>
      </c>
      <c r="G1" s="10"/>
      <c r="H1" s="10"/>
      <c r="I1" s="6"/>
      <c r="J1" s="6"/>
      <c r="K1" s="6"/>
      <c r="L1" s="11"/>
      <c r="M1" s="6"/>
      <c r="N1" s="11"/>
      <c r="O1" s="6"/>
    </row>
    <row r="2" spans="1:21" s="3" customFormat="1" ht="40.5" customHeight="1">
      <c r="A2" s="3" t="s">
        <v>7</v>
      </c>
      <c r="B2" s="3" t="s">
        <v>13</v>
      </c>
      <c r="C2" s="3" t="s">
        <v>34</v>
      </c>
      <c r="D2" s="3" t="s">
        <v>4</v>
      </c>
      <c r="E2" s="3" t="s">
        <v>5</v>
      </c>
      <c r="F2" s="3" t="s">
        <v>55</v>
      </c>
      <c r="G2" s="3" t="s">
        <v>9</v>
      </c>
      <c r="H2" s="3" t="s">
        <v>25</v>
      </c>
      <c r="I2" s="4" t="s">
        <v>27</v>
      </c>
      <c r="J2" s="4" t="s">
        <v>28</v>
      </c>
      <c r="K2" s="4" t="s">
        <v>29</v>
      </c>
      <c r="L2" s="12" t="s">
        <v>30</v>
      </c>
      <c r="M2" s="4" t="s">
        <v>32</v>
      </c>
      <c r="N2" s="12" t="s">
        <v>19</v>
      </c>
      <c r="O2" s="4" t="s">
        <v>54</v>
      </c>
    </row>
    <row r="3" spans="1:21">
      <c r="A3">
        <v>9</v>
      </c>
      <c r="B3">
        <v>2</v>
      </c>
      <c r="C3" t="s">
        <v>35</v>
      </c>
      <c r="D3" t="s">
        <v>31</v>
      </c>
      <c r="E3" t="s">
        <v>12</v>
      </c>
      <c r="F3">
        <v>63.267247166666664</v>
      </c>
      <c r="G3" s="2">
        <v>0</v>
      </c>
      <c r="H3" s="2" t="s">
        <v>26</v>
      </c>
      <c r="I3" s="5">
        <v>0.64700000000000002</v>
      </c>
      <c r="J3" s="5">
        <v>0.64900000000000002</v>
      </c>
      <c r="K3" s="5">
        <v>0.65</v>
      </c>
      <c r="L3" s="13">
        <f>AVERAGE(I3:K3)</f>
        <v>0.64866666666666672</v>
      </c>
      <c r="M3" s="5">
        <f>STDEV(I3:K3)</f>
        <v>1.5275252316519479E-3</v>
      </c>
      <c r="N3" s="13">
        <f>(97.783*(L3))-0.308</f>
        <v>63.120572666666675</v>
      </c>
      <c r="O3" s="5">
        <f>N3-F3</f>
        <v>-0.14667449999998894</v>
      </c>
    </row>
    <row r="4" spans="1:21">
      <c r="A4">
        <v>10</v>
      </c>
      <c r="B4">
        <v>2</v>
      </c>
      <c r="C4" t="s">
        <v>35</v>
      </c>
      <c r="D4" t="s">
        <v>31</v>
      </c>
      <c r="E4" t="s">
        <v>12</v>
      </c>
      <c r="F4">
        <v>63.267247166666664</v>
      </c>
      <c r="G4" s="2">
        <v>0</v>
      </c>
      <c r="H4" s="2" t="s">
        <v>26</v>
      </c>
      <c r="I4" s="5">
        <v>0.66</v>
      </c>
      <c r="J4" s="5">
        <v>0.65700000000000003</v>
      </c>
      <c r="K4" s="5">
        <v>0.65900000000000003</v>
      </c>
      <c r="L4" s="13">
        <f t="shared" ref="L4:L18" si="0">AVERAGE(I4:K4)</f>
        <v>0.65866666666666673</v>
      </c>
      <c r="M4" s="5">
        <f t="shared" ref="M4:M50" si="1">STDEV(I4:K4)</f>
        <v>1.5275252316519479E-3</v>
      </c>
      <c r="N4" s="13">
        <f t="shared" ref="N4:N67" si="2">(97.783*(L4))-0.308</f>
        <v>64.098402666666672</v>
      </c>
      <c r="O4" s="5">
        <f t="shared" ref="O4:O66" si="3">N4-F4</f>
        <v>0.83115550000000837</v>
      </c>
    </row>
    <row r="5" spans="1:21">
      <c r="A5">
        <v>11</v>
      </c>
      <c r="B5">
        <v>2</v>
      </c>
      <c r="C5" t="s">
        <v>35</v>
      </c>
      <c r="D5" t="s">
        <v>31</v>
      </c>
      <c r="E5" t="s">
        <v>12</v>
      </c>
      <c r="F5">
        <v>63.267247166666664</v>
      </c>
      <c r="G5" s="2">
        <v>0</v>
      </c>
      <c r="H5" s="2" t="s">
        <v>26</v>
      </c>
      <c r="I5" s="5">
        <v>0.65200000000000002</v>
      </c>
      <c r="J5" s="5">
        <v>0.65800000000000003</v>
      </c>
      <c r="K5" s="5">
        <v>0.66</v>
      </c>
      <c r="L5" s="13">
        <f t="shared" si="0"/>
        <v>0.65666666666666673</v>
      </c>
      <c r="M5" s="5">
        <f t="shared" si="1"/>
        <v>4.1633319989322695E-3</v>
      </c>
      <c r="N5" s="13">
        <f t="shared" si="2"/>
        <v>63.90283666666668</v>
      </c>
      <c r="O5" s="5">
        <f t="shared" si="3"/>
        <v>0.63558950000001602</v>
      </c>
    </row>
    <row r="6" spans="1:21">
      <c r="A6">
        <v>12</v>
      </c>
      <c r="B6">
        <v>2</v>
      </c>
      <c r="C6" t="s">
        <v>35</v>
      </c>
      <c r="D6" t="s">
        <v>31</v>
      </c>
      <c r="E6" t="s">
        <v>12</v>
      </c>
      <c r="F6">
        <v>63.267247166666664</v>
      </c>
      <c r="G6" s="2">
        <v>0</v>
      </c>
      <c r="H6" s="2" t="s">
        <v>26</v>
      </c>
      <c r="I6" s="5">
        <v>0.67800000000000005</v>
      </c>
      <c r="J6" s="5">
        <v>0.65600000000000003</v>
      </c>
      <c r="K6" s="5">
        <v>0.65700000000000003</v>
      </c>
      <c r="L6" s="13">
        <f t="shared" si="0"/>
        <v>0.66366666666666674</v>
      </c>
      <c r="M6" s="5">
        <f t="shared" si="1"/>
        <v>1.2423096769056161E-2</v>
      </c>
      <c r="N6" s="13">
        <f t="shared" si="2"/>
        <v>64.587317666666664</v>
      </c>
      <c r="O6" s="5">
        <f t="shared" si="3"/>
        <v>1.3200704999999999</v>
      </c>
    </row>
    <row r="7" spans="1:21">
      <c r="A7">
        <v>13</v>
      </c>
      <c r="B7">
        <v>2</v>
      </c>
      <c r="C7" t="s">
        <v>35</v>
      </c>
      <c r="D7" t="s">
        <v>31</v>
      </c>
      <c r="E7" t="s">
        <v>12</v>
      </c>
      <c r="F7">
        <v>63.267247166666699</v>
      </c>
      <c r="G7" s="2">
        <v>0</v>
      </c>
      <c r="H7" s="2" t="s">
        <v>26</v>
      </c>
      <c r="I7" s="5">
        <v>0.65900000000000003</v>
      </c>
      <c r="J7" s="5">
        <v>0.65900000000000003</v>
      </c>
      <c r="K7" s="5">
        <v>0.65700000000000003</v>
      </c>
      <c r="L7" s="13">
        <f t="shared" si="0"/>
        <v>0.65833333333333333</v>
      </c>
      <c r="M7" s="5">
        <f t="shared" si="1"/>
        <v>1.1547005383792527E-3</v>
      </c>
      <c r="N7" s="13">
        <f t="shared" si="2"/>
        <v>64.065808333333322</v>
      </c>
      <c r="O7" s="5">
        <f t="shared" si="3"/>
        <v>0.79856116666662302</v>
      </c>
    </row>
    <row r="8" spans="1:21">
      <c r="A8">
        <v>14</v>
      </c>
      <c r="B8">
        <v>2</v>
      </c>
      <c r="C8" t="s">
        <v>35</v>
      </c>
      <c r="D8" t="s">
        <v>31</v>
      </c>
      <c r="E8" t="s">
        <v>12</v>
      </c>
      <c r="F8">
        <v>63.267247166666699</v>
      </c>
      <c r="G8" s="2">
        <v>0</v>
      </c>
      <c r="H8" s="2" t="s">
        <v>26</v>
      </c>
      <c r="I8" s="5">
        <v>0.66600000000000004</v>
      </c>
      <c r="J8" s="5">
        <v>0.67</v>
      </c>
      <c r="K8" s="5">
        <v>0.67</v>
      </c>
      <c r="L8" s="13">
        <f t="shared" si="0"/>
        <v>0.66866666666666674</v>
      </c>
      <c r="M8" s="5">
        <f t="shared" si="1"/>
        <v>2.3094010767585054E-3</v>
      </c>
      <c r="N8" s="13">
        <f t="shared" si="2"/>
        <v>65.07623266666667</v>
      </c>
      <c r="O8" s="5">
        <f t="shared" si="3"/>
        <v>1.8089854999999702</v>
      </c>
    </row>
    <row r="9" spans="1:21">
      <c r="A9">
        <v>15</v>
      </c>
      <c r="B9">
        <v>2</v>
      </c>
      <c r="C9" t="s">
        <v>35</v>
      </c>
      <c r="D9" t="s">
        <v>31</v>
      </c>
      <c r="E9" t="s">
        <v>12</v>
      </c>
      <c r="F9">
        <v>63.267247166666699</v>
      </c>
      <c r="G9" s="2">
        <v>0</v>
      </c>
      <c r="H9" s="2" t="s">
        <v>26</v>
      </c>
      <c r="I9" s="5">
        <v>0.64100000000000001</v>
      </c>
      <c r="J9" s="5">
        <v>0.64700000000000002</v>
      </c>
      <c r="K9" s="5">
        <v>0.65300000000000002</v>
      </c>
      <c r="L9" s="13">
        <f t="shared" si="0"/>
        <v>0.64700000000000002</v>
      </c>
      <c r="M9" s="5">
        <f t="shared" si="1"/>
        <v>6.0000000000000053E-3</v>
      </c>
      <c r="N9" s="13">
        <f t="shared" si="2"/>
        <v>62.957601000000004</v>
      </c>
      <c r="O9" s="5">
        <f t="shared" si="3"/>
        <v>-0.30964616666669542</v>
      </c>
    </row>
    <row r="10" spans="1:21">
      <c r="A10">
        <v>16</v>
      </c>
      <c r="B10">
        <v>2</v>
      </c>
      <c r="C10" t="s">
        <v>35</v>
      </c>
      <c r="D10" t="s">
        <v>31</v>
      </c>
      <c r="E10" t="s">
        <v>12</v>
      </c>
      <c r="F10">
        <v>63.267247166666699</v>
      </c>
      <c r="G10" s="2">
        <v>0</v>
      </c>
      <c r="H10" s="2" t="s">
        <v>26</v>
      </c>
      <c r="I10" s="5">
        <v>0.65900000000000003</v>
      </c>
      <c r="J10" s="5">
        <v>0.66100000000000003</v>
      </c>
      <c r="K10" s="5">
        <v>0.66300000000000003</v>
      </c>
      <c r="L10" s="13">
        <f t="shared" si="0"/>
        <v>0.66100000000000003</v>
      </c>
      <c r="M10" s="5">
        <f t="shared" si="1"/>
        <v>2.0000000000000018E-3</v>
      </c>
      <c r="N10" s="13">
        <f t="shared" si="2"/>
        <v>64.326562999999993</v>
      </c>
      <c r="O10" s="5">
        <f t="shared" si="3"/>
        <v>1.0593158333332937</v>
      </c>
    </row>
    <row r="11" spans="1:21">
      <c r="A11">
        <v>9</v>
      </c>
      <c r="B11">
        <v>2</v>
      </c>
      <c r="C11" t="s">
        <v>35</v>
      </c>
      <c r="D11" t="s">
        <v>8</v>
      </c>
      <c r="E11" t="s">
        <v>12</v>
      </c>
      <c r="F11">
        <v>63.267247166666699</v>
      </c>
      <c r="G11" s="2">
        <v>2.5919999999999999E-2</v>
      </c>
      <c r="H11" s="2" t="s">
        <v>26</v>
      </c>
      <c r="I11" s="5">
        <v>0.65300000000000002</v>
      </c>
      <c r="J11" s="5">
        <v>0.65400000000000003</v>
      </c>
      <c r="K11" s="5">
        <v>0.65100000000000002</v>
      </c>
      <c r="L11" s="13">
        <f t="shared" si="0"/>
        <v>0.65266666666666662</v>
      </c>
      <c r="M11" s="5">
        <f t="shared" si="1"/>
        <v>1.5275252316519479E-3</v>
      </c>
      <c r="N11" s="13">
        <f t="shared" si="2"/>
        <v>63.51170466666666</v>
      </c>
      <c r="O11" s="5">
        <f t="shared" si="3"/>
        <v>0.24445749999996025</v>
      </c>
      <c r="S11" s="5"/>
      <c r="U11">
        <f>T11/(SQRT(8))</f>
        <v>0</v>
      </c>
    </row>
    <row r="12" spans="1:21">
      <c r="A12">
        <v>10</v>
      </c>
      <c r="B12">
        <v>2</v>
      </c>
      <c r="C12" t="s">
        <v>35</v>
      </c>
      <c r="D12" t="s">
        <v>8</v>
      </c>
      <c r="E12" t="s">
        <v>12</v>
      </c>
      <c r="F12">
        <v>63.267247166666699</v>
      </c>
      <c r="G12" s="2">
        <v>2.5389999999999999E-2</v>
      </c>
      <c r="H12" s="2" t="s">
        <v>26</v>
      </c>
      <c r="I12" s="5">
        <v>0.71599999999999997</v>
      </c>
      <c r="J12" s="5">
        <v>0.71599999999999997</v>
      </c>
      <c r="K12" s="5">
        <v>0.72499999999999998</v>
      </c>
      <c r="L12" s="13">
        <f t="shared" si="0"/>
        <v>0.71899999999999997</v>
      </c>
      <c r="M12" s="5">
        <f t="shared" si="1"/>
        <v>5.1961524227066361E-3</v>
      </c>
      <c r="N12" s="13">
        <f t="shared" si="2"/>
        <v>69.997976999999992</v>
      </c>
      <c r="O12" s="5">
        <f t="shared" si="3"/>
        <v>6.7307298333332923</v>
      </c>
    </row>
    <row r="13" spans="1:21">
      <c r="A13">
        <v>11</v>
      </c>
      <c r="B13">
        <v>2</v>
      </c>
      <c r="C13" t="s">
        <v>35</v>
      </c>
      <c r="D13" t="s">
        <v>8</v>
      </c>
      <c r="E13" t="s">
        <v>12</v>
      </c>
      <c r="F13">
        <v>63.267247166666699</v>
      </c>
      <c r="G13" s="2">
        <v>2.5870000000000001E-2</v>
      </c>
      <c r="H13" s="2" t="s">
        <v>26</v>
      </c>
      <c r="I13" s="5">
        <v>0.73</v>
      </c>
      <c r="J13" s="5">
        <v>0.73099999999999998</v>
      </c>
      <c r="K13" s="5">
        <v>0.73</v>
      </c>
      <c r="L13" s="13">
        <f t="shared" si="0"/>
        <v>0.73033333333333328</v>
      </c>
      <c r="M13" s="5">
        <f t="shared" si="1"/>
        <v>5.7735026918962634E-4</v>
      </c>
      <c r="N13" s="13">
        <f t="shared" si="2"/>
        <v>71.106184333333317</v>
      </c>
      <c r="O13" s="5">
        <f t="shared" si="3"/>
        <v>7.8389371666666179</v>
      </c>
    </row>
    <row r="14" spans="1:21">
      <c r="A14">
        <v>12</v>
      </c>
      <c r="B14">
        <v>2</v>
      </c>
      <c r="C14" t="s">
        <v>35</v>
      </c>
      <c r="D14" t="s">
        <v>8</v>
      </c>
      <c r="E14" t="s">
        <v>12</v>
      </c>
      <c r="F14">
        <v>63.267247166666699</v>
      </c>
      <c r="G14" s="2">
        <v>2.5530000000000001E-2</v>
      </c>
      <c r="H14" s="2" t="s">
        <v>26</v>
      </c>
      <c r="I14" s="5">
        <v>0.71199999999999997</v>
      </c>
      <c r="J14" s="5">
        <v>0.72099999999999997</v>
      </c>
      <c r="K14" s="5">
        <v>0.71199999999999997</v>
      </c>
      <c r="L14" s="13">
        <f t="shared" si="0"/>
        <v>0.71499999999999986</v>
      </c>
      <c r="M14" s="5">
        <f t="shared" si="1"/>
        <v>5.1961524227066369E-3</v>
      </c>
      <c r="N14" s="13">
        <f t="shared" si="2"/>
        <v>69.606844999999979</v>
      </c>
      <c r="O14" s="5">
        <f t="shared" si="3"/>
        <v>6.3395978333332792</v>
      </c>
    </row>
    <row r="15" spans="1:21">
      <c r="A15">
        <v>13</v>
      </c>
      <c r="B15">
        <v>2</v>
      </c>
      <c r="C15" t="s">
        <v>35</v>
      </c>
      <c r="D15" t="s">
        <v>8</v>
      </c>
      <c r="E15" t="s">
        <v>12</v>
      </c>
      <c r="F15">
        <v>63.267247166666699</v>
      </c>
      <c r="G15" s="2">
        <v>2.563E-2</v>
      </c>
      <c r="H15" s="2" t="s">
        <v>26</v>
      </c>
      <c r="I15" s="5">
        <v>0.66200000000000003</v>
      </c>
      <c r="J15" s="5">
        <v>0.66700000000000004</v>
      </c>
      <c r="K15" s="5">
        <v>0.65900000000000003</v>
      </c>
      <c r="L15" s="13">
        <f t="shared" si="0"/>
        <v>0.66266666666666674</v>
      </c>
      <c r="M15" s="5">
        <f t="shared" si="1"/>
        <v>4.0414518843273836E-3</v>
      </c>
      <c r="N15" s="13">
        <f t="shared" si="2"/>
        <v>64.489534666666671</v>
      </c>
      <c r="O15" s="5">
        <f t="shared" si="3"/>
        <v>1.2222874999999718</v>
      </c>
    </row>
    <row r="16" spans="1:21">
      <c r="A16">
        <v>14</v>
      </c>
      <c r="B16">
        <v>2</v>
      </c>
      <c r="C16" t="s">
        <v>35</v>
      </c>
      <c r="D16" t="s">
        <v>8</v>
      </c>
      <c r="E16" t="s">
        <v>12</v>
      </c>
      <c r="F16">
        <v>63.267247166666699</v>
      </c>
      <c r="G16" s="2">
        <v>2.5760000000000002E-2</v>
      </c>
      <c r="H16" s="2" t="s">
        <v>26</v>
      </c>
      <c r="I16" s="5">
        <v>0.64200000000000002</v>
      </c>
      <c r="J16" s="5">
        <v>0.64600000000000002</v>
      </c>
      <c r="K16" s="5">
        <v>0.64300000000000002</v>
      </c>
      <c r="L16" s="13">
        <f t="shared" si="0"/>
        <v>0.64366666666666672</v>
      </c>
      <c r="M16" s="5">
        <f t="shared" si="1"/>
        <v>2.0816659994661348E-3</v>
      </c>
      <c r="N16" s="13">
        <f t="shared" si="2"/>
        <v>62.631657666666676</v>
      </c>
      <c r="O16" s="5">
        <f t="shared" si="3"/>
        <v>-0.63558950000002312</v>
      </c>
    </row>
    <row r="17" spans="1:18">
      <c r="A17">
        <v>15</v>
      </c>
      <c r="B17">
        <v>2</v>
      </c>
      <c r="C17" t="s">
        <v>35</v>
      </c>
      <c r="D17" t="s">
        <v>8</v>
      </c>
      <c r="E17" t="s">
        <v>12</v>
      </c>
      <c r="F17">
        <v>63.267247166666699</v>
      </c>
      <c r="G17" s="2">
        <v>2.5250000000000002E-2</v>
      </c>
      <c r="H17" s="2" t="s">
        <v>26</v>
      </c>
      <c r="I17" s="5">
        <v>0.66700000000000004</v>
      </c>
      <c r="J17" s="5">
        <v>0.66500000000000004</v>
      </c>
      <c r="K17" s="5">
        <v>0.66600000000000004</v>
      </c>
      <c r="L17" s="13">
        <f t="shared" si="0"/>
        <v>0.66600000000000004</v>
      </c>
      <c r="M17" s="5">
        <f t="shared" si="1"/>
        <v>1.0000000000000009E-3</v>
      </c>
      <c r="N17" s="13">
        <f t="shared" si="2"/>
        <v>64.815477999999999</v>
      </c>
      <c r="O17" s="5">
        <f t="shared" si="3"/>
        <v>1.5482308333332995</v>
      </c>
    </row>
    <row r="18" spans="1:18">
      <c r="A18">
        <v>16</v>
      </c>
      <c r="B18">
        <v>2</v>
      </c>
      <c r="C18" t="s">
        <v>35</v>
      </c>
      <c r="D18" t="s">
        <v>8</v>
      </c>
      <c r="E18" t="s">
        <v>12</v>
      </c>
      <c r="F18">
        <v>63.267247166666699</v>
      </c>
      <c r="G18" s="2">
        <v>2.588E-2</v>
      </c>
      <c r="H18" s="2" t="s">
        <v>26</v>
      </c>
      <c r="I18" s="5">
        <v>0.70499999999999996</v>
      </c>
      <c r="J18" s="5">
        <v>0.70799999999999996</v>
      </c>
      <c r="K18" s="5">
        <v>0.70599999999999996</v>
      </c>
      <c r="L18" s="13">
        <f t="shared" si="0"/>
        <v>0.70633333333333326</v>
      </c>
      <c r="M18" s="5">
        <f t="shared" si="1"/>
        <v>1.5275252316519479E-3</v>
      </c>
      <c r="N18" s="13">
        <f t="shared" si="2"/>
        <v>68.759392333333324</v>
      </c>
      <c r="O18" s="5">
        <f t="shared" si="3"/>
        <v>5.4921451666666243</v>
      </c>
    </row>
    <row r="19" spans="1:18">
      <c r="A19">
        <v>9</v>
      </c>
      <c r="B19">
        <v>2</v>
      </c>
      <c r="C19" t="s">
        <v>35</v>
      </c>
      <c r="D19" t="s">
        <v>10</v>
      </c>
      <c r="E19" t="s">
        <v>12</v>
      </c>
      <c r="F19">
        <v>63.267247166666699</v>
      </c>
      <c r="G19" s="2">
        <v>2.6100000000000002E-2</v>
      </c>
      <c r="H19" s="2" t="s">
        <v>26</v>
      </c>
      <c r="I19" s="5">
        <v>0.66</v>
      </c>
      <c r="J19" s="5">
        <v>0.66600000000000004</v>
      </c>
      <c r="K19" s="5">
        <v>0.66300000000000003</v>
      </c>
      <c r="L19" s="13">
        <f t="shared" ref="L19:L58" si="4">AVERAGE(I19:K19)</f>
        <v>0.66300000000000003</v>
      </c>
      <c r="M19" s="5">
        <f t="shared" si="1"/>
        <v>3.0000000000000027E-3</v>
      </c>
      <c r="N19" s="13">
        <f t="shared" si="2"/>
        <v>64.522128999999993</v>
      </c>
      <c r="O19" s="5">
        <f t="shared" si="3"/>
        <v>1.2548818333332932</v>
      </c>
      <c r="Q19" s="2"/>
      <c r="R19" s="2"/>
    </row>
    <row r="20" spans="1:18">
      <c r="A20">
        <v>10</v>
      </c>
      <c r="B20">
        <v>2</v>
      </c>
      <c r="C20" t="s">
        <v>35</v>
      </c>
      <c r="D20" t="s">
        <v>10</v>
      </c>
      <c r="E20" t="s">
        <v>12</v>
      </c>
      <c r="F20">
        <v>63.267247166666699</v>
      </c>
      <c r="G20" s="2">
        <v>2.6040000000000001E-2</v>
      </c>
      <c r="H20" s="2" t="s">
        <v>26</v>
      </c>
      <c r="I20" s="5">
        <v>0.70099999999999996</v>
      </c>
      <c r="J20" s="5">
        <v>0.70399999999999996</v>
      </c>
      <c r="K20" s="5">
        <v>0.70199999999999996</v>
      </c>
      <c r="L20" s="13">
        <f t="shared" si="4"/>
        <v>0.70233333333333325</v>
      </c>
      <c r="M20" s="5">
        <f t="shared" si="1"/>
        <v>1.5275252316519479E-3</v>
      </c>
      <c r="N20" s="13">
        <f t="shared" si="2"/>
        <v>68.368260333333325</v>
      </c>
      <c r="O20" s="5">
        <f t="shared" si="3"/>
        <v>5.1010131666666254</v>
      </c>
      <c r="Q20" s="2"/>
      <c r="R20" s="2"/>
    </row>
    <row r="21" spans="1:18">
      <c r="A21">
        <v>11</v>
      </c>
      <c r="B21">
        <v>2</v>
      </c>
      <c r="C21" t="s">
        <v>35</v>
      </c>
      <c r="D21" t="s">
        <v>10</v>
      </c>
      <c r="E21" t="s">
        <v>12</v>
      </c>
      <c r="F21">
        <v>63.267247166666699</v>
      </c>
      <c r="G21" s="2">
        <v>2.589E-2</v>
      </c>
      <c r="H21" s="2" t="s">
        <v>26</v>
      </c>
      <c r="I21" s="5">
        <v>0.68700000000000006</v>
      </c>
      <c r="J21" s="5">
        <v>0.69099999999999995</v>
      </c>
      <c r="K21" s="5">
        <v>0.69</v>
      </c>
      <c r="L21" s="13">
        <f t="shared" si="4"/>
        <v>0.68933333333333335</v>
      </c>
      <c r="M21" s="5">
        <f t="shared" si="1"/>
        <v>2.0816659994660723E-3</v>
      </c>
      <c r="N21" s="13">
        <f t="shared" si="2"/>
        <v>67.097081333333335</v>
      </c>
      <c r="O21" s="5">
        <f t="shared" si="3"/>
        <v>3.829834166666636</v>
      </c>
      <c r="Q21" s="2"/>
    </row>
    <row r="22" spans="1:18">
      <c r="A22">
        <v>12</v>
      </c>
      <c r="B22">
        <v>2</v>
      </c>
      <c r="C22" t="s">
        <v>35</v>
      </c>
      <c r="D22" t="s">
        <v>10</v>
      </c>
      <c r="E22" t="s">
        <v>12</v>
      </c>
      <c r="F22">
        <v>63.267247166666699</v>
      </c>
      <c r="G22" s="2">
        <v>2.53E-2</v>
      </c>
      <c r="H22" s="2" t="s">
        <v>26</v>
      </c>
      <c r="I22" s="5">
        <v>0.67900000000000005</v>
      </c>
      <c r="J22" s="5">
        <v>0.67900000000000005</v>
      </c>
      <c r="K22" s="5">
        <v>0.68</v>
      </c>
      <c r="L22" s="13">
        <f t="shared" si="4"/>
        <v>0.67933333333333346</v>
      </c>
      <c r="M22" s="5">
        <f t="shared" si="1"/>
        <v>5.7735026918962634E-4</v>
      </c>
      <c r="N22" s="13">
        <f t="shared" si="2"/>
        <v>66.119251333333338</v>
      </c>
      <c r="O22" s="5">
        <f t="shared" si="3"/>
        <v>2.8520041666666387</v>
      </c>
      <c r="Q22" s="2"/>
    </row>
    <row r="23" spans="1:18">
      <c r="A23">
        <v>13</v>
      </c>
      <c r="B23">
        <v>2</v>
      </c>
      <c r="C23" t="s">
        <v>35</v>
      </c>
      <c r="D23" t="s">
        <v>10</v>
      </c>
      <c r="E23" t="s">
        <v>12</v>
      </c>
      <c r="F23">
        <v>63.267247166666699</v>
      </c>
      <c r="G23" s="2">
        <v>2.588E-2</v>
      </c>
      <c r="H23" s="2" t="s">
        <v>26</v>
      </c>
      <c r="I23" s="5">
        <v>0.68400000000000005</v>
      </c>
      <c r="J23" s="5">
        <v>0.68799999999999994</v>
      </c>
      <c r="K23" s="5">
        <v>0.68700000000000006</v>
      </c>
      <c r="L23" s="13">
        <f t="shared" si="4"/>
        <v>0.68633333333333335</v>
      </c>
      <c r="M23" s="5">
        <f t="shared" si="1"/>
        <v>2.0816659994660901E-3</v>
      </c>
      <c r="N23" s="13">
        <f t="shared" si="2"/>
        <v>66.803732333333329</v>
      </c>
      <c r="O23" s="5">
        <f t="shared" si="3"/>
        <v>3.5364851666666297</v>
      </c>
      <c r="Q23" s="2"/>
    </row>
    <row r="24" spans="1:18">
      <c r="A24">
        <v>14</v>
      </c>
      <c r="B24">
        <v>2</v>
      </c>
      <c r="C24" t="s">
        <v>35</v>
      </c>
      <c r="D24" t="s">
        <v>10</v>
      </c>
      <c r="E24" t="s">
        <v>12</v>
      </c>
      <c r="F24">
        <v>63.267247166666699</v>
      </c>
      <c r="G24" s="2">
        <v>2.6020000000000001E-2</v>
      </c>
      <c r="H24" s="2" t="s">
        <v>26</v>
      </c>
      <c r="I24" s="5">
        <v>0.71599999999999997</v>
      </c>
      <c r="J24" s="5">
        <v>0.71499999999999997</v>
      </c>
      <c r="K24" s="5">
        <v>0.71299999999999997</v>
      </c>
      <c r="L24" s="13">
        <f t="shared" si="4"/>
        <v>0.71466666666666667</v>
      </c>
      <c r="M24" s="5">
        <f t="shared" si="1"/>
        <v>1.5275252316519481E-3</v>
      </c>
      <c r="N24" s="13">
        <f t="shared" si="2"/>
        <v>69.574250666666657</v>
      </c>
      <c r="O24" s="5">
        <f t="shared" si="3"/>
        <v>6.3070034999999578</v>
      </c>
      <c r="Q24" s="2"/>
    </row>
    <row r="25" spans="1:18">
      <c r="A25">
        <v>15</v>
      </c>
      <c r="B25">
        <v>2</v>
      </c>
      <c r="C25" t="s">
        <v>35</v>
      </c>
      <c r="D25" t="s">
        <v>10</v>
      </c>
      <c r="E25" t="s">
        <v>12</v>
      </c>
      <c r="F25">
        <v>63.267247166666699</v>
      </c>
      <c r="G25" s="2">
        <v>2.5520000000000001E-2</v>
      </c>
      <c r="H25" s="2" t="s">
        <v>26</v>
      </c>
      <c r="I25" s="5">
        <v>0.7</v>
      </c>
      <c r="J25" s="5">
        <v>0.7</v>
      </c>
      <c r="K25" s="5">
        <v>0.70299999999999996</v>
      </c>
      <c r="L25" s="13">
        <f t="shared" si="4"/>
        <v>0.70099999999999996</v>
      </c>
      <c r="M25" s="5">
        <f t="shared" si="1"/>
        <v>1.7320508075688789E-3</v>
      </c>
      <c r="N25" s="13">
        <f t="shared" si="2"/>
        <v>68.237882999999997</v>
      </c>
      <c r="O25" s="5">
        <f t="shared" si="3"/>
        <v>4.9706358333332972</v>
      </c>
      <c r="Q25" s="2"/>
    </row>
    <row r="26" spans="1:18">
      <c r="A26">
        <v>16</v>
      </c>
      <c r="B26">
        <v>2</v>
      </c>
      <c r="C26" t="s">
        <v>35</v>
      </c>
      <c r="D26" t="s">
        <v>10</v>
      </c>
      <c r="E26" t="s">
        <v>12</v>
      </c>
      <c r="F26">
        <v>63.267247166666699</v>
      </c>
      <c r="G26" s="2">
        <v>2.5309999999999999E-2</v>
      </c>
      <c r="H26" s="2" t="s">
        <v>26</v>
      </c>
      <c r="I26" s="5">
        <v>0.66800000000000004</v>
      </c>
      <c r="J26" s="5">
        <v>0.67100000000000004</v>
      </c>
      <c r="K26" s="5">
        <v>0.67400000000000004</v>
      </c>
      <c r="L26" s="13">
        <f t="shared" si="4"/>
        <v>0.67099999999999993</v>
      </c>
      <c r="M26" s="5">
        <f t="shared" si="1"/>
        <v>3.0000000000000027E-3</v>
      </c>
      <c r="N26" s="13">
        <f t="shared" si="2"/>
        <v>65.30439299999999</v>
      </c>
      <c r="O26" s="5">
        <f t="shared" si="3"/>
        <v>2.037145833333291</v>
      </c>
      <c r="Q26" s="2"/>
    </row>
    <row r="27" spans="1:18">
      <c r="A27">
        <v>9</v>
      </c>
      <c r="B27">
        <v>2</v>
      </c>
      <c r="C27" t="s">
        <v>35</v>
      </c>
      <c r="D27" t="s">
        <v>11</v>
      </c>
      <c r="E27" t="s">
        <v>12</v>
      </c>
      <c r="F27">
        <v>63.267247166666699</v>
      </c>
      <c r="G27" s="2">
        <v>2.5090000000000001E-2</v>
      </c>
      <c r="H27" s="2" t="s">
        <v>26</v>
      </c>
      <c r="I27" s="5">
        <v>0.70899999999999996</v>
      </c>
      <c r="J27" s="5">
        <v>0.71299999999999997</v>
      </c>
      <c r="K27" s="5">
        <v>0.71299999999999997</v>
      </c>
      <c r="L27" s="13">
        <f t="shared" si="4"/>
        <v>0.71166666666666656</v>
      </c>
      <c r="M27" s="5">
        <f t="shared" si="1"/>
        <v>2.3094010767585054E-3</v>
      </c>
      <c r="N27" s="13">
        <f t="shared" si="2"/>
        <v>69.280901666666651</v>
      </c>
      <c r="O27" s="5">
        <f t="shared" si="3"/>
        <v>6.0136544999999515</v>
      </c>
      <c r="Q27" s="2"/>
    </row>
    <row r="28" spans="1:18">
      <c r="A28">
        <v>10</v>
      </c>
      <c r="B28">
        <v>2</v>
      </c>
      <c r="C28" t="s">
        <v>35</v>
      </c>
      <c r="D28" t="s">
        <v>11</v>
      </c>
      <c r="E28" t="s">
        <v>12</v>
      </c>
      <c r="F28">
        <v>63.267247166666699</v>
      </c>
      <c r="G28" s="2">
        <v>2.5219999999999999E-2</v>
      </c>
      <c r="H28" s="2" t="s">
        <v>26</v>
      </c>
      <c r="I28" s="5">
        <v>0.753</v>
      </c>
      <c r="J28" s="5">
        <v>0.74399999999999999</v>
      </c>
      <c r="K28" s="5">
        <v>0.747</v>
      </c>
      <c r="L28" s="13">
        <f t="shared" si="4"/>
        <v>0.74799999999999989</v>
      </c>
      <c r="M28" s="5">
        <f t="shared" si="1"/>
        <v>4.5825756949558439E-3</v>
      </c>
      <c r="N28" s="13">
        <f t="shared" si="2"/>
        <v>72.833683999999977</v>
      </c>
      <c r="O28" s="5">
        <f t="shared" si="3"/>
        <v>9.5664368333332774</v>
      </c>
      <c r="Q28" s="2"/>
    </row>
    <row r="29" spans="1:18">
      <c r="A29">
        <v>11</v>
      </c>
      <c r="B29">
        <v>2</v>
      </c>
      <c r="C29" t="s">
        <v>35</v>
      </c>
      <c r="D29" t="s">
        <v>11</v>
      </c>
      <c r="E29" t="s">
        <v>12</v>
      </c>
      <c r="F29">
        <v>63.267247166666699</v>
      </c>
      <c r="G29" s="2">
        <v>2.5409999999999999E-2</v>
      </c>
      <c r="H29" s="2" t="s">
        <v>26</v>
      </c>
      <c r="I29" s="5">
        <v>0.746</v>
      </c>
      <c r="J29" s="5">
        <v>0.752</v>
      </c>
      <c r="K29" s="5">
        <v>0.754</v>
      </c>
      <c r="L29" s="13">
        <f t="shared" si="4"/>
        <v>0.75066666666666659</v>
      </c>
      <c r="M29" s="5">
        <f t="shared" si="1"/>
        <v>4.1633319989322687E-3</v>
      </c>
      <c r="N29" s="13">
        <f t="shared" si="2"/>
        <v>73.094438666666647</v>
      </c>
      <c r="O29" s="5">
        <f t="shared" si="3"/>
        <v>9.8271914999999481</v>
      </c>
      <c r="Q29" s="2"/>
    </row>
    <row r="30" spans="1:18">
      <c r="A30">
        <v>12</v>
      </c>
      <c r="B30">
        <v>2</v>
      </c>
      <c r="C30" t="s">
        <v>35</v>
      </c>
      <c r="D30" t="s">
        <v>11</v>
      </c>
      <c r="E30" t="s">
        <v>12</v>
      </c>
      <c r="F30">
        <v>63.267247166666699</v>
      </c>
      <c r="G30" s="2">
        <v>2.538E-2</v>
      </c>
      <c r="H30" s="2" t="s">
        <v>26</v>
      </c>
      <c r="I30" s="5">
        <v>0.70799999999999996</v>
      </c>
      <c r="J30" s="5">
        <v>0.71599999999999997</v>
      </c>
      <c r="K30" s="5">
        <v>0.71399999999999997</v>
      </c>
      <c r="L30" s="13">
        <f t="shared" si="4"/>
        <v>0.71266666666666667</v>
      </c>
      <c r="M30" s="5">
        <f t="shared" si="1"/>
        <v>4.1633319989322695E-3</v>
      </c>
      <c r="N30" s="13">
        <f t="shared" si="2"/>
        <v>69.378684666666658</v>
      </c>
      <c r="O30" s="5">
        <f t="shared" si="3"/>
        <v>6.1114374999999583</v>
      </c>
      <c r="Q30" s="2"/>
    </row>
    <row r="31" spans="1:18">
      <c r="A31">
        <v>13</v>
      </c>
      <c r="B31">
        <v>2</v>
      </c>
      <c r="C31" t="s">
        <v>35</v>
      </c>
      <c r="D31" t="s">
        <v>11</v>
      </c>
      <c r="E31" t="s">
        <v>12</v>
      </c>
      <c r="F31">
        <v>63.267247166666699</v>
      </c>
      <c r="G31" s="2">
        <v>2.5350000000000001E-2</v>
      </c>
      <c r="H31" s="2" t="s">
        <v>26</v>
      </c>
      <c r="I31" s="5">
        <v>0.75</v>
      </c>
      <c r="J31" s="5">
        <v>0.74299999999999999</v>
      </c>
      <c r="K31" s="5">
        <v>0.74299999999999999</v>
      </c>
      <c r="L31" s="13">
        <f t="shared" si="4"/>
        <v>0.74533333333333329</v>
      </c>
      <c r="M31" s="5">
        <f t="shared" si="1"/>
        <v>4.0414518843273836E-3</v>
      </c>
      <c r="N31" s="13">
        <f t="shared" si="2"/>
        <v>72.57292933333332</v>
      </c>
      <c r="O31" s="5">
        <f t="shared" si="3"/>
        <v>9.305682166666621</v>
      </c>
      <c r="Q31" s="2"/>
    </row>
    <row r="32" spans="1:18">
      <c r="A32">
        <v>14</v>
      </c>
      <c r="B32">
        <v>2</v>
      </c>
      <c r="C32" t="s">
        <v>35</v>
      </c>
      <c r="D32" t="s">
        <v>11</v>
      </c>
      <c r="E32" t="s">
        <v>12</v>
      </c>
      <c r="F32">
        <v>63.267247166666699</v>
      </c>
      <c r="G32" s="2">
        <v>2.596E-2</v>
      </c>
      <c r="H32" s="2" t="s">
        <v>26</v>
      </c>
      <c r="I32" s="5">
        <v>0.76800000000000002</v>
      </c>
      <c r="J32" s="5">
        <v>0.76</v>
      </c>
      <c r="K32" s="5">
        <v>0.77600000000000002</v>
      </c>
      <c r="L32" s="13">
        <f t="shared" si="4"/>
        <v>0.76800000000000013</v>
      </c>
      <c r="M32" s="5">
        <f t="shared" si="1"/>
        <v>8.0000000000000071E-3</v>
      </c>
      <c r="N32" s="13">
        <f t="shared" si="2"/>
        <v>74.789344</v>
      </c>
      <c r="O32" s="5">
        <f t="shared" si="3"/>
        <v>11.5220968333333</v>
      </c>
      <c r="Q32" s="2"/>
    </row>
    <row r="33" spans="1:17">
      <c r="A33">
        <v>15</v>
      </c>
      <c r="B33">
        <v>2</v>
      </c>
      <c r="C33" t="s">
        <v>35</v>
      </c>
      <c r="D33" t="s">
        <v>11</v>
      </c>
      <c r="E33" t="s">
        <v>12</v>
      </c>
      <c r="F33">
        <v>63.267247166666699</v>
      </c>
      <c r="G33" s="2">
        <v>2.6100000000000002E-2</v>
      </c>
      <c r="H33" s="2" t="s">
        <v>26</v>
      </c>
      <c r="I33" s="5">
        <v>0.79600000000000004</v>
      </c>
      <c r="J33" s="5">
        <v>0.77600000000000002</v>
      </c>
      <c r="K33" s="5">
        <v>0.77400000000000002</v>
      </c>
      <c r="L33" s="13">
        <f t="shared" si="4"/>
        <v>0.78200000000000003</v>
      </c>
      <c r="M33" s="5">
        <f t="shared" si="1"/>
        <v>1.216552506059645E-2</v>
      </c>
      <c r="N33" s="13">
        <f t="shared" si="2"/>
        <v>76.158305999999996</v>
      </c>
      <c r="O33" s="5">
        <f t="shared" si="3"/>
        <v>12.891058833333297</v>
      </c>
      <c r="Q33" s="2"/>
    </row>
    <row r="34" spans="1:17">
      <c r="A34">
        <v>16</v>
      </c>
      <c r="B34">
        <v>2</v>
      </c>
      <c r="C34" t="s">
        <v>35</v>
      </c>
      <c r="D34" t="s">
        <v>11</v>
      </c>
      <c r="E34" t="s">
        <v>12</v>
      </c>
      <c r="F34">
        <v>63.267247166666699</v>
      </c>
      <c r="G34" s="2">
        <v>2.5760000000000002E-2</v>
      </c>
      <c r="H34" s="2" t="s">
        <v>26</v>
      </c>
      <c r="I34" s="5">
        <v>0.79600000000000004</v>
      </c>
      <c r="J34" s="5">
        <v>0.79</v>
      </c>
      <c r="K34" s="5">
        <v>0.78900000000000003</v>
      </c>
      <c r="L34" s="13">
        <f t="shared" si="4"/>
        <v>0.79166666666666663</v>
      </c>
      <c r="M34" s="5">
        <f t="shared" si="1"/>
        <v>3.7859388972001857E-3</v>
      </c>
      <c r="N34" s="13">
        <f t="shared" si="2"/>
        <v>77.103541666666658</v>
      </c>
      <c r="O34" s="5">
        <f t="shared" si="3"/>
        <v>13.836294499999958</v>
      </c>
      <c r="Q34" s="2"/>
    </row>
    <row r="35" spans="1:17">
      <c r="A35">
        <v>17</v>
      </c>
      <c r="B35">
        <v>3</v>
      </c>
      <c r="C35" t="s">
        <v>36</v>
      </c>
      <c r="D35" t="s">
        <v>31</v>
      </c>
      <c r="E35" t="s">
        <v>12</v>
      </c>
      <c r="F35">
        <v>63.267247166666699</v>
      </c>
      <c r="G35" s="2">
        <v>0</v>
      </c>
      <c r="H35" s="2" t="s">
        <v>33</v>
      </c>
      <c r="I35" s="5">
        <v>0.66800000000000004</v>
      </c>
      <c r="J35" s="5">
        <v>0.66600000000000004</v>
      </c>
      <c r="K35" s="5">
        <v>0.64800000000000002</v>
      </c>
      <c r="L35" s="13">
        <f t="shared" si="4"/>
        <v>0.66066666666666674</v>
      </c>
      <c r="M35" s="5">
        <f t="shared" si="1"/>
        <v>1.1015141094572214E-2</v>
      </c>
      <c r="N35" s="13">
        <f t="shared" si="2"/>
        <v>64.293968666666672</v>
      </c>
      <c r="O35" s="5">
        <f t="shared" si="3"/>
        <v>1.0267214999999723</v>
      </c>
    </row>
    <row r="36" spans="1:17">
      <c r="A36">
        <v>18</v>
      </c>
      <c r="B36">
        <v>3</v>
      </c>
      <c r="C36" t="s">
        <v>36</v>
      </c>
      <c r="D36" t="s">
        <v>31</v>
      </c>
      <c r="E36" t="s">
        <v>12</v>
      </c>
      <c r="F36">
        <v>63.267247166666699</v>
      </c>
      <c r="G36" s="2">
        <v>0</v>
      </c>
      <c r="H36" s="2" t="s">
        <v>33</v>
      </c>
      <c r="I36" s="5">
        <v>0.65</v>
      </c>
      <c r="J36" s="5">
        <v>0.65900000000000003</v>
      </c>
      <c r="K36" s="5">
        <v>0.65900000000000003</v>
      </c>
      <c r="L36" s="13">
        <f t="shared" si="4"/>
        <v>0.65600000000000003</v>
      </c>
      <c r="M36" s="5">
        <f t="shared" si="1"/>
        <v>5.1961524227066361E-3</v>
      </c>
      <c r="N36" s="13">
        <f t="shared" si="2"/>
        <v>63.837648000000009</v>
      </c>
      <c r="O36" s="5">
        <f t="shared" si="3"/>
        <v>0.57040083333330927</v>
      </c>
    </row>
    <row r="37" spans="1:17">
      <c r="A37">
        <v>19</v>
      </c>
      <c r="B37">
        <v>3</v>
      </c>
      <c r="C37" t="s">
        <v>36</v>
      </c>
      <c r="D37" t="s">
        <v>31</v>
      </c>
      <c r="E37" t="s">
        <v>12</v>
      </c>
      <c r="F37">
        <v>63.267247166666699</v>
      </c>
      <c r="G37" s="2">
        <v>0</v>
      </c>
      <c r="H37" s="2" t="s">
        <v>33</v>
      </c>
      <c r="I37" s="5">
        <v>0.64900000000000002</v>
      </c>
      <c r="J37" s="5">
        <v>0.65200000000000002</v>
      </c>
      <c r="K37" s="5">
        <v>0.64700000000000002</v>
      </c>
      <c r="L37" s="13">
        <f t="shared" si="4"/>
        <v>0.64933333333333343</v>
      </c>
      <c r="M37" s="5">
        <f t="shared" si="1"/>
        <v>2.5166114784235852E-3</v>
      </c>
      <c r="N37" s="13">
        <f t="shared" si="2"/>
        <v>63.185761333333346</v>
      </c>
      <c r="O37" s="5">
        <f t="shared" si="3"/>
        <v>-8.1485833333353241E-2</v>
      </c>
    </row>
    <row r="38" spans="1:17">
      <c r="A38">
        <v>20</v>
      </c>
      <c r="B38">
        <v>3</v>
      </c>
      <c r="C38" t="s">
        <v>36</v>
      </c>
      <c r="D38" t="s">
        <v>31</v>
      </c>
      <c r="E38" t="s">
        <v>12</v>
      </c>
      <c r="F38">
        <v>63.267247166666699</v>
      </c>
      <c r="G38" s="2">
        <v>0</v>
      </c>
      <c r="H38" s="2" t="s">
        <v>33</v>
      </c>
      <c r="I38" s="5">
        <v>0.66500000000000004</v>
      </c>
      <c r="J38" s="5">
        <v>0.64900000000000002</v>
      </c>
      <c r="K38" s="5">
        <v>0.65200000000000002</v>
      </c>
      <c r="L38" s="13">
        <f t="shared" si="4"/>
        <v>0.65533333333333343</v>
      </c>
      <c r="M38" s="5">
        <f t="shared" si="1"/>
        <v>8.5049005481153891E-3</v>
      </c>
      <c r="N38" s="13">
        <f t="shared" si="2"/>
        <v>63.772459333333337</v>
      </c>
      <c r="O38" s="5">
        <f t="shared" si="3"/>
        <v>0.50521216666663804</v>
      </c>
    </row>
    <row r="39" spans="1:17">
      <c r="A39">
        <v>21</v>
      </c>
      <c r="B39">
        <v>3</v>
      </c>
      <c r="C39" t="s">
        <v>36</v>
      </c>
      <c r="D39" t="s">
        <v>31</v>
      </c>
      <c r="E39" t="s">
        <v>12</v>
      </c>
      <c r="F39">
        <v>63.267247166666699</v>
      </c>
      <c r="G39" s="2">
        <v>0</v>
      </c>
      <c r="H39" s="2" t="s">
        <v>33</v>
      </c>
      <c r="I39" s="5">
        <v>0.63100000000000001</v>
      </c>
      <c r="J39" s="5">
        <v>0.64400000000000002</v>
      </c>
      <c r="K39" s="5">
        <v>0.64100000000000001</v>
      </c>
      <c r="L39" s="13">
        <f t="shared" si="4"/>
        <v>0.6386666666666666</v>
      </c>
      <c r="M39" s="5">
        <f t="shared" si="1"/>
        <v>6.8068592855540519E-3</v>
      </c>
      <c r="N39" s="13">
        <f t="shared" si="2"/>
        <v>62.142742666666663</v>
      </c>
      <c r="O39" s="5">
        <f t="shared" si="3"/>
        <v>-1.124504500000036</v>
      </c>
    </row>
    <row r="40" spans="1:17">
      <c r="A40">
        <v>22</v>
      </c>
      <c r="B40">
        <v>3</v>
      </c>
      <c r="C40" t="s">
        <v>36</v>
      </c>
      <c r="D40" t="s">
        <v>31</v>
      </c>
      <c r="E40" t="s">
        <v>12</v>
      </c>
      <c r="F40">
        <v>63.267247166666699</v>
      </c>
      <c r="G40" s="2">
        <v>0</v>
      </c>
      <c r="H40" s="2" t="s">
        <v>33</v>
      </c>
      <c r="I40" s="5">
        <v>0.65100000000000002</v>
      </c>
      <c r="J40" s="5">
        <v>0.65200000000000002</v>
      </c>
      <c r="K40" s="5">
        <v>0.66</v>
      </c>
      <c r="L40" s="13">
        <f t="shared" si="4"/>
        <v>0.65433333333333332</v>
      </c>
      <c r="M40" s="5">
        <f t="shared" si="1"/>
        <v>4.9328828623162518E-3</v>
      </c>
      <c r="N40" s="13">
        <f t="shared" si="2"/>
        <v>63.674676333333331</v>
      </c>
      <c r="O40" s="5">
        <f t="shared" si="3"/>
        <v>0.4074291666666312</v>
      </c>
    </row>
    <row r="41" spans="1:17">
      <c r="A41">
        <v>23</v>
      </c>
      <c r="B41">
        <v>3</v>
      </c>
      <c r="C41" t="s">
        <v>36</v>
      </c>
      <c r="D41" t="s">
        <v>31</v>
      </c>
      <c r="E41" t="s">
        <v>12</v>
      </c>
      <c r="F41">
        <v>63.267247166666699</v>
      </c>
      <c r="G41" s="2">
        <v>0</v>
      </c>
      <c r="H41" s="2" t="s">
        <v>33</v>
      </c>
      <c r="I41" s="5">
        <v>0.64200000000000002</v>
      </c>
      <c r="J41" s="5">
        <v>0.65200000000000002</v>
      </c>
      <c r="K41" s="5">
        <v>0.65700000000000003</v>
      </c>
      <c r="L41" s="13">
        <f t="shared" si="4"/>
        <v>0.65033333333333332</v>
      </c>
      <c r="M41" s="5">
        <f t="shared" si="1"/>
        <v>7.6376261582597402E-3</v>
      </c>
      <c r="N41" s="13">
        <f t="shared" si="2"/>
        <v>63.283544333333332</v>
      </c>
      <c r="O41" s="5">
        <f t="shared" si="3"/>
        <v>1.6297166666632279E-2</v>
      </c>
    </row>
    <row r="42" spans="1:17">
      <c r="A42">
        <v>24</v>
      </c>
      <c r="B42">
        <v>3</v>
      </c>
      <c r="C42" t="s">
        <v>36</v>
      </c>
      <c r="D42" t="s">
        <v>31</v>
      </c>
      <c r="E42" t="s">
        <v>12</v>
      </c>
      <c r="F42">
        <v>63.267247166666699</v>
      </c>
      <c r="G42" s="2">
        <v>0</v>
      </c>
      <c r="H42" s="2" t="s">
        <v>33</v>
      </c>
      <c r="I42" s="5">
        <v>0.67400000000000004</v>
      </c>
      <c r="J42" s="5">
        <v>0.67100000000000004</v>
      </c>
      <c r="K42" s="5">
        <v>0.64400000000000002</v>
      </c>
      <c r="L42" s="13">
        <f t="shared" si="4"/>
        <v>0.66300000000000014</v>
      </c>
      <c r="M42" s="5">
        <f t="shared" si="1"/>
        <v>1.6522711641858322E-2</v>
      </c>
      <c r="N42" s="13">
        <f t="shared" si="2"/>
        <v>64.522129000000007</v>
      </c>
      <c r="O42" s="5">
        <f t="shared" si="3"/>
        <v>1.2548818333333074</v>
      </c>
    </row>
    <row r="43" spans="1:17">
      <c r="A43">
        <v>17</v>
      </c>
      <c r="B43">
        <v>3</v>
      </c>
      <c r="C43" t="s">
        <v>36</v>
      </c>
      <c r="D43" t="s">
        <v>8</v>
      </c>
      <c r="E43" t="s">
        <v>12</v>
      </c>
      <c r="F43">
        <v>63.267247166666699</v>
      </c>
      <c r="G43" s="2">
        <v>2.5239999999999999E-2</v>
      </c>
      <c r="H43" s="2" t="s">
        <v>33</v>
      </c>
      <c r="I43" s="5">
        <v>0.64</v>
      </c>
      <c r="J43" s="5">
        <v>0.64800000000000002</v>
      </c>
      <c r="K43" s="5">
        <v>0.67</v>
      </c>
      <c r="L43" s="13">
        <f t="shared" si="4"/>
        <v>0.65266666666666673</v>
      </c>
      <c r="M43" s="5">
        <f t="shared" si="1"/>
        <v>1.5534906930308071E-2</v>
      </c>
      <c r="N43" s="13">
        <f t="shared" si="2"/>
        <v>63.511704666666674</v>
      </c>
      <c r="O43" s="5">
        <f t="shared" si="3"/>
        <v>0.24445749999997446</v>
      </c>
    </row>
    <row r="44" spans="1:17">
      <c r="A44">
        <v>18</v>
      </c>
      <c r="B44">
        <v>3</v>
      </c>
      <c r="C44" t="s">
        <v>36</v>
      </c>
      <c r="D44" t="s">
        <v>8</v>
      </c>
      <c r="E44" t="s">
        <v>12</v>
      </c>
      <c r="F44">
        <v>63.267247166666699</v>
      </c>
      <c r="G44" s="2">
        <v>2.6210000000000001E-2</v>
      </c>
      <c r="H44" s="2" t="s">
        <v>33</v>
      </c>
      <c r="I44" s="5">
        <v>0.63500000000000001</v>
      </c>
      <c r="J44" s="5">
        <v>0.629</v>
      </c>
      <c r="K44" s="5">
        <v>0.64400000000000002</v>
      </c>
      <c r="L44" s="13">
        <f t="shared" si="4"/>
        <v>0.63600000000000001</v>
      </c>
      <c r="M44" s="5">
        <f t="shared" si="1"/>
        <v>7.549834435270757E-3</v>
      </c>
      <c r="N44" s="13">
        <f t="shared" si="2"/>
        <v>61.881988</v>
      </c>
      <c r="O44" s="5">
        <f t="shared" si="3"/>
        <v>-1.3852591666666996</v>
      </c>
    </row>
    <row r="45" spans="1:17">
      <c r="A45">
        <v>19</v>
      </c>
      <c r="B45">
        <v>3</v>
      </c>
      <c r="C45" t="s">
        <v>36</v>
      </c>
      <c r="D45" t="s">
        <v>8</v>
      </c>
      <c r="E45" t="s">
        <v>12</v>
      </c>
      <c r="F45">
        <v>63.267247166666699</v>
      </c>
      <c r="G45" s="2">
        <v>2.5919999999999999E-2</v>
      </c>
      <c r="H45" s="2" t="s">
        <v>33</v>
      </c>
      <c r="I45" s="5">
        <v>0.66900000000000004</v>
      </c>
      <c r="J45" s="5">
        <v>0.65900000000000003</v>
      </c>
      <c r="K45" s="5">
        <v>0.64</v>
      </c>
      <c r="L45" s="13">
        <f t="shared" si="4"/>
        <v>0.65600000000000003</v>
      </c>
      <c r="M45" s="5">
        <f t="shared" si="1"/>
        <v>1.4730919862656249E-2</v>
      </c>
      <c r="N45" s="13">
        <f t="shared" si="2"/>
        <v>63.837648000000009</v>
      </c>
      <c r="O45" s="5">
        <f t="shared" si="3"/>
        <v>0.57040083333330927</v>
      </c>
    </row>
    <row r="46" spans="1:17">
      <c r="A46">
        <v>20</v>
      </c>
      <c r="B46">
        <v>3</v>
      </c>
      <c r="C46" t="s">
        <v>36</v>
      </c>
      <c r="D46" t="s">
        <v>8</v>
      </c>
      <c r="E46" t="s">
        <v>12</v>
      </c>
      <c r="F46">
        <v>63.267247166666699</v>
      </c>
      <c r="G46" s="2">
        <v>2.5499999999999998E-2</v>
      </c>
      <c r="H46" s="2" t="s">
        <v>33</v>
      </c>
      <c r="I46" s="5">
        <v>0.63600000000000001</v>
      </c>
      <c r="J46" s="5">
        <v>0.67400000000000004</v>
      </c>
      <c r="K46" s="5">
        <v>0.68100000000000005</v>
      </c>
      <c r="L46" s="13">
        <f t="shared" si="4"/>
        <v>0.66366666666666674</v>
      </c>
      <c r="M46" s="5">
        <f t="shared" si="1"/>
        <v>2.4214320831552023E-2</v>
      </c>
      <c r="N46" s="13">
        <f t="shared" si="2"/>
        <v>64.587317666666664</v>
      </c>
      <c r="O46" s="5">
        <f t="shared" si="3"/>
        <v>1.3200704999999644</v>
      </c>
    </row>
    <row r="47" spans="1:17">
      <c r="A47">
        <v>21</v>
      </c>
      <c r="B47">
        <v>3</v>
      </c>
      <c r="C47" t="s">
        <v>36</v>
      </c>
      <c r="D47" t="s">
        <v>8</v>
      </c>
      <c r="E47" t="s">
        <v>12</v>
      </c>
      <c r="F47">
        <v>63.267247166666699</v>
      </c>
      <c r="G47" s="2">
        <v>2.5749999999999999E-2</v>
      </c>
      <c r="H47" s="2" t="s">
        <v>33</v>
      </c>
      <c r="I47" s="5">
        <v>0.63</v>
      </c>
      <c r="J47" s="5">
        <v>0.65600000000000003</v>
      </c>
      <c r="K47" s="5">
        <v>0.64100000000000001</v>
      </c>
      <c r="L47" s="13">
        <f t="shared" si="4"/>
        <v>0.64233333333333331</v>
      </c>
      <c r="M47" s="5">
        <f t="shared" si="1"/>
        <v>1.3051181300301272E-2</v>
      </c>
      <c r="N47" s="13">
        <f t="shared" si="2"/>
        <v>62.501280333333334</v>
      </c>
      <c r="O47" s="5">
        <f t="shared" si="3"/>
        <v>-0.76596683333336557</v>
      </c>
    </row>
    <row r="48" spans="1:17">
      <c r="A48">
        <v>22</v>
      </c>
      <c r="B48">
        <v>3</v>
      </c>
      <c r="C48" t="s">
        <v>36</v>
      </c>
      <c r="D48" t="s">
        <v>8</v>
      </c>
      <c r="E48" t="s">
        <v>12</v>
      </c>
      <c r="F48">
        <v>63.267247166666699</v>
      </c>
      <c r="G48" s="2">
        <v>2.545E-2</v>
      </c>
      <c r="H48" s="2" t="s">
        <v>33</v>
      </c>
      <c r="I48" s="5">
        <v>0.66900000000000004</v>
      </c>
      <c r="J48" s="5">
        <v>0.64100000000000001</v>
      </c>
      <c r="K48" s="5">
        <v>0.64700000000000002</v>
      </c>
      <c r="L48" s="13">
        <f t="shared" si="4"/>
        <v>0.65233333333333332</v>
      </c>
      <c r="M48" s="5">
        <f t="shared" si="1"/>
        <v>1.4742229591664E-2</v>
      </c>
      <c r="N48" s="13">
        <f t="shared" si="2"/>
        <v>63.479110333333331</v>
      </c>
      <c r="O48" s="5">
        <f t="shared" si="3"/>
        <v>0.21186316666663174</v>
      </c>
    </row>
    <row r="49" spans="1:15">
      <c r="A49">
        <v>23</v>
      </c>
      <c r="B49">
        <v>3</v>
      </c>
      <c r="C49" t="s">
        <v>36</v>
      </c>
      <c r="D49" t="s">
        <v>8</v>
      </c>
      <c r="E49" t="s">
        <v>12</v>
      </c>
      <c r="F49">
        <v>63.267247166666699</v>
      </c>
      <c r="G49" s="2">
        <v>2.513E-2</v>
      </c>
      <c r="H49" s="2" t="s">
        <v>33</v>
      </c>
      <c r="I49" s="5">
        <v>0.66400000000000003</v>
      </c>
      <c r="J49" s="5">
        <v>0.67700000000000005</v>
      </c>
      <c r="K49" s="5">
        <v>0.65700000000000003</v>
      </c>
      <c r="L49" s="13">
        <f t="shared" si="4"/>
        <v>0.66600000000000004</v>
      </c>
      <c r="M49" s="5">
        <f t="shared" si="1"/>
        <v>1.0148891565092228E-2</v>
      </c>
      <c r="N49" s="13">
        <f t="shared" si="2"/>
        <v>64.815477999999999</v>
      </c>
      <c r="O49" s="5">
        <f t="shared" si="3"/>
        <v>1.5482308333332995</v>
      </c>
    </row>
    <row r="50" spans="1:15">
      <c r="A50">
        <v>24</v>
      </c>
      <c r="B50">
        <v>3</v>
      </c>
      <c r="C50" t="s">
        <v>36</v>
      </c>
      <c r="D50" t="s">
        <v>8</v>
      </c>
      <c r="E50" t="s">
        <v>12</v>
      </c>
      <c r="F50">
        <v>63.267247166666699</v>
      </c>
      <c r="G50" s="2">
        <v>2.5499999999999998E-2</v>
      </c>
      <c r="H50" s="2" t="s">
        <v>33</v>
      </c>
      <c r="I50" s="5">
        <v>0.65100000000000002</v>
      </c>
      <c r="J50" s="5">
        <v>0.65700000000000003</v>
      </c>
      <c r="K50" s="5">
        <v>0.66200000000000003</v>
      </c>
      <c r="L50" s="13">
        <f t="shared" si="4"/>
        <v>0.65666666666666673</v>
      </c>
      <c r="M50" s="5">
        <f t="shared" si="1"/>
        <v>5.5075705472861069E-3</v>
      </c>
      <c r="N50" s="13">
        <f t="shared" si="2"/>
        <v>63.90283666666668</v>
      </c>
      <c r="O50" s="5">
        <f t="shared" si="3"/>
        <v>0.63558949999998049</v>
      </c>
    </row>
    <row r="51" spans="1:15">
      <c r="A51">
        <v>17</v>
      </c>
      <c r="B51">
        <v>3</v>
      </c>
      <c r="C51" t="s">
        <v>36</v>
      </c>
      <c r="D51" t="s">
        <v>10</v>
      </c>
      <c r="E51" t="s">
        <v>12</v>
      </c>
      <c r="F51">
        <v>63.267247166666699</v>
      </c>
      <c r="G51" s="2">
        <v>2.563E-2</v>
      </c>
      <c r="H51" s="2" t="s">
        <v>33</v>
      </c>
      <c r="I51" s="5">
        <v>0.66700000000000004</v>
      </c>
      <c r="J51" s="5">
        <v>0.67300000000000004</v>
      </c>
      <c r="K51" s="5">
        <v>0.68300000000000005</v>
      </c>
      <c r="L51" s="13">
        <f t="shared" si="4"/>
        <v>0.67433333333333334</v>
      </c>
      <c r="M51" s="5">
        <f t="shared" ref="M51:M58" si="5">STDEV(I59:K59)</f>
        <v>7.2341781380701768E-3</v>
      </c>
      <c r="N51" s="13">
        <f t="shared" si="2"/>
        <v>65.630336333333332</v>
      </c>
      <c r="O51" s="5">
        <f t="shared" si="3"/>
        <v>2.3630891666666329</v>
      </c>
    </row>
    <row r="52" spans="1:15">
      <c r="A52">
        <v>18</v>
      </c>
      <c r="B52">
        <v>3</v>
      </c>
      <c r="C52" t="s">
        <v>36</v>
      </c>
      <c r="D52" t="s">
        <v>10</v>
      </c>
      <c r="E52" t="s">
        <v>12</v>
      </c>
      <c r="F52">
        <v>63.267247166666699</v>
      </c>
      <c r="G52" s="2">
        <v>2.5770000000000001E-2</v>
      </c>
      <c r="H52" s="2" t="s">
        <v>33</v>
      </c>
      <c r="I52" s="5">
        <v>0.626</v>
      </c>
      <c r="J52" s="5">
        <v>0.629</v>
      </c>
      <c r="K52" s="5">
        <v>0.623</v>
      </c>
      <c r="L52" s="13">
        <f t="shared" si="4"/>
        <v>0.626</v>
      </c>
      <c r="M52" s="5">
        <f t="shared" si="5"/>
        <v>8.5049005481153891E-3</v>
      </c>
      <c r="N52" s="13">
        <f t="shared" si="2"/>
        <v>60.904158000000002</v>
      </c>
      <c r="O52" s="5">
        <f t="shared" si="3"/>
        <v>-2.3630891666666969</v>
      </c>
    </row>
    <row r="53" spans="1:15">
      <c r="A53">
        <v>19</v>
      </c>
      <c r="B53">
        <v>3</v>
      </c>
      <c r="C53" t="s">
        <v>36</v>
      </c>
      <c r="D53" t="s">
        <v>10</v>
      </c>
      <c r="E53" t="s">
        <v>12</v>
      </c>
      <c r="F53">
        <v>63.267247166666699</v>
      </c>
      <c r="G53" s="2">
        <v>2.6009999999999998E-2</v>
      </c>
      <c r="H53" s="2" t="s">
        <v>33</v>
      </c>
      <c r="I53" s="5">
        <v>0.66900000000000004</v>
      </c>
      <c r="J53" s="5">
        <v>0.65900000000000003</v>
      </c>
      <c r="K53" s="5">
        <v>0.67100000000000004</v>
      </c>
      <c r="L53" s="13">
        <f t="shared" si="4"/>
        <v>0.66633333333333333</v>
      </c>
      <c r="M53" s="5">
        <f t="shared" si="5"/>
        <v>6.9282032302755156E-3</v>
      </c>
      <c r="N53" s="13">
        <f t="shared" si="2"/>
        <v>64.84807233333332</v>
      </c>
      <c r="O53" s="5">
        <f t="shared" si="3"/>
        <v>1.5808251666666209</v>
      </c>
    </row>
    <row r="54" spans="1:15">
      <c r="A54">
        <v>20</v>
      </c>
      <c r="B54">
        <v>3</v>
      </c>
      <c r="C54" t="s">
        <v>36</v>
      </c>
      <c r="D54" t="s">
        <v>10</v>
      </c>
      <c r="E54" t="s">
        <v>12</v>
      </c>
      <c r="F54">
        <v>63.267247166666699</v>
      </c>
      <c r="G54" s="2">
        <v>2.5700000000000001E-2</v>
      </c>
      <c r="H54" s="2" t="s">
        <v>33</v>
      </c>
      <c r="I54" s="5">
        <v>0.63900000000000001</v>
      </c>
      <c r="J54" s="5">
        <v>0.64600000000000002</v>
      </c>
      <c r="K54" s="5">
        <v>0.65</v>
      </c>
      <c r="L54" s="13">
        <f t="shared" si="4"/>
        <v>0.64500000000000002</v>
      </c>
      <c r="M54" s="5">
        <f t="shared" si="5"/>
        <v>4.7258156262526127E-3</v>
      </c>
      <c r="N54" s="13">
        <f t="shared" si="2"/>
        <v>62.762035000000004</v>
      </c>
      <c r="O54" s="5">
        <f t="shared" si="3"/>
        <v>-0.50521216666669488</v>
      </c>
    </row>
    <row r="55" spans="1:15">
      <c r="A55">
        <v>21</v>
      </c>
      <c r="B55">
        <v>3</v>
      </c>
      <c r="C55" t="s">
        <v>36</v>
      </c>
      <c r="D55" t="s">
        <v>10</v>
      </c>
      <c r="E55" t="s">
        <v>12</v>
      </c>
      <c r="F55">
        <v>63.267247166666699</v>
      </c>
      <c r="G55" s="2">
        <v>2.6110000000000001E-2</v>
      </c>
      <c r="H55" s="2" t="s">
        <v>33</v>
      </c>
      <c r="I55" s="5">
        <v>0.64300000000000002</v>
      </c>
      <c r="J55" s="5">
        <v>0.64</v>
      </c>
      <c r="K55" s="5">
        <v>0.65100000000000002</v>
      </c>
      <c r="L55" s="13">
        <f t="shared" si="4"/>
        <v>0.64466666666666661</v>
      </c>
      <c r="M55" s="5">
        <f t="shared" si="5"/>
        <v>2.9816103031751629E-2</v>
      </c>
      <c r="N55" s="13">
        <f t="shared" si="2"/>
        <v>62.729440666666662</v>
      </c>
      <c r="O55" s="5">
        <f t="shared" si="3"/>
        <v>-0.5378065000000376</v>
      </c>
    </row>
    <row r="56" spans="1:15">
      <c r="A56">
        <v>22</v>
      </c>
      <c r="B56">
        <v>3</v>
      </c>
      <c r="C56" t="s">
        <v>36</v>
      </c>
      <c r="D56" t="s">
        <v>10</v>
      </c>
      <c r="E56" t="s">
        <v>12</v>
      </c>
      <c r="F56">
        <v>63.267247166666699</v>
      </c>
      <c r="G56" s="2">
        <v>2.6020000000000001E-2</v>
      </c>
      <c r="H56" s="2" t="s">
        <v>33</v>
      </c>
      <c r="I56" s="5">
        <v>0.68</v>
      </c>
      <c r="J56" s="5">
        <v>0.67900000000000005</v>
      </c>
      <c r="K56" s="5">
        <v>0.69699999999999995</v>
      </c>
      <c r="L56" s="13">
        <f t="shared" si="4"/>
        <v>0.68533333333333335</v>
      </c>
      <c r="M56" s="5">
        <f t="shared" si="5"/>
        <v>2.5166114784235852E-3</v>
      </c>
      <c r="N56" s="13">
        <f t="shared" si="2"/>
        <v>66.705949333333322</v>
      </c>
      <c r="O56" s="5">
        <f t="shared" si="3"/>
        <v>3.4387021666666229</v>
      </c>
    </row>
    <row r="57" spans="1:15">
      <c r="A57">
        <v>23</v>
      </c>
      <c r="B57">
        <v>3</v>
      </c>
      <c r="C57" t="s">
        <v>36</v>
      </c>
      <c r="D57" t="s">
        <v>10</v>
      </c>
      <c r="E57" t="s">
        <v>12</v>
      </c>
      <c r="F57">
        <v>63.267247166666699</v>
      </c>
      <c r="G57" s="2">
        <v>2.5239999999999999E-2</v>
      </c>
      <c r="H57" s="2" t="s">
        <v>33</v>
      </c>
      <c r="I57" s="5">
        <v>0.64200000000000002</v>
      </c>
      <c r="J57" s="5">
        <v>0.64100000000000001</v>
      </c>
      <c r="K57" s="5">
        <v>0.64</v>
      </c>
      <c r="L57" s="13">
        <f t="shared" si="4"/>
        <v>0.64100000000000001</v>
      </c>
      <c r="M57" s="5">
        <f t="shared" si="5"/>
        <v>5.5677643628300267E-3</v>
      </c>
      <c r="N57" s="13">
        <f t="shared" si="2"/>
        <v>62.370903000000006</v>
      </c>
      <c r="O57" s="5">
        <f t="shared" si="3"/>
        <v>-0.89634416666669381</v>
      </c>
    </row>
    <row r="58" spans="1:15">
      <c r="A58">
        <v>24</v>
      </c>
      <c r="B58">
        <v>3</v>
      </c>
      <c r="C58" t="s">
        <v>36</v>
      </c>
      <c r="D58" t="s">
        <v>10</v>
      </c>
      <c r="E58" t="s">
        <v>12</v>
      </c>
      <c r="F58">
        <v>63.267247166666699</v>
      </c>
      <c r="G58" s="2">
        <v>2.588E-2</v>
      </c>
      <c r="H58" s="2" t="s">
        <v>33</v>
      </c>
      <c r="I58" s="5">
        <v>0.64800000000000002</v>
      </c>
      <c r="J58" s="5">
        <v>0.63</v>
      </c>
      <c r="K58" s="5">
        <v>0.63500000000000001</v>
      </c>
      <c r="L58" s="13">
        <f t="shared" si="4"/>
        <v>0.63766666666666671</v>
      </c>
      <c r="M58" s="5">
        <f t="shared" si="5"/>
        <v>2.0816659994661343E-3</v>
      </c>
      <c r="N58" s="13">
        <f t="shared" si="2"/>
        <v>62.044959666666671</v>
      </c>
      <c r="O58" s="5">
        <f t="shared" si="3"/>
        <v>-1.2222875000000286</v>
      </c>
    </row>
    <row r="59" spans="1:15">
      <c r="A59">
        <v>17</v>
      </c>
      <c r="B59">
        <v>3</v>
      </c>
      <c r="C59" t="s">
        <v>36</v>
      </c>
      <c r="D59" t="s">
        <v>11</v>
      </c>
      <c r="E59" t="s">
        <v>12</v>
      </c>
      <c r="F59">
        <v>63.267247166666699</v>
      </c>
      <c r="G59" s="2">
        <v>2.6100000000000002E-2</v>
      </c>
      <c r="H59" s="2" t="s">
        <v>33</v>
      </c>
      <c r="I59" s="5">
        <v>0.80300000000000005</v>
      </c>
      <c r="J59" s="5">
        <v>0.81499999999999995</v>
      </c>
      <c r="K59" s="5">
        <v>0.81599999999999995</v>
      </c>
      <c r="L59" s="13">
        <f t="shared" ref="L59:L67" si="6">AVERAGE(I59:K59)</f>
        <v>0.81133333333333324</v>
      </c>
      <c r="M59" s="5">
        <f t="shared" ref="M59:M66" si="7">STDEV(I67:K67)</f>
        <v>6.8068592855540519E-3</v>
      </c>
      <c r="N59" s="13">
        <f t="shared" si="2"/>
        <v>79.026607333333317</v>
      </c>
      <c r="O59" s="5">
        <f t="shared" si="3"/>
        <v>15.759360166666617</v>
      </c>
    </row>
    <row r="60" spans="1:15">
      <c r="A60">
        <v>18</v>
      </c>
      <c r="B60">
        <v>3</v>
      </c>
      <c r="C60" t="s">
        <v>36</v>
      </c>
      <c r="D60" t="s">
        <v>11</v>
      </c>
      <c r="E60" t="s">
        <v>12</v>
      </c>
      <c r="F60">
        <v>63.267247166666699</v>
      </c>
      <c r="G60" s="2">
        <v>2.5749999999999999E-2</v>
      </c>
      <c r="H60" s="2" t="s">
        <v>33</v>
      </c>
      <c r="I60" s="5">
        <v>0.78100000000000003</v>
      </c>
      <c r="J60" s="5">
        <v>0.79700000000000004</v>
      </c>
      <c r="K60" s="5">
        <v>0.79400000000000004</v>
      </c>
      <c r="L60" s="13">
        <f t="shared" si="6"/>
        <v>0.79066666666666663</v>
      </c>
      <c r="M60" s="5">
        <f t="shared" si="7"/>
        <v>1.1547005383792527E-3</v>
      </c>
      <c r="N60" s="13">
        <f t="shared" si="2"/>
        <v>77.005758666666651</v>
      </c>
      <c r="O60" s="5">
        <f t="shared" si="3"/>
        <v>13.738511499999952</v>
      </c>
    </row>
    <row r="61" spans="1:15">
      <c r="A61">
        <v>19</v>
      </c>
      <c r="B61">
        <v>3</v>
      </c>
      <c r="C61" t="s">
        <v>36</v>
      </c>
      <c r="D61" t="s">
        <v>11</v>
      </c>
      <c r="E61" t="s">
        <v>12</v>
      </c>
      <c r="F61">
        <v>63.267247166666699</v>
      </c>
      <c r="G61" s="2">
        <v>2.58E-2</v>
      </c>
      <c r="H61" s="2" t="s">
        <v>33</v>
      </c>
      <c r="I61" s="5">
        <v>0.76800000000000002</v>
      </c>
      <c r="J61" s="5">
        <v>0.75600000000000001</v>
      </c>
      <c r="K61" s="5">
        <v>0.75600000000000001</v>
      </c>
      <c r="L61" s="13">
        <f t="shared" si="6"/>
        <v>0.76000000000000012</v>
      </c>
      <c r="M61" s="5">
        <f t="shared" si="7"/>
        <v>2.6457513110645929E-3</v>
      </c>
      <c r="N61" s="13">
        <f t="shared" si="2"/>
        <v>74.007080000000002</v>
      </c>
      <c r="O61" s="5">
        <f t="shared" si="3"/>
        <v>10.739832833333303</v>
      </c>
    </row>
    <row r="62" spans="1:15">
      <c r="A62">
        <v>20</v>
      </c>
      <c r="B62">
        <v>3</v>
      </c>
      <c r="C62" t="s">
        <v>36</v>
      </c>
      <c r="D62" t="s">
        <v>11</v>
      </c>
      <c r="E62" t="s">
        <v>12</v>
      </c>
      <c r="F62">
        <v>63.267247166666699</v>
      </c>
      <c r="G62" s="2">
        <v>2.6110000000000001E-2</v>
      </c>
      <c r="H62" s="2" t="s">
        <v>33</v>
      </c>
      <c r="I62" s="5">
        <v>0.73899999999999999</v>
      </c>
      <c r="J62" s="5">
        <v>0.73</v>
      </c>
      <c r="K62" s="5">
        <v>0.73199999999999998</v>
      </c>
      <c r="L62" s="13">
        <f t="shared" si="6"/>
        <v>0.73366666666666658</v>
      </c>
      <c r="M62" s="5">
        <f t="shared" si="7"/>
        <v>2.5166114784235852E-3</v>
      </c>
      <c r="N62" s="13">
        <f t="shared" si="2"/>
        <v>71.432127666666645</v>
      </c>
      <c r="O62" s="5">
        <f t="shared" si="3"/>
        <v>8.1648804999999456</v>
      </c>
    </row>
    <row r="63" spans="1:15">
      <c r="A63">
        <v>21</v>
      </c>
      <c r="B63">
        <v>3</v>
      </c>
      <c r="C63" t="s">
        <v>36</v>
      </c>
      <c r="D63" t="s">
        <v>11</v>
      </c>
      <c r="E63" t="s">
        <v>12</v>
      </c>
      <c r="F63">
        <v>63.267247166666699</v>
      </c>
      <c r="G63" s="2">
        <v>2.5860000000000001E-2</v>
      </c>
      <c r="H63" s="2" t="s">
        <v>33</v>
      </c>
      <c r="I63" s="5">
        <v>0.72899999999999998</v>
      </c>
      <c r="J63" s="5">
        <v>0.751</v>
      </c>
      <c r="K63" s="5">
        <v>0.78800000000000003</v>
      </c>
      <c r="L63" s="13">
        <f t="shared" si="6"/>
        <v>0.75599999999999989</v>
      </c>
      <c r="M63" s="5">
        <f t="shared" si="7"/>
        <v>6.0277137733417132E-3</v>
      </c>
      <c r="N63" s="13">
        <f t="shared" si="2"/>
        <v>73.615947999999989</v>
      </c>
      <c r="O63" s="5">
        <f t="shared" si="3"/>
        <v>10.348700833333289</v>
      </c>
    </row>
    <row r="64" spans="1:15">
      <c r="A64">
        <v>22</v>
      </c>
      <c r="B64">
        <v>3</v>
      </c>
      <c r="C64" t="s">
        <v>36</v>
      </c>
      <c r="D64" t="s">
        <v>11</v>
      </c>
      <c r="E64" t="s">
        <v>12</v>
      </c>
      <c r="F64">
        <v>63.267247166666699</v>
      </c>
      <c r="G64" s="2">
        <v>2.5260000000000001E-2</v>
      </c>
      <c r="H64" s="2" t="s">
        <v>33</v>
      </c>
      <c r="I64" s="5">
        <v>0.71099999999999997</v>
      </c>
      <c r="J64" s="5">
        <v>0.71299999999999997</v>
      </c>
      <c r="K64" s="5">
        <v>0.70799999999999996</v>
      </c>
      <c r="L64" s="13">
        <f t="shared" si="6"/>
        <v>0.71066666666666656</v>
      </c>
      <c r="M64" s="5">
        <f t="shared" si="7"/>
        <v>5.0332229568471705E-3</v>
      </c>
      <c r="N64" s="13">
        <f t="shared" si="2"/>
        <v>69.183118666666644</v>
      </c>
      <c r="O64" s="5">
        <f t="shared" si="3"/>
        <v>5.9158714999999447</v>
      </c>
    </row>
    <row r="65" spans="1:15">
      <c r="A65">
        <v>23</v>
      </c>
      <c r="B65">
        <v>3</v>
      </c>
      <c r="C65" t="s">
        <v>36</v>
      </c>
      <c r="D65" t="s">
        <v>11</v>
      </c>
      <c r="E65" t="s">
        <v>12</v>
      </c>
      <c r="F65">
        <v>63.267247166666699</v>
      </c>
      <c r="G65" s="2">
        <v>2.598E-2</v>
      </c>
      <c r="H65" s="2" t="s">
        <v>33</v>
      </c>
      <c r="I65" s="5">
        <v>0.73199999999999998</v>
      </c>
      <c r="J65" s="5">
        <v>0.72799999999999998</v>
      </c>
      <c r="K65" s="5">
        <v>0.72099999999999997</v>
      </c>
      <c r="L65" s="13">
        <f t="shared" si="6"/>
        <v>0.72699999999999998</v>
      </c>
      <c r="M65" s="5">
        <f t="shared" si="7"/>
        <v>2.0816659994661343E-3</v>
      </c>
      <c r="N65" s="13">
        <f t="shared" si="2"/>
        <v>70.78024099999999</v>
      </c>
      <c r="O65" s="5">
        <f t="shared" si="3"/>
        <v>7.5129938333332902</v>
      </c>
    </row>
    <row r="66" spans="1:15">
      <c r="A66">
        <v>24</v>
      </c>
      <c r="B66">
        <v>3</v>
      </c>
      <c r="C66" t="s">
        <v>36</v>
      </c>
      <c r="D66" t="s">
        <v>11</v>
      </c>
      <c r="E66" t="s">
        <v>12</v>
      </c>
      <c r="F66">
        <v>63.267247166666699</v>
      </c>
      <c r="G66" s="2">
        <v>2.5420000000000002E-2</v>
      </c>
      <c r="H66" s="2" t="s">
        <v>33</v>
      </c>
      <c r="I66" s="5">
        <v>0.745</v>
      </c>
      <c r="J66" s="5">
        <v>0.74099999999999999</v>
      </c>
      <c r="K66" s="5">
        <v>0.74199999999999999</v>
      </c>
      <c r="L66" s="13">
        <f t="shared" si="6"/>
        <v>0.74266666666666659</v>
      </c>
      <c r="M66" s="5">
        <f t="shared" si="7"/>
        <v>3.2145502536643214E-3</v>
      </c>
      <c r="N66" s="13">
        <f t="shared" si="2"/>
        <v>72.31217466666665</v>
      </c>
      <c r="O66" s="5">
        <f t="shared" si="3"/>
        <v>9.0449274999999503</v>
      </c>
    </row>
    <row r="67" spans="1:15">
      <c r="A67">
        <v>25</v>
      </c>
      <c r="B67">
        <v>4</v>
      </c>
      <c r="C67" t="s">
        <v>56</v>
      </c>
      <c r="D67" t="s">
        <v>31</v>
      </c>
      <c r="E67" t="s">
        <v>21</v>
      </c>
      <c r="F67">
        <v>65.630336333333332</v>
      </c>
      <c r="G67" s="2">
        <v>0</v>
      </c>
      <c r="H67" s="2" t="s">
        <v>57</v>
      </c>
      <c r="I67" s="5">
        <v>0.67700000000000005</v>
      </c>
      <c r="J67" s="5">
        <v>0.66700000000000004</v>
      </c>
      <c r="K67" s="5">
        <v>0.66400000000000003</v>
      </c>
      <c r="L67" s="13">
        <f t="shared" si="6"/>
        <v>0.66933333333333334</v>
      </c>
      <c r="M67" s="5">
        <f>STDEV(I67:K67)</f>
        <v>6.8068592855540519E-3</v>
      </c>
      <c r="N67" s="13">
        <f t="shared" si="2"/>
        <v>65.141421333333327</v>
      </c>
      <c r="O67" s="5">
        <f>N67-F67</f>
        <v>-0.48891500000000576</v>
      </c>
    </row>
    <row r="68" spans="1:15">
      <c r="A68">
        <v>26</v>
      </c>
      <c r="B68">
        <v>4</v>
      </c>
      <c r="C68" t="s">
        <v>56</v>
      </c>
      <c r="D68" t="s">
        <v>31</v>
      </c>
      <c r="E68" t="s">
        <v>21</v>
      </c>
      <c r="F68">
        <v>65.630336333333332</v>
      </c>
      <c r="G68" s="2">
        <v>0</v>
      </c>
      <c r="H68" s="2" t="s">
        <v>57</v>
      </c>
      <c r="I68" s="5">
        <v>0.66200000000000003</v>
      </c>
      <c r="J68" s="5">
        <v>0.66200000000000003</v>
      </c>
      <c r="K68" s="5">
        <v>0.66400000000000003</v>
      </c>
      <c r="L68" s="13">
        <f t="shared" ref="L68:L98" si="8">AVERAGE(I68:K68)</f>
        <v>0.66266666666666663</v>
      </c>
      <c r="M68" s="5">
        <f t="shared" ref="M68:M98" si="9">STDEV(I68:K68)</f>
        <v>1.1547005383792527E-3</v>
      </c>
      <c r="N68" s="13">
        <f t="shared" ref="N68:N131" si="10">(97.783*(L68))-0.308</f>
        <v>64.489534666666657</v>
      </c>
      <c r="O68" s="5">
        <f t="shared" ref="O68:O98" si="11">N68-F68</f>
        <v>-1.1408016666666754</v>
      </c>
    </row>
    <row r="69" spans="1:15">
      <c r="A69">
        <v>27</v>
      </c>
      <c r="B69">
        <v>4</v>
      </c>
      <c r="C69" t="s">
        <v>56</v>
      </c>
      <c r="D69" t="s">
        <v>31</v>
      </c>
      <c r="E69" t="s">
        <v>21</v>
      </c>
      <c r="F69">
        <v>65.630336333333332</v>
      </c>
      <c r="G69" s="2">
        <v>0</v>
      </c>
      <c r="H69" s="2" t="s">
        <v>57</v>
      </c>
      <c r="I69" s="5">
        <v>0.66500000000000004</v>
      </c>
      <c r="J69" s="5">
        <v>0.66900000000000004</v>
      </c>
      <c r="K69" s="5">
        <v>0.66400000000000003</v>
      </c>
      <c r="L69" s="13">
        <f t="shared" si="8"/>
        <v>0.66600000000000004</v>
      </c>
      <c r="M69" s="5">
        <f t="shared" si="9"/>
        <v>2.6457513110645929E-3</v>
      </c>
      <c r="N69" s="13">
        <f t="shared" si="10"/>
        <v>64.815477999999999</v>
      </c>
      <c r="O69" s="5">
        <f t="shared" si="11"/>
        <v>-0.81485833333333346</v>
      </c>
    </row>
    <row r="70" spans="1:15">
      <c r="A70">
        <v>28</v>
      </c>
      <c r="B70">
        <v>4</v>
      </c>
      <c r="C70" t="s">
        <v>56</v>
      </c>
      <c r="D70" t="s">
        <v>31</v>
      </c>
      <c r="E70" t="s">
        <v>21</v>
      </c>
      <c r="F70">
        <v>65.630336333333332</v>
      </c>
      <c r="G70" s="2">
        <v>0</v>
      </c>
      <c r="H70" s="2" t="s">
        <v>57</v>
      </c>
      <c r="I70" s="5">
        <v>0.65500000000000003</v>
      </c>
      <c r="J70" s="5">
        <v>0.65300000000000002</v>
      </c>
      <c r="K70" s="5">
        <v>0.65800000000000003</v>
      </c>
      <c r="L70" s="13">
        <f t="shared" si="8"/>
        <v>0.65533333333333343</v>
      </c>
      <c r="M70" s="5">
        <f t="shared" si="9"/>
        <v>2.5166114784235852E-3</v>
      </c>
      <c r="N70" s="13">
        <f t="shared" si="10"/>
        <v>63.772459333333337</v>
      </c>
      <c r="O70" s="5">
        <f t="shared" si="11"/>
        <v>-1.8578769999999949</v>
      </c>
    </row>
    <row r="71" spans="1:15">
      <c r="A71">
        <v>29</v>
      </c>
      <c r="B71">
        <v>4</v>
      </c>
      <c r="C71" t="s">
        <v>56</v>
      </c>
      <c r="D71" t="s">
        <v>31</v>
      </c>
      <c r="E71" t="s">
        <v>21</v>
      </c>
      <c r="F71">
        <v>65.630336333333332</v>
      </c>
      <c r="G71" s="2">
        <v>0</v>
      </c>
      <c r="H71" s="2" t="s">
        <v>57</v>
      </c>
      <c r="I71" s="5">
        <v>0.65900000000000003</v>
      </c>
      <c r="J71" s="5">
        <v>0.67100000000000004</v>
      </c>
      <c r="K71" s="5">
        <v>0.66600000000000004</v>
      </c>
      <c r="L71" s="13">
        <f t="shared" si="8"/>
        <v>0.66533333333333333</v>
      </c>
      <c r="M71" s="5">
        <f t="shared" si="9"/>
        <v>6.0277137733417132E-3</v>
      </c>
      <c r="N71" s="13">
        <f t="shared" si="10"/>
        <v>64.750289333333328</v>
      </c>
      <c r="O71" s="5">
        <f t="shared" si="11"/>
        <v>-0.88004700000000469</v>
      </c>
    </row>
    <row r="72" spans="1:15">
      <c r="A72">
        <v>30</v>
      </c>
      <c r="B72">
        <v>4</v>
      </c>
      <c r="C72" t="s">
        <v>56</v>
      </c>
      <c r="D72" t="s">
        <v>31</v>
      </c>
      <c r="E72" t="s">
        <v>21</v>
      </c>
      <c r="F72">
        <v>65.630336333333332</v>
      </c>
      <c r="G72" s="2">
        <v>0</v>
      </c>
      <c r="H72" s="2" t="s">
        <v>57</v>
      </c>
      <c r="I72" s="5">
        <v>0.64200000000000002</v>
      </c>
      <c r="J72" s="5">
        <v>0.64800000000000002</v>
      </c>
      <c r="K72" s="5">
        <v>0.65200000000000002</v>
      </c>
      <c r="L72" s="13">
        <f t="shared" si="8"/>
        <v>0.64733333333333343</v>
      </c>
      <c r="M72" s="5">
        <f t="shared" si="9"/>
        <v>5.0332229568471705E-3</v>
      </c>
      <c r="N72" s="13">
        <f t="shared" si="10"/>
        <v>62.990195333333347</v>
      </c>
      <c r="O72" s="5">
        <f t="shared" si="11"/>
        <v>-2.6401409999999856</v>
      </c>
    </row>
    <row r="73" spans="1:15">
      <c r="A73">
        <v>31</v>
      </c>
      <c r="B73">
        <v>4</v>
      </c>
      <c r="C73" t="s">
        <v>56</v>
      </c>
      <c r="D73" t="s">
        <v>31</v>
      </c>
      <c r="E73" t="s">
        <v>21</v>
      </c>
      <c r="F73">
        <v>65.630336333333332</v>
      </c>
      <c r="G73" s="2">
        <v>0</v>
      </c>
      <c r="H73" s="2" t="s">
        <v>57</v>
      </c>
      <c r="I73" s="5">
        <v>0.67300000000000004</v>
      </c>
      <c r="J73" s="5">
        <v>0.67700000000000005</v>
      </c>
      <c r="K73" s="5">
        <v>0.67600000000000005</v>
      </c>
      <c r="L73" s="13">
        <f t="shared" si="8"/>
        <v>0.67533333333333345</v>
      </c>
      <c r="M73" s="5">
        <f t="shared" si="9"/>
        <v>2.0816659994661343E-3</v>
      </c>
      <c r="N73" s="13">
        <f t="shared" si="10"/>
        <v>65.728119333333339</v>
      </c>
      <c r="O73" s="5">
        <f t="shared" si="11"/>
        <v>9.7783000000006837E-2</v>
      </c>
    </row>
    <row r="74" spans="1:15">
      <c r="A74">
        <v>32</v>
      </c>
      <c r="B74">
        <v>4</v>
      </c>
      <c r="C74" t="s">
        <v>56</v>
      </c>
      <c r="D74" t="s">
        <v>31</v>
      </c>
      <c r="E74" t="s">
        <v>21</v>
      </c>
      <c r="F74">
        <v>65.630336333333332</v>
      </c>
      <c r="G74" s="2">
        <v>0</v>
      </c>
      <c r="H74" s="2" t="s">
        <v>57</v>
      </c>
      <c r="I74" s="5">
        <v>0.65800000000000003</v>
      </c>
      <c r="J74" s="5">
        <v>0.65900000000000003</v>
      </c>
      <c r="K74" s="5">
        <v>0.66400000000000003</v>
      </c>
      <c r="L74" s="13">
        <f t="shared" si="8"/>
        <v>0.66033333333333344</v>
      </c>
      <c r="M74" s="5">
        <f t="shared" si="9"/>
        <v>3.2145502536643214E-3</v>
      </c>
      <c r="N74" s="13">
        <f t="shared" si="10"/>
        <v>64.261374333333336</v>
      </c>
      <c r="O74" s="5">
        <f t="shared" si="11"/>
        <v>-1.3689619999999962</v>
      </c>
    </row>
    <row r="75" spans="1:15">
      <c r="A75">
        <v>25</v>
      </c>
      <c r="B75">
        <v>4</v>
      </c>
      <c r="C75" t="s">
        <v>56</v>
      </c>
      <c r="D75" t="s">
        <v>8</v>
      </c>
      <c r="E75" t="s">
        <v>21</v>
      </c>
      <c r="F75">
        <v>65.630336333333332</v>
      </c>
      <c r="G75" s="2">
        <v>2.5600000000000001E-2</v>
      </c>
      <c r="H75" s="2" t="s">
        <v>57</v>
      </c>
      <c r="I75" s="5">
        <v>0.69799999999999995</v>
      </c>
      <c r="J75" s="5">
        <v>0.70699999999999996</v>
      </c>
      <c r="K75" s="5">
        <v>0.69699999999999995</v>
      </c>
      <c r="L75" s="13">
        <f t="shared" si="8"/>
        <v>0.70066666666666666</v>
      </c>
      <c r="M75" s="5">
        <f t="shared" si="9"/>
        <v>5.5075705472861069E-3</v>
      </c>
      <c r="N75" s="13">
        <f t="shared" si="10"/>
        <v>68.205288666666661</v>
      </c>
      <c r="O75" s="5">
        <f t="shared" si="11"/>
        <v>2.5749523333333286</v>
      </c>
    </row>
    <row r="76" spans="1:15">
      <c r="A76">
        <v>26</v>
      </c>
      <c r="B76">
        <v>4</v>
      </c>
      <c r="C76" t="s">
        <v>56</v>
      </c>
      <c r="D76" t="s">
        <v>8</v>
      </c>
      <c r="E76" t="s">
        <v>21</v>
      </c>
      <c r="F76">
        <v>65.630336333333332</v>
      </c>
      <c r="G76" s="2">
        <v>2.5839999999999998E-2</v>
      </c>
      <c r="H76" s="2" t="s">
        <v>57</v>
      </c>
      <c r="I76" s="5">
        <v>0.73199999999999998</v>
      </c>
      <c r="J76" s="5">
        <v>0.749</v>
      </c>
      <c r="K76" s="5">
        <v>0.73</v>
      </c>
      <c r="L76" s="13">
        <f t="shared" si="8"/>
        <v>0.73699999999999999</v>
      </c>
      <c r="M76" s="5">
        <f t="shared" si="9"/>
        <v>1.0440306508910559E-2</v>
      </c>
      <c r="N76" s="13">
        <f t="shared" si="10"/>
        <v>71.758070999999987</v>
      </c>
      <c r="O76" s="5">
        <f t="shared" si="11"/>
        <v>6.1277346666666546</v>
      </c>
    </row>
    <row r="77" spans="1:15">
      <c r="A77">
        <v>27</v>
      </c>
      <c r="B77">
        <v>4</v>
      </c>
      <c r="C77" t="s">
        <v>56</v>
      </c>
      <c r="D77" t="s">
        <v>8</v>
      </c>
      <c r="E77" t="s">
        <v>21</v>
      </c>
      <c r="F77">
        <v>65.630336333333332</v>
      </c>
      <c r="G77" s="2">
        <v>2.564E-2</v>
      </c>
      <c r="H77" s="2" t="s">
        <v>57</v>
      </c>
      <c r="I77" s="5">
        <v>0.69399999999999995</v>
      </c>
      <c r="J77" s="5">
        <v>0.66800000000000004</v>
      </c>
      <c r="K77" s="5">
        <v>0.67</v>
      </c>
      <c r="L77" s="13">
        <f t="shared" si="8"/>
        <v>0.67733333333333334</v>
      </c>
      <c r="M77" s="5">
        <f t="shared" si="9"/>
        <v>1.4468356276140419E-2</v>
      </c>
      <c r="N77" s="13">
        <f t="shared" si="10"/>
        <v>65.923685333333324</v>
      </c>
      <c r="O77" s="5">
        <f t="shared" si="11"/>
        <v>0.29334899999999209</v>
      </c>
    </row>
    <row r="78" spans="1:15">
      <c r="A78">
        <v>28</v>
      </c>
      <c r="B78">
        <v>4</v>
      </c>
      <c r="C78" t="s">
        <v>56</v>
      </c>
      <c r="D78" t="s">
        <v>8</v>
      </c>
      <c r="E78" t="s">
        <v>21</v>
      </c>
      <c r="F78">
        <v>65.630336333333332</v>
      </c>
      <c r="G78" s="2">
        <v>2.528E-2</v>
      </c>
      <c r="H78" s="2" t="s">
        <v>57</v>
      </c>
      <c r="I78" s="5">
        <v>0.69799999999999995</v>
      </c>
      <c r="J78" s="5">
        <v>0.66500000000000004</v>
      </c>
      <c r="K78" s="5">
        <v>0.66200000000000003</v>
      </c>
      <c r="L78" s="13">
        <f t="shared" si="8"/>
        <v>0.67499999999999993</v>
      </c>
      <c r="M78" s="5">
        <f t="shared" si="9"/>
        <v>1.9974984355438132E-2</v>
      </c>
      <c r="N78" s="13">
        <f t="shared" si="10"/>
        <v>65.695524999999989</v>
      </c>
      <c r="O78" s="5">
        <f t="shared" si="11"/>
        <v>6.5188666666657014E-2</v>
      </c>
    </row>
    <row r="79" spans="1:15">
      <c r="A79">
        <v>29</v>
      </c>
      <c r="B79">
        <v>4</v>
      </c>
      <c r="C79" t="s">
        <v>56</v>
      </c>
      <c r="D79" t="s">
        <v>8</v>
      </c>
      <c r="E79" t="s">
        <v>21</v>
      </c>
      <c r="F79">
        <v>65.630336333333332</v>
      </c>
      <c r="G79" s="2">
        <v>2.5180000000000001E-2</v>
      </c>
      <c r="H79" s="2" t="s">
        <v>57</v>
      </c>
      <c r="I79" s="5">
        <v>0.69199999999999995</v>
      </c>
      <c r="J79" s="5">
        <v>0.70299999999999996</v>
      </c>
      <c r="K79" s="5">
        <v>0.66800000000000004</v>
      </c>
      <c r="L79" s="13">
        <f t="shared" si="8"/>
        <v>0.68766666666666676</v>
      </c>
      <c r="M79" s="5">
        <f t="shared" si="9"/>
        <v>1.7897858344878354E-2</v>
      </c>
      <c r="N79" s="13">
        <f t="shared" si="10"/>
        <v>66.934109666666672</v>
      </c>
      <c r="O79" s="5">
        <f t="shared" si="11"/>
        <v>1.3037733333333392</v>
      </c>
    </row>
    <row r="80" spans="1:15">
      <c r="A80">
        <v>30</v>
      </c>
      <c r="B80">
        <v>4</v>
      </c>
      <c r="C80" t="s">
        <v>56</v>
      </c>
      <c r="D80" t="s">
        <v>8</v>
      </c>
      <c r="E80" t="s">
        <v>21</v>
      </c>
      <c r="F80">
        <v>65.630336333333332</v>
      </c>
      <c r="G80" s="2">
        <v>2.5989999999999999E-2</v>
      </c>
      <c r="H80" s="2" t="s">
        <v>57</v>
      </c>
      <c r="I80" s="5">
        <v>0.66300000000000003</v>
      </c>
      <c r="J80" s="5">
        <v>0.68799999999999994</v>
      </c>
      <c r="K80" s="5">
        <v>0.64800000000000002</v>
      </c>
      <c r="L80" s="13">
        <f t="shared" si="8"/>
        <v>0.66633333333333333</v>
      </c>
      <c r="M80" s="5">
        <f t="shared" si="9"/>
        <v>2.0207259421636859E-2</v>
      </c>
      <c r="N80" s="13">
        <f t="shared" si="10"/>
        <v>64.84807233333332</v>
      </c>
      <c r="O80" s="5">
        <f t="shared" si="11"/>
        <v>-0.78226400000001206</v>
      </c>
    </row>
    <row r="81" spans="1:20">
      <c r="A81">
        <v>31</v>
      </c>
      <c r="B81">
        <v>4</v>
      </c>
      <c r="C81" t="s">
        <v>56</v>
      </c>
      <c r="D81" t="s">
        <v>8</v>
      </c>
      <c r="E81" t="s">
        <v>21</v>
      </c>
      <c r="F81">
        <v>65.630336333333332</v>
      </c>
      <c r="G81" s="2">
        <v>2.53E-2</v>
      </c>
      <c r="H81" s="2" t="s">
        <v>57</v>
      </c>
      <c r="I81" s="5">
        <v>0.68799999999999994</v>
      </c>
      <c r="J81" s="5">
        <v>0.70399999999999996</v>
      </c>
      <c r="K81" s="5">
        <v>0.69</v>
      </c>
      <c r="L81" s="13">
        <f t="shared" si="8"/>
        <v>0.69399999999999995</v>
      </c>
      <c r="M81" s="5">
        <f t="shared" si="9"/>
        <v>8.7177978870813556E-3</v>
      </c>
      <c r="N81" s="13">
        <f t="shared" si="10"/>
        <v>67.553401999999991</v>
      </c>
      <c r="O81" s="5">
        <f t="shared" si="11"/>
        <v>1.923065666666659</v>
      </c>
    </row>
    <row r="82" spans="1:20">
      <c r="A82">
        <v>32</v>
      </c>
      <c r="B82">
        <v>4</v>
      </c>
      <c r="C82" t="s">
        <v>56</v>
      </c>
      <c r="D82" t="s">
        <v>8</v>
      </c>
      <c r="E82" t="s">
        <v>21</v>
      </c>
      <c r="F82">
        <v>65.630336333333332</v>
      </c>
      <c r="G82" s="2">
        <v>2.589E-2</v>
      </c>
      <c r="H82" s="2" t="s">
        <v>57</v>
      </c>
      <c r="I82" s="5">
        <v>0.71599999999999997</v>
      </c>
      <c r="J82" s="5">
        <v>0.71399999999999997</v>
      </c>
      <c r="K82" s="5">
        <v>0.71499999999999997</v>
      </c>
      <c r="L82" s="13">
        <f t="shared" si="8"/>
        <v>0.71499999999999997</v>
      </c>
      <c r="M82" s="5">
        <f t="shared" si="9"/>
        <v>1.0000000000000009E-3</v>
      </c>
      <c r="N82" s="13">
        <f t="shared" si="10"/>
        <v>69.606844999999993</v>
      </c>
      <c r="O82" s="5">
        <f t="shared" si="11"/>
        <v>3.9765086666666605</v>
      </c>
    </row>
    <row r="83" spans="1:20">
      <c r="A83">
        <v>25</v>
      </c>
      <c r="B83">
        <v>4</v>
      </c>
      <c r="C83" t="s">
        <v>56</v>
      </c>
      <c r="D83" t="s">
        <v>10</v>
      </c>
      <c r="E83" t="s">
        <v>21</v>
      </c>
      <c r="F83">
        <v>65.630336333333332</v>
      </c>
      <c r="G83" s="2">
        <v>2.5139999999999999E-2</v>
      </c>
      <c r="H83" s="2" t="s">
        <v>57</v>
      </c>
      <c r="I83" s="5">
        <v>0.67700000000000005</v>
      </c>
      <c r="J83" s="5">
        <v>0.67800000000000005</v>
      </c>
      <c r="K83" s="5">
        <v>0.67500000000000004</v>
      </c>
      <c r="L83" s="13">
        <f t="shared" si="8"/>
        <v>0.67666666666666675</v>
      </c>
      <c r="M83" s="5">
        <f t="shared" si="9"/>
        <v>1.5275252316519481E-3</v>
      </c>
      <c r="N83" s="13">
        <f t="shared" si="10"/>
        <v>65.858496666666667</v>
      </c>
      <c r="O83" s="5">
        <f t="shared" si="11"/>
        <v>0.22816033333333507</v>
      </c>
    </row>
    <row r="84" spans="1:20">
      <c r="A84">
        <v>26</v>
      </c>
      <c r="B84">
        <v>4</v>
      </c>
      <c r="C84" t="s">
        <v>56</v>
      </c>
      <c r="D84" t="s">
        <v>10</v>
      </c>
      <c r="E84" t="s">
        <v>21</v>
      </c>
      <c r="F84">
        <v>65.630336333333332</v>
      </c>
      <c r="G84" s="2">
        <v>2.5159999999999998E-2</v>
      </c>
      <c r="H84" s="2" t="s">
        <v>57</v>
      </c>
      <c r="I84" s="5">
        <v>0.68300000000000005</v>
      </c>
      <c r="J84" s="5">
        <v>0.68200000000000005</v>
      </c>
      <c r="K84" s="5">
        <v>0.67600000000000005</v>
      </c>
      <c r="L84" s="13">
        <f t="shared" si="8"/>
        <v>0.68033333333333346</v>
      </c>
      <c r="M84" s="5">
        <f t="shared" si="9"/>
        <v>3.7859388972001857E-3</v>
      </c>
      <c r="N84" s="13">
        <f t="shared" si="10"/>
        <v>66.217034333333345</v>
      </c>
      <c r="O84" s="5">
        <f t="shared" si="11"/>
        <v>0.5866980000000126</v>
      </c>
    </row>
    <row r="85" spans="1:20">
      <c r="A85">
        <v>27</v>
      </c>
      <c r="B85">
        <v>4</v>
      </c>
      <c r="C85" t="s">
        <v>56</v>
      </c>
      <c r="D85" t="s">
        <v>10</v>
      </c>
      <c r="E85" t="s">
        <v>21</v>
      </c>
      <c r="F85">
        <v>65.630336333333332</v>
      </c>
      <c r="G85" s="2">
        <v>2.5190000000000001E-2</v>
      </c>
      <c r="H85" s="2" t="s">
        <v>57</v>
      </c>
      <c r="I85" s="5">
        <v>0.66200000000000003</v>
      </c>
      <c r="J85" s="5">
        <v>0.65700000000000003</v>
      </c>
      <c r="K85" s="5">
        <v>0.65900000000000003</v>
      </c>
      <c r="L85" s="13">
        <f t="shared" si="8"/>
        <v>0.65933333333333333</v>
      </c>
      <c r="M85" s="5">
        <f t="shared" si="9"/>
        <v>2.5166114784235852E-3</v>
      </c>
      <c r="N85" s="13">
        <f t="shared" si="10"/>
        <v>64.163591333333329</v>
      </c>
      <c r="O85" s="5">
        <f t="shared" si="11"/>
        <v>-1.4667450000000031</v>
      </c>
      <c r="T85" s="5"/>
    </row>
    <row r="86" spans="1:20">
      <c r="A86">
        <v>28</v>
      </c>
      <c r="B86">
        <v>4</v>
      </c>
      <c r="C86" t="s">
        <v>56</v>
      </c>
      <c r="D86" t="s">
        <v>10</v>
      </c>
      <c r="E86" t="s">
        <v>21</v>
      </c>
      <c r="F86">
        <v>65.630336333333332</v>
      </c>
      <c r="G86" s="2">
        <v>2.5000000000000001E-2</v>
      </c>
      <c r="H86" s="2" t="s">
        <v>57</v>
      </c>
      <c r="I86" s="5">
        <v>0.67</v>
      </c>
      <c r="J86" s="5">
        <v>0.68</v>
      </c>
      <c r="K86" s="5">
        <v>0.68</v>
      </c>
      <c r="L86" s="13">
        <f t="shared" si="8"/>
        <v>0.67666666666666675</v>
      </c>
      <c r="M86" s="5">
        <f t="shared" si="9"/>
        <v>5.7735026918962623E-3</v>
      </c>
      <c r="N86" s="13">
        <f t="shared" si="10"/>
        <v>65.858496666666667</v>
      </c>
      <c r="O86" s="5">
        <f t="shared" si="11"/>
        <v>0.22816033333333507</v>
      </c>
    </row>
    <row r="87" spans="1:20">
      <c r="A87">
        <v>29</v>
      </c>
      <c r="B87">
        <v>4</v>
      </c>
      <c r="C87" t="s">
        <v>56</v>
      </c>
      <c r="D87" t="s">
        <v>10</v>
      </c>
      <c r="E87" t="s">
        <v>21</v>
      </c>
      <c r="F87">
        <v>65.630336333333332</v>
      </c>
      <c r="G87" s="2">
        <v>2.5579999999999999E-2</v>
      </c>
      <c r="H87" s="2" t="s">
        <v>57</v>
      </c>
      <c r="I87" s="5">
        <v>0.66</v>
      </c>
      <c r="J87" s="5">
        <v>0.67700000000000005</v>
      </c>
      <c r="K87" s="5">
        <v>0.67900000000000005</v>
      </c>
      <c r="L87" s="13">
        <f t="shared" si="8"/>
        <v>0.67200000000000004</v>
      </c>
      <c r="M87" s="5">
        <f t="shared" si="9"/>
        <v>1.0440306508910559E-2</v>
      </c>
      <c r="N87" s="13">
        <f t="shared" si="10"/>
        <v>65.402175999999997</v>
      </c>
      <c r="O87" s="5">
        <f t="shared" si="11"/>
        <v>-0.22816033333333507</v>
      </c>
    </row>
    <row r="88" spans="1:20">
      <c r="A88">
        <v>30</v>
      </c>
      <c r="B88">
        <v>4</v>
      </c>
      <c r="C88" t="s">
        <v>56</v>
      </c>
      <c r="D88" t="s">
        <v>10</v>
      </c>
      <c r="E88" t="s">
        <v>21</v>
      </c>
      <c r="F88">
        <v>65.630336333333332</v>
      </c>
      <c r="G88" s="2">
        <v>2.5839999999999998E-2</v>
      </c>
      <c r="H88" s="2" t="s">
        <v>57</v>
      </c>
      <c r="I88" s="5">
        <v>0.65500000000000003</v>
      </c>
      <c r="J88" s="5">
        <v>0.65100000000000002</v>
      </c>
      <c r="K88" s="5">
        <v>0.65400000000000003</v>
      </c>
      <c r="L88" s="13">
        <f t="shared" si="8"/>
        <v>0.65333333333333332</v>
      </c>
      <c r="M88" s="5">
        <f t="shared" si="9"/>
        <v>2.0816659994661348E-3</v>
      </c>
      <c r="N88" s="13">
        <f t="shared" si="10"/>
        <v>63.576893333333331</v>
      </c>
      <c r="O88" s="5">
        <f t="shared" si="11"/>
        <v>-2.0534430000000015</v>
      </c>
    </row>
    <row r="89" spans="1:20">
      <c r="A89">
        <v>31</v>
      </c>
      <c r="B89">
        <v>4</v>
      </c>
      <c r="C89" t="s">
        <v>56</v>
      </c>
      <c r="D89" t="s">
        <v>10</v>
      </c>
      <c r="E89" t="s">
        <v>21</v>
      </c>
      <c r="F89">
        <v>65.630336333333332</v>
      </c>
      <c r="G89" s="2">
        <v>2.5090000000000001E-2</v>
      </c>
      <c r="H89" s="2" t="s">
        <v>57</v>
      </c>
      <c r="I89" s="5">
        <v>0.67700000000000005</v>
      </c>
      <c r="J89" s="5">
        <v>0.67900000000000005</v>
      </c>
      <c r="K89" s="5">
        <v>0.68300000000000005</v>
      </c>
      <c r="L89" s="13">
        <f t="shared" si="8"/>
        <v>0.67966666666666675</v>
      </c>
      <c r="M89" s="5">
        <f t="shared" si="9"/>
        <v>3.0550504633038958E-3</v>
      </c>
      <c r="N89" s="13">
        <f t="shared" si="10"/>
        <v>66.151845666666674</v>
      </c>
      <c r="O89" s="5">
        <f t="shared" si="11"/>
        <v>0.52150933333334137</v>
      </c>
    </row>
    <row r="90" spans="1:20">
      <c r="A90">
        <v>32</v>
      </c>
      <c r="B90">
        <v>4</v>
      </c>
      <c r="C90" t="s">
        <v>56</v>
      </c>
      <c r="D90" t="s">
        <v>10</v>
      </c>
      <c r="E90" t="s">
        <v>21</v>
      </c>
      <c r="F90">
        <v>65.630336333333332</v>
      </c>
      <c r="G90" s="2">
        <v>2.581E-2</v>
      </c>
      <c r="H90" s="2" t="s">
        <v>57</v>
      </c>
      <c r="I90" s="5">
        <v>0.66300000000000003</v>
      </c>
      <c r="J90" s="5">
        <v>0.66100000000000003</v>
      </c>
      <c r="K90" s="5">
        <v>0.66800000000000004</v>
      </c>
      <c r="L90" s="13">
        <f t="shared" si="8"/>
        <v>0.66400000000000003</v>
      </c>
      <c r="M90" s="5">
        <f t="shared" si="9"/>
        <v>3.6055512754639926E-3</v>
      </c>
      <c r="N90" s="13">
        <f t="shared" si="10"/>
        <v>64.619911999999999</v>
      </c>
      <c r="O90" s="5">
        <f t="shared" si="11"/>
        <v>-1.0104243333333329</v>
      </c>
    </row>
    <row r="91" spans="1:20">
      <c r="A91">
        <v>25</v>
      </c>
      <c r="B91">
        <v>4</v>
      </c>
      <c r="C91" t="s">
        <v>56</v>
      </c>
      <c r="D91" t="s">
        <v>11</v>
      </c>
      <c r="E91" t="s">
        <v>21</v>
      </c>
      <c r="F91">
        <v>65.630336333333332</v>
      </c>
      <c r="G91" s="2">
        <v>2.5440000000000001E-2</v>
      </c>
      <c r="H91" s="2" t="s">
        <v>57</v>
      </c>
      <c r="I91" s="5">
        <v>0.75700000000000001</v>
      </c>
      <c r="J91" s="5">
        <v>0.77600000000000002</v>
      </c>
      <c r="K91" s="5">
        <v>0.755</v>
      </c>
      <c r="L91" s="13">
        <f t="shared" si="8"/>
        <v>0.7626666666666666</v>
      </c>
      <c r="M91" s="5">
        <f t="shared" si="9"/>
        <v>1.1590225767142484E-2</v>
      </c>
      <c r="N91" s="13">
        <f t="shared" si="10"/>
        <v>74.267834666666658</v>
      </c>
      <c r="O91" s="5">
        <f t="shared" si="11"/>
        <v>8.6374983333333262</v>
      </c>
    </row>
    <row r="92" spans="1:20">
      <c r="A92">
        <v>26</v>
      </c>
      <c r="B92">
        <v>4</v>
      </c>
      <c r="C92" t="s">
        <v>56</v>
      </c>
      <c r="D92" t="s">
        <v>11</v>
      </c>
      <c r="E92" t="s">
        <v>21</v>
      </c>
      <c r="F92">
        <v>65.630336333333332</v>
      </c>
      <c r="G92" s="2">
        <v>2.5229999999999999E-2</v>
      </c>
      <c r="H92" s="2" t="s">
        <v>57</v>
      </c>
      <c r="I92" s="5">
        <v>0.70599999999999996</v>
      </c>
      <c r="J92" s="5">
        <v>0.71399999999999997</v>
      </c>
      <c r="K92" s="5">
        <v>0.71599999999999997</v>
      </c>
      <c r="L92" s="13">
        <f t="shared" si="8"/>
        <v>0.71200000000000008</v>
      </c>
      <c r="M92" s="5">
        <f t="shared" si="9"/>
        <v>5.2915026221291859E-3</v>
      </c>
      <c r="N92" s="13">
        <f t="shared" si="10"/>
        <v>69.313496000000001</v>
      </c>
      <c r="O92" s="5">
        <f t="shared" si="11"/>
        <v>3.6831596666666684</v>
      </c>
    </row>
    <row r="93" spans="1:20">
      <c r="A93">
        <v>27</v>
      </c>
      <c r="B93">
        <v>4</v>
      </c>
      <c r="C93" t="s">
        <v>56</v>
      </c>
      <c r="D93" t="s">
        <v>11</v>
      </c>
      <c r="E93" t="s">
        <v>21</v>
      </c>
      <c r="F93">
        <v>65.630336333333332</v>
      </c>
      <c r="G93" s="2">
        <v>2.5069999999999999E-2</v>
      </c>
      <c r="H93" s="2" t="s">
        <v>57</v>
      </c>
      <c r="I93" s="5">
        <v>0.70899999999999996</v>
      </c>
      <c r="J93" s="5">
        <v>0.68799999999999994</v>
      </c>
      <c r="K93" s="5">
        <v>0.69899999999999995</v>
      </c>
      <c r="L93" s="13">
        <f t="shared" si="8"/>
        <v>0.69866666666666655</v>
      </c>
      <c r="M93" s="5">
        <f t="shared" si="9"/>
        <v>1.0503967504392498E-2</v>
      </c>
      <c r="N93" s="13">
        <f t="shared" si="10"/>
        <v>68.009722666666647</v>
      </c>
      <c r="O93" s="5">
        <f t="shared" si="11"/>
        <v>2.379386333333315</v>
      </c>
    </row>
    <row r="94" spans="1:20">
      <c r="A94">
        <v>28</v>
      </c>
      <c r="B94">
        <v>4</v>
      </c>
      <c r="C94" t="s">
        <v>56</v>
      </c>
      <c r="D94" t="s">
        <v>11</v>
      </c>
      <c r="E94" t="s">
        <v>21</v>
      </c>
      <c r="F94">
        <v>65.630336333333332</v>
      </c>
      <c r="G94" s="2">
        <v>2.5930000000000002E-2</v>
      </c>
      <c r="H94" s="2" t="s">
        <v>57</v>
      </c>
      <c r="I94" s="5">
        <v>0.73499999999999999</v>
      </c>
      <c r="J94" s="5">
        <v>0.73699999999999999</v>
      </c>
      <c r="K94" s="5">
        <v>0.746</v>
      </c>
      <c r="L94" s="13">
        <f t="shared" si="8"/>
        <v>0.73933333333333329</v>
      </c>
      <c r="M94" s="5">
        <f t="shared" si="9"/>
        <v>5.8594652770823201E-3</v>
      </c>
      <c r="N94" s="13">
        <f t="shared" si="10"/>
        <v>71.986231333333322</v>
      </c>
      <c r="O94" s="5">
        <f t="shared" si="11"/>
        <v>6.3558949999999896</v>
      </c>
    </row>
    <row r="95" spans="1:20">
      <c r="A95">
        <v>29</v>
      </c>
      <c r="B95">
        <v>4</v>
      </c>
      <c r="C95" t="s">
        <v>56</v>
      </c>
      <c r="D95" t="s">
        <v>11</v>
      </c>
      <c r="E95" t="s">
        <v>21</v>
      </c>
      <c r="F95">
        <v>65.630336333333332</v>
      </c>
      <c r="G95" s="2">
        <v>2.5870000000000001E-2</v>
      </c>
      <c r="H95" s="2" t="s">
        <v>57</v>
      </c>
      <c r="I95" s="5">
        <v>0.749</v>
      </c>
      <c r="J95" s="5">
        <v>0.72099999999999997</v>
      </c>
      <c r="K95" s="5">
        <v>0.71899999999999997</v>
      </c>
      <c r="L95" s="13">
        <f t="shared" si="8"/>
        <v>0.72966666666666669</v>
      </c>
      <c r="M95" s="5">
        <f t="shared" si="9"/>
        <v>1.6772994167212181E-2</v>
      </c>
      <c r="N95" s="13">
        <f t="shared" si="10"/>
        <v>71.04099566666666</v>
      </c>
      <c r="O95" s="5">
        <f t="shared" si="11"/>
        <v>5.4106593333333279</v>
      </c>
    </row>
    <row r="96" spans="1:20">
      <c r="A96">
        <v>30</v>
      </c>
      <c r="B96">
        <v>4</v>
      </c>
      <c r="C96" t="s">
        <v>56</v>
      </c>
      <c r="D96" t="s">
        <v>11</v>
      </c>
      <c r="E96" t="s">
        <v>21</v>
      </c>
      <c r="F96">
        <v>65.630336333333332</v>
      </c>
      <c r="G96" s="2">
        <v>2.564E-2</v>
      </c>
      <c r="H96" s="2" t="s">
        <v>57</v>
      </c>
      <c r="I96" s="5">
        <v>0.70799999999999996</v>
      </c>
      <c r="J96" s="5">
        <v>0.70399999999999996</v>
      </c>
      <c r="K96" s="5">
        <v>0.70199999999999996</v>
      </c>
      <c r="L96" s="13">
        <f t="shared" si="8"/>
        <v>0.70466666666666666</v>
      </c>
      <c r="M96" s="5">
        <f t="shared" si="9"/>
        <v>3.0550504633038962E-3</v>
      </c>
      <c r="N96" s="13">
        <f t="shared" si="10"/>
        <v>68.59642066666666</v>
      </c>
      <c r="O96" s="5">
        <f t="shared" si="11"/>
        <v>2.9660843333333275</v>
      </c>
    </row>
    <row r="97" spans="1:15">
      <c r="A97">
        <v>31</v>
      </c>
      <c r="B97">
        <v>4</v>
      </c>
      <c r="C97" t="s">
        <v>56</v>
      </c>
      <c r="D97" t="s">
        <v>11</v>
      </c>
      <c r="E97" t="s">
        <v>21</v>
      </c>
      <c r="F97">
        <v>65.630336333333332</v>
      </c>
      <c r="G97" s="2">
        <v>2.5239999999999999E-2</v>
      </c>
      <c r="H97" s="2" t="s">
        <v>57</v>
      </c>
      <c r="I97" s="5">
        <v>0.72099999999999997</v>
      </c>
      <c r="J97" s="5">
        <v>0.7</v>
      </c>
      <c r="K97" s="5">
        <v>0.72</v>
      </c>
      <c r="L97" s="13">
        <f t="shared" si="8"/>
        <v>0.71366666666666667</v>
      </c>
      <c r="M97" s="5">
        <f t="shared" si="9"/>
        <v>1.1846237095944585E-2</v>
      </c>
      <c r="N97" s="13">
        <f t="shared" si="10"/>
        <v>69.476467666666665</v>
      </c>
      <c r="O97" s="5">
        <f t="shared" si="11"/>
        <v>3.8461313333333322</v>
      </c>
    </row>
    <row r="98" spans="1:15">
      <c r="A98">
        <v>32</v>
      </c>
      <c r="B98">
        <v>4</v>
      </c>
      <c r="C98" t="s">
        <v>56</v>
      </c>
      <c r="D98" t="s">
        <v>11</v>
      </c>
      <c r="E98" t="s">
        <v>21</v>
      </c>
      <c r="F98">
        <v>65.630336333333332</v>
      </c>
      <c r="G98" s="2">
        <v>2.5870000000000001E-2</v>
      </c>
      <c r="H98" s="2" t="s">
        <v>57</v>
      </c>
      <c r="I98" s="5">
        <v>0.70699999999999996</v>
      </c>
      <c r="J98" s="5">
        <v>0.71099999999999997</v>
      </c>
      <c r="K98" s="5">
        <v>0.71299999999999997</v>
      </c>
      <c r="L98" s="13">
        <f t="shared" si="8"/>
        <v>0.71033333333333326</v>
      </c>
      <c r="M98" s="5">
        <f t="shared" si="9"/>
        <v>3.0550504633038962E-3</v>
      </c>
      <c r="N98" s="13">
        <f t="shared" si="10"/>
        <v>69.150524333333323</v>
      </c>
      <c r="O98" s="5">
        <f t="shared" si="11"/>
        <v>3.5201879999999903</v>
      </c>
    </row>
    <row r="99" spans="1:15">
      <c r="A99">
        <v>33</v>
      </c>
      <c r="B99">
        <v>5</v>
      </c>
      <c r="C99" t="s">
        <v>37</v>
      </c>
      <c r="D99" t="s">
        <v>31</v>
      </c>
      <c r="E99" t="s">
        <v>23</v>
      </c>
      <c r="F99">
        <v>66.673355000000001</v>
      </c>
      <c r="G99" s="2">
        <v>0</v>
      </c>
      <c r="H99" s="2" t="s">
        <v>39</v>
      </c>
      <c r="I99" s="5">
        <v>0.67900000000000005</v>
      </c>
      <c r="J99" s="5">
        <v>0.67600000000000005</v>
      </c>
      <c r="K99" s="5">
        <v>0.67800000000000005</v>
      </c>
      <c r="L99" s="13">
        <f>AVERAGE(I99:K99)</f>
        <v>0.67766666666666664</v>
      </c>
      <c r="M99" s="5">
        <f>STDEV(I99:K99)</f>
        <v>1.5275252316519481E-3</v>
      </c>
      <c r="N99" s="13">
        <f t="shared" si="10"/>
        <v>65.95627966666666</v>
      </c>
      <c r="O99" s="5">
        <f>N99-F99</f>
        <v>-0.71707533333334084</v>
      </c>
    </row>
    <row r="100" spans="1:15">
      <c r="A100">
        <v>34</v>
      </c>
      <c r="B100">
        <v>5</v>
      </c>
      <c r="C100" t="s">
        <v>37</v>
      </c>
      <c r="D100" t="s">
        <v>31</v>
      </c>
      <c r="E100" t="s">
        <v>23</v>
      </c>
      <c r="F100">
        <v>66.673355000000001</v>
      </c>
      <c r="G100" s="2">
        <v>0</v>
      </c>
      <c r="H100" s="2" t="s">
        <v>39</v>
      </c>
      <c r="I100" s="5">
        <v>0.68400000000000005</v>
      </c>
      <c r="J100" s="5">
        <v>0.68200000000000005</v>
      </c>
      <c r="K100" s="5">
        <v>0.68500000000000005</v>
      </c>
      <c r="L100" s="13">
        <f t="shared" ref="L100:L162" si="12">AVERAGE(I100:K100)</f>
        <v>0.68366666666666676</v>
      </c>
      <c r="M100" s="5">
        <f t="shared" ref="M100:M162" si="13">STDEV(I100:K100)</f>
        <v>1.5275252316519479E-3</v>
      </c>
      <c r="N100" s="13">
        <f t="shared" si="10"/>
        <v>66.542977666666673</v>
      </c>
      <c r="O100" s="5">
        <f t="shared" ref="O100:O162" si="14">N100-F100</f>
        <v>-0.13037733333332824</v>
      </c>
    </row>
    <row r="101" spans="1:15">
      <c r="A101">
        <v>35</v>
      </c>
      <c r="B101">
        <v>5</v>
      </c>
      <c r="C101" t="s">
        <v>37</v>
      </c>
      <c r="D101" t="s">
        <v>31</v>
      </c>
      <c r="E101" t="s">
        <v>23</v>
      </c>
      <c r="F101">
        <v>66.673355000000001</v>
      </c>
      <c r="G101" s="2">
        <v>0</v>
      </c>
      <c r="H101" s="2" t="s">
        <v>39</v>
      </c>
      <c r="I101" s="5">
        <v>0.69099999999999995</v>
      </c>
      <c r="J101" s="5">
        <v>0.69399999999999995</v>
      </c>
      <c r="K101" s="5">
        <v>0.69499999999999995</v>
      </c>
      <c r="L101" s="13">
        <f t="shared" si="12"/>
        <v>0.69333333333333325</v>
      </c>
      <c r="M101" s="5">
        <f t="shared" si="13"/>
        <v>2.0816659994661343E-3</v>
      </c>
      <c r="N101" s="13">
        <f t="shared" si="10"/>
        <v>67.48821333333332</v>
      </c>
      <c r="O101" s="5">
        <f t="shared" si="14"/>
        <v>0.81485833333331925</v>
      </c>
    </row>
    <row r="102" spans="1:15">
      <c r="A102">
        <v>36</v>
      </c>
      <c r="B102">
        <v>5</v>
      </c>
      <c r="C102" t="s">
        <v>37</v>
      </c>
      <c r="D102" t="s">
        <v>31</v>
      </c>
      <c r="E102" t="s">
        <v>23</v>
      </c>
      <c r="F102">
        <v>66.673355000000001</v>
      </c>
      <c r="G102" s="2">
        <v>0</v>
      </c>
      <c r="H102" s="2" t="s">
        <v>39</v>
      </c>
      <c r="I102" s="5">
        <v>0.69699999999999995</v>
      </c>
      <c r="J102" s="5">
        <v>0.69</v>
      </c>
      <c r="K102" s="5">
        <v>0.69</v>
      </c>
      <c r="L102" s="13">
        <f t="shared" si="12"/>
        <v>0.69233333333333336</v>
      </c>
      <c r="M102" s="5">
        <f t="shared" si="13"/>
        <v>4.0414518843273836E-3</v>
      </c>
      <c r="N102" s="13">
        <f t="shared" si="10"/>
        <v>67.390430333333327</v>
      </c>
      <c r="O102" s="5">
        <f t="shared" si="14"/>
        <v>0.71707533333332663</v>
      </c>
    </row>
    <row r="103" spans="1:15">
      <c r="A103">
        <v>37</v>
      </c>
      <c r="B103">
        <v>5</v>
      </c>
      <c r="C103" t="s">
        <v>37</v>
      </c>
      <c r="D103" t="s">
        <v>31</v>
      </c>
      <c r="E103" t="s">
        <v>23</v>
      </c>
      <c r="F103">
        <v>66.673355000000001</v>
      </c>
      <c r="G103" s="2">
        <v>0</v>
      </c>
      <c r="H103" s="2" t="s">
        <v>39</v>
      </c>
      <c r="I103" s="5">
        <v>0.67900000000000005</v>
      </c>
      <c r="J103" s="5">
        <v>0.67800000000000005</v>
      </c>
      <c r="K103" s="5">
        <v>0.68200000000000005</v>
      </c>
      <c r="L103" s="13">
        <f t="shared" si="12"/>
        <v>0.67966666666666675</v>
      </c>
      <c r="M103" s="5">
        <f t="shared" si="13"/>
        <v>2.0816659994661348E-3</v>
      </c>
      <c r="N103" s="13">
        <f t="shared" si="10"/>
        <v>66.151845666666674</v>
      </c>
      <c r="O103" s="5">
        <f t="shared" si="14"/>
        <v>-0.52150933333332716</v>
      </c>
    </row>
    <row r="104" spans="1:15">
      <c r="A104">
        <v>38</v>
      </c>
      <c r="B104">
        <v>5</v>
      </c>
      <c r="C104" t="s">
        <v>37</v>
      </c>
      <c r="D104" t="s">
        <v>31</v>
      </c>
      <c r="E104" t="s">
        <v>23</v>
      </c>
      <c r="F104">
        <v>66.673355000000001</v>
      </c>
      <c r="G104" s="2">
        <v>0</v>
      </c>
      <c r="H104" s="2" t="s">
        <v>39</v>
      </c>
      <c r="I104" s="5">
        <v>0.67400000000000004</v>
      </c>
      <c r="J104" s="5">
        <v>0.67300000000000004</v>
      </c>
      <c r="K104" s="5">
        <v>0.67200000000000004</v>
      </c>
      <c r="L104" s="13">
        <f t="shared" si="12"/>
        <v>0.67300000000000004</v>
      </c>
      <c r="M104" s="5">
        <f t="shared" si="13"/>
        <v>1.0000000000000009E-3</v>
      </c>
      <c r="N104" s="13">
        <f t="shared" si="10"/>
        <v>65.499959000000004</v>
      </c>
      <c r="O104" s="5">
        <f t="shared" si="14"/>
        <v>-1.1733959999999968</v>
      </c>
    </row>
    <row r="105" spans="1:15">
      <c r="A105">
        <v>39</v>
      </c>
      <c r="B105">
        <v>5</v>
      </c>
      <c r="C105" t="s">
        <v>37</v>
      </c>
      <c r="D105" t="s">
        <v>31</v>
      </c>
      <c r="E105" t="s">
        <v>23</v>
      </c>
      <c r="F105">
        <v>66.673355000000001</v>
      </c>
      <c r="G105" s="2">
        <v>0</v>
      </c>
      <c r="H105" s="2" t="s">
        <v>39</v>
      </c>
      <c r="I105" s="5">
        <v>0.68700000000000006</v>
      </c>
      <c r="J105" s="5">
        <v>0.68500000000000005</v>
      </c>
      <c r="K105" s="5">
        <v>0.68899999999999995</v>
      </c>
      <c r="L105" s="13">
        <f t="shared" si="12"/>
        <v>0.68699999999999994</v>
      </c>
      <c r="M105" s="5">
        <f t="shared" si="13"/>
        <v>1.9999999999999463E-3</v>
      </c>
      <c r="N105" s="13">
        <f t="shared" si="10"/>
        <v>66.868920999999986</v>
      </c>
      <c r="O105" s="5">
        <f t="shared" si="14"/>
        <v>0.19556599999998525</v>
      </c>
    </row>
    <row r="106" spans="1:15">
      <c r="A106">
        <v>40</v>
      </c>
      <c r="B106">
        <v>5</v>
      </c>
      <c r="C106" t="s">
        <v>37</v>
      </c>
      <c r="D106" t="s">
        <v>31</v>
      </c>
      <c r="E106" t="s">
        <v>23</v>
      </c>
      <c r="F106">
        <v>66.673355000000001</v>
      </c>
      <c r="G106" s="2">
        <v>0</v>
      </c>
      <c r="H106" s="2" t="s">
        <v>39</v>
      </c>
      <c r="I106" s="5">
        <v>0.68300000000000005</v>
      </c>
      <c r="J106" s="5">
        <v>0.68200000000000005</v>
      </c>
      <c r="K106" s="5">
        <v>0.68200000000000005</v>
      </c>
      <c r="L106" s="13">
        <f t="shared" si="12"/>
        <v>0.68233333333333335</v>
      </c>
      <c r="M106" s="5">
        <f t="shared" si="13"/>
        <v>5.7735026918962634E-4</v>
      </c>
      <c r="N106" s="13">
        <f t="shared" si="10"/>
        <v>66.41260033333333</v>
      </c>
      <c r="O106" s="5">
        <f t="shared" si="14"/>
        <v>-0.26075466666667069</v>
      </c>
    </row>
    <row r="107" spans="1:15">
      <c r="A107">
        <v>33</v>
      </c>
      <c r="B107">
        <v>5</v>
      </c>
      <c r="C107" t="s">
        <v>37</v>
      </c>
      <c r="D107" t="s">
        <v>8</v>
      </c>
      <c r="E107" t="s">
        <v>23</v>
      </c>
      <c r="F107">
        <v>66.673355000000001</v>
      </c>
      <c r="G107" s="2">
        <v>2.5520000000000001E-2</v>
      </c>
      <c r="H107" s="2" t="s">
        <v>39</v>
      </c>
      <c r="I107" s="5">
        <v>0.68400000000000005</v>
      </c>
      <c r="J107" s="5">
        <v>0.67900000000000005</v>
      </c>
      <c r="K107" s="5">
        <v>0.68200000000000005</v>
      </c>
      <c r="L107" s="13">
        <f t="shared" si="12"/>
        <v>0.68166666666666664</v>
      </c>
      <c r="M107" s="5">
        <f t="shared" si="13"/>
        <v>2.5166114784235857E-3</v>
      </c>
      <c r="N107" s="13">
        <f t="shared" si="10"/>
        <v>66.347411666666659</v>
      </c>
      <c r="O107" s="5">
        <f t="shared" si="14"/>
        <v>-0.32594333333334191</v>
      </c>
    </row>
    <row r="108" spans="1:15">
      <c r="A108">
        <v>34</v>
      </c>
      <c r="B108">
        <v>5</v>
      </c>
      <c r="C108" t="s">
        <v>37</v>
      </c>
      <c r="D108" t="s">
        <v>8</v>
      </c>
      <c r="E108" t="s">
        <v>23</v>
      </c>
      <c r="F108">
        <v>66.673355000000001</v>
      </c>
      <c r="G108" s="2">
        <v>2.5389999999999999E-2</v>
      </c>
      <c r="H108" s="2" t="s">
        <v>39</v>
      </c>
      <c r="I108" s="5">
        <v>0.69299999999999995</v>
      </c>
      <c r="J108" s="5">
        <v>0.69299999999999995</v>
      </c>
      <c r="K108" s="5">
        <v>0.69599999999999995</v>
      </c>
      <c r="L108" s="13">
        <f t="shared" si="12"/>
        <v>0.69399999999999995</v>
      </c>
      <c r="M108" s="5">
        <f t="shared" si="13"/>
        <v>1.7320508075688789E-3</v>
      </c>
      <c r="N108" s="13">
        <f t="shared" si="10"/>
        <v>67.553401999999991</v>
      </c>
      <c r="O108" s="5">
        <f t="shared" si="14"/>
        <v>0.88004699999999048</v>
      </c>
    </row>
    <row r="109" spans="1:15">
      <c r="A109">
        <v>35</v>
      </c>
      <c r="B109">
        <v>5</v>
      </c>
      <c r="C109" t="s">
        <v>37</v>
      </c>
      <c r="D109" t="s">
        <v>8</v>
      </c>
      <c r="E109" t="s">
        <v>23</v>
      </c>
      <c r="F109">
        <v>66.673355000000001</v>
      </c>
      <c r="G109" s="2">
        <v>2.5020000000000001E-2</v>
      </c>
      <c r="H109" s="2" t="s">
        <v>39</v>
      </c>
      <c r="I109" s="5">
        <v>0.69799999999999995</v>
      </c>
      <c r="J109" s="5">
        <v>0.69699999999999995</v>
      </c>
      <c r="K109" s="5">
        <v>0.69</v>
      </c>
      <c r="L109" s="13">
        <f t="shared" si="12"/>
        <v>0.69499999999999995</v>
      </c>
      <c r="M109" s="5">
        <f t="shared" si="13"/>
        <v>4.3588989435406778E-3</v>
      </c>
      <c r="N109" s="13">
        <f t="shared" si="10"/>
        <v>67.651184999999984</v>
      </c>
      <c r="O109" s="5">
        <f t="shared" si="14"/>
        <v>0.9778299999999831</v>
      </c>
    </row>
    <row r="110" spans="1:15">
      <c r="A110">
        <v>36</v>
      </c>
      <c r="B110">
        <v>5</v>
      </c>
      <c r="C110" t="s">
        <v>37</v>
      </c>
      <c r="D110" t="s">
        <v>8</v>
      </c>
      <c r="E110" t="s">
        <v>23</v>
      </c>
      <c r="F110">
        <v>66.673355000000001</v>
      </c>
      <c r="G110" s="2">
        <v>2.5749999999999999E-2</v>
      </c>
      <c r="H110" s="2" t="s">
        <v>39</v>
      </c>
      <c r="I110" s="5">
        <v>0.69899999999999995</v>
      </c>
      <c r="J110" s="5">
        <v>0.7</v>
      </c>
      <c r="K110" s="5">
        <v>0.69699999999999995</v>
      </c>
      <c r="L110" s="13">
        <f t="shared" si="12"/>
        <v>0.69866666666666666</v>
      </c>
      <c r="M110" s="5">
        <f t="shared" si="13"/>
        <v>1.5275252316519481E-3</v>
      </c>
      <c r="N110" s="13">
        <f t="shared" si="10"/>
        <v>68.009722666666661</v>
      </c>
      <c r="O110" s="5">
        <f t="shared" si="14"/>
        <v>1.3363676666666606</v>
      </c>
    </row>
    <row r="111" spans="1:15">
      <c r="A111">
        <v>37</v>
      </c>
      <c r="B111">
        <v>5</v>
      </c>
      <c r="C111" t="s">
        <v>37</v>
      </c>
      <c r="D111" t="s">
        <v>8</v>
      </c>
      <c r="E111" t="s">
        <v>23</v>
      </c>
      <c r="F111">
        <v>66.673355000000001</v>
      </c>
      <c r="G111" s="2">
        <v>2.598E-2</v>
      </c>
      <c r="H111" s="2" t="s">
        <v>39</v>
      </c>
      <c r="I111" s="5">
        <v>0.67500000000000004</v>
      </c>
      <c r="J111" s="5">
        <v>0.68100000000000005</v>
      </c>
      <c r="K111" s="5">
        <v>0.66900000000000004</v>
      </c>
      <c r="L111" s="13">
        <f t="shared" si="12"/>
        <v>0.67500000000000016</v>
      </c>
      <c r="M111" s="5">
        <f t="shared" si="13"/>
        <v>6.0000000000000053E-3</v>
      </c>
      <c r="N111" s="13">
        <f t="shared" si="10"/>
        <v>65.695525000000004</v>
      </c>
      <c r="O111" s="5">
        <f t="shared" si="14"/>
        <v>-0.97782999999999731</v>
      </c>
    </row>
    <row r="112" spans="1:15">
      <c r="A112">
        <v>38</v>
      </c>
      <c r="B112">
        <v>5</v>
      </c>
      <c r="C112" t="s">
        <v>37</v>
      </c>
      <c r="D112" t="s">
        <v>8</v>
      </c>
      <c r="E112" t="s">
        <v>23</v>
      </c>
      <c r="F112">
        <v>66.673355000000001</v>
      </c>
      <c r="G112" s="2">
        <v>2.5909999999999999E-2</v>
      </c>
      <c r="H112" s="2" t="s">
        <v>39</v>
      </c>
      <c r="I112" s="5">
        <v>0.68600000000000005</v>
      </c>
      <c r="J112" s="5">
        <v>0.67500000000000004</v>
      </c>
      <c r="K112" s="5">
        <v>0.67600000000000005</v>
      </c>
      <c r="L112" s="13">
        <f t="shared" si="12"/>
        <v>0.67900000000000016</v>
      </c>
      <c r="M112" s="5">
        <f t="shared" si="13"/>
        <v>6.0827625302982248E-3</v>
      </c>
      <c r="N112" s="13">
        <f t="shared" si="10"/>
        <v>66.086657000000002</v>
      </c>
      <c r="O112" s="5">
        <f t="shared" si="14"/>
        <v>-0.58669799999999839</v>
      </c>
    </row>
    <row r="113" spans="1:15">
      <c r="A113">
        <v>39</v>
      </c>
      <c r="B113">
        <v>5</v>
      </c>
      <c r="C113" t="s">
        <v>37</v>
      </c>
      <c r="D113" t="s">
        <v>8</v>
      </c>
      <c r="E113" t="s">
        <v>23</v>
      </c>
      <c r="F113">
        <v>66.673355000000001</v>
      </c>
      <c r="G113" s="2">
        <v>2.546E-2</v>
      </c>
      <c r="H113" s="2" t="s">
        <v>39</v>
      </c>
      <c r="I113" s="5">
        <v>0.68899999999999995</v>
      </c>
      <c r="J113" s="5">
        <v>0.67500000000000004</v>
      </c>
      <c r="K113" s="5">
        <v>0.67600000000000005</v>
      </c>
      <c r="L113" s="13">
        <f t="shared" si="12"/>
        <v>0.68</v>
      </c>
      <c r="M113" s="5">
        <f t="shared" si="13"/>
        <v>7.8102496759065972E-3</v>
      </c>
      <c r="N113" s="13">
        <f t="shared" si="10"/>
        <v>66.184439999999995</v>
      </c>
      <c r="O113" s="5">
        <f t="shared" si="14"/>
        <v>-0.48891500000000576</v>
      </c>
    </row>
    <row r="114" spans="1:15">
      <c r="A114">
        <v>40</v>
      </c>
      <c r="B114">
        <v>5</v>
      </c>
      <c r="C114" t="s">
        <v>37</v>
      </c>
      <c r="D114" t="s">
        <v>8</v>
      </c>
      <c r="E114" t="s">
        <v>23</v>
      </c>
      <c r="F114">
        <v>66.673355000000001</v>
      </c>
      <c r="G114" s="2">
        <v>2.5139999999999999E-2</v>
      </c>
      <c r="H114" s="2" t="s">
        <v>39</v>
      </c>
      <c r="I114" s="5">
        <v>0.69599999999999995</v>
      </c>
      <c r="J114" s="5">
        <v>0.69</v>
      </c>
      <c r="K114" s="5">
        <v>0.68799999999999994</v>
      </c>
      <c r="L114" s="13">
        <f t="shared" si="12"/>
        <v>0.69133333333333324</v>
      </c>
      <c r="M114" s="5">
        <f t="shared" si="13"/>
        <v>4.1633319989322695E-3</v>
      </c>
      <c r="N114" s="13">
        <f t="shared" si="10"/>
        <v>67.292647333333321</v>
      </c>
      <c r="O114" s="5">
        <f t="shared" si="14"/>
        <v>0.61929233333331979</v>
      </c>
    </row>
    <row r="115" spans="1:15">
      <c r="A115">
        <v>33</v>
      </c>
      <c r="B115">
        <v>5</v>
      </c>
      <c r="C115" t="s">
        <v>37</v>
      </c>
      <c r="D115" t="s">
        <v>10</v>
      </c>
      <c r="E115" t="s">
        <v>23</v>
      </c>
      <c r="F115">
        <v>66.673355000000001</v>
      </c>
      <c r="G115" s="2">
        <v>2.538E-2</v>
      </c>
      <c r="H115" s="2" t="s">
        <v>39</v>
      </c>
      <c r="I115" s="5">
        <v>0.68899999999999995</v>
      </c>
      <c r="J115" s="5">
        <v>0.69199999999999995</v>
      </c>
      <c r="K115" s="5">
        <v>0.69099999999999995</v>
      </c>
      <c r="L115" s="13">
        <f t="shared" si="12"/>
        <v>0.69066666666666654</v>
      </c>
      <c r="M115" s="5">
        <f t="shared" si="13"/>
        <v>1.5275252316519481E-3</v>
      </c>
      <c r="N115" s="13">
        <f t="shared" si="10"/>
        <v>67.227458666666649</v>
      </c>
      <c r="O115" s="5">
        <f t="shared" si="14"/>
        <v>0.55410366666664856</v>
      </c>
    </row>
    <row r="116" spans="1:15">
      <c r="A116">
        <v>34</v>
      </c>
      <c r="B116">
        <v>5</v>
      </c>
      <c r="C116" t="s">
        <v>37</v>
      </c>
      <c r="D116" t="s">
        <v>10</v>
      </c>
      <c r="E116" t="s">
        <v>23</v>
      </c>
      <c r="F116">
        <v>66.673355000000001</v>
      </c>
      <c r="G116" s="2">
        <v>2.598E-2</v>
      </c>
      <c r="H116" s="2" t="s">
        <v>39</v>
      </c>
      <c r="I116" s="5">
        <v>0.69899999999999995</v>
      </c>
      <c r="J116" s="5">
        <v>0.68899999999999995</v>
      </c>
      <c r="K116" s="5">
        <v>0.69199999999999995</v>
      </c>
      <c r="L116" s="13">
        <f t="shared" si="12"/>
        <v>0.69333333333333336</v>
      </c>
      <c r="M116" s="5">
        <f t="shared" si="13"/>
        <v>5.131601439446889E-3</v>
      </c>
      <c r="N116" s="13">
        <f t="shared" si="10"/>
        <v>67.488213333333334</v>
      </c>
      <c r="O116" s="5">
        <f t="shared" si="14"/>
        <v>0.81485833333333346</v>
      </c>
    </row>
    <row r="117" spans="1:15">
      <c r="A117">
        <v>35</v>
      </c>
      <c r="B117">
        <v>5</v>
      </c>
      <c r="C117" t="s">
        <v>37</v>
      </c>
      <c r="D117" t="s">
        <v>10</v>
      </c>
      <c r="E117" t="s">
        <v>23</v>
      </c>
      <c r="F117">
        <v>66.673355000000001</v>
      </c>
      <c r="G117" s="2">
        <v>2.572E-2</v>
      </c>
      <c r="H117" s="2" t="s">
        <v>39</v>
      </c>
      <c r="I117" s="5">
        <v>0.68600000000000005</v>
      </c>
      <c r="J117" s="5">
        <v>0.68700000000000006</v>
      </c>
      <c r="K117" s="5">
        <v>0.68899999999999995</v>
      </c>
      <c r="L117" s="13">
        <f t="shared" si="12"/>
        <v>0.68733333333333346</v>
      </c>
      <c r="M117" s="5">
        <f t="shared" si="13"/>
        <v>1.5275252316518874E-3</v>
      </c>
      <c r="N117" s="13">
        <f t="shared" si="10"/>
        <v>66.901515333333336</v>
      </c>
      <c r="O117" s="5">
        <f t="shared" si="14"/>
        <v>0.22816033333333507</v>
      </c>
    </row>
    <row r="118" spans="1:15">
      <c r="A118">
        <v>36</v>
      </c>
      <c r="B118">
        <v>5</v>
      </c>
      <c r="C118" t="s">
        <v>37</v>
      </c>
      <c r="D118" t="s">
        <v>10</v>
      </c>
      <c r="E118" t="s">
        <v>23</v>
      </c>
      <c r="F118">
        <v>66.673355000000001</v>
      </c>
      <c r="G118" s="2">
        <v>2.5559999999999999E-2</v>
      </c>
      <c r="H118" s="2" t="s">
        <v>39</v>
      </c>
      <c r="I118" s="5">
        <v>0.69199999999999995</v>
      </c>
      <c r="J118" s="5">
        <v>0.69499999999999995</v>
      </c>
      <c r="K118" s="5">
        <v>0.69099999999999995</v>
      </c>
      <c r="L118" s="13">
        <f t="shared" si="12"/>
        <v>0.69266666666666665</v>
      </c>
      <c r="M118" s="5">
        <f t="shared" si="13"/>
        <v>2.0816659994661343E-3</v>
      </c>
      <c r="N118" s="13">
        <f t="shared" si="10"/>
        <v>67.423024666666663</v>
      </c>
      <c r="O118" s="5">
        <f t="shared" si="14"/>
        <v>0.74966966666666224</v>
      </c>
    </row>
    <row r="119" spans="1:15">
      <c r="A119">
        <v>37</v>
      </c>
      <c r="B119">
        <v>5</v>
      </c>
      <c r="C119" t="s">
        <v>37</v>
      </c>
      <c r="D119" t="s">
        <v>10</v>
      </c>
      <c r="E119" t="s">
        <v>23</v>
      </c>
      <c r="F119">
        <v>66.673355000000001</v>
      </c>
      <c r="G119" s="2">
        <v>2.4930000000000001E-2</v>
      </c>
      <c r="H119" s="2" t="s">
        <v>39</v>
      </c>
      <c r="I119" s="5">
        <v>0.69899999999999995</v>
      </c>
      <c r="J119" s="5">
        <v>0.69</v>
      </c>
      <c r="K119" s="5">
        <v>0.68799999999999994</v>
      </c>
      <c r="L119" s="13">
        <f t="shared" si="12"/>
        <v>0.69233333333333336</v>
      </c>
      <c r="M119" s="5">
        <f t="shared" si="13"/>
        <v>5.8594652770823201E-3</v>
      </c>
      <c r="N119" s="13">
        <f t="shared" si="10"/>
        <v>67.390430333333327</v>
      </c>
      <c r="O119" s="5">
        <f t="shared" si="14"/>
        <v>0.71707533333332663</v>
      </c>
    </row>
    <row r="120" spans="1:15">
      <c r="A120">
        <v>38</v>
      </c>
      <c r="B120">
        <v>5</v>
      </c>
      <c r="C120" t="s">
        <v>37</v>
      </c>
      <c r="D120" t="s">
        <v>10</v>
      </c>
      <c r="E120" t="s">
        <v>23</v>
      </c>
      <c r="F120">
        <v>66.673355000000001</v>
      </c>
      <c r="G120" s="2">
        <v>2.5690000000000001E-2</v>
      </c>
      <c r="H120" s="2" t="s">
        <v>39</v>
      </c>
      <c r="I120" s="5">
        <v>0.69099999999999995</v>
      </c>
      <c r="J120" s="5">
        <v>0.69199999999999995</v>
      </c>
      <c r="K120" s="5">
        <v>0.69199999999999995</v>
      </c>
      <c r="L120" s="13">
        <f t="shared" si="12"/>
        <v>0.69166666666666676</v>
      </c>
      <c r="M120" s="5">
        <f t="shared" si="13"/>
        <v>5.7735026918962634E-4</v>
      </c>
      <c r="N120" s="13">
        <f t="shared" si="10"/>
        <v>67.32524166666667</v>
      </c>
      <c r="O120" s="5">
        <f t="shared" si="14"/>
        <v>0.65188666666666961</v>
      </c>
    </row>
    <row r="121" spans="1:15">
      <c r="A121">
        <v>39</v>
      </c>
      <c r="B121">
        <v>5</v>
      </c>
      <c r="C121" t="s">
        <v>37</v>
      </c>
      <c r="D121" t="s">
        <v>10</v>
      </c>
      <c r="E121" t="s">
        <v>23</v>
      </c>
      <c r="F121">
        <v>66.673355000000001</v>
      </c>
      <c r="G121" s="2">
        <v>2.5250000000000002E-2</v>
      </c>
      <c r="H121" s="2" t="s">
        <v>39</v>
      </c>
      <c r="I121" s="5">
        <v>0.70499999999999996</v>
      </c>
      <c r="J121" s="5">
        <v>0.70599999999999996</v>
      </c>
      <c r="K121" s="5">
        <v>0.70099999999999996</v>
      </c>
      <c r="L121" s="13">
        <f t="shared" si="12"/>
        <v>0.70400000000000007</v>
      </c>
      <c r="M121" s="5">
        <f t="shared" si="13"/>
        <v>2.6457513110645929E-3</v>
      </c>
      <c r="N121" s="13">
        <f t="shared" si="10"/>
        <v>68.531232000000003</v>
      </c>
      <c r="O121" s="5">
        <f t="shared" si="14"/>
        <v>1.857877000000002</v>
      </c>
    </row>
    <row r="122" spans="1:15">
      <c r="A122">
        <v>40</v>
      </c>
      <c r="B122">
        <v>5</v>
      </c>
      <c r="C122" t="s">
        <v>37</v>
      </c>
      <c r="D122" t="s">
        <v>10</v>
      </c>
      <c r="E122" t="s">
        <v>23</v>
      </c>
      <c r="F122">
        <v>66.673355000000001</v>
      </c>
      <c r="G122" s="2">
        <v>2.5829999999999999E-2</v>
      </c>
      <c r="H122" s="2" t="s">
        <v>39</v>
      </c>
      <c r="I122" s="5">
        <v>0.70099999999999996</v>
      </c>
      <c r="J122" s="5">
        <v>0.70399999999999996</v>
      </c>
      <c r="K122" s="5">
        <v>0.70199999999999996</v>
      </c>
      <c r="L122" s="13">
        <f t="shared" si="12"/>
        <v>0.70233333333333325</v>
      </c>
      <c r="M122" s="5">
        <f t="shared" si="13"/>
        <v>1.5275252316519479E-3</v>
      </c>
      <c r="N122" s="13">
        <f t="shared" si="10"/>
        <v>68.368260333333325</v>
      </c>
      <c r="O122" s="5">
        <f t="shared" si="14"/>
        <v>1.6949053333333239</v>
      </c>
    </row>
    <row r="123" spans="1:15">
      <c r="A123">
        <v>33</v>
      </c>
      <c r="B123">
        <v>5</v>
      </c>
      <c r="C123" t="s">
        <v>37</v>
      </c>
      <c r="D123" t="s">
        <v>11</v>
      </c>
      <c r="E123" t="s">
        <v>23</v>
      </c>
      <c r="F123">
        <v>66.673355000000001</v>
      </c>
      <c r="G123" s="2">
        <v>2.512E-2</v>
      </c>
      <c r="H123" s="2" t="s">
        <v>39</v>
      </c>
      <c r="I123" s="5">
        <v>0.69299999999999995</v>
      </c>
      <c r="J123" s="5">
        <v>0.68600000000000005</v>
      </c>
      <c r="K123" s="5">
        <v>0.69699999999999995</v>
      </c>
      <c r="L123" s="13">
        <f t="shared" si="12"/>
        <v>0.69200000000000006</v>
      </c>
      <c r="M123" s="5">
        <f t="shared" si="13"/>
        <v>5.5677643628299668E-3</v>
      </c>
      <c r="N123" s="13">
        <f t="shared" si="10"/>
        <v>67.357836000000006</v>
      </c>
      <c r="O123" s="5">
        <f t="shared" si="14"/>
        <v>0.68448100000000522</v>
      </c>
    </row>
    <row r="124" spans="1:15">
      <c r="A124">
        <v>34</v>
      </c>
      <c r="B124">
        <v>5</v>
      </c>
      <c r="C124" t="s">
        <v>37</v>
      </c>
      <c r="D124" t="s">
        <v>11</v>
      </c>
      <c r="E124" t="s">
        <v>23</v>
      </c>
      <c r="F124">
        <v>66.673355000000001</v>
      </c>
      <c r="G124" s="2">
        <v>2.4879999999999999E-2</v>
      </c>
      <c r="H124" s="2" t="s">
        <v>39</v>
      </c>
      <c r="I124" s="5">
        <v>0.72399999999999998</v>
      </c>
      <c r="J124" s="5">
        <v>0.73399999999999999</v>
      </c>
      <c r="K124" s="5">
        <v>0.72599999999999998</v>
      </c>
      <c r="L124" s="13">
        <f t="shared" si="12"/>
        <v>0.72800000000000009</v>
      </c>
      <c r="M124" s="5">
        <f t="shared" si="13"/>
        <v>5.2915026221291859E-3</v>
      </c>
      <c r="N124" s="13">
        <f t="shared" si="10"/>
        <v>70.878023999999996</v>
      </c>
      <c r="O124" s="5">
        <f t="shared" si="14"/>
        <v>4.2046689999999955</v>
      </c>
    </row>
    <row r="125" spans="1:15">
      <c r="A125">
        <v>35</v>
      </c>
      <c r="B125">
        <v>5</v>
      </c>
      <c r="C125" t="s">
        <v>37</v>
      </c>
      <c r="D125" t="s">
        <v>11</v>
      </c>
      <c r="E125" t="s">
        <v>23</v>
      </c>
      <c r="F125">
        <v>66.673355000000001</v>
      </c>
      <c r="G125" s="2">
        <v>2.5770000000000001E-2</v>
      </c>
      <c r="H125" s="2" t="s">
        <v>39</v>
      </c>
      <c r="I125" s="5">
        <v>0.71899999999999997</v>
      </c>
      <c r="J125" s="5">
        <v>0.71799999999999997</v>
      </c>
      <c r="K125" s="5">
        <v>0.72099999999999997</v>
      </c>
      <c r="L125" s="13">
        <f t="shared" si="12"/>
        <v>0.71933333333333327</v>
      </c>
      <c r="M125" s="5">
        <f t="shared" si="13"/>
        <v>1.5275252316519481E-3</v>
      </c>
      <c r="N125" s="13">
        <f t="shared" si="10"/>
        <v>70.030571333333327</v>
      </c>
      <c r="O125" s="5">
        <f t="shared" si="14"/>
        <v>3.3572163333333265</v>
      </c>
    </row>
    <row r="126" spans="1:15">
      <c r="A126">
        <v>36</v>
      </c>
      <c r="B126">
        <v>5</v>
      </c>
      <c r="C126" t="s">
        <v>37</v>
      </c>
      <c r="D126" t="s">
        <v>11</v>
      </c>
      <c r="E126" t="s">
        <v>23</v>
      </c>
      <c r="F126">
        <v>66.673355000000001</v>
      </c>
      <c r="G126" s="2">
        <v>2.5669999999999998E-2</v>
      </c>
      <c r="H126" s="2" t="s">
        <v>39</v>
      </c>
      <c r="I126" s="5">
        <v>0.73499999999999999</v>
      </c>
      <c r="J126" s="5">
        <v>0.73899999999999999</v>
      </c>
      <c r="K126" s="5">
        <v>0.72</v>
      </c>
      <c r="L126" s="13">
        <f t="shared" si="12"/>
        <v>0.73133333333333328</v>
      </c>
      <c r="M126" s="5">
        <f t="shared" si="13"/>
        <v>1.0016652800877822E-2</v>
      </c>
      <c r="N126" s="13">
        <f t="shared" si="10"/>
        <v>71.203967333333324</v>
      </c>
      <c r="O126" s="5">
        <f t="shared" si="14"/>
        <v>4.5306123333333232</v>
      </c>
    </row>
    <row r="127" spans="1:15">
      <c r="A127">
        <v>37</v>
      </c>
      <c r="B127">
        <v>5</v>
      </c>
      <c r="C127" t="s">
        <v>37</v>
      </c>
      <c r="D127" t="s">
        <v>11</v>
      </c>
      <c r="E127" t="s">
        <v>23</v>
      </c>
      <c r="F127">
        <v>66.673355000000001</v>
      </c>
      <c r="G127" s="2">
        <v>2.5420000000000002E-2</v>
      </c>
      <c r="H127" s="2" t="s">
        <v>39</v>
      </c>
      <c r="I127" s="5">
        <v>0.71</v>
      </c>
      <c r="J127" s="5">
        <v>0.71499999999999997</v>
      </c>
      <c r="K127" s="5">
        <v>0.70199999999999996</v>
      </c>
      <c r="L127" s="13">
        <f t="shared" si="12"/>
        <v>0.70899999999999996</v>
      </c>
      <c r="M127" s="5">
        <f t="shared" si="13"/>
        <v>6.5574385243020068E-3</v>
      </c>
      <c r="N127" s="13">
        <f t="shared" si="10"/>
        <v>69.020146999999994</v>
      </c>
      <c r="O127" s="5">
        <f t="shared" si="14"/>
        <v>2.3467919999999935</v>
      </c>
    </row>
    <row r="128" spans="1:15">
      <c r="A128">
        <v>38</v>
      </c>
      <c r="B128">
        <v>5</v>
      </c>
      <c r="C128" t="s">
        <v>37</v>
      </c>
      <c r="D128" t="s">
        <v>11</v>
      </c>
      <c r="E128" t="s">
        <v>23</v>
      </c>
      <c r="F128">
        <v>66.673355000000001</v>
      </c>
      <c r="G128" s="2">
        <v>2.5010000000000001E-2</v>
      </c>
      <c r="H128" s="2" t="s">
        <v>39</v>
      </c>
      <c r="I128" s="5">
        <v>0.71</v>
      </c>
      <c r="J128" s="5">
        <v>0.7</v>
      </c>
      <c r="K128" s="5">
        <v>0.69899999999999995</v>
      </c>
      <c r="L128" s="13">
        <f t="shared" si="12"/>
        <v>0.70299999999999996</v>
      </c>
      <c r="M128" s="5">
        <f t="shared" si="13"/>
        <v>6.0827625302982248E-3</v>
      </c>
      <c r="N128" s="13">
        <f t="shared" si="10"/>
        <v>68.433448999999996</v>
      </c>
      <c r="O128" s="5">
        <f t="shared" si="14"/>
        <v>1.7600939999999952</v>
      </c>
    </row>
    <row r="129" spans="1:15">
      <c r="A129">
        <v>39</v>
      </c>
      <c r="B129">
        <v>5</v>
      </c>
      <c r="C129" t="s">
        <v>37</v>
      </c>
      <c r="D129" t="s">
        <v>11</v>
      </c>
      <c r="E129" t="s">
        <v>23</v>
      </c>
      <c r="F129">
        <v>66.673355000000001</v>
      </c>
      <c r="G129" s="2">
        <v>2.504E-2</v>
      </c>
      <c r="H129" s="2" t="s">
        <v>39</v>
      </c>
      <c r="I129" s="5">
        <v>0.72399999999999998</v>
      </c>
      <c r="J129" s="5">
        <v>0.72599999999999998</v>
      </c>
      <c r="K129" s="5">
        <v>0.72299999999999998</v>
      </c>
      <c r="L129" s="13">
        <f t="shared" si="12"/>
        <v>0.72433333333333338</v>
      </c>
      <c r="M129" s="5">
        <f t="shared" si="13"/>
        <v>1.5275252316519479E-3</v>
      </c>
      <c r="N129" s="13">
        <f t="shared" si="10"/>
        <v>70.519486333333333</v>
      </c>
      <c r="O129" s="5">
        <f t="shared" si="14"/>
        <v>3.8461313333333322</v>
      </c>
    </row>
    <row r="130" spans="1:15">
      <c r="A130">
        <v>40</v>
      </c>
      <c r="B130">
        <v>5</v>
      </c>
      <c r="C130" t="s">
        <v>37</v>
      </c>
      <c r="D130" t="s">
        <v>11</v>
      </c>
      <c r="E130" t="s">
        <v>23</v>
      </c>
      <c r="F130">
        <v>66.673355000000001</v>
      </c>
      <c r="G130" s="2">
        <v>2.5100000000000001E-2</v>
      </c>
      <c r="H130" s="2" t="s">
        <v>39</v>
      </c>
      <c r="I130" s="5">
        <v>0.71699999999999997</v>
      </c>
      <c r="J130" s="5">
        <v>0.72099999999999997</v>
      </c>
      <c r="K130" s="5">
        <v>0.71699999999999997</v>
      </c>
      <c r="L130" s="13">
        <f t="shared" si="12"/>
        <v>0.71833333333333327</v>
      </c>
      <c r="M130" s="5">
        <f t="shared" si="13"/>
        <v>2.3094010767585054E-3</v>
      </c>
      <c r="N130" s="13">
        <f t="shared" si="10"/>
        <v>69.93278833333332</v>
      </c>
      <c r="O130" s="5">
        <f t="shared" si="14"/>
        <v>3.2594333333333196</v>
      </c>
    </row>
    <row r="131" spans="1:15">
      <c r="A131">
        <v>41</v>
      </c>
      <c r="B131">
        <v>6</v>
      </c>
      <c r="C131" t="s">
        <v>38</v>
      </c>
      <c r="D131" t="s">
        <v>31</v>
      </c>
      <c r="E131" t="s">
        <v>23</v>
      </c>
      <c r="F131">
        <v>66.673355000000001</v>
      </c>
      <c r="G131" s="2">
        <v>0</v>
      </c>
      <c r="H131" s="2" t="s">
        <v>66</v>
      </c>
      <c r="I131" s="5">
        <v>0.65400000000000003</v>
      </c>
      <c r="J131" s="5">
        <v>0.65400000000000003</v>
      </c>
      <c r="K131" s="5">
        <v>0.65200000000000002</v>
      </c>
      <c r="L131" s="13">
        <f t="shared" si="12"/>
        <v>0.65333333333333332</v>
      </c>
      <c r="M131" s="5">
        <f t="shared" si="13"/>
        <v>1.1547005383792527E-3</v>
      </c>
      <c r="N131" s="13">
        <f t="shared" si="10"/>
        <v>63.576893333333331</v>
      </c>
      <c r="O131" s="5">
        <f t="shared" si="14"/>
        <v>-3.09646166666667</v>
      </c>
    </row>
    <row r="132" spans="1:15">
      <c r="A132">
        <v>42</v>
      </c>
      <c r="B132">
        <v>6</v>
      </c>
      <c r="C132" t="s">
        <v>38</v>
      </c>
      <c r="D132" t="s">
        <v>31</v>
      </c>
      <c r="E132" t="s">
        <v>23</v>
      </c>
      <c r="F132">
        <v>66.673355000000001</v>
      </c>
      <c r="G132" s="2">
        <v>0</v>
      </c>
      <c r="H132" s="2" t="s">
        <v>66</v>
      </c>
      <c r="I132" s="5">
        <v>0.65500000000000003</v>
      </c>
      <c r="J132" s="5">
        <v>0.66300000000000003</v>
      </c>
      <c r="K132" s="5">
        <v>0.66800000000000004</v>
      </c>
      <c r="L132" s="13">
        <f t="shared" si="12"/>
        <v>0.66200000000000003</v>
      </c>
      <c r="M132" s="5">
        <f t="shared" si="13"/>
        <v>6.5574385243020068E-3</v>
      </c>
      <c r="N132" s="13">
        <f t="shared" ref="N132:N162" si="15">(97.783*(L132))-0.308</f>
        <v>64.424346</v>
      </c>
      <c r="O132" s="5">
        <f t="shared" si="14"/>
        <v>-2.2490090000000009</v>
      </c>
    </row>
    <row r="133" spans="1:15">
      <c r="A133">
        <v>43</v>
      </c>
      <c r="B133">
        <v>6</v>
      </c>
      <c r="C133" t="s">
        <v>38</v>
      </c>
      <c r="D133" t="s">
        <v>31</v>
      </c>
      <c r="E133" t="s">
        <v>23</v>
      </c>
      <c r="F133">
        <v>66.673355000000001</v>
      </c>
      <c r="G133" s="2">
        <v>0</v>
      </c>
      <c r="H133" s="2" t="s">
        <v>66</v>
      </c>
      <c r="I133" s="5">
        <v>0.66400000000000003</v>
      </c>
      <c r="J133" s="5">
        <v>0.65800000000000003</v>
      </c>
      <c r="K133" s="5">
        <v>0.66300000000000003</v>
      </c>
      <c r="L133" s="13">
        <f t="shared" si="12"/>
        <v>0.66166666666666674</v>
      </c>
      <c r="M133" s="5">
        <f t="shared" si="13"/>
        <v>3.2145502536643214E-3</v>
      </c>
      <c r="N133" s="13">
        <f t="shared" si="15"/>
        <v>64.391751666666664</v>
      </c>
      <c r="O133" s="5">
        <f t="shared" si="14"/>
        <v>-2.2816033333333365</v>
      </c>
    </row>
    <row r="134" spans="1:15">
      <c r="A134">
        <v>44</v>
      </c>
      <c r="B134">
        <v>6</v>
      </c>
      <c r="C134" t="s">
        <v>38</v>
      </c>
      <c r="D134" t="s">
        <v>31</v>
      </c>
      <c r="E134" t="s">
        <v>23</v>
      </c>
      <c r="F134">
        <v>66.673355000000001</v>
      </c>
      <c r="G134" s="2">
        <v>0</v>
      </c>
      <c r="H134" s="2" t="s">
        <v>66</v>
      </c>
      <c r="I134" s="5">
        <v>0.68500000000000005</v>
      </c>
      <c r="J134" s="5">
        <v>0.66900000000000004</v>
      </c>
      <c r="K134" s="5">
        <v>0.66800000000000004</v>
      </c>
      <c r="L134" s="13">
        <f t="shared" si="12"/>
        <v>0.67400000000000004</v>
      </c>
      <c r="M134" s="5">
        <f t="shared" si="13"/>
        <v>9.5393920141694649E-3</v>
      </c>
      <c r="N134" s="13">
        <f t="shared" si="15"/>
        <v>65.597741999999997</v>
      </c>
      <c r="O134" s="5">
        <f t="shared" si="14"/>
        <v>-1.0756130000000041</v>
      </c>
    </row>
    <row r="135" spans="1:15">
      <c r="A135">
        <v>45</v>
      </c>
      <c r="B135">
        <v>6</v>
      </c>
      <c r="C135" t="s">
        <v>38</v>
      </c>
      <c r="D135" t="s">
        <v>31</v>
      </c>
      <c r="E135" t="s">
        <v>23</v>
      </c>
      <c r="F135">
        <v>66.673355000000001</v>
      </c>
      <c r="G135" s="2">
        <v>0</v>
      </c>
      <c r="H135" s="2" t="s">
        <v>66</v>
      </c>
      <c r="I135" s="5">
        <v>0.64200000000000002</v>
      </c>
      <c r="J135" s="5">
        <v>0.64900000000000002</v>
      </c>
      <c r="K135" s="5">
        <v>0.66700000000000004</v>
      </c>
      <c r="L135" s="13">
        <f t="shared" si="12"/>
        <v>0.65266666666666662</v>
      </c>
      <c r="M135" s="5">
        <f t="shared" si="13"/>
        <v>1.2897028081435414E-2</v>
      </c>
      <c r="N135" s="13">
        <f t="shared" si="15"/>
        <v>63.51170466666666</v>
      </c>
      <c r="O135" s="5">
        <f t="shared" si="14"/>
        <v>-3.1616503333333412</v>
      </c>
    </row>
    <row r="136" spans="1:15">
      <c r="A136">
        <v>46</v>
      </c>
      <c r="B136">
        <v>6</v>
      </c>
      <c r="C136" t="s">
        <v>38</v>
      </c>
      <c r="D136" t="s">
        <v>31</v>
      </c>
      <c r="E136" t="s">
        <v>23</v>
      </c>
      <c r="F136">
        <v>66.673355000000001</v>
      </c>
      <c r="G136" s="2">
        <v>0</v>
      </c>
      <c r="H136" s="2" t="s">
        <v>66</v>
      </c>
      <c r="I136" s="5">
        <v>0.64100000000000001</v>
      </c>
      <c r="J136" s="5">
        <v>0.64700000000000002</v>
      </c>
      <c r="K136" s="5">
        <v>0.64</v>
      </c>
      <c r="L136" s="13">
        <f t="shared" si="12"/>
        <v>0.64266666666666661</v>
      </c>
      <c r="M136" s="5">
        <f t="shared" si="13"/>
        <v>3.7859388972001857E-3</v>
      </c>
      <c r="N136" s="13">
        <f t="shared" si="15"/>
        <v>62.533874666666662</v>
      </c>
      <c r="O136" s="5">
        <f t="shared" si="14"/>
        <v>-4.1394803333333385</v>
      </c>
    </row>
    <row r="137" spans="1:15">
      <c r="A137">
        <v>47</v>
      </c>
      <c r="B137">
        <v>6</v>
      </c>
      <c r="C137" t="s">
        <v>38</v>
      </c>
      <c r="D137" t="s">
        <v>31</v>
      </c>
      <c r="E137" t="s">
        <v>23</v>
      </c>
      <c r="F137">
        <v>66.673355000000001</v>
      </c>
      <c r="G137" s="2">
        <v>0</v>
      </c>
      <c r="H137" s="2" t="s">
        <v>66</v>
      </c>
      <c r="I137" s="5">
        <v>0.64800000000000002</v>
      </c>
      <c r="J137" s="5">
        <v>0.65700000000000003</v>
      </c>
      <c r="K137" s="5">
        <v>0.64900000000000002</v>
      </c>
      <c r="L137" s="13">
        <f t="shared" si="12"/>
        <v>0.65133333333333343</v>
      </c>
      <c r="M137" s="5">
        <f t="shared" si="13"/>
        <v>4.9328828623162518E-3</v>
      </c>
      <c r="N137" s="13">
        <f t="shared" si="15"/>
        <v>63.381327333333346</v>
      </c>
      <c r="O137" s="5">
        <f t="shared" si="14"/>
        <v>-3.2920276666666553</v>
      </c>
    </row>
    <row r="138" spans="1:15">
      <c r="A138">
        <v>48</v>
      </c>
      <c r="B138">
        <v>6</v>
      </c>
      <c r="C138" t="s">
        <v>38</v>
      </c>
      <c r="D138" t="s">
        <v>31</v>
      </c>
      <c r="E138" t="s">
        <v>23</v>
      </c>
      <c r="F138">
        <v>66.673355000000001</v>
      </c>
      <c r="G138" s="2">
        <v>0</v>
      </c>
      <c r="H138" s="2" t="s">
        <v>66</v>
      </c>
      <c r="I138" s="5">
        <v>0.65500000000000003</v>
      </c>
      <c r="J138" s="5">
        <v>0.64800000000000002</v>
      </c>
      <c r="K138" s="5">
        <v>0.65400000000000003</v>
      </c>
      <c r="L138" s="13">
        <f t="shared" si="12"/>
        <v>0.65233333333333332</v>
      </c>
      <c r="M138" s="5">
        <f t="shared" si="13"/>
        <v>3.7859388972001857E-3</v>
      </c>
      <c r="N138" s="13">
        <f t="shared" si="15"/>
        <v>63.479110333333331</v>
      </c>
      <c r="O138" s="5">
        <f t="shared" si="14"/>
        <v>-3.1942446666666697</v>
      </c>
    </row>
    <row r="139" spans="1:15">
      <c r="A139">
        <v>41</v>
      </c>
      <c r="B139">
        <v>6</v>
      </c>
      <c r="C139" t="s">
        <v>38</v>
      </c>
      <c r="D139" t="s">
        <v>8</v>
      </c>
      <c r="E139" t="s">
        <v>23</v>
      </c>
      <c r="F139">
        <v>66.673355000000001</v>
      </c>
      <c r="G139" s="2">
        <v>2.571E-2</v>
      </c>
      <c r="H139" s="2" t="s">
        <v>66</v>
      </c>
      <c r="I139" s="5">
        <v>0.65800000000000003</v>
      </c>
      <c r="J139" s="5">
        <v>0.66200000000000003</v>
      </c>
      <c r="K139" s="5">
        <v>0.66800000000000004</v>
      </c>
      <c r="L139" s="13">
        <f t="shared" si="12"/>
        <v>0.66266666666666663</v>
      </c>
      <c r="M139" s="5">
        <f t="shared" si="13"/>
        <v>5.0332229568471705E-3</v>
      </c>
      <c r="N139" s="13">
        <f t="shared" si="15"/>
        <v>64.489534666666657</v>
      </c>
      <c r="O139" s="5">
        <f t="shared" si="14"/>
        <v>-2.1838203333333439</v>
      </c>
    </row>
    <row r="140" spans="1:15">
      <c r="A140">
        <v>42</v>
      </c>
      <c r="B140">
        <v>6</v>
      </c>
      <c r="C140" t="s">
        <v>38</v>
      </c>
      <c r="D140" t="s">
        <v>8</v>
      </c>
      <c r="E140" t="s">
        <v>23</v>
      </c>
      <c r="F140">
        <v>66.673355000000001</v>
      </c>
      <c r="G140" s="2">
        <v>2.5899999999999999E-2</v>
      </c>
      <c r="H140" s="2" t="s">
        <v>66</v>
      </c>
      <c r="I140" s="5">
        <v>0.64600000000000002</v>
      </c>
      <c r="J140" s="5">
        <v>0.63800000000000001</v>
      </c>
      <c r="K140" s="5">
        <v>0.66300000000000003</v>
      </c>
      <c r="L140" s="13">
        <f t="shared" si="12"/>
        <v>0.64900000000000002</v>
      </c>
      <c r="M140" s="5">
        <f t="shared" si="13"/>
        <v>1.2767145334803715E-2</v>
      </c>
      <c r="N140" s="13">
        <f t="shared" si="15"/>
        <v>63.153167000000003</v>
      </c>
      <c r="O140" s="5">
        <f t="shared" si="14"/>
        <v>-3.5201879999999974</v>
      </c>
    </row>
    <row r="141" spans="1:15">
      <c r="A141">
        <v>43</v>
      </c>
      <c r="B141">
        <v>6</v>
      </c>
      <c r="C141" t="s">
        <v>38</v>
      </c>
      <c r="D141" t="s">
        <v>8</v>
      </c>
      <c r="E141" t="s">
        <v>23</v>
      </c>
      <c r="F141">
        <v>66.673355000000001</v>
      </c>
      <c r="G141" s="2">
        <v>2.546E-2</v>
      </c>
      <c r="H141" s="2" t="s">
        <v>66</v>
      </c>
      <c r="I141" s="5">
        <v>0.66700000000000004</v>
      </c>
      <c r="J141" s="5">
        <v>0.66700000000000004</v>
      </c>
      <c r="K141" s="5">
        <v>0.66800000000000004</v>
      </c>
      <c r="L141" s="13">
        <f t="shared" si="12"/>
        <v>0.66733333333333344</v>
      </c>
      <c r="M141" s="5">
        <f t="shared" si="13"/>
        <v>5.7735026918962634E-4</v>
      </c>
      <c r="N141" s="13">
        <f t="shared" si="15"/>
        <v>64.945855333333341</v>
      </c>
      <c r="O141" s="5">
        <f t="shared" si="14"/>
        <v>-1.7274996666666596</v>
      </c>
    </row>
    <row r="142" spans="1:15">
      <c r="A142">
        <v>44</v>
      </c>
      <c r="B142">
        <v>6</v>
      </c>
      <c r="C142" t="s">
        <v>38</v>
      </c>
      <c r="D142" t="s">
        <v>8</v>
      </c>
      <c r="E142" t="s">
        <v>23</v>
      </c>
      <c r="F142">
        <v>66.673355000000001</v>
      </c>
      <c r="G142" s="2">
        <v>2.5159999999999998E-2</v>
      </c>
      <c r="H142" s="2" t="s">
        <v>66</v>
      </c>
      <c r="I142" s="5">
        <v>0.68799999999999994</v>
      </c>
      <c r="J142" s="5">
        <v>0.64900000000000002</v>
      </c>
      <c r="K142" s="5">
        <v>0.67200000000000004</v>
      </c>
      <c r="L142" s="13">
        <f t="shared" si="12"/>
        <v>0.66966666666666663</v>
      </c>
      <c r="M142" s="5">
        <f t="shared" si="13"/>
        <v>1.960442127004345E-2</v>
      </c>
      <c r="N142" s="13">
        <f t="shared" si="15"/>
        <v>65.174015666666662</v>
      </c>
      <c r="O142" s="5">
        <f t="shared" si="14"/>
        <v>-1.4993393333333387</v>
      </c>
    </row>
    <row r="143" spans="1:15">
      <c r="A143">
        <v>45</v>
      </c>
      <c r="B143">
        <v>6</v>
      </c>
      <c r="C143" t="s">
        <v>38</v>
      </c>
      <c r="D143" t="s">
        <v>8</v>
      </c>
      <c r="E143" t="s">
        <v>23</v>
      </c>
      <c r="F143">
        <v>66.673355000000001</v>
      </c>
      <c r="G143" s="2">
        <v>2.5829999999999999E-2</v>
      </c>
      <c r="H143" s="2" t="s">
        <v>66</v>
      </c>
      <c r="I143" s="5">
        <v>0.67800000000000005</v>
      </c>
      <c r="J143" s="5">
        <v>0.67700000000000005</v>
      </c>
      <c r="K143" s="5">
        <v>0.67300000000000004</v>
      </c>
      <c r="L143" s="13">
        <f t="shared" si="12"/>
        <v>0.67600000000000005</v>
      </c>
      <c r="M143" s="5">
        <f t="shared" si="13"/>
        <v>2.6457513110645929E-3</v>
      </c>
      <c r="N143" s="13">
        <f t="shared" si="15"/>
        <v>65.793307999999996</v>
      </c>
      <c r="O143" s="5">
        <f t="shared" si="14"/>
        <v>-0.88004700000000469</v>
      </c>
    </row>
    <row r="144" spans="1:15">
      <c r="A144">
        <v>46</v>
      </c>
      <c r="B144">
        <v>6</v>
      </c>
      <c r="C144" t="s">
        <v>38</v>
      </c>
      <c r="D144" t="s">
        <v>8</v>
      </c>
      <c r="E144" t="s">
        <v>23</v>
      </c>
      <c r="F144">
        <v>66.673355000000001</v>
      </c>
      <c r="G144" s="2">
        <v>2.5669999999999998E-2</v>
      </c>
      <c r="H144" s="2" t="s">
        <v>66</v>
      </c>
      <c r="I144" s="5">
        <v>0.64300000000000002</v>
      </c>
      <c r="J144" s="5">
        <v>0.65700000000000003</v>
      </c>
      <c r="K144" s="5">
        <v>0.64500000000000002</v>
      </c>
      <c r="L144" s="13">
        <f t="shared" si="12"/>
        <v>0.64833333333333332</v>
      </c>
      <c r="M144" s="5">
        <f t="shared" si="13"/>
        <v>7.5718777944003713E-3</v>
      </c>
      <c r="N144" s="13">
        <f t="shared" si="15"/>
        <v>63.087978333333332</v>
      </c>
      <c r="O144" s="5">
        <f t="shared" si="14"/>
        <v>-3.5853766666666687</v>
      </c>
    </row>
    <row r="145" spans="1:15">
      <c r="A145">
        <v>47</v>
      </c>
      <c r="B145">
        <v>6</v>
      </c>
      <c r="C145" t="s">
        <v>38</v>
      </c>
      <c r="D145" t="s">
        <v>8</v>
      </c>
      <c r="E145" t="s">
        <v>23</v>
      </c>
      <c r="F145">
        <v>66.673355000000001</v>
      </c>
      <c r="G145" s="2">
        <v>2.579E-2</v>
      </c>
      <c r="H145" s="2" t="s">
        <v>66</v>
      </c>
      <c r="I145" s="5">
        <v>0.69499999999999995</v>
      </c>
      <c r="J145" s="5">
        <v>0.66700000000000004</v>
      </c>
      <c r="K145" s="5">
        <v>0.66700000000000004</v>
      </c>
      <c r="L145" s="13">
        <f t="shared" si="12"/>
        <v>0.67633333333333334</v>
      </c>
      <c r="M145" s="5">
        <f t="shared" si="13"/>
        <v>1.6165807537309472E-2</v>
      </c>
      <c r="N145" s="13">
        <f t="shared" si="15"/>
        <v>65.825902333333332</v>
      </c>
      <c r="O145" s="5">
        <f t="shared" si="14"/>
        <v>-0.84745266666666907</v>
      </c>
    </row>
    <row r="146" spans="1:15">
      <c r="A146">
        <v>48</v>
      </c>
      <c r="B146">
        <v>6</v>
      </c>
      <c r="C146" t="s">
        <v>38</v>
      </c>
      <c r="D146" t="s">
        <v>8</v>
      </c>
      <c r="E146" t="s">
        <v>23</v>
      </c>
      <c r="F146">
        <v>66.673355000000001</v>
      </c>
      <c r="G146" s="2">
        <v>2.546E-2</v>
      </c>
      <c r="H146" s="2" t="s">
        <v>66</v>
      </c>
      <c r="I146" s="5">
        <v>0.67600000000000005</v>
      </c>
      <c r="J146" s="5">
        <v>0.68799999999999994</v>
      </c>
      <c r="K146" s="5">
        <v>0.68300000000000005</v>
      </c>
      <c r="L146" s="13">
        <f t="shared" si="12"/>
        <v>0.68233333333333324</v>
      </c>
      <c r="M146" s="5">
        <f t="shared" si="13"/>
        <v>6.0277137733416612E-3</v>
      </c>
      <c r="N146" s="13">
        <f t="shared" si="15"/>
        <v>66.412600333333316</v>
      </c>
      <c r="O146" s="5">
        <f t="shared" si="14"/>
        <v>-0.2607546666666849</v>
      </c>
    </row>
    <row r="147" spans="1:15">
      <c r="A147">
        <v>41</v>
      </c>
      <c r="B147">
        <v>6</v>
      </c>
      <c r="C147" t="s">
        <v>38</v>
      </c>
      <c r="D147" t="s">
        <v>10</v>
      </c>
      <c r="E147" t="s">
        <v>23</v>
      </c>
      <c r="F147">
        <v>66.673355000000001</v>
      </c>
      <c r="G147" s="2">
        <v>2.528E-2</v>
      </c>
      <c r="H147" s="2" t="s">
        <v>66</v>
      </c>
      <c r="I147" s="5">
        <v>0.67400000000000004</v>
      </c>
      <c r="J147" s="5">
        <v>0.67100000000000004</v>
      </c>
      <c r="K147" s="5">
        <v>0.66100000000000003</v>
      </c>
      <c r="L147" s="13">
        <f t="shared" si="12"/>
        <v>0.66866666666666674</v>
      </c>
      <c r="M147" s="5">
        <f t="shared" si="13"/>
        <v>6.8068592855540519E-3</v>
      </c>
      <c r="N147" s="13">
        <f t="shared" si="15"/>
        <v>65.07623266666667</v>
      </c>
      <c r="O147" s="5">
        <f t="shared" si="14"/>
        <v>-1.5971223333333313</v>
      </c>
    </row>
    <row r="148" spans="1:15">
      <c r="A148">
        <v>42</v>
      </c>
      <c r="B148">
        <v>6</v>
      </c>
      <c r="C148" t="s">
        <v>38</v>
      </c>
      <c r="D148" t="s">
        <v>10</v>
      </c>
      <c r="E148" t="s">
        <v>23</v>
      </c>
      <c r="F148">
        <v>66.673355000000001</v>
      </c>
      <c r="G148" s="2">
        <v>2.5930000000000002E-2</v>
      </c>
      <c r="H148" s="2" t="s">
        <v>66</v>
      </c>
      <c r="I148" s="5">
        <v>0.65700000000000003</v>
      </c>
      <c r="J148" s="5">
        <v>0.66300000000000003</v>
      </c>
      <c r="K148" s="5">
        <v>0.65100000000000002</v>
      </c>
      <c r="L148" s="13">
        <f t="shared" si="12"/>
        <v>0.65700000000000003</v>
      </c>
      <c r="M148" s="5">
        <f t="shared" si="13"/>
        <v>6.0000000000000053E-3</v>
      </c>
      <c r="N148" s="13">
        <f t="shared" si="15"/>
        <v>63.935431000000001</v>
      </c>
      <c r="O148" s="5">
        <f t="shared" si="14"/>
        <v>-2.7379239999999996</v>
      </c>
    </row>
    <row r="149" spans="1:15">
      <c r="A149">
        <v>43</v>
      </c>
      <c r="B149">
        <v>6</v>
      </c>
      <c r="C149" t="s">
        <v>38</v>
      </c>
      <c r="D149" t="s">
        <v>10</v>
      </c>
      <c r="E149" t="s">
        <v>23</v>
      </c>
      <c r="F149">
        <v>66.673355000000001</v>
      </c>
      <c r="G149" s="2">
        <v>2.596E-2</v>
      </c>
      <c r="H149" s="2" t="s">
        <v>66</v>
      </c>
      <c r="I149" s="5">
        <v>0.65700000000000003</v>
      </c>
      <c r="J149" s="5">
        <v>0.65400000000000003</v>
      </c>
      <c r="K149" s="5">
        <v>0.66100000000000003</v>
      </c>
      <c r="L149" s="13">
        <f t="shared" si="12"/>
        <v>0.65733333333333333</v>
      </c>
      <c r="M149" s="5">
        <f t="shared" si="13"/>
        <v>3.5118845842842497E-3</v>
      </c>
      <c r="N149" s="13">
        <f t="shared" si="15"/>
        <v>63.968025333333337</v>
      </c>
      <c r="O149" s="5">
        <f t="shared" si="14"/>
        <v>-2.705329666666664</v>
      </c>
    </row>
    <row r="150" spans="1:15">
      <c r="A150">
        <v>44</v>
      </c>
      <c r="B150">
        <v>6</v>
      </c>
      <c r="C150" t="s">
        <v>38</v>
      </c>
      <c r="D150" t="s">
        <v>10</v>
      </c>
      <c r="E150" t="s">
        <v>23</v>
      </c>
      <c r="F150">
        <v>66.673355000000001</v>
      </c>
      <c r="G150" s="2">
        <v>2.5950000000000001E-2</v>
      </c>
      <c r="H150" s="2" t="s">
        <v>66</v>
      </c>
      <c r="I150" s="5">
        <v>0.66300000000000003</v>
      </c>
      <c r="J150" s="5">
        <v>0.68300000000000005</v>
      </c>
      <c r="K150" s="5">
        <v>0.69299999999999995</v>
      </c>
      <c r="L150" s="13">
        <f t="shared" si="12"/>
        <v>0.67966666666666675</v>
      </c>
      <c r="M150" s="5">
        <f t="shared" si="13"/>
        <v>1.5275252316519432E-2</v>
      </c>
      <c r="N150" s="13">
        <f t="shared" si="15"/>
        <v>66.151845666666674</v>
      </c>
      <c r="O150" s="5">
        <f t="shared" si="14"/>
        <v>-0.52150933333332716</v>
      </c>
    </row>
    <row r="151" spans="1:15">
      <c r="A151">
        <v>45</v>
      </c>
      <c r="B151">
        <v>6</v>
      </c>
      <c r="C151" t="s">
        <v>38</v>
      </c>
      <c r="D151" t="s">
        <v>10</v>
      </c>
      <c r="E151" t="s">
        <v>23</v>
      </c>
      <c r="F151">
        <v>66.673355000000001</v>
      </c>
      <c r="G151" s="2">
        <v>2.5389999999999999E-2</v>
      </c>
      <c r="H151" s="2" t="s">
        <v>66</v>
      </c>
      <c r="I151" s="5">
        <v>0.65300000000000002</v>
      </c>
      <c r="J151" s="5">
        <v>0.65300000000000002</v>
      </c>
      <c r="K151" s="5">
        <v>0.65800000000000003</v>
      </c>
      <c r="L151" s="13">
        <f t="shared" si="12"/>
        <v>0.65466666666666662</v>
      </c>
      <c r="M151" s="5">
        <f t="shared" si="13"/>
        <v>2.8867513459481316E-3</v>
      </c>
      <c r="N151" s="13">
        <f t="shared" si="15"/>
        <v>63.707270666666666</v>
      </c>
      <c r="O151" s="5">
        <f t="shared" si="14"/>
        <v>-2.9660843333333347</v>
      </c>
    </row>
    <row r="152" spans="1:15">
      <c r="A152">
        <v>46</v>
      </c>
      <c r="B152">
        <v>6</v>
      </c>
      <c r="C152" t="s">
        <v>38</v>
      </c>
      <c r="D152" t="s">
        <v>10</v>
      </c>
      <c r="E152" t="s">
        <v>23</v>
      </c>
      <c r="F152">
        <v>66.673355000000001</v>
      </c>
      <c r="G152" s="2">
        <v>2.5350000000000001E-2</v>
      </c>
      <c r="H152" s="2" t="s">
        <v>66</v>
      </c>
      <c r="I152" s="5">
        <v>0.65100000000000002</v>
      </c>
      <c r="J152" s="5">
        <v>0.65600000000000003</v>
      </c>
      <c r="K152" s="5">
        <v>0.68500000000000005</v>
      </c>
      <c r="L152" s="13">
        <f t="shared" si="12"/>
        <v>0.66400000000000003</v>
      </c>
      <c r="M152" s="5">
        <f t="shared" si="13"/>
        <v>1.8357559750685835E-2</v>
      </c>
      <c r="N152" s="13">
        <f t="shared" si="15"/>
        <v>64.619911999999999</v>
      </c>
      <c r="O152" s="5">
        <f t="shared" si="14"/>
        <v>-2.0534430000000015</v>
      </c>
    </row>
    <row r="153" spans="1:15">
      <c r="A153">
        <v>47</v>
      </c>
      <c r="B153">
        <v>6</v>
      </c>
      <c r="C153" t="s">
        <v>38</v>
      </c>
      <c r="D153" t="s">
        <v>10</v>
      </c>
      <c r="E153" t="s">
        <v>23</v>
      </c>
      <c r="F153">
        <v>66.673355000000001</v>
      </c>
      <c r="G153" s="2">
        <v>2.5159999999999998E-2</v>
      </c>
      <c r="H153" s="2" t="s">
        <v>66</v>
      </c>
      <c r="I153" s="5">
        <v>0.65200000000000002</v>
      </c>
      <c r="J153" s="5">
        <v>0.65300000000000002</v>
      </c>
      <c r="K153" s="5">
        <v>0.65100000000000002</v>
      </c>
      <c r="L153" s="13">
        <f t="shared" si="12"/>
        <v>0.65200000000000002</v>
      </c>
      <c r="M153" s="5">
        <f t="shared" si="13"/>
        <v>1.0000000000000009E-3</v>
      </c>
      <c r="N153" s="13">
        <f t="shared" si="15"/>
        <v>63.446516000000003</v>
      </c>
      <c r="O153" s="5">
        <f t="shared" si="14"/>
        <v>-3.2268389999999982</v>
      </c>
    </row>
    <row r="154" spans="1:15">
      <c r="A154">
        <v>48</v>
      </c>
      <c r="B154">
        <v>6</v>
      </c>
      <c r="C154" t="s">
        <v>38</v>
      </c>
      <c r="D154" t="s">
        <v>10</v>
      </c>
      <c r="E154" t="s">
        <v>23</v>
      </c>
      <c r="F154">
        <v>66.673355000000001</v>
      </c>
      <c r="G154" s="2">
        <v>2.581E-2</v>
      </c>
      <c r="H154" s="2" t="s">
        <v>66</v>
      </c>
      <c r="I154" s="5">
        <v>0.68200000000000005</v>
      </c>
      <c r="J154" s="5">
        <v>0.68700000000000006</v>
      </c>
      <c r="K154" s="5">
        <v>0.68500000000000005</v>
      </c>
      <c r="L154" s="13">
        <f t="shared" si="12"/>
        <v>0.68466666666666676</v>
      </c>
      <c r="M154" s="5">
        <f t="shared" si="13"/>
        <v>2.5166114784235852E-3</v>
      </c>
      <c r="N154" s="13">
        <f t="shared" si="15"/>
        <v>66.640760666666665</v>
      </c>
      <c r="O154" s="5">
        <f t="shared" si="14"/>
        <v>-3.2594333333335612E-2</v>
      </c>
    </row>
    <row r="155" spans="1:15">
      <c r="A155">
        <v>41</v>
      </c>
      <c r="B155">
        <v>6</v>
      </c>
      <c r="C155" t="s">
        <v>38</v>
      </c>
      <c r="D155" t="s">
        <v>11</v>
      </c>
      <c r="E155" t="s">
        <v>23</v>
      </c>
      <c r="F155">
        <v>66.673355000000001</v>
      </c>
      <c r="G155" s="2">
        <v>2.572E-2</v>
      </c>
      <c r="H155" s="2" t="s">
        <v>66</v>
      </c>
      <c r="I155" s="5">
        <v>0.65900000000000003</v>
      </c>
      <c r="J155" s="5">
        <v>0.67300000000000004</v>
      </c>
      <c r="K155" s="5">
        <v>0.65200000000000002</v>
      </c>
      <c r="L155" s="13">
        <f t="shared" si="12"/>
        <v>0.66133333333333333</v>
      </c>
      <c r="M155" s="5">
        <f t="shared" si="13"/>
        <v>1.0692676621563636E-2</v>
      </c>
      <c r="N155" s="13">
        <f t="shared" si="15"/>
        <v>64.359157333333329</v>
      </c>
      <c r="O155" s="5">
        <f t="shared" si="14"/>
        <v>-2.3141976666666721</v>
      </c>
    </row>
    <row r="156" spans="1:15">
      <c r="A156">
        <v>42</v>
      </c>
      <c r="B156">
        <v>6</v>
      </c>
      <c r="C156" t="s">
        <v>38</v>
      </c>
      <c r="D156" t="s">
        <v>11</v>
      </c>
      <c r="E156" t="s">
        <v>23</v>
      </c>
      <c r="F156">
        <v>66.673355000000001</v>
      </c>
      <c r="G156" s="2">
        <v>2.5499999999999998E-2</v>
      </c>
      <c r="H156" s="2" t="s">
        <v>66</v>
      </c>
      <c r="I156" s="5">
        <v>0.67800000000000005</v>
      </c>
      <c r="J156" s="5">
        <v>0.69299999999999995</v>
      </c>
      <c r="K156" s="5">
        <v>0.67700000000000005</v>
      </c>
      <c r="L156" s="13">
        <f t="shared" si="12"/>
        <v>0.68266666666666664</v>
      </c>
      <c r="M156" s="5">
        <f t="shared" si="13"/>
        <v>8.9628864398324463E-3</v>
      </c>
      <c r="N156" s="13">
        <f t="shared" si="15"/>
        <v>66.445194666666652</v>
      </c>
      <c r="O156" s="5">
        <f t="shared" si="14"/>
        <v>-0.22816033333334929</v>
      </c>
    </row>
    <row r="157" spans="1:15">
      <c r="A157">
        <v>43</v>
      </c>
      <c r="B157">
        <v>6</v>
      </c>
      <c r="C157" t="s">
        <v>38</v>
      </c>
      <c r="D157" t="s">
        <v>11</v>
      </c>
      <c r="E157" t="s">
        <v>23</v>
      </c>
      <c r="F157">
        <v>66.673355000000001</v>
      </c>
      <c r="G157" s="2">
        <v>2.5340000000000001E-2</v>
      </c>
      <c r="H157" s="2" t="s">
        <v>66</v>
      </c>
      <c r="I157" s="5">
        <v>0.68</v>
      </c>
      <c r="J157" s="5">
        <v>0.68</v>
      </c>
      <c r="K157" s="5">
        <v>0.68300000000000005</v>
      </c>
      <c r="L157" s="13">
        <f t="shared" si="12"/>
        <v>0.68100000000000005</v>
      </c>
      <c r="M157" s="5">
        <f t="shared" si="13"/>
        <v>1.7320508075688789E-3</v>
      </c>
      <c r="N157" s="13">
        <f t="shared" si="15"/>
        <v>66.282223000000002</v>
      </c>
      <c r="O157" s="5">
        <f t="shared" si="14"/>
        <v>-0.39113199999999892</v>
      </c>
    </row>
    <row r="158" spans="1:15">
      <c r="A158">
        <v>44</v>
      </c>
      <c r="B158">
        <v>6</v>
      </c>
      <c r="C158" t="s">
        <v>38</v>
      </c>
      <c r="D158" t="s">
        <v>11</v>
      </c>
      <c r="E158" t="s">
        <v>23</v>
      </c>
      <c r="F158">
        <v>66.673355000000001</v>
      </c>
      <c r="G158" s="2">
        <v>2.513E-2</v>
      </c>
      <c r="H158" s="2" t="s">
        <v>66</v>
      </c>
      <c r="I158" s="5">
        <v>0.67100000000000004</v>
      </c>
      <c r="J158" s="5">
        <v>0.68100000000000005</v>
      </c>
      <c r="K158" s="5">
        <v>0.67500000000000004</v>
      </c>
      <c r="L158" s="13">
        <f t="shared" si="12"/>
        <v>0.67566666666666675</v>
      </c>
      <c r="M158" s="5">
        <f t="shared" si="13"/>
        <v>5.0332229568471713E-3</v>
      </c>
      <c r="N158" s="13">
        <f t="shared" si="15"/>
        <v>65.760713666666675</v>
      </c>
      <c r="O158" s="5">
        <f t="shared" si="14"/>
        <v>-0.91264133333332609</v>
      </c>
    </row>
    <row r="159" spans="1:15">
      <c r="A159">
        <v>45</v>
      </c>
      <c r="B159">
        <v>6</v>
      </c>
      <c r="C159" t="s">
        <v>38</v>
      </c>
      <c r="D159" t="s">
        <v>11</v>
      </c>
      <c r="E159" t="s">
        <v>23</v>
      </c>
      <c r="F159">
        <v>66.673355000000001</v>
      </c>
      <c r="G159" s="2">
        <v>2.5319999999999999E-2</v>
      </c>
      <c r="H159" s="2" t="s">
        <v>66</v>
      </c>
      <c r="I159" s="5">
        <v>0.67800000000000005</v>
      </c>
      <c r="J159" s="5">
        <v>0.67700000000000005</v>
      </c>
      <c r="K159" s="5">
        <v>0.66500000000000004</v>
      </c>
      <c r="L159" s="13">
        <f t="shared" si="12"/>
        <v>0.67333333333333334</v>
      </c>
      <c r="M159" s="5">
        <f t="shared" si="13"/>
        <v>7.2341781380702418E-3</v>
      </c>
      <c r="N159" s="13">
        <f t="shared" si="15"/>
        <v>65.532553333333325</v>
      </c>
      <c r="O159" s="5">
        <f t="shared" si="14"/>
        <v>-1.1408016666666754</v>
      </c>
    </row>
    <row r="160" spans="1:15">
      <c r="A160">
        <v>46</v>
      </c>
      <c r="B160">
        <v>6</v>
      </c>
      <c r="C160" t="s">
        <v>38</v>
      </c>
      <c r="D160" t="s">
        <v>11</v>
      </c>
      <c r="E160" t="s">
        <v>23</v>
      </c>
      <c r="F160">
        <v>66.673355000000001</v>
      </c>
      <c r="G160" s="2">
        <v>2.5520000000000001E-2</v>
      </c>
      <c r="H160" s="2" t="s">
        <v>66</v>
      </c>
      <c r="I160" s="5">
        <v>0.69799999999999995</v>
      </c>
      <c r="J160" s="5">
        <v>0.69699999999999995</v>
      </c>
      <c r="K160" s="5">
        <v>0.69299999999999995</v>
      </c>
      <c r="L160" s="13">
        <f t="shared" si="12"/>
        <v>0.69600000000000006</v>
      </c>
      <c r="M160" s="5">
        <f t="shared" si="13"/>
        <v>2.6457513110645929E-3</v>
      </c>
      <c r="N160" s="13">
        <f t="shared" si="15"/>
        <v>67.748968000000005</v>
      </c>
      <c r="O160" s="5">
        <f t="shared" si="14"/>
        <v>1.0756130000000041</v>
      </c>
    </row>
    <row r="161" spans="1:15">
      <c r="A161">
        <v>47</v>
      </c>
      <c r="B161">
        <v>6</v>
      </c>
      <c r="C161" t="s">
        <v>38</v>
      </c>
      <c r="D161" t="s">
        <v>11</v>
      </c>
      <c r="E161" t="s">
        <v>23</v>
      </c>
      <c r="F161">
        <v>66.673355000000001</v>
      </c>
      <c r="G161" s="2">
        <v>2.512E-2</v>
      </c>
      <c r="H161" s="2" t="s">
        <v>66</v>
      </c>
      <c r="I161" s="5">
        <v>0.68200000000000005</v>
      </c>
      <c r="J161" s="5">
        <v>0.69099999999999995</v>
      </c>
      <c r="K161" s="5">
        <v>0.69799999999999995</v>
      </c>
      <c r="L161" s="13">
        <f t="shared" si="12"/>
        <v>0.69033333333333324</v>
      </c>
      <c r="M161" s="5">
        <f t="shared" si="13"/>
        <v>8.0208062770105917E-3</v>
      </c>
      <c r="N161" s="13">
        <f t="shared" si="15"/>
        <v>67.194864333333314</v>
      </c>
      <c r="O161" s="5">
        <f t="shared" si="14"/>
        <v>0.52150933333331295</v>
      </c>
    </row>
    <row r="162" spans="1:15">
      <c r="A162">
        <v>48</v>
      </c>
      <c r="B162">
        <v>6</v>
      </c>
      <c r="C162" t="s">
        <v>38</v>
      </c>
      <c r="D162" t="s">
        <v>11</v>
      </c>
      <c r="E162" t="s">
        <v>23</v>
      </c>
      <c r="F162">
        <v>66.673355000000001</v>
      </c>
      <c r="G162" s="2">
        <v>2.5239999999999999E-2</v>
      </c>
      <c r="H162" s="2" t="s">
        <v>66</v>
      </c>
      <c r="I162" s="5">
        <v>0.70499999999999996</v>
      </c>
      <c r="J162" s="5">
        <v>0.70499999999999996</v>
      </c>
      <c r="K162" s="5">
        <v>0.68100000000000005</v>
      </c>
      <c r="L162" s="13">
        <f t="shared" si="12"/>
        <v>0.69700000000000006</v>
      </c>
      <c r="M162" s="5">
        <f t="shared" si="13"/>
        <v>1.3856406460550967E-2</v>
      </c>
      <c r="N162" s="13">
        <f t="shared" si="15"/>
        <v>67.846750999999998</v>
      </c>
      <c r="O162" s="5">
        <f t="shared" si="14"/>
        <v>1.1733959999999968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="80" zoomScaleNormal="80" workbookViewId="0">
      <pane ySplit="2" topLeftCell="A3" activePane="bottomLeft" state="frozen"/>
      <selection pane="bottomLeft" activeCell="A3" sqref="A1:XFD3"/>
    </sheetView>
  </sheetViews>
  <sheetFormatPr defaultRowHeight="14.4"/>
  <cols>
    <col min="3" max="3" width="19.5546875" bestFit="1" customWidth="1"/>
    <col min="4" max="4" width="11" bestFit="1" customWidth="1"/>
    <col min="5" max="5" width="16.44140625" bestFit="1" customWidth="1"/>
    <col min="6" max="6" width="13.5546875" customWidth="1"/>
    <col min="7" max="7" width="13.109375" customWidth="1"/>
    <col min="8" max="8" width="16.44140625" customWidth="1"/>
    <col min="9" max="9" width="16.109375" customWidth="1"/>
    <col min="10" max="10" width="13.6640625" bestFit="1" customWidth="1"/>
    <col min="11" max="12" width="15.6640625" customWidth="1"/>
    <col min="13" max="13" width="13.109375" bestFit="1" customWidth="1"/>
    <col min="15" max="15" width="18.109375" customWidth="1"/>
    <col min="16" max="16" width="3.109375" customWidth="1"/>
    <col min="17" max="17" width="8.33203125" bestFit="1" customWidth="1"/>
    <col min="20" max="20" width="13" bestFit="1" customWidth="1"/>
    <col min="21" max="21" width="18.109375" bestFit="1" customWidth="1"/>
  </cols>
  <sheetData>
    <row r="1" spans="1:13">
      <c r="A1" s="1" t="s">
        <v>80</v>
      </c>
    </row>
    <row r="2" spans="1:13" s="1" customFormat="1">
      <c r="A2" s="1" t="s">
        <v>7</v>
      </c>
      <c r="B2" s="1" t="s">
        <v>40</v>
      </c>
      <c r="C2" s="1" t="s">
        <v>78</v>
      </c>
      <c r="D2" s="1" t="s">
        <v>25</v>
      </c>
      <c r="E2" s="1" t="s">
        <v>61</v>
      </c>
      <c r="F2" s="6" t="s">
        <v>63</v>
      </c>
      <c r="G2" s="6" t="s">
        <v>64</v>
      </c>
      <c r="H2" s="6" t="s">
        <v>65</v>
      </c>
      <c r="I2" s="6" t="s">
        <v>30</v>
      </c>
      <c r="J2" s="6" t="s">
        <v>58</v>
      </c>
      <c r="K2" s="6" t="s">
        <v>76</v>
      </c>
      <c r="L2" s="6" t="s">
        <v>79</v>
      </c>
      <c r="M2" s="1" t="s">
        <v>53</v>
      </c>
    </row>
    <row r="3" spans="1:13">
      <c r="A3">
        <v>1</v>
      </c>
      <c r="B3" t="s">
        <v>70</v>
      </c>
      <c r="C3">
        <v>63.055384000000004</v>
      </c>
      <c r="E3" t="s">
        <v>70</v>
      </c>
      <c r="F3" s="5">
        <v>0.64500000000000002</v>
      </c>
      <c r="G3" s="5">
        <v>0.65100000000000002</v>
      </c>
      <c r="H3" s="5">
        <v>0.64800000000000002</v>
      </c>
      <c r="I3" s="5">
        <f t="shared" ref="I3:I5" si="0">AVERAGE(F3:H3)</f>
        <v>0.64800000000000002</v>
      </c>
      <c r="J3" s="5">
        <f t="shared" ref="J3:J5" si="1">(97.78*(I3))-0.308</f>
        <v>63.053440000000002</v>
      </c>
      <c r="K3" s="5">
        <f>LN(J3)</f>
        <v>4.1439826207957093</v>
      </c>
      <c r="L3" s="5"/>
    </row>
    <row r="4" spans="1:13">
      <c r="A4">
        <v>2</v>
      </c>
      <c r="B4" t="s">
        <v>70</v>
      </c>
      <c r="C4">
        <v>63.055384000000004</v>
      </c>
      <c r="E4" t="s">
        <v>70</v>
      </c>
      <c r="F4">
        <v>0.66100000000000003</v>
      </c>
      <c r="G4" s="5">
        <v>0.65200000000000002</v>
      </c>
      <c r="H4" s="5">
        <v>0.64900000000000002</v>
      </c>
      <c r="I4" s="5">
        <f t="shared" si="0"/>
        <v>0.65400000000000003</v>
      </c>
      <c r="J4" s="5">
        <f t="shared" si="1"/>
        <v>63.640120000000003</v>
      </c>
      <c r="K4" s="5">
        <f t="shared" ref="K4:K25" si="2">LN(J4)</f>
        <v>4.1532440890743452</v>
      </c>
      <c r="L4" s="5"/>
    </row>
    <row r="5" spans="1:13">
      <c r="A5">
        <v>3</v>
      </c>
      <c r="B5" t="s">
        <v>70</v>
      </c>
      <c r="C5">
        <v>63.055384000000004</v>
      </c>
      <c r="E5" t="s">
        <v>70</v>
      </c>
      <c r="F5">
        <v>0.65800000000000003</v>
      </c>
      <c r="G5" s="5">
        <v>0.64900000000000002</v>
      </c>
      <c r="H5" s="5">
        <v>0.65</v>
      </c>
      <c r="I5" s="5">
        <f t="shared" si="0"/>
        <v>0.65233333333333332</v>
      </c>
      <c r="J5" s="5">
        <f t="shared" si="1"/>
        <v>63.477153333333334</v>
      </c>
      <c r="K5" s="5">
        <f t="shared" si="2"/>
        <v>4.1506800511324391</v>
      </c>
      <c r="L5" s="5"/>
    </row>
    <row r="6" spans="1:13">
      <c r="A6">
        <v>1</v>
      </c>
      <c r="B6" t="s">
        <v>41</v>
      </c>
      <c r="C6">
        <v>63.055384000000004</v>
      </c>
      <c r="D6" t="s">
        <v>67</v>
      </c>
      <c r="E6" t="s">
        <v>72</v>
      </c>
      <c r="F6" s="5">
        <v>2.4750000000000001</v>
      </c>
      <c r="G6" s="5">
        <v>2.5089999999999999</v>
      </c>
      <c r="H6" s="5">
        <v>2.5139999999999998</v>
      </c>
      <c r="I6" s="5">
        <f>AVERAGE(F6:H6)</f>
        <v>2.499333333333333</v>
      </c>
      <c r="J6" s="5">
        <f>(97.78*(I6))-0.308</f>
        <v>244.07681333333332</v>
      </c>
      <c r="K6" s="5">
        <f t="shared" si="2"/>
        <v>5.4974829844944963</v>
      </c>
      <c r="L6" s="5">
        <f>J6-C6</f>
        <v>181.02142933333332</v>
      </c>
      <c r="M6">
        <v>2.5569999999999999E-2</v>
      </c>
    </row>
    <row r="7" spans="1:13">
      <c r="A7">
        <v>2</v>
      </c>
      <c r="B7" t="s">
        <v>42</v>
      </c>
      <c r="C7">
        <v>63.055384000000004</v>
      </c>
      <c r="D7" t="s">
        <v>67</v>
      </c>
      <c r="E7" t="s">
        <v>72</v>
      </c>
      <c r="F7" s="5">
        <v>2.9609999999999999</v>
      </c>
      <c r="G7" s="5">
        <v>2.972</v>
      </c>
      <c r="H7" s="5">
        <v>2.9670000000000001</v>
      </c>
      <c r="I7" s="5">
        <f>AVERAGE(F7:H7)</f>
        <v>2.9666666666666668</v>
      </c>
      <c r="J7" s="5">
        <f>(97.78*(I7))-0.308</f>
        <v>289.77266666666668</v>
      </c>
      <c r="K7" s="5">
        <f t="shared" si="2"/>
        <v>5.6690967075179621</v>
      </c>
      <c r="L7" s="5">
        <f t="shared" ref="L7:L25" si="3">J7-C7</f>
        <v>226.71728266666668</v>
      </c>
      <c r="M7">
        <v>2.5600000000000001E-2</v>
      </c>
    </row>
    <row r="8" spans="1:13">
      <c r="A8">
        <v>3</v>
      </c>
      <c r="B8" t="s">
        <v>43</v>
      </c>
      <c r="C8">
        <v>63.055384000000004</v>
      </c>
      <c r="D8" t="s">
        <v>67</v>
      </c>
      <c r="E8" t="s">
        <v>72</v>
      </c>
      <c r="F8" s="5">
        <v>2.6589999999999998</v>
      </c>
      <c r="G8" s="5">
        <v>2.6789999999999998</v>
      </c>
      <c r="H8" s="5">
        <v>2.6459999999999999</v>
      </c>
      <c r="I8" s="5">
        <f>AVERAGE(F8:H8)</f>
        <v>2.6613333333333329</v>
      </c>
      <c r="J8" s="5">
        <f>(97.78*(I8))-0.308</f>
        <v>259.91717333333332</v>
      </c>
      <c r="K8" s="5">
        <f t="shared" si="2"/>
        <v>5.5603630161606414</v>
      </c>
      <c r="L8" s="5">
        <f t="shared" si="3"/>
        <v>196.86178933333332</v>
      </c>
      <c r="M8">
        <v>2.5190000000000001E-2</v>
      </c>
    </row>
    <row r="9" spans="1:13">
      <c r="A9">
        <v>1</v>
      </c>
      <c r="B9" t="s">
        <v>62</v>
      </c>
      <c r="C9">
        <v>63.055384000000004</v>
      </c>
      <c r="D9" t="s">
        <v>67</v>
      </c>
      <c r="E9">
        <v>1</v>
      </c>
      <c r="F9" s="5">
        <v>0.628</v>
      </c>
      <c r="G9" s="5">
        <v>0.64900000000000002</v>
      </c>
      <c r="H9" s="5">
        <v>0.63</v>
      </c>
      <c r="I9" s="5">
        <f>AVERAGE(F9:H9)</f>
        <v>0.63566666666666671</v>
      </c>
      <c r="J9" s="5">
        <f>(97.78*(I9))-0.308</f>
        <v>61.847486666666676</v>
      </c>
      <c r="K9" s="5">
        <f t="shared" si="2"/>
        <v>4.1246714620656508</v>
      </c>
      <c r="L9" s="5">
        <f t="shared" si="3"/>
        <v>-1.207897333333328</v>
      </c>
    </row>
    <row r="10" spans="1:13">
      <c r="A10">
        <v>2</v>
      </c>
      <c r="B10" t="s">
        <v>62</v>
      </c>
      <c r="C10">
        <v>63.055384000000004</v>
      </c>
      <c r="D10" t="s">
        <v>67</v>
      </c>
      <c r="E10">
        <v>1</v>
      </c>
      <c r="F10" s="5">
        <v>0.64300000000000002</v>
      </c>
      <c r="G10" s="5">
        <v>0.63600000000000001</v>
      </c>
      <c r="H10" s="5">
        <v>0.64800000000000002</v>
      </c>
      <c r="I10" s="5">
        <f>AVERAGE(F10:H10)</f>
        <v>0.64233333333333331</v>
      </c>
      <c r="J10" s="5">
        <f>(97.78*(I10))-0.308</f>
        <v>62.499353333333332</v>
      </c>
      <c r="K10" s="5">
        <f t="shared" si="2"/>
        <v>4.1351562100221617</v>
      </c>
      <c r="L10" s="5">
        <f t="shared" si="3"/>
        <v>-0.55603066666667189</v>
      </c>
    </row>
    <row r="11" spans="1:13">
      <c r="A11">
        <v>1</v>
      </c>
      <c r="B11" t="s">
        <v>44</v>
      </c>
      <c r="C11">
        <v>63.055384000000004</v>
      </c>
      <c r="D11" t="s">
        <v>33</v>
      </c>
      <c r="E11" t="s">
        <v>73</v>
      </c>
      <c r="F11" s="5">
        <v>2.7559999999999998</v>
      </c>
      <c r="G11" s="5">
        <v>2.7320000000000002</v>
      </c>
      <c r="H11" s="5">
        <v>2.7559999999999998</v>
      </c>
      <c r="I11" s="5">
        <f t="shared" ref="I11:I23" si="4">AVERAGE(F11:H11)</f>
        <v>2.7479999999999998</v>
      </c>
      <c r="J11" s="5">
        <f t="shared" ref="J11:J23" si="5">(97.78*(I11))-0.308</f>
        <v>268.39143999999999</v>
      </c>
      <c r="K11" s="5">
        <f t="shared" si="2"/>
        <v>5.5924465118914775</v>
      </c>
      <c r="L11" s="5">
        <f t="shared" si="3"/>
        <v>205.33605599999999</v>
      </c>
      <c r="M11">
        <v>2.589E-2</v>
      </c>
    </row>
    <row r="12" spans="1:13">
      <c r="A12">
        <v>2</v>
      </c>
      <c r="B12" t="s">
        <v>50</v>
      </c>
      <c r="C12">
        <v>63.055384000000004</v>
      </c>
      <c r="D12" t="s">
        <v>33</v>
      </c>
      <c r="E12" t="s">
        <v>73</v>
      </c>
      <c r="F12" s="5">
        <v>2.94</v>
      </c>
      <c r="G12" s="5">
        <v>2.976</v>
      </c>
      <c r="H12" s="5">
        <v>2.992</v>
      </c>
      <c r="I12" s="5">
        <f t="shared" si="4"/>
        <v>2.9693333333333336</v>
      </c>
      <c r="J12" s="5">
        <f t="shared" si="5"/>
        <v>290.03341333333339</v>
      </c>
      <c r="K12" s="5">
        <f t="shared" si="2"/>
        <v>5.6699961347341956</v>
      </c>
      <c r="L12" s="5">
        <f t="shared" si="3"/>
        <v>226.97802933333338</v>
      </c>
      <c r="M12">
        <v>2.589E-2</v>
      </c>
    </row>
    <row r="13" spans="1:13">
      <c r="A13">
        <v>3</v>
      </c>
      <c r="B13" t="s">
        <v>47</v>
      </c>
      <c r="C13">
        <v>63.055384000000004</v>
      </c>
      <c r="D13" t="s">
        <v>33</v>
      </c>
      <c r="E13" t="s">
        <v>73</v>
      </c>
      <c r="F13" s="5">
        <v>3.4119999999999999</v>
      </c>
      <c r="G13" s="5">
        <v>3.4319999999999999</v>
      </c>
      <c r="H13" s="5">
        <v>3.4119999999999999</v>
      </c>
      <c r="I13" s="5">
        <f t="shared" si="4"/>
        <v>3.4186666666666667</v>
      </c>
      <c r="J13" s="5">
        <f t="shared" si="5"/>
        <v>333.96922666666666</v>
      </c>
      <c r="K13" s="5">
        <f t="shared" si="2"/>
        <v>5.8110488530034008</v>
      </c>
      <c r="L13" s="5">
        <f t="shared" si="3"/>
        <v>270.91384266666665</v>
      </c>
      <c r="M13">
        <v>2.528E-2</v>
      </c>
    </row>
    <row r="14" spans="1:13">
      <c r="A14">
        <v>1</v>
      </c>
      <c r="B14" t="s">
        <v>62</v>
      </c>
      <c r="C14">
        <v>63.055384000000004</v>
      </c>
      <c r="D14" t="s">
        <v>33</v>
      </c>
      <c r="E14">
        <v>2</v>
      </c>
      <c r="F14" s="5">
        <v>0.66300000000000003</v>
      </c>
      <c r="G14" s="5">
        <v>0.64600000000000002</v>
      </c>
      <c r="H14" s="5">
        <v>0.67</v>
      </c>
      <c r="I14" s="5">
        <f>AVERAGE(F14:H14)</f>
        <v>0.65966666666666673</v>
      </c>
      <c r="J14" s="5">
        <f>(97.78*(I14))-0.308</f>
        <v>64.194206666666673</v>
      </c>
      <c r="K14" s="5">
        <f t="shared" si="2"/>
        <v>4.1619129677871793</v>
      </c>
      <c r="L14" s="5">
        <f t="shared" si="3"/>
        <v>1.1388226666666696</v>
      </c>
    </row>
    <row r="15" spans="1:13">
      <c r="A15">
        <v>2</v>
      </c>
      <c r="B15" t="s">
        <v>62</v>
      </c>
      <c r="C15">
        <v>63.055384000000004</v>
      </c>
      <c r="D15" t="s">
        <v>33</v>
      </c>
      <c r="E15">
        <v>2</v>
      </c>
      <c r="F15" s="5">
        <v>0.64700000000000002</v>
      </c>
      <c r="G15" s="5">
        <v>0.66700000000000004</v>
      </c>
      <c r="H15" s="5">
        <v>0.65100000000000002</v>
      </c>
      <c r="I15" s="5">
        <f>AVERAGE(F15:H15)</f>
        <v>0.65500000000000003</v>
      </c>
      <c r="J15" s="5">
        <f>(97.78*(I15))-0.308</f>
        <v>63.737900000000003</v>
      </c>
      <c r="K15" s="5">
        <f t="shared" si="2"/>
        <v>4.1547793621019231</v>
      </c>
      <c r="L15" s="5">
        <f t="shared" si="3"/>
        <v>0.68251599999999968</v>
      </c>
    </row>
    <row r="16" spans="1:13">
      <c r="A16">
        <v>1</v>
      </c>
      <c r="B16" t="s">
        <v>46</v>
      </c>
      <c r="C16">
        <v>63.055384000000004</v>
      </c>
      <c r="D16" t="s">
        <v>68</v>
      </c>
      <c r="E16" t="s">
        <v>74</v>
      </c>
      <c r="F16" s="5">
        <v>3.54</v>
      </c>
      <c r="G16" s="5">
        <v>3.54</v>
      </c>
      <c r="H16" s="5">
        <v>2.6579999999999999</v>
      </c>
      <c r="I16" s="5">
        <f t="shared" si="4"/>
        <v>3.246</v>
      </c>
      <c r="J16" s="5">
        <f t="shared" si="5"/>
        <v>317.08588000000003</v>
      </c>
      <c r="K16" s="5">
        <f t="shared" si="2"/>
        <v>5.7591726520129845</v>
      </c>
      <c r="L16" s="5">
        <f t="shared" si="3"/>
        <v>254.03049600000003</v>
      </c>
      <c r="M16">
        <v>2.5770000000000001E-2</v>
      </c>
    </row>
    <row r="17" spans="1:13">
      <c r="A17">
        <v>2</v>
      </c>
      <c r="B17" t="s">
        <v>49</v>
      </c>
      <c r="C17">
        <v>63.055384000000004</v>
      </c>
      <c r="D17" t="s">
        <v>68</v>
      </c>
      <c r="E17" t="s">
        <v>74</v>
      </c>
      <c r="F17" s="5">
        <v>3.3279999999999998</v>
      </c>
      <c r="G17" s="5">
        <v>3.28</v>
      </c>
      <c r="H17" s="5">
        <v>3.3759999999999999</v>
      </c>
      <c r="I17" s="5">
        <f t="shared" si="4"/>
        <v>3.3279999999999998</v>
      </c>
      <c r="J17" s="5">
        <f t="shared" si="5"/>
        <v>325.10383999999999</v>
      </c>
      <c r="K17" s="5">
        <f t="shared" si="2"/>
        <v>5.7841446389903322</v>
      </c>
      <c r="L17" s="5">
        <f t="shared" si="3"/>
        <v>262.04845599999999</v>
      </c>
      <c r="M17">
        <v>2.5569999999999999E-2</v>
      </c>
    </row>
    <row r="18" spans="1:13">
      <c r="A18">
        <v>3</v>
      </c>
      <c r="B18" t="s">
        <v>52</v>
      </c>
      <c r="C18">
        <v>63.055384000000004</v>
      </c>
      <c r="D18" t="s">
        <v>68</v>
      </c>
      <c r="E18" t="s">
        <v>74</v>
      </c>
      <c r="F18" s="5">
        <v>3.3159999999999998</v>
      </c>
      <c r="G18" s="5">
        <v>3.2879999999999998</v>
      </c>
      <c r="H18" s="5">
        <v>3.2280000000000002</v>
      </c>
      <c r="I18" s="5">
        <f t="shared" si="4"/>
        <v>3.277333333333333</v>
      </c>
      <c r="J18" s="5">
        <f t="shared" si="5"/>
        <v>320.14965333333333</v>
      </c>
      <c r="K18" s="5">
        <f t="shared" si="2"/>
        <v>5.7687885531384664</v>
      </c>
      <c r="L18" s="5">
        <f t="shared" si="3"/>
        <v>257.09426933333333</v>
      </c>
      <c r="M18">
        <v>2.554E-2</v>
      </c>
    </row>
    <row r="19" spans="1:13">
      <c r="A19">
        <v>1</v>
      </c>
      <c r="B19" t="s">
        <v>62</v>
      </c>
      <c r="C19">
        <v>63.055384000000004</v>
      </c>
      <c r="D19" t="s">
        <v>68</v>
      </c>
      <c r="E19">
        <v>3</v>
      </c>
      <c r="F19" s="5">
        <v>0.63</v>
      </c>
      <c r="G19" s="5">
        <v>0.63500000000000001</v>
      </c>
      <c r="H19" s="5">
        <v>0.64</v>
      </c>
      <c r="I19" s="5">
        <f>AVERAGE(F19:H19)</f>
        <v>0.63500000000000012</v>
      </c>
      <c r="J19" s="5">
        <f>(97.78*(I19))-0.308</f>
        <v>61.782300000000014</v>
      </c>
      <c r="K19" s="5">
        <f t="shared" si="2"/>
        <v>4.1236169156741171</v>
      </c>
      <c r="L19" s="5">
        <f t="shared" si="3"/>
        <v>-1.2730839999999901</v>
      </c>
    </row>
    <row r="20" spans="1:13">
      <c r="A20">
        <v>2</v>
      </c>
      <c r="B20" t="s">
        <v>62</v>
      </c>
      <c r="C20">
        <v>63.055384000000004</v>
      </c>
      <c r="D20" t="s">
        <v>68</v>
      </c>
      <c r="E20">
        <v>3</v>
      </c>
      <c r="F20" s="5">
        <v>0.65</v>
      </c>
      <c r="G20" s="5">
        <v>0.64100000000000001</v>
      </c>
      <c r="H20" s="5">
        <v>0.64300000000000002</v>
      </c>
      <c r="I20" s="5">
        <f>AVERAGE(F20:H20)</f>
        <v>0.64466666666666661</v>
      </c>
      <c r="J20" s="5">
        <f>(97.78*(I20))-0.308</f>
        <v>62.727506666666663</v>
      </c>
      <c r="K20" s="5">
        <f t="shared" si="2"/>
        <v>4.1388000542545793</v>
      </c>
      <c r="L20" s="5">
        <f t="shared" si="3"/>
        <v>-0.32787733333334046</v>
      </c>
    </row>
    <row r="21" spans="1:13">
      <c r="A21">
        <v>1</v>
      </c>
      <c r="B21" t="s">
        <v>45</v>
      </c>
      <c r="C21">
        <v>63.055384000000004</v>
      </c>
      <c r="D21" t="s">
        <v>69</v>
      </c>
      <c r="E21" t="s">
        <v>75</v>
      </c>
      <c r="F21" s="5">
        <v>4.484</v>
      </c>
      <c r="G21" s="5">
        <v>4.38</v>
      </c>
      <c r="H21" s="5">
        <v>4.78</v>
      </c>
      <c r="I21" s="5">
        <f t="shared" si="4"/>
        <v>4.5480000000000009</v>
      </c>
      <c r="J21" s="5">
        <f t="shared" si="5"/>
        <v>444.39544000000012</v>
      </c>
      <c r="K21" s="5">
        <f t="shared" si="2"/>
        <v>6.0967147966867277</v>
      </c>
      <c r="L21" s="5">
        <f t="shared" si="3"/>
        <v>381.34005600000012</v>
      </c>
      <c r="M21">
        <v>2.5489999999999999E-2</v>
      </c>
    </row>
    <row r="22" spans="1:13">
      <c r="A22">
        <v>2</v>
      </c>
      <c r="B22" t="s">
        <v>48</v>
      </c>
      <c r="C22">
        <v>63.055384000000004</v>
      </c>
      <c r="D22" t="s">
        <v>69</v>
      </c>
      <c r="E22" t="s">
        <v>75</v>
      </c>
      <c r="F22" s="5">
        <v>4.4000000000000004</v>
      </c>
      <c r="G22" s="5">
        <v>4.4039999999999999</v>
      </c>
      <c r="H22" s="5">
        <v>4.5519999999999996</v>
      </c>
      <c r="I22" s="5">
        <f t="shared" si="4"/>
        <v>4.452</v>
      </c>
      <c r="J22" s="5">
        <f t="shared" si="5"/>
        <v>435.00855999999999</v>
      </c>
      <c r="K22" s="5">
        <f t="shared" si="2"/>
        <v>6.0753657090559914</v>
      </c>
      <c r="L22" s="5">
        <f t="shared" si="3"/>
        <v>371.95317599999998</v>
      </c>
      <c r="M22">
        <v>2.5850000000000001E-2</v>
      </c>
    </row>
    <row r="23" spans="1:13">
      <c r="A23">
        <v>3</v>
      </c>
      <c r="B23" t="s">
        <v>51</v>
      </c>
      <c r="C23">
        <v>63.055384000000004</v>
      </c>
      <c r="D23" t="s">
        <v>69</v>
      </c>
      <c r="E23" t="s">
        <v>75</v>
      </c>
      <c r="F23" s="5">
        <v>4.5199999999999996</v>
      </c>
      <c r="G23" s="5">
        <v>4.5359999999999996</v>
      </c>
      <c r="H23" s="5">
        <v>4.4160000000000004</v>
      </c>
      <c r="I23" s="5">
        <f t="shared" si="4"/>
        <v>4.4906666666666668</v>
      </c>
      <c r="J23" s="5">
        <f t="shared" si="5"/>
        <v>438.7893866666667</v>
      </c>
      <c r="K23" s="5">
        <f t="shared" si="2"/>
        <v>6.0840195409314113</v>
      </c>
      <c r="L23" s="5">
        <f t="shared" si="3"/>
        <v>375.7340026666667</v>
      </c>
      <c r="M23">
        <v>2.5950000000000001E-2</v>
      </c>
    </row>
    <row r="24" spans="1:13">
      <c r="A24">
        <v>1</v>
      </c>
      <c r="B24" t="s">
        <v>62</v>
      </c>
      <c r="C24">
        <v>63.055384000000004</v>
      </c>
      <c r="D24" t="s">
        <v>69</v>
      </c>
      <c r="E24">
        <v>4</v>
      </c>
      <c r="F24" s="5">
        <v>0.63200000000000001</v>
      </c>
      <c r="G24" s="5">
        <v>0.64</v>
      </c>
      <c r="H24" s="5">
        <v>0.65400000000000003</v>
      </c>
      <c r="I24" s="5">
        <f>AVERAGE(F24:H24)</f>
        <v>0.64200000000000002</v>
      </c>
      <c r="J24" s="5">
        <f>(97.78*(I24))-0.308</f>
        <v>62.466760000000001</v>
      </c>
      <c r="K24" s="5">
        <f t="shared" si="2"/>
        <v>4.1346345752652987</v>
      </c>
      <c r="L24" s="5">
        <f t="shared" si="3"/>
        <v>-0.58862400000000292</v>
      </c>
    </row>
    <row r="25" spans="1:13">
      <c r="A25">
        <v>2</v>
      </c>
      <c r="B25" t="s">
        <v>62</v>
      </c>
      <c r="C25">
        <v>63.055384000000004</v>
      </c>
      <c r="D25" t="s">
        <v>69</v>
      </c>
      <c r="E25">
        <v>4</v>
      </c>
      <c r="F25" s="5">
        <v>0.63200000000000001</v>
      </c>
      <c r="G25" s="5">
        <v>0.628</v>
      </c>
      <c r="H25" s="5">
        <v>0.65200000000000002</v>
      </c>
      <c r="I25" s="5">
        <f>AVERAGE(F25:H25)</f>
        <v>0.63733333333333331</v>
      </c>
      <c r="J25" s="5">
        <f>(97.78*(I25))-0.308</f>
        <v>62.010453333333331</v>
      </c>
      <c r="K25" s="5">
        <f t="shared" si="2"/>
        <v>4.1273029729838839</v>
      </c>
      <c r="L25" s="5">
        <f t="shared" si="3"/>
        <v>-1.0449306666666729</v>
      </c>
    </row>
    <row r="26" spans="1:13">
      <c r="F26" s="5"/>
      <c r="G26" s="5"/>
      <c r="H26" s="5"/>
      <c r="I26" s="5"/>
      <c r="J26" s="5"/>
      <c r="K26" s="5"/>
      <c r="L26" s="5"/>
    </row>
    <row r="27" spans="1:13">
      <c r="F27" s="5"/>
      <c r="G27" s="5"/>
      <c r="H27" s="5"/>
      <c r="I27" s="5"/>
      <c r="J27" s="5"/>
      <c r="K27" s="5"/>
      <c r="L27" s="5"/>
    </row>
    <row r="28" spans="1:13">
      <c r="F28" s="5"/>
      <c r="G28" s="5"/>
      <c r="H28" s="5"/>
      <c r="I28" s="5"/>
      <c r="J28" s="5"/>
      <c r="K28" s="5"/>
      <c r="L28" s="5"/>
    </row>
    <row r="29" spans="1:13">
      <c r="F29" s="5"/>
      <c r="G29" s="5"/>
      <c r="H29" s="5"/>
      <c r="I29" s="5"/>
      <c r="J29" s="5"/>
      <c r="K29" s="5"/>
      <c r="L29" s="5"/>
    </row>
    <row r="30" spans="1:13">
      <c r="F30" s="5"/>
      <c r="G30" s="5"/>
      <c r="H30" s="5"/>
      <c r="I30" s="5"/>
      <c r="J30" s="5"/>
      <c r="K30" s="5"/>
      <c r="L30" s="5"/>
    </row>
    <row r="31" spans="1:13">
      <c r="F31" s="5"/>
      <c r="G31" s="5"/>
      <c r="H31" s="5"/>
      <c r="I31" s="5"/>
      <c r="J31" s="5"/>
      <c r="K31" s="5"/>
      <c r="L31" s="5"/>
    </row>
    <row r="32" spans="1:13">
      <c r="F32" s="5"/>
      <c r="G32" s="5"/>
      <c r="H32" s="5"/>
      <c r="I32" s="5"/>
      <c r="J32" s="5"/>
      <c r="K32" s="5"/>
      <c r="L32" s="5"/>
    </row>
    <row r="33" spans="6:12">
      <c r="F33" s="5"/>
      <c r="G33" s="5"/>
      <c r="H33" s="5"/>
      <c r="I33" s="5"/>
      <c r="J33" s="5"/>
      <c r="K33" s="5"/>
      <c r="L33" s="5"/>
    </row>
    <row r="34" spans="6:12">
      <c r="F34" s="5"/>
      <c r="G34" s="5"/>
      <c r="H34" s="5"/>
      <c r="I34" s="5"/>
      <c r="J34" s="5"/>
      <c r="K34" s="5"/>
      <c r="L34" s="5"/>
    </row>
    <row r="35" spans="6:12">
      <c r="F35" s="5"/>
      <c r="G35" s="5"/>
      <c r="H35" s="5"/>
      <c r="I35" s="5"/>
      <c r="J35" s="5"/>
      <c r="K35" s="5"/>
      <c r="L35" s="5"/>
    </row>
    <row r="36" spans="6:12">
      <c r="F36" s="5"/>
      <c r="G36" s="5"/>
      <c r="H36" s="5"/>
      <c r="I36" s="5"/>
      <c r="J36" s="5"/>
      <c r="K36" s="5"/>
      <c r="L36" s="5"/>
    </row>
    <row r="37" spans="6:12">
      <c r="F37" s="5"/>
      <c r="G37" s="5"/>
      <c r="H37" s="5"/>
      <c r="I37" s="5"/>
      <c r="J37" s="5"/>
      <c r="K37" s="5"/>
      <c r="L37" s="5"/>
    </row>
    <row r="38" spans="6:12">
      <c r="F38" s="5"/>
      <c r="G38" s="5"/>
      <c r="H38" s="5"/>
      <c r="I38" s="5"/>
      <c r="J38" s="5"/>
      <c r="K38" s="5"/>
      <c r="L38" s="5"/>
    </row>
    <row r="39" spans="6:12">
      <c r="F39" s="5"/>
      <c r="G39" s="5"/>
      <c r="H39" s="5"/>
      <c r="I39" s="5"/>
      <c r="J39" s="5"/>
      <c r="K39" s="5"/>
      <c r="L39" s="5"/>
    </row>
    <row r="40" spans="6:12">
      <c r="F40" s="5"/>
      <c r="G40" s="5"/>
      <c r="H40" s="5"/>
      <c r="I40" s="5"/>
      <c r="J40" s="5"/>
      <c r="K40" s="5"/>
      <c r="L4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Tbl1-EkmanGrabs</vt:lpstr>
      <vt:lpstr>Tbl1-ADW</vt:lpstr>
      <vt:lpstr>Tbl1-HF</vt:lpstr>
      <vt:lpstr>Fig3-WaterdSi</vt:lpstr>
      <vt:lpstr>Fig4-SpiculebSi</vt:lpstr>
      <vt:lpstr>Fig4-DiatombSi</vt:lpstr>
    </vt:vector>
  </TitlesOfParts>
  <Company>mobile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W. F. Chu</dc:creator>
  <cp:lastModifiedBy>jackson</cp:lastModifiedBy>
  <dcterms:created xsi:type="dcterms:W3CDTF">2008-12-03T06:11:53Z</dcterms:created>
  <dcterms:modified xsi:type="dcterms:W3CDTF">2014-05-12T21:20:58Z</dcterms:modified>
</cp:coreProperties>
</file>