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52" windowWidth="5736" windowHeight="5196" activeTab="2"/>
  </bookViews>
  <sheets>
    <sheet name="Figure 1" sheetId="8" r:id="rId1"/>
    <sheet name="Figure 2" sheetId="1" r:id="rId2"/>
    <sheet name="Figure 3A" sheetId="6" r:id="rId3"/>
    <sheet name="Figure 3B" sheetId="5" r:id="rId4"/>
    <sheet name="Figure 4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3" i="1"/>
  <c r="P12" i="1" l="1"/>
  <c r="Q12" i="1"/>
  <c r="P13" i="1"/>
  <c r="Q13" i="1"/>
  <c r="O13" i="1"/>
  <c r="O12" i="1"/>
  <c r="R4" i="1"/>
  <c r="U4" i="1" s="1"/>
  <c r="S4" i="1"/>
  <c r="V4" i="1" s="1"/>
  <c r="T4" i="1"/>
  <c r="W4" i="1" s="1"/>
  <c r="R5" i="1"/>
  <c r="U5" i="1" s="1"/>
  <c r="S5" i="1"/>
  <c r="V5" i="1" s="1"/>
  <c r="T5" i="1"/>
  <c r="W5" i="1" s="1"/>
  <c r="R6" i="1"/>
  <c r="U6" i="1" s="1"/>
  <c r="S6" i="1"/>
  <c r="V6" i="1" s="1"/>
  <c r="T6" i="1"/>
  <c r="W6" i="1" s="1"/>
  <c r="R7" i="1"/>
  <c r="U7" i="1" s="1"/>
  <c r="S7" i="1"/>
  <c r="V7" i="1" s="1"/>
  <c r="T7" i="1"/>
  <c r="W7" i="1" s="1"/>
  <c r="R8" i="1"/>
  <c r="U8" i="1" s="1"/>
  <c r="S8" i="1"/>
  <c r="V8" i="1" s="1"/>
  <c r="T8" i="1"/>
  <c r="W8" i="1" s="1"/>
  <c r="R9" i="1"/>
  <c r="U9" i="1" s="1"/>
  <c r="S9" i="1"/>
  <c r="V9" i="1" s="1"/>
  <c r="T9" i="1"/>
  <c r="W9" i="1" s="1"/>
  <c r="R10" i="1"/>
  <c r="U10" i="1" s="1"/>
  <c r="S10" i="1"/>
  <c r="V10" i="1" s="1"/>
  <c r="T10" i="1"/>
  <c r="W10" i="1" s="1"/>
  <c r="R11" i="1"/>
  <c r="U11" i="1" s="1"/>
  <c r="S11" i="1"/>
  <c r="V11" i="1" s="1"/>
  <c r="T11" i="1"/>
  <c r="W11" i="1" s="1"/>
  <c r="S3" i="1"/>
  <c r="V3" i="1" s="1"/>
  <c r="T3" i="1"/>
  <c r="R3" i="1"/>
  <c r="U3" i="1" s="1"/>
  <c r="H4" i="1"/>
  <c r="K4" i="1" s="1"/>
  <c r="I4" i="1"/>
  <c r="L4" i="1" s="1"/>
  <c r="J4" i="1"/>
  <c r="M4" i="1" s="1"/>
  <c r="H5" i="1"/>
  <c r="K5" i="1" s="1"/>
  <c r="I5" i="1"/>
  <c r="L5" i="1" s="1"/>
  <c r="J5" i="1"/>
  <c r="M5" i="1" s="1"/>
  <c r="H6" i="1"/>
  <c r="K6" i="1" s="1"/>
  <c r="I6" i="1"/>
  <c r="L6" i="1" s="1"/>
  <c r="J6" i="1"/>
  <c r="M6" i="1" s="1"/>
  <c r="H7" i="1"/>
  <c r="K7" i="1" s="1"/>
  <c r="I7" i="1"/>
  <c r="L7" i="1" s="1"/>
  <c r="J7" i="1"/>
  <c r="M7" i="1" s="1"/>
  <c r="H8" i="1"/>
  <c r="K8" i="1" s="1"/>
  <c r="I8" i="1"/>
  <c r="L8" i="1" s="1"/>
  <c r="J8" i="1"/>
  <c r="M8" i="1" s="1"/>
  <c r="H9" i="1"/>
  <c r="K9" i="1" s="1"/>
  <c r="I9" i="1"/>
  <c r="L9" i="1" s="1"/>
  <c r="J9" i="1"/>
  <c r="M9" i="1" s="1"/>
  <c r="H10" i="1"/>
  <c r="K10" i="1" s="1"/>
  <c r="I10" i="1"/>
  <c r="L10" i="1" s="1"/>
  <c r="J10" i="1"/>
  <c r="M10" i="1" s="1"/>
  <c r="H11" i="1"/>
  <c r="K11" i="1" s="1"/>
  <c r="I11" i="1"/>
  <c r="L11" i="1" s="1"/>
  <c r="J11" i="1"/>
  <c r="M11" i="1" s="1"/>
  <c r="H12" i="1"/>
  <c r="K12" i="1" s="1"/>
  <c r="I12" i="1"/>
  <c r="L12" i="1" s="1"/>
  <c r="J12" i="1"/>
  <c r="M12" i="1" s="1"/>
  <c r="H13" i="1"/>
  <c r="K13" i="1" s="1"/>
  <c r="I13" i="1"/>
  <c r="L13" i="1" s="1"/>
  <c r="J13" i="1"/>
  <c r="M13" i="1" s="1"/>
  <c r="H14" i="1"/>
  <c r="K14" i="1" s="1"/>
  <c r="I14" i="1"/>
  <c r="L14" i="1" s="1"/>
  <c r="J14" i="1"/>
  <c r="M14" i="1" s="1"/>
  <c r="H15" i="1"/>
  <c r="K15" i="1" s="1"/>
  <c r="I15" i="1"/>
  <c r="L15" i="1" s="1"/>
  <c r="J15" i="1"/>
  <c r="M15" i="1" s="1"/>
  <c r="H16" i="1"/>
  <c r="K16" i="1" s="1"/>
  <c r="I16" i="1"/>
  <c r="L16" i="1" s="1"/>
  <c r="J16" i="1"/>
  <c r="M16" i="1" s="1"/>
  <c r="H17" i="1"/>
  <c r="K17" i="1" s="1"/>
  <c r="I17" i="1"/>
  <c r="L17" i="1" s="1"/>
  <c r="J17" i="1"/>
  <c r="M17" i="1" s="1"/>
  <c r="H18" i="1"/>
  <c r="K18" i="1" s="1"/>
  <c r="I18" i="1"/>
  <c r="L18" i="1" s="1"/>
  <c r="J18" i="1"/>
  <c r="M18" i="1" s="1"/>
  <c r="I3" i="1"/>
  <c r="J3" i="1"/>
  <c r="M3" i="1" s="1"/>
  <c r="H3" i="1"/>
  <c r="K3" i="1" s="1"/>
  <c r="F19" i="1"/>
  <c r="G19" i="1"/>
  <c r="F20" i="1"/>
  <c r="G20" i="1"/>
  <c r="E20" i="1"/>
  <c r="E19" i="1"/>
  <c r="I19" i="1" l="1"/>
  <c r="T13" i="1"/>
  <c r="W3" i="1"/>
  <c r="R12" i="1"/>
  <c r="H20" i="1"/>
  <c r="S13" i="1"/>
  <c r="T12" i="1"/>
  <c r="J20" i="1"/>
  <c r="H19" i="1"/>
  <c r="R13" i="1"/>
  <c r="S12" i="1"/>
  <c r="L3" i="1"/>
  <c r="I20" i="1"/>
  <c r="J19" i="1"/>
</calcChain>
</file>

<file path=xl/sharedStrings.xml><?xml version="1.0" encoding="utf-8"?>
<sst xmlns="http://schemas.openxmlformats.org/spreadsheetml/2006/main" count="82" uniqueCount="47">
  <si>
    <t>对照</t>
    <phoneticPr fontId="1" type="noConversion"/>
  </si>
  <si>
    <t>半涂</t>
    <phoneticPr fontId="1" type="noConversion"/>
  </si>
  <si>
    <t>全涂</t>
    <phoneticPr fontId="1" type="noConversion"/>
  </si>
  <si>
    <t>松子</t>
    <phoneticPr fontId="1" type="noConversion"/>
  </si>
  <si>
    <t>找寻</t>
    <phoneticPr fontId="1" type="noConversion"/>
  </si>
  <si>
    <t>埋藏</t>
    <phoneticPr fontId="1" type="noConversion"/>
  </si>
  <si>
    <t>♂</t>
  </si>
  <si>
    <t>Soaked 2h</t>
  </si>
  <si>
    <t>♀</t>
  </si>
  <si>
    <t>Soaked 4h</t>
  </si>
  <si>
    <t>Control</t>
    <phoneticPr fontId="1" type="noConversion"/>
  </si>
  <si>
    <t>Wholly-coated</t>
    <phoneticPr fontId="1" type="noConversion"/>
  </si>
  <si>
    <t>Partially-coated</t>
    <phoneticPr fontId="1" type="noConversion"/>
  </si>
  <si>
    <t>Scatter-hoarding</t>
    <phoneticPr fontId="1" type="noConversion"/>
  </si>
  <si>
    <t>Pilferage</t>
    <phoneticPr fontId="1" type="noConversion"/>
  </si>
  <si>
    <t>Uncoated</t>
    <phoneticPr fontId="1" type="noConversion"/>
  </si>
  <si>
    <t>IIS</t>
  </si>
  <si>
    <t>SH</t>
  </si>
  <si>
    <t>LH</t>
  </si>
  <si>
    <r>
      <t>E</t>
    </r>
    <r>
      <rPr>
        <sz val="12"/>
        <rFont val="宋体"/>
        <family val="3"/>
        <charset val="134"/>
      </rPr>
      <t>AR</t>
    </r>
    <phoneticPr fontId="6" type="noConversion"/>
  </si>
  <si>
    <r>
      <t>E</t>
    </r>
    <r>
      <rPr>
        <sz val="12"/>
        <rFont val="宋体"/>
        <family val="3"/>
        <charset val="134"/>
      </rPr>
      <t>IS</t>
    </r>
    <phoneticPr fontId="6" type="noConversion"/>
  </si>
  <si>
    <r>
      <t>I</t>
    </r>
    <r>
      <rPr>
        <sz val="12"/>
        <rFont val="宋体"/>
        <family val="3"/>
        <charset val="134"/>
      </rPr>
      <t>AR</t>
    </r>
    <phoneticPr fontId="6" type="noConversion"/>
  </si>
  <si>
    <r>
      <t>P</t>
    </r>
    <r>
      <rPr>
        <sz val="12"/>
        <rFont val="宋体"/>
        <family val="3"/>
        <charset val="134"/>
      </rPr>
      <t>rior to olfactory bulbectomy</t>
    </r>
    <phoneticPr fontId="6" type="noConversion"/>
  </si>
  <si>
    <t>Post olfactory bulbectomy</t>
    <phoneticPr fontId="6" type="noConversion"/>
  </si>
  <si>
    <t>Prior to olfactory bulbectomy</t>
  </si>
  <si>
    <t>Post olfactory bulbectomy</t>
  </si>
  <si>
    <r>
      <t>A</t>
    </r>
    <r>
      <rPr>
        <sz val="12"/>
        <rFont val="宋体"/>
        <family val="3"/>
        <charset val="134"/>
      </rPr>
      <t>rtificial caches</t>
    </r>
    <phoneticPr fontId="6" type="noConversion"/>
  </si>
  <si>
    <r>
      <t>Sham cache</t>
    </r>
    <r>
      <rPr>
        <sz val="12"/>
        <rFont val="宋体"/>
        <family val="3"/>
        <charset val="134"/>
      </rPr>
      <t>s</t>
    </r>
    <phoneticPr fontId="6" type="noConversion"/>
  </si>
  <si>
    <r>
      <t>I</t>
    </r>
    <r>
      <rPr>
        <sz val="12"/>
        <rFont val="宋体"/>
        <family val="3"/>
        <charset val="134"/>
      </rPr>
      <t>IS</t>
    </r>
    <phoneticPr fontId="6" type="noConversion"/>
  </si>
  <si>
    <t>EIS</t>
    <phoneticPr fontId="6" type="noConversion"/>
  </si>
  <si>
    <t>M</t>
    <phoneticPr fontId="6" type="noConversion"/>
  </si>
  <si>
    <t>Hoarding animals</t>
    <phoneticPr fontId="6" type="noConversion"/>
  </si>
  <si>
    <t>Non-hoarding animals</t>
    <phoneticPr fontId="6" type="noConversion"/>
  </si>
  <si>
    <r>
      <t>I</t>
    </r>
    <r>
      <rPr>
        <sz val="12"/>
        <rFont val="宋体"/>
        <family val="3"/>
        <charset val="134"/>
      </rPr>
      <t>I</t>
    </r>
    <r>
      <rPr>
        <sz val="11"/>
        <color theme="1"/>
        <rFont val="宋体"/>
        <family val="2"/>
        <charset val="134"/>
        <scheme val="minor"/>
      </rPr>
      <t>S</t>
    </r>
    <phoneticPr fontId="6" type="noConversion"/>
  </si>
  <si>
    <t>IAR</t>
    <phoneticPr fontId="6" type="noConversion"/>
  </si>
  <si>
    <t>EAR</t>
    <phoneticPr fontId="6" type="noConversion"/>
  </si>
  <si>
    <r>
      <t>S</t>
    </r>
    <r>
      <rPr>
        <sz val="12"/>
        <rFont val="宋体"/>
        <family val="3"/>
        <charset val="134"/>
      </rPr>
      <t>H</t>
    </r>
    <phoneticPr fontId="6" type="noConversion"/>
  </si>
  <si>
    <r>
      <t>L</t>
    </r>
    <r>
      <rPr>
        <sz val="12"/>
        <rFont val="宋体"/>
        <family val="3"/>
        <charset val="134"/>
      </rPr>
      <t>H</t>
    </r>
    <phoneticPr fontId="6" type="noConversion"/>
  </si>
  <si>
    <t>Hoarding animals</t>
    <phoneticPr fontId="6" type="noConversion"/>
  </si>
  <si>
    <t>Non-hoarding animals</t>
    <phoneticPr fontId="6" type="noConversion"/>
  </si>
  <si>
    <t>Soaked 0h</t>
    <phoneticPr fontId="6" type="noConversion"/>
  </si>
  <si>
    <t>Uncoated</t>
    <phoneticPr fontId="6" type="noConversion"/>
  </si>
  <si>
    <t>Partially-coated</t>
  </si>
  <si>
    <t>Wholly-coated</t>
  </si>
  <si>
    <r>
      <rPr>
        <i/>
        <sz val="12"/>
        <rFont val="宋体"/>
        <family val="3"/>
        <charset val="134"/>
      </rPr>
      <t>alpha</t>
    </r>
    <r>
      <rPr>
        <sz val="11"/>
        <color theme="1"/>
        <rFont val="宋体"/>
        <family val="2"/>
        <charset val="134"/>
        <scheme val="minor"/>
      </rPr>
      <t>-pinene</t>
    </r>
    <phoneticPr fontId="6" type="noConversion"/>
  </si>
  <si>
    <t>Camphene</t>
  </si>
  <si>
    <t>Isopropyl toluene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</si>
</sst>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indexed="8"/>
      <name val="宋体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i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NumberFormat="1" applyFont="1" applyFill="1" applyBorder="1" applyProtection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/>
    <xf numFmtId="0" fontId="5" fillId="0" borderId="0" xfId="0" applyFont="1" applyAlignment="1"/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43285214348207"/>
          <c:y val="5.1400554097404488E-2"/>
          <c:w val="0.80106714785651789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[1]Sheet4!$C$3</c:f>
              <c:strCache>
                <c:ptCount val="1"/>
                <c:pt idx="0">
                  <c:v>alpha-pinene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[1]Sheet4!$D$8:$F$8</c:f>
                <c:numCache>
                  <c:formatCode>General</c:formatCode>
                  <c:ptCount val="3"/>
                  <c:pt idx="0">
                    <c:v>5787.9758575669421</c:v>
                  </c:pt>
                  <c:pt idx="1">
                    <c:v>19028.320022038522</c:v>
                  </c:pt>
                  <c:pt idx="2">
                    <c:v>1951.6745587657113</c:v>
                  </c:pt>
                </c:numCache>
              </c:numRef>
            </c:plus>
            <c:minus>
              <c:numRef>
                <c:f>[1]Sheet4!$D$8:$F$8</c:f>
                <c:numCache>
                  <c:formatCode>General</c:formatCode>
                  <c:ptCount val="3"/>
                  <c:pt idx="0">
                    <c:v>5787.9758575669421</c:v>
                  </c:pt>
                  <c:pt idx="1">
                    <c:v>19028.320022038522</c:v>
                  </c:pt>
                  <c:pt idx="2">
                    <c:v>1951.6745587657113</c:v>
                  </c:pt>
                </c:numCache>
              </c:numRef>
            </c:minus>
          </c:errBars>
          <c:cat>
            <c:strRef>
              <c:f>[1]Sheet4!$D$2:$F$2</c:f>
              <c:strCache>
                <c:ptCount val="3"/>
                <c:pt idx="0">
                  <c:v>Soaked 0h</c:v>
                </c:pt>
                <c:pt idx="1">
                  <c:v>Soaked 2h</c:v>
                </c:pt>
                <c:pt idx="2">
                  <c:v>Soaked 4h</c:v>
                </c:pt>
              </c:strCache>
            </c:strRef>
          </c:cat>
          <c:val>
            <c:numRef>
              <c:f>[1]Sheet4!$D$3:$F$3</c:f>
              <c:numCache>
                <c:formatCode>General</c:formatCode>
                <c:ptCount val="3"/>
                <c:pt idx="0">
                  <c:v>176226.83333333334</c:v>
                </c:pt>
                <c:pt idx="1">
                  <c:v>205792.66666666666</c:v>
                </c:pt>
                <c:pt idx="2">
                  <c:v>288709</c:v>
                </c:pt>
              </c:numCache>
            </c:numRef>
          </c:val>
        </c:ser>
        <c:ser>
          <c:idx val="1"/>
          <c:order val="1"/>
          <c:tx>
            <c:strRef>
              <c:f>[1]Sheet4!$C$4</c:f>
              <c:strCache>
                <c:ptCount val="1"/>
                <c:pt idx="0">
                  <c:v>Camphene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[1]Sheet4!$D$9:$F$9</c:f>
                <c:numCache>
                  <c:formatCode>General</c:formatCode>
                  <c:ptCount val="3"/>
                  <c:pt idx="0">
                    <c:v>678.8630405153724</c:v>
                  </c:pt>
                  <c:pt idx="1">
                    <c:v>272.05166992891463</c:v>
                  </c:pt>
                  <c:pt idx="2">
                    <c:v>174.7928138619485</c:v>
                  </c:pt>
                </c:numCache>
              </c:numRef>
            </c:plus>
            <c:minus>
              <c:numRef>
                <c:f>[1]Sheet4!$D$9:$F$9</c:f>
                <c:numCache>
                  <c:formatCode>General</c:formatCode>
                  <c:ptCount val="3"/>
                  <c:pt idx="0">
                    <c:v>678.8630405153724</c:v>
                  </c:pt>
                  <c:pt idx="1">
                    <c:v>272.05166992891463</c:v>
                  </c:pt>
                  <c:pt idx="2">
                    <c:v>174.7928138619485</c:v>
                  </c:pt>
                </c:numCache>
              </c:numRef>
            </c:minus>
          </c:errBars>
          <c:cat>
            <c:strRef>
              <c:f>[1]Sheet4!$D$2:$F$2</c:f>
              <c:strCache>
                <c:ptCount val="3"/>
                <c:pt idx="0">
                  <c:v>Soaked 0h</c:v>
                </c:pt>
                <c:pt idx="1">
                  <c:v>Soaked 2h</c:v>
                </c:pt>
                <c:pt idx="2">
                  <c:v>Soaked 4h</c:v>
                </c:pt>
              </c:strCache>
            </c:strRef>
          </c:cat>
          <c:val>
            <c:numRef>
              <c:f>[1]Sheet4!$D$4:$F$4</c:f>
              <c:numCache>
                <c:formatCode>General</c:formatCode>
                <c:ptCount val="3"/>
                <c:pt idx="0">
                  <c:v>7221.166666666667</c:v>
                </c:pt>
                <c:pt idx="1">
                  <c:v>4855.333333333333</c:v>
                </c:pt>
                <c:pt idx="2">
                  <c:v>5817.166666666667</c:v>
                </c:pt>
              </c:numCache>
            </c:numRef>
          </c:val>
        </c:ser>
        <c:ser>
          <c:idx val="2"/>
          <c:order val="2"/>
          <c:tx>
            <c:strRef>
              <c:f>[1]Sheet4!$C$5</c:f>
              <c:strCache>
                <c:ptCount val="1"/>
                <c:pt idx="0">
                  <c:v>Isopropyl toluene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[1]Sheet4!$D$10:$F$10</c:f>
                <c:numCache>
                  <c:formatCode>General</c:formatCode>
                  <c:ptCount val="3"/>
                  <c:pt idx="0">
                    <c:v>383.25821727800059</c:v>
                  </c:pt>
                  <c:pt idx="1">
                    <c:v>311.3988599850681</c:v>
                  </c:pt>
                  <c:pt idx="2">
                    <c:v>440.81045939395665</c:v>
                  </c:pt>
                </c:numCache>
              </c:numRef>
            </c:plus>
            <c:minus>
              <c:numRef>
                <c:f>[1]Sheet4!$D$10:$F$10</c:f>
                <c:numCache>
                  <c:formatCode>General</c:formatCode>
                  <c:ptCount val="3"/>
                  <c:pt idx="0">
                    <c:v>383.25821727800059</c:v>
                  </c:pt>
                  <c:pt idx="1">
                    <c:v>311.3988599850681</c:v>
                  </c:pt>
                  <c:pt idx="2">
                    <c:v>440.81045939395665</c:v>
                  </c:pt>
                </c:numCache>
              </c:numRef>
            </c:minus>
          </c:errBars>
          <c:cat>
            <c:strRef>
              <c:f>[1]Sheet4!$D$2:$F$2</c:f>
              <c:strCache>
                <c:ptCount val="3"/>
                <c:pt idx="0">
                  <c:v>Soaked 0h</c:v>
                </c:pt>
                <c:pt idx="1">
                  <c:v>Soaked 2h</c:v>
                </c:pt>
                <c:pt idx="2">
                  <c:v>Soaked 4h</c:v>
                </c:pt>
              </c:strCache>
            </c:strRef>
          </c:cat>
          <c:val>
            <c:numRef>
              <c:f>[1]Sheet4!$D$5:$F$5</c:f>
              <c:numCache>
                <c:formatCode>General</c:formatCode>
                <c:ptCount val="3"/>
                <c:pt idx="0">
                  <c:v>17553.333333333332</c:v>
                </c:pt>
                <c:pt idx="1">
                  <c:v>18379.5</c:v>
                </c:pt>
                <c:pt idx="2">
                  <c:v>21034.166666666668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33952"/>
        <c:axId val="181944320"/>
      </c:barChart>
      <c:catAx>
        <c:axId val="18193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 treatments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944320"/>
        <c:crosses val="autoZero"/>
        <c:auto val="1"/>
        <c:lblAlgn val="ctr"/>
        <c:lblOffset val="100"/>
        <c:noMultiLvlLbl val="0"/>
      </c:catAx>
      <c:valAx>
        <c:axId val="1819443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Abundance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93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3888888888889"/>
          <c:y val="4.1090696996208806E-2"/>
          <c:w val="0.65949999999999998"/>
          <c:h val="0.126151574803149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34951881014874"/>
          <c:y val="5.1400554097404488E-2"/>
          <c:w val="0.80959492563429569"/>
          <c:h val="0.74175269757946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[1]Sheet4!$G$3</c:f>
              <c:strCache>
                <c:ptCount val="1"/>
                <c:pt idx="0">
                  <c:v>alpha-pinene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[1]Sheet4!$H$8:$J$8</c:f>
                <c:numCache>
                  <c:formatCode>General</c:formatCode>
                  <c:ptCount val="3"/>
                  <c:pt idx="0">
                    <c:v>1983.3182912594787</c:v>
                  </c:pt>
                  <c:pt idx="1">
                    <c:v>1878.6550449131896</c:v>
                  </c:pt>
                  <c:pt idx="2">
                    <c:v>143.66666666666666</c:v>
                  </c:pt>
                </c:numCache>
              </c:numRef>
            </c:plus>
            <c:minus>
              <c:numRef>
                <c:f>[1]Sheet4!$H$8:$J$8</c:f>
                <c:numCache>
                  <c:formatCode>General</c:formatCode>
                  <c:ptCount val="3"/>
                  <c:pt idx="0">
                    <c:v>1983.3182912594787</c:v>
                  </c:pt>
                  <c:pt idx="1">
                    <c:v>1878.6550449131896</c:v>
                  </c:pt>
                  <c:pt idx="2">
                    <c:v>143.66666666666666</c:v>
                  </c:pt>
                </c:numCache>
              </c:numRef>
            </c:minus>
          </c:errBars>
          <c:cat>
            <c:strRef>
              <c:f>[1]Sheet4!$H$2:$J$2</c:f>
              <c:strCache>
                <c:ptCount val="3"/>
                <c:pt idx="0">
                  <c:v>Uncoated</c:v>
                </c:pt>
                <c:pt idx="1">
                  <c:v>Partially-coated</c:v>
                </c:pt>
                <c:pt idx="2">
                  <c:v>Wholly-coated</c:v>
                </c:pt>
              </c:strCache>
            </c:strRef>
          </c:cat>
          <c:val>
            <c:numRef>
              <c:f>[1]Sheet4!$H$3:$J$3</c:f>
              <c:numCache>
                <c:formatCode>General</c:formatCode>
                <c:ptCount val="3"/>
                <c:pt idx="0">
                  <c:v>27068.666666666668</c:v>
                </c:pt>
                <c:pt idx="1">
                  <c:v>3598.3333333333335</c:v>
                </c:pt>
                <c:pt idx="2">
                  <c:v>143.66666666666666</c:v>
                </c:pt>
              </c:numCache>
            </c:numRef>
          </c:val>
        </c:ser>
        <c:ser>
          <c:idx val="1"/>
          <c:order val="1"/>
          <c:tx>
            <c:strRef>
              <c:f>[1]Sheet4!$G$4</c:f>
              <c:strCache>
                <c:ptCount val="1"/>
                <c:pt idx="0">
                  <c:v>Camphene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[1]Sheet4!$H$9:$J$9</c:f>
                <c:numCache>
                  <c:formatCode>General</c:formatCode>
                  <c:ptCount val="3"/>
                  <c:pt idx="0">
                    <c:v>506.14106509724905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plus>
            <c:minus>
              <c:numRef>
                <c:f>[1]Sheet4!$H$9:$J$9</c:f>
                <c:numCache>
                  <c:formatCode>General</c:formatCode>
                  <c:ptCount val="3"/>
                  <c:pt idx="0">
                    <c:v>506.14106509724905</c:v>
                  </c:pt>
                  <c:pt idx="1">
                    <c:v>0</c:v>
                  </c:pt>
                  <c:pt idx="2">
                    <c:v>0</c:v>
                  </c:pt>
                </c:numCache>
              </c:numRef>
            </c:minus>
          </c:errBars>
          <c:cat>
            <c:strRef>
              <c:f>[1]Sheet4!$H$2:$J$2</c:f>
              <c:strCache>
                <c:ptCount val="3"/>
                <c:pt idx="0">
                  <c:v>Uncoated</c:v>
                </c:pt>
                <c:pt idx="1">
                  <c:v>Partially-coated</c:v>
                </c:pt>
                <c:pt idx="2">
                  <c:v>Wholly-coated</c:v>
                </c:pt>
              </c:strCache>
            </c:strRef>
          </c:cat>
          <c:val>
            <c:numRef>
              <c:f>[1]Sheet4!$H$4:$J$4</c:f>
              <c:numCache>
                <c:formatCode>General</c:formatCode>
                <c:ptCount val="3"/>
                <c:pt idx="0">
                  <c:v>1922.3333333333333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[1]Sheet4!$G$5</c:f>
              <c:strCache>
                <c:ptCount val="1"/>
                <c:pt idx="0">
                  <c:v>Isopropyl toluene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[1]Sheet4!$H$10:$J$10</c:f>
                <c:numCache>
                  <c:formatCode>General</c:formatCode>
                  <c:ptCount val="3"/>
                  <c:pt idx="0">
                    <c:v>419.87974468888115</c:v>
                  </c:pt>
                  <c:pt idx="1">
                    <c:v>582.94720553789671</c:v>
                  </c:pt>
                  <c:pt idx="2">
                    <c:v>783.61987666923983</c:v>
                  </c:pt>
                </c:numCache>
              </c:numRef>
            </c:plus>
            <c:minus>
              <c:numRef>
                <c:f>[1]Sheet4!$H$10:$J$10</c:f>
                <c:numCache>
                  <c:formatCode>General</c:formatCode>
                  <c:ptCount val="3"/>
                  <c:pt idx="0">
                    <c:v>419.87974468888115</c:v>
                  </c:pt>
                  <c:pt idx="1">
                    <c:v>582.94720553789671</c:v>
                  </c:pt>
                  <c:pt idx="2">
                    <c:v>783.61987666923983</c:v>
                  </c:pt>
                </c:numCache>
              </c:numRef>
            </c:minus>
          </c:errBars>
          <c:cat>
            <c:strRef>
              <c:f>[1]Sheet4!$H$2:$J$2</c:f>
              <c:strCache>
                <c:ptCount val="3"/>
                <c:pt idx="0">
                  <c:v>Uncoated</c:v>
                </c:pt>
                <c:pt idx="1">
                  <c:v>Partially-coated</c:v>
                </c:pt>
                <c:pt idx="2">
                  <c:v>Wholly-coated</c:v>
                </c:pt>
              </c:strCache>
            </c:strRef>
          </c:cat>
          <c:val>
            <c:numRef>
              <c:f>[1]Sheet4!$H$5:$J$5</c:f>
              <c:numCache>
                <c:formatCode>General</c:formatCode>
                <c:ptCount val="3"/>
                <c:pt idx="0">
                  <c:v>11108</c:v>
                </c:pt>
                <c:pt idx="1">
                  <c:v>6762.333333333333</c:v>
                </c:pt>
                <c:pt idx="2">
                  <c:v>9812.6666666666661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6064"/>
        <c:axId val="181982336"/>
      </c:barChart>
      <c:catAx>
        <c:axId val="18197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 treatments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982336"/>
        <c:crosses val="autoZero"/>
        <c:auto val="1"/>
        <c:lblAlgn val="ctr"/>
        <c:lblOffset val="100"/>
        <c:noMultiLvlLbl val="0"/>
      </c:catAx>
      <c:valAx>
        <c:axId val="1819823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Abundance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197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827777777777779"/>
          <c:y val="7.8127734033245841E-2"/>
          <c:w val="0.48449999999999993"/>
          <c:h val="0.251151574803149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'Figure 2'!$F$25:$H$25</c:f>
                <c:numCache>
                  <c:formatCode>General</c:formatCode>
                  <c:ptCount val="3"/>
                  <c:pt idx="0">
                    <c:v>3.6751795118666561</c:v>
                  </c:pt>
                  <c:pt idx="1">
                    <c:v>5.9541068926320921</c:v>
                  </c:pt>
                  <c:pt idx="2">
                    <c:v>6.1604698594254099</c:v>
                  </c:pt>
                </c:numCache>
              </c:numRef>
            </c:plus>
            <c:minus>
              <c:numRef>
                <c:f>'Figure 2'!$F$25:$H$25</c:f>
                <c:numCache>
                  <c:formatCode>General</c:formatCode>
                  <c:ptCount val="3"/>
                  <c:pt idx="0">
                    <c:v>3.6751795118666561</c:v>
                  </c:pt>
                  <c:pt idx="1">
                    <c:v>5.9541068926320921</c:v>
                  </c:pt>
                  <c:pt idx="2">
                    <c:v>6.1604698594254099</c:v>
                  </c:pt>
                </c:numCache>
              </c:numRef>
            </c:minus>
          </c:errBars>
          <c:cat>
            <c:strRef>
              <c:f>'Figure 2'!$F$23:$H$23</c:f>
              <c:strCache>
                <c:ptCount val="3"/>
                <c:pt idx="0">
                  <c:v>Wholly-coated</c:v>
                </c:pt>
                <c:pt idx="1">
                  <c:v>Partially-coated</c:v>
                </c:pt>
                <c:pt idx="2">
                  <c:v>Control</c:v>
                </c:pt>
              </c:strCache>
            </c:strRef>
          </c:cat>
          <c:val>
            <c:numRef>
              <c:f>'Figure 2'!$F$24:$H$24</c:f>
              <c:numCache>
                <c:formatCode>General</c:formatCode>
                <c:ptCount val="3"/>
                <c:pt idx="0">
                  <c:v>39.583333333333336</c:v>
                </c:pt>
                <c:pt idx="1">
                  <c:v>57.916666666666657</c:v>
                </c:pt>
                <c:pt idx="2">
                  <c:v>67.083333333333343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82016"/>
        <c:axId val="73783552"/>
      </c:barChart>
      <c:catAx>
        <c:axId val="737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Treatments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73783552"/>
        <c:crosses val="autoZero"/>
        <c:auto val="1"/>
        <c:lblAlgn val="ctr"/>
        <c:lblOffset val="100"/>
        <c:noMultiLvlLbl val="0"/>
      </c:catAx>
      <c:valAx>
        <c:axId val="737835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Pilferage rate (%)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378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'Figure 2'!$O$26:$Q$26</c:f>
                <c:numCache>
                  <c:formatCode>General</c:formatCode>
                  <c:ptCount val="3"/>
                  <c:pt idx="0">
                    <c:v>4.7871355387816905</c:v>
                  </c:pt>
                  <c:pt idx="1">
                    <c:v>7.9397810710869194</c:v>
                  </c:pt>
                  <c:pt idx="2">
                    <c:v>10.209986638605058</c:v>
                  </c:pt>
                </c:numCache>
              </c:numRef>
            </c:plus>
            <c:minus>
              <c:numRef>
                <c:f>'Figure 2'!$O$26:$Q$26</c:f>
                <c:numCache>
                  <c:formatCode>General</c:formatCode>
                  <c:ptCount val="3"/>
                  <c:pt idx="0">
                    <c:v>4.7871355387816905</c:v>
                  </c:pt>
                  <c:pt idx="1">
                    <c:v>7.9397810710869194</c:v>
                  </c:pt>
                  <c:pt idx="2">
                    <c:v>10.209986638605058</c:v>
                  </c:pt>
                </c:numCache>
              </c:numRef>
            </c:minus>
          </c:errBars>
          <c:cat>
            <c:strRef>
              <c:f>'Figure 2'!$O$24:$Q$24</c:f>
              <c:strCache>
                <c:ptCount val="3"/>
                <c:pt idx="0">
                  <c:v>Wholly-coated</c:v>
                </c:pt>
                <c:pt idx="1">
                  <c:v>Partially-coated</c:v>
                </c:pt>
                <c:pt idx="2">
                  <c:v>Control</c:v>
                </c:pt>
              </c:strCache>
            </c:strRef>
          </c:cat>
          <c:val>
            <c:numRef>
              <c:f>'Figure 2'!$O$25:$Q$25</c:f>
              <c:numCache>
                <c:formatCode>General</c:formatCode>
                <c:ptCount val="3"/>
                <c:pt idx="0">
                  <c:v>73.333333333333329</c:v>
                </c:pt>
                <c:pt idx="1">
                  <c:v>53.888888888888886</c:v>
                </c:pt>
                <c:pt idx="2">
                  <c:v>52.777777777777779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52672"/>
        <c:axId val="94667136"/>
      </c:barChart>
      <c:catAx>
        <c:axId val="9465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Treatments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94667136"/>
        <c:crosses val="autoZero"/>
        <c:auto val="1"/>
        <c:lblAlgn val="ctr"/>
        <c:lblOffset val="100"/>
        <c:noMultiLvlLbl val="0"/>
      </c:catAx>
      <c:valAx>
        <c:axId val="946671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Proportion of seeds scatterhoarded (%)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652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5.1400554097404488E-2"/>
          <c:w val="0.85263692038495187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2'!$H$45</c:f>
              <c:strCache>
                <c:ptCount val="1"/>
                <c:pt idx="0">
                  <c:v>Scatter-hoarding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'Figure 2'!$I$47:$K$47</c:f>
                <c:numCache>
                  <c:formatCode>General</c:formatCode>
                  <c:ptCount val="3"/>
                  <c:pt idx="0">
                    <c:v>10.209986638605058</c:v>
                  </c:pt>
                  <c:pt idx="1">
                    <c:v>7.9397810710869194</c:v>
                  </c:pt>
                  <c:pt idx="2">
                    <c:v>4.7871355387816905</c:v>
                  </c:pt>
                </c:numCache>
              </c:numRef>
            </c:plus>
            <c:minus>
              <c:numRef>
                <c:f>'Figure 2'!$I$47:$K$47</c:f>
                <c:numCache>
                  <c:formatCode>General</c:formatCode>
                  <c:ptCount val="3"/>
                  <c:pt idx="0">
                    <c:v>10.209986638605058</c:v>
                  </c:pt>
                  <c:pt idx="1">
                    <c:v>7.9397810710869194</c:v>
                  </c:pt>
                  <c:pt idx="2">
                    <c:v>4.7871355387816905</c:v>
                  </c:pt>
                </c:numCache>
              </c:numRef>
            </c:minus>
          </c:errBars>
          <c:cat>
            <c:strRef>
              <c:f>'Figure 2'!$I$44:$K$44</c:f>
              <c:strCache>
                <c:ptCount val="3"/>
                <c:pt idx="0">
                  <c:v>Uncoated</c:v>
                </c:pt>
                <c:pt idx="1">
                  <c:v>Partially-coated</c:v>
                </c:pt>
                <c:pt idx="2">
                  <c:v>Wholly-coated</c:v>
                </c:pt>
              </c:strCache>
            </c:strRef>
          </c:cat>
          <c:val>
            <c:numRef>
              <c:f>'Figure 2'!$I$45:$K$45</c:f>
              <c:numCache>
                <c:formatCode>General</c:formatCode>
                <c:ptCount val="3"/>
                <c:pt idx="0">
                  <c:v>52.777777777777779</c:v>
                </c:pt>
                <c:pt idx="1">
                  <c:v>53.888888888888886</c:v>
                </c:pt>
                <c:pt idx="2">
                  <c:v>73.333333333333329</c:v>
                </c:pt>
              </c:numCache>
            </c:numRef>
          </c:val>
        </c:ser>
        <c:ser>
          <c:idx val="1"/>
          <c:order val="1"/>
          <c:tx>
            <c:strRef>
              <c:f>'Figure 2'!$H$46</c:f>
              <c:strCache>
                <c:ptCount val="1"/>
                <c:pt idx="0">
                  <c:v>Pilferage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'Figure 2'!$I$48:$K$48</c:f>
                <c:numCache>
                  <c:formatCode>General</c:formatCode>
                  <c:ptCount val="3"/>
                  <c:pt idx="0">
                    <c:v>6.1604698594254099</c:v>
                  </c:pt>
                  <c:pt idx="1">
                    <c:v>5.9541068926320921</c:v>
                  </c:pt>
                  <c:pt idx="2">
                    <c:v>3.6751795118666561</c:v>
                  </c:pt>
                </c:numCache>
              </c:numRef>
            </c:plus>
            <c:minus>
              <c:numRef>
                <c:f>'Figure 2'!$I$48:$K$48</c:f>
                <c:numCache>
                  <c:formatCode>General</c:formatCode>
                  <c:ptCount val="3"/>
                  <c:pt idx="0">
                    <c:v>6.1604698594254099</c:v>
                  </c:pt>
                  <c:pt idx="1">
                    <c:v>5.9541068926320921</c:v>
                  </c:pt>
                  <c:pt idx="2">
                    <c:v>3.6751795118666561</c:v>
                  </c:pt>
                </c:numCache>
              </c:numRef>
            </c:minus>
          </c:errBars>
          <c:cat>
            <c:strRef>
              <c:f>'Figure 2'!$I$44:$K$44</c:f>
              <c:strCache>
                <c:ptCount val="3"/>
                <c:pt idx="0">
                  <c:v>Uncoated</c:v>
                </c:pt>
                <c:pt idx="1">
                  <c:v>Partially-coated</c:v>
                </c:pt>
                <c:pt idx="2">
                  <c:v>Wholly-coated</c:v>
                </c:pt>
              </c:strCache>
            </c:strRef>
          </c:cat>
          <c:val>
            <c:numRef>
              <c:f>'Figure 2'!$I$46:$K$46</c:f>
              <c:numCache>
                <c:formatCode>General</c:formatCode>
                <c:ptCount val="3"/>
                <c:pt idx="0">
                  <c:v>67.083333333333343</c:v>
                </c:pt>
                <c:pt idx="1">
                  <c:v>57.916666666666657</c:v>
                </c:pt>
                <c:pt idx="2">
                  <c:v>39.583333333333336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975488"/>
        <c:axId val="94977408"/>
      </c:barChart>
      <c:catAx>
        <c:axId val="949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 treatments</a:t>
                </a:r>
                <a:endParaRPr lang="zh-CN" alt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94977408"/>
        <c:crosses val="autoZero"/>
        <c:auto val="1"/>
        <c:lblAlgn val="ctr"/>
        <c:lblOffset val="100"/>
        <c:noMultiLvlLbl val="0"/>
      </c:catAx>
      <c:valAx>
        <c:axId val="949774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Percentage pilfered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7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795866141732281"/>
          <c:y val="5.0542067658209393E-2"/>
          <c:w val="0.4059302274715661"/>
          <c:h val="9.798993875765529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5.1400554097404488E-2"/>
          <c:w val="0.85578937007874012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[1]手术后找寻!$L$14</c:f>
              <c:strCache>
                <c:ptCount val="1"/>
                <c:pt idx="0">
                  <c:v>Prior to olfactory bulbectomy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[1]手术后找寻!$L$18:$L$19</c:f>
                <c:numCache>
                  <c:formatCode>General</c:formatCode>
                  <c:ptCount val="2"/>
                  <c:pt idx="0">
                    <c:v>6.22</c:v>
                  </c:pt>
                  <c:pt idx="1">
                    <c:v>1.4</c:v>
                  </c:pt>
                </c:numCache>
              </c:numRef>
            </c:plus>
            <c:minus>
              <c:numRef>
                <c:f>[1]手术后找寻!$L$18:$L$19</c:f>
                <c:numCache>
                  <c:formatCode>General</c:formatCode>
                  <c:ptCount val="2"/>
                  <c:pt idx="0">
                    <c:v>6.22</c:v>
                  </c:pt>
                  <c:pt idx="1">
                    <c:v>1.4</c:v>
                  </c:pt>
                </c:numCache>
              </c:numRef>
            </c:minus>
          </c:errBars>
          <c:cat>
            <c:strRef>
              <c:f>[1]手术后找寻!$K$15:$K$16</c:f>
              <c:strCache>
                <c:ptCount val="2"/>
                <c:pt idx="0">
                  <c:v>Artificial caches</c:v>
                </c:pt>
                <c:pt idx="1">
                  <c:v>Sham caches</c:v>
                </c:pt>
              </c:strCache>
            </c:strRef>
          </c:cat>
          <c:val>
            <c:numRef>
              <c:f>[1]手术后找寻!$L$15:$L$16</c:f>
              <c:numCache>
                <c:formatCode>General</c:formatCode>
                <c:ptCount val="2"/>
                <c:pt idx="0">
                  <c:v>62.44</c:v>
                </c:pt>
                <c:pt idx="1">
                  <c:v>3.16</c:v>
                </c:pt>
              </c:numCache>
            </c:numRef>
          </c:val>
        </c:ser>
        <c:ser>
          <c:idx val="1"/>
          <c:order val="1"/>
          <c:tx>
            <c:strRef>
              <c:f>[1]手术后找寻!$M$14</c:f>
              <c:strCache>
                <c:ptCount val="1"/>
                <c:pt idx="0">
                  <c:v>Post olfactory bulbectomy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[1]手术后找寻!$M$18:$M$19</c:f>
                <c:numCache>
                  <c:formatCode>General</c:formatCode>
                  <c:ptCount val="2"/>
                  <c:pt idx="0">
                    <c:v>1.45</c:v>
                  </c:pt>
                  <c:pt idx="1">
                    <c:v>3.44</c:v>
                  </c:pt>
                </c:numCache>
              </c:numRef>
            </c:plus>
            <c:minus>
              <c:numRef>
                <c:f>[1]手术后找寻!$M$18:$M$19</c:f>
                <c:numCache>
                  <c:formatCode>General</c:formatCode>
                  <c:ptCount val="2"/>
                  <c:pt idx="0">
                    <c:v>1.45</c:v>
                  </c:pt>
                  <c:pt idx="1">
                    <c:v>3.44</c:v>
                  </c:pt>
                </c:numCache>
              </c:numRef>
            </c:minus>
          </c:errBars>
          <c:cat>
            <c:strRef>
              <c:f>[1]手术后找寻!$K$15:$K$16</c:f>
              <c:strCache>
                <c:ptCount val="2"/>
                <c:pt idx="0">
                  <c:v>Artificial caches</c:v>
                </c:pt>
                <c:pt idx="1">
                  <c:v>Sham caches</c:v>
                </c:pt>
              </c:strCache>
            </c:strRef>
          </c:cat>
          <c:val>
            <c:numRef>
              <c:f>[1]手术后找寻!$M$15:$M$16</c:f>
              <c:numCache>
                <c:formatCode>General</c:formatCode>
                <c:ptCount val="2"/>
                <c:pt idx="0">
                  <c:v>24.89</c:v>
                </c:pt>
                <c:pt idx="1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45728"/>
        <c:axId val="98347648"/>
      </c:barChart>
      <c:catAx>
        <c:axId val="9834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Cache types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47648"/>
        <c:crosses val="autoZero"/>
        <c:auto val="1"/>
        <c:lblAlgn val="ctr"/>
        <c:lblOffset val="100"/>
        <c:noMultiLvlLbl val="0"/>
      </c:catAx>
      <c:valAx>
        <c:axId val="983476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Percentage of pilfered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4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777777777777777"/>
          <c:y val="4.0898950131233597E-2"/>
          <c:w val="0.37222222222222223"/>
          <c:h val="0.2098687664041994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18285214348206"/>
          <c:y val="5.1400554097404488E-2"/>
          <c:w val="0.83892825896762901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[1]Sheet1!$R$40</c:f>
              <c:strCache>
                <c:ptCount val="1"/>
                <c:pt idx="0">
                  <c:v>Prior to olfactory bulbectomy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[1]Sheet1!$S$43:$X$43</c:f>
                <c:numCache>
                  <c:formatCode>General</c:formatCode>
                  <c:ptCount val="6"/>
                  <c:pt idx="0">
                    <c:v>1.1288856080442264</c:v>
                  </c:pt>
                  <c:pt idx="1">
                    <c:v>0.654754689714937</c:v>
                  </c:pt>
                  <c:pt idx="2">
                    <c:v>0.4598040377013014</c:v>
                  </c:pt>
                  <c:pt idx="3">
                    <c:v>0.52821619217798754</c:v>
                  </c:pt>
                  <c:pt idx="4">
                    <c:v>1.0605146665768843</c:v>
                  </c:pt>
                  <c:pt idx="5">
                    <c:v>0.52263577006185502</c:v>
                  </c:pt>
                </c:numCache>
              </c:numRef>
            </c:plus>
            <c:minus>
              <c:numRef>
                <c:f>[1]Sheet1!$S$43:$X$43</c:f>
                <c:numCache>
                  <c:formatCode>General</c:formatCode>
                  <c:ptCount val="6"/>
                  <c:pt idx="0">
                    <c:v>1.1288856080442264</c:v>
                  </c:pt>
                  <c:pt idx="1">
                    <c:v>0.654754689714937</c:v>
                  </c:pt>
                  <c:pt idx="2">
                    <c:v>0.4598040377013014</c:v>
                  </c:pt>
                  <c:pt idx="3">
                    <c:v>0.52821619217798754</c:v>
                  </c:pt>
                  <c:pt idx="4">
                    <c:v>1.0605146665768843</c:v>
                  </c:pt>
                  <c:pt idx="5">
                    <c:v>0.52263577006185502</c:v>
                  </c:pt>
                </c:numCache>
              </c:numRef>
            </c:minus>
          </c:errBars>
          <c:cat>
            <c:strRef>
              <c:f>[1]Sheet1!$S$39:$X$39</c:f>
              <c:strCache>
                <c:ptCount val="6"/>
                <c:pt idx="0">
                  <c:v>IIS</c:v>
                </c:pt>
                <c:pt idx="1">
                  <c:v>EIS</c:v>
                </c:pt>
                <c:pt idx="2">
                  <c:v>IAR</c:v>
                </c:pt>
                <c:pt idx="3">
                  <c:v>EAR</c:v>
                </c:pt>
                <c:pt idx="4">
                  <c:v>SH</c:v>
                </c:pt>
                <c:pt idx="5">
                  <c:v>LH</c:v>
                </c:pt>
              </c:strCache>
            </c:strRef>
          </c:cat>
          <c:val>
            <c:numRef>
              <c:f>[1]Sheet1!$S$40:$X$40</c:f>
              <c:numCache>
                <c:formatCode>General</c:formatCode>
                <c:ptCount val="6"/>
                <c:pt idx="0">
                  <c:v>6.5</c:v>
                </c:pt>
                <c:pt idx="1">
                  <c:v>16.500000000000004</c:v>
                </c:pt>
                <c:pt idx="2">
                  <c:v>2.5000000000000004</c:v>
                </c:pt>
                <c:pt idx="3">
                  <c:v>9.3333333333333321</c:v>
                </c:pt>
                <c:pt idx="4">
                  <c:v>61.000000000000014</c:v>
                </c:pt>
                <c:pt idx="5">
                  <c:v>4.1666666666666661</c:v>
                </c:pt>
              </c:numCache>
            </c:numRef>
          </c:val>
        </c:ser>
        <c:ser>
          <c:idx val="1"/>
          <c:order val="1"/>
          <c:tx>
            <c:strRef>
              <c:f>[1]Sheet1!$R$41</c:f>
              <c:strCache>
                <c:ptCount val="1"/>
                <c:pt idx="0">
                  <c:v>Post olfactory bulbectomy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[1]Sheet1!$S$44:$X$44</c:f>
                <c:numCache>
                  <c:formatCode>General</c:formatCode>
                  <c:ptCount val="6"/>
                  <c:pt idx="0">
                    <c:v>0.13781637176578718</c:v>
                  </c:pt>
                  <c:pt idx="1">
                    <c:v>0.55785192725062283</c:v>
                  </c:pt>
                  <c:pt idx="2">
                    <c:v>0</c:v>
                  </c:pt>
                  <c:pt idx="3">
                    <c:v>0.2885802224980194</c:v>
                  </c:pt>
                  <c:pt idx="4">
                    <c:v>0.81488454267029842</c:v>
                  </c:pt>
                  <c:pt idx="5">
                    <c:v>0.16216808513683997</c:v>
                  </c:pt>
                </c:numCache>
              </c:numRef>
            </c:plus>
            <c:minus>
              <c:numRef>
                <c:f>[1]Sheet1!$S$44:$X$44</c:f>
                <c:numCache>
                  <c:formatCode>General</c:formatCode>
                  <c:ptCount val="6"/>
                  <c:pt idx="0">
                    <c:v>0.13781637176578718</c:v>
                  </c:pt>
                  <c:pt idx="1">
                    <c:v>0.55785192725062283</c:v>
                  </c:pt>
                  <c:pt idx="2">
                    <c:v>0</c:v>
                  </c:pt>
                  <c:pt idx="3">
                    <c:v>0.2885802224980194</c:v>
                  </c:pt>
                  <c:pt idx="4">
                    <c:v>0.81488454267029842</c:v>
                  </c:pt>
                  <c:pt idx="5">
                    <c:v>0.16216808513683997</c:v>
                  </c:pt>
                </c:numCache>
              </c:numRef>
            </c:minus>
          </c:errBars>
          <c:cat>
            <c:strRef>
              <c:f>[1]Sheet1!$S$39:$X$39</c:f>
              <c:strCache>
                <c:ptCount val="6"/>
                <c:pt idx="0">
                  <c:v>IIS</c:v>
                </c:pt>
                <c:pt idx="1">
                  <c:v>EIS</c:v>
                </c:pt>
                <c:pt idx="2">
                  <c:v>IAR</c:v>
                </c:pt>
                <c:pt idx="3">
                  <c:v>EAR</c:v>
                </c:pt>
                <c:pt idx="4">
                  <c:v>SH</c:v>
                </c:pt>
                <c:pt idx="5">
                  <c:v>LH</c:v>
                </c:pt>
              </c:strCache>
            </c:strRef>
          </c:cat>
          <c:val>
            <c:numRef>
              <c:f>[1]Sheet1!$S$41:$X$41</c:f>
              <c:numCache>
                <c:formatCode>General</c:formatCode>
                <c:ptCount val="6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3</c:v>
                </c:pt>
                <c:pt idx="4">
                  <c:v>86.333333333333343</c:v>
                </c:pt>
                <c:pt idx="5">
                  <c:v>0.66666666666666674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54528"/>
        <c:axId val="98501760"/>
      </c:barChart>
      <c:catAx>
        <c:axId val="9845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</a:t>
                </a:r>
                <a:r>
                  <a:rPr lang="en-US" altLang="zh-CN" baseline="0"/>
                  <a:t> fates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501760"/>
        <c:crosses val="autoZero"/>
        <c:auto val="1"/>
        <c:lblAlgn val="ctr"/>
        <c:lblOffset val="100"/>
        <c:noMultiLvlLbl val="0"/>
      </c:catAx>
      <c:valAx>
        <c:axId val="985017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Proportion of seeds (%)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454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222222222222222"/>
          <c:y val="7.7935987168270646E-2"/>
          <c:w val="0.41944444444444445"/>
          <c:h val="0.140424321959755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5.1400554097404488E-2"/>
          <c:w val="0.8500393700787402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[1]Sheet3!$A$4</c:f>
              <c:strCache>
                <c:ptCount val="1"/>
                <c:pt idx="0">
                  <c:v>Hoarding animals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[1]Sheet3!$B$6:$D$6</c:f>
                <c:numCache>
                  <c:formatCode>General</c:formatCode>
                  <c:ptCount val="3"/>
                  <c:pt idx="0">
                    <c:v>10.76</c:v>
                  </c:pt>
                  <c:pt idx="1">
                    <c:v>4.8099999999999996</c:v>
                  </c:pt>
                  <c:pt idx="2">
                    <c:v>9.5299999999999994</c:v>
                  </c:pt>
                </c:numCache>
              </c:numRef>
            </c:plus>
            <c:minus>
              <c:numRef>
                <c:f>[1]Sheet3!$B$6:$D$6</c:f>
                <c:numCache>
                  <c:formatCode>General</c:formatCode>
                  <c:ptCount val="3"/>
                  <c:pt idx="0">
                    <c:v>10.76</c:v>
                  </c:pt>
                  <c:pt idx="1">
                    <c:v>4.8099999999999996</c:v>
                  </c:pt>
                  <c:pt idx="2">
                    <c:v>9.5299999999999994</c:v>
                  </c:pt>
                </c:numCache>
              </c:numRef>
            </c:minus>
          </c:errBars>
          <c:cat>
            <c:strRef>
              <c:f>[1]Sheet3!$B$3:$D$3</c:f>
              <c:strCache>
                <c:ptCount val="3"/>
                <c:pt idx="0">
                  <c:v>IIS</c:v>
                </c:pt>
                <c:pt idx="1">
                  <c:v>EIS</c:v>
                </c:pt>
                <c:pt idx="2">
                  <c:v>M</c:v>
                </c:pt>
              </c:strCache>
            </c:strRef>
          </c:cat>
          <c:val>
            <c:numRef>
              <c:f>[1]Sheet3!$B$4:$D$4</c:f>
              <c:numCache>
                <c:formatCode>General</c:formatCode>
                <c:ptCount val="3"/>
                <c:pt idx="0">
                  <c:v>41.85</c:v>
                </c:pt>
                <c:pt idx="1">
                  <c:v>8.89</c:v>
                </c:pt>
                <c:pt idx="2">
                  <c:v>49.25</c:v>
                </c:pt>
              </c:numCache>
            </c:numRef>
          </c:val>
        </c:ser>
        <c:ser>
          <c:idx val="1"/>
          <c:order val="1"/>
          <c:tx>
            <c:strRef>
              <c:f>[1]Sheet3!$A$5</c:f>
              <c:strCache>
                <c:ptCount val="1"/>
                <c:pt idx="0">
                  <c:v>Non-hoarding animals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[1]Sheet3!$B$7:$D$7</c:f>
                <c:numCache>
                  <c:formatCode>General</c:formatCode>
                  <c:ptCount val="3"/>
                  <c:pt idx="0">
                    <c:v>2.74</c:v>
                  </c:pt>
                  <c:pt idx="1">
                    <c:v>5.62</c:v>
                  </c:pt>
                  <c:pt idx="2">
                    <c:v>6.15</c:v>
                  </c:pt>
                </c:numCache>
              </c:numRef>
            </c:plus>
            <c:minus>
              <c:numRef>
                <c:f>[1]Sheet3!$B$7:$D$7</c:f>
                <c:numCache>
                  <c:formatCode>General</c:formatCode>
                  <c:ptCount val="3"/>
                  <c:pt idx="0">
                    <c:v>2.74</c:v>
                  </c:pt>
                  <c:pt idx="1">
                    <c:v>5.62</c:v>
                  </c:pt>
                  <c:pt idx="2">
                    <c:v>6.15</c:v>
                  </c:pt>
                </c:numCache>
              </c:numRef>
            </c:minus>
          </c:errBars>
          <c:cat>
            <c:strRef>
              <c:f>[1]Sheet3!$B$3:$D$3</c:f>
              <c:strCache>
                <c:ptCount val="3"/>
                <c:pt idx="0">
                  <c:v>IIS</c:v>
                </c:pt>
                <c:pt idx="1">
                  <c:v>EIS</c:v>
                </c:pt>
                <c:pt idx="2">
                  <c:v>M</c:v>
                </c:pt>
              </c:strCache>
            </c:strRef>
          </c:cat>
          <c:val>
            <c:numRef>
              <c:f>[1]Sheet3!$B$5:$D$5</c:f>
              <c:numCache>
                <c:formatCode>General</c:formatCode>
                <c:ptCount val="3"/>
                <c:pt idx="0">
                  <c:v>7.88</c:v>
                </c:pt>
                <c:pt idx="1">
                  <c:v>40.909999999999997</c:v>
                </c:pt>
                <c:pt idx="2">
                  <c:v>51.21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067008"/>
        <c:axId val="99068928"/>
      </c:barChart>
      <c:catAx>
        <c:axId val="9906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 fates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068928"/>
        <c:crosses val="autoZero"/>
        <c:auto val="1"/>
        <c:lblAlgn val="ctr"/>
        <c:lblOffset val="100"/>
        <c:noMultiLvlLbl val="0"/>
      </c:catAx>
      <c:valAx>
        <c:axId val="9906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Percentage of seeds </a:t>
                </a:r>
                <a:endParaRPr lang="zh-CN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9067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79833770778652"/>
          <c:y val="5.9394138232720911E-2"/>
          <c:w val="0.50101356080489934"/>
          <c:h val="0.1543132108486439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09951881014873"/>
          <c:y val="5.1400554097404488E-2"/>
          <c:w val="0.85258114610673674"/>
          <c:h val="0.73076771653543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[1]Sheet3!$C$19</c:f>
              <c:strCache>
                <c:ptCount val="1"/>
                <c:pt idx="0">
                  <c:v>Hoarding animals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[1]Sheet3!$D$23:$I$23</c:f>
                <c:numCache>
                  <c:formatCode>General</c:formatCode>
                  <c:ptCount val="6"/>
                  <c:pt idx="0">
                    <c:v>2.73</c:v>
                  </c:pt>
                  <c:pt idx="1">
                    <c:v>4.5599999999999996</c:v>
                  </c:pt>
                  <c:pt idx="2">
                    <c:v>1.88</c:v>
                  </c:pt>
                  <c:pt idx="3">
                    <c:v>7.04</c:v>
                  </c:pt>
                  <c:pt idx="4">
                    <c:v>4.8</c:v>
                  </c:pt>
                  <c:pt idx="5">
                    <c:v>2.21</c:v>
                  </c:pt>
                </c:numCache>
              </c:numRef>
            </c:plus>
            <c:minus>
              <c:numRef>
                <c:f>[1]Sheet3!$D$23:$I$23</c:f>
                <c:numCache>
                  <c:formatCode>General</c:formatCode>
                  <c:ptCount val="6"/>
                  <c:pt idx="0">
                    <c:v>2.73</c:v>
                  </c:pt>
                  <c:pt idx="1">
                    <c:v>4.5599999999999996</c:v>
                  </c:pt>
                  <c:pt idx="2">
                    <c:v>1.88</c:v>
                  </c:pt>
                  <c:pt idx="3">
                    <c:v>7.04</c:v>
                  </c:pt>
                  <c:pt idx="4">
                    <c:v>4.8</c:v>
                  </c:pt>
                  <c:pt idx="5">
                    <c:v>2.21</c:v>
                  </c:pt>
                </c:numCache>
              </c:numRef>
            </c:minus>
          </c:errBars>
          <c:cat>
            <c:strRef>
              <c:f>[1]Sheet3!$D$18:$I$18</c:f>
              <c:strCache>
                <c:ptCount val="6"/>
                <c:pt idx="0">
                  <c:v>IIS</c:v>
                </c:pt>
                <c:pt idx="1">
                  <c:v>EIS</c:v>
                </c:pt>
                <c:pt idx="2">
                  <c:v>IAR</c:v>
                </c:pt>
                <c:pt idx="3">
                  <c:v>EAR</c:v>
                </c:pt>
                <c:pt idx="4">
                  <c:v>SH</c:v>
                </c:pt>
                <c:pt idx="5">
                  <c:v>LH</c:v>
                </c:pt>
              </c:strCache>
            </c:strRef>
          </c:cat>
          <c:val>
            <c:numRef>
              <c:f>[1]Sheet3!$D$19:$I$19</c:f>
              <c:numCache>
                <c:formatCode>General</c:formatCode>
                <c:ptCount val="6"/>
                <c:pt idx="0">
                  <c:v>4.8099999999999996</c:v>
                </c:pt>
                <c:pt idx="1">
                  <c:v>16.3</c:v>
                </c:pt>
                <c:pt idx="2">
                  <c:v>2.97</c:v>
                </c:pt>
                <c:pt idx="3">
                  <c:v>25.93</c:v>
                </c:pt>
                <c:pt idx="4">
                  <c:v>47.41</c:v>
                </c:pt>
                <c:pt idx="5">
                  <c:v>2.59</c:v>
                </c:pt>
              </c:numCache>
            </c:numRef>
          </c:val>
        </c:ser>
        <c:ser>
          <c:idx val="1"/>
          <c:order val="1"/>
          <c:tx>
            <c:strRef>
              <c:f>[1]Sheet3!$C$20</c:f>
              <c:strCache>
                <c:ptCount val="1"/>
                <c:pt idx="0">
                  <c:v>Non-hoarding animals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[1]Sheet3!$D$24:$I$24</c:f>
                <c:numCache>
                  <c:formatCode>General</c:formatCode>
                  <c:ptCount val="6"/>
                  <c:pt idx="0">
                    <c:v>12.89</c:v>
                  </c:pt>
                  <c:pt idx="1">
                    <c:v>8.1300000000000008</c:v>
                  </c:pt>
                  <c:pt idx="2">
                    <c:v>1.91</c:v>
                  </c:pt>
                  <c:pt idx="3">
                    <c:v>7.54</c:v>
                  </c:pt>
                  <c:pt idx="4">
                    <c:v>0.49</c:v>
                  </c:pt>
                  <c:pt idx="5">
                    <c:v>0.32</c:v>
                  </c:pt>
                </c:numCache>
              </c:numRef>
            </c:plus>
            <c:minus>
              <c:numRef>
                <c:f>[1]Sheet3!$D$24:$I$24</c:f>
                <c:numCache>
                  <c:formatCode>General</c:formatCode>
                  <c:ptCount val="6"/>
                  <c:pt idx="0">
                    <c:v>12.89</c:v>
                  </c:pt>
                  <c:pt idx="1">
                    <c:v>8.1300000000000008</c:v>
                  </c:pt>
                  <c:pt idx="2">
                    <c:v>1.91</c:v>
                  </c:pt>
                  <c:pt idx="3">
                    <c:v>7.54</c:v>
                  </c:pt>
                  <c:pt idx="4">
                    <c:v>0.49</c:v>
                  </c:pt>
                  <c:pt idx="5">
                    <c:v>0.32</c:v>
                  </c:pt>
                </c:numCache>
              </c:numRef>
            </c:minus>
          </c:errBars>
          <c:cat>
            <c:strRef>
              <c:f>[1]Sheet3!$D$18:$I$18</c:f>
              <c:strCache>
                <c:ptCount val="6"/>
                <c:pt idx="0">
                  <c:v>IIS</c:v>
                </c:pt>
                <c:pt idx="1">
                  <c:v>EIS</c:v>
                </c:pt>
                <c:pt idx="2">
                  <c:v>IAR</c:v>
                </c:pt>
                <c:pt idx="3">
                  <c:v>EAR</c:v>
                </c:pt>
                <c:pt idx="4">
                  <c:v>SH</c:v>
                </c:pt>
                <c:pt idx="5">
                  <c:v>LH</c:v>
                </c:pt>
              </c:strCache>
            </c:strRef>
          </c:cat>
          <c:val>
            <c:numRef>
              <c:f>[1]Sheet3!$D$20:$I$20</c:f>
              <c:numCache>
                <c:formatCode>General</c:formatCode>
                <c:ptCount val="6"/>
                <c:pt idx="0">
                  <c:v>51.82</c:v>
                </c:pt>
                <c:pt idx="1">
                  <c:v>27.27</c:v>
                </c:pt>
                <c:pt idx="2">
                  <c:v>1.82</c:v>
                </c:pt>
                <c:pt idx="3">
                  <c:v>17.27</c:v>
                </c:pt>
                <c:pt idx="4">
                  <c:v>1.52</c:v>
                </c:pt>
                <c:pt idx="5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40032"/>
        <c:axId val="108141952"/>
      </c:barChart>
      <c:catAx>
        <c:axId val="10814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/>
                  <a:t>Seed fates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141952"/>
        <c:crosses val="autoZero"/>
        <c:auto val="1"/>
        <c:lblAlgn val="ctr"/>
        <c:lblOffset val="100"/>
        <c:noMultiLvlLbl val="0"/>
      </c:catAx>
      <c:valAx>
        <c:axId val="1081419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zh-CN"/>
                  <a:t>Percentage</a:t>
                </a:r>
                <a:r>
                  <a:rPr lang="en-US" altLang="zh-CN" baseline="0"/>
                  <a:t> of seeds</a:t>
                </a:r>
                <a:endParaRPr lang="zh-CN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140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3012530410442881"/>
          <c:y val="3.6269236837198633E-2"/>
          <c:w val="0.60043032411646213"/>
          <c:h val="0.145053999397616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10</xdr:row>
      <xdr:rowOff>106680</xdr:rowOff>
    </xdr:from>
    <xdr:to>
      <xdr:col>8</xdr:col>
      <xdr:colOff>640080</xdr:colOff>
      <xdr:row>24</xdr:row>
      <xdr:rowOff>76200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487680</xdr:colOff>
      <xdr:row>0</xdr:row>
      <xdr:rowOff>198120</xdr:rowOff>
    </xdr:from>
    <xdr:to>
      <xdr:col>17</xdr:col>
      <xdr:colOff>365760</xdr:colOff>
      <xdr:row>14</xdr:row>
      <xdr:rowOff>167640</xdr:rowOff>
    </xdr:to>
    <xdr:graphicFrame macro="">
      <xdr:nvGraphicFramePr>
        <xdr:cNvPr id="3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327660</xdr:colOff>
      <xdr:row>26</xdr:row>
      <xdr:rowOff>34290</xdr:rowOff>
    </xdr:from>
    <xdr:to>
      <xdr:col>11</xdr:col>
      <xdr:colOff>38100</xdr:colOff>
      <xdr:row>41</xdr:row>
      <xdr:rowOff>34290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320040</xdr:colOff>
      <xdr:row>26</xdr:row>
      <xdr:rowOff>3810</xdr:rowOff>
    </xdr:from>
    <xdr:to>
      <xdr:col>19</xdr:col>
      <xdr:colOff>15240</xdr:colOff>
      <xdr:row>41</xdr:row>
      <xdr:rowOff>3810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152400</xdr:colOff>
      <xdr:row>44</xdr:row>
      <xdr:rowOff>95250</xdr:rowOff>
    </xdr:from>
    <xdr:to>
      <xdr:col>18</xdr:col>
      <xdr:colOff>457200</xdr:colOff>
      <xdr:row>59</xdr:row>
      <xdr:rowOff>95250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441960</xdr:colOff>
      <xdr:row>7</xdr:row>
      <xdr:rowOff>114300</xdr:rowOff>
    </xdr:from>
    <xdr:to>
      <xdr:col>7</xdr:col>
      <xdr:colOff>320040</xdr:colOff>
      <xdr:row>21</xdr:row>
      <xdr:rowOff>83820</xdr:rowOff>
    </xdr:to>
    <xdr:graphicFrame macro="">
      <xdr:nvGraphicFramePr>
        <xdr:cNvPr id="3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10</xdr:row>
      <xdr:rowOff>137160</xdr:rowOff>
    </xdr:from>
    <xdr:to>
      <xdr:col>7</xdr:col>
      <xdr:colOff>495300</xdr:colOff>
      <xdr:row>24</xdr:row>
      <xdr:rowOff>106680</xdr:rowOff>
    </xdr:to>
    <xdr:graphicFrame macro="">
      <xdr:nvGraphicFramePr>
        <xdr:cNvPr id="3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160020</xdr:colOff>
      <xdr:row>0</xdr:row>
      <xdr:rowOff>152400</xdr:rowOff>
    </xdr:from>
    <xdr:to>
      <xdr:col>11</xdr:col>
      <xdr:colOff>38100</xdr:colOff>
      <xdr:row>14</xdr:row>
      <xdr:rowOff>121920</xdr:rowOff>
    </xdr:to>
    <xdr:graphicFrame macro="">
      <xdr:nvGraphicFramePr>
        <xdr:cNvPr id="2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160020</xdr:colOff>
      <xdr:row>24</xdr:row>
      <xdr:rowOff>175260</xdr:rowOff>
    </xdr:from>
    <xdr:to>
      <xdr:col>9</xdr:col>
      <xdr:colOff>53340</xdr:colOff>
      <xdr:row>38</xdr:row>
      <xdr:rowOff>190500</xdr:rowOff>
    </xdr:to>
    <xdr:graphicFrame macro="">
      <xdr:nvGraphicFramePr>
        <xdr:cNvPr id="3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32;&#24314;&#25991;&#20214;&#22841;\000Weak%20olfactory%20cues%20increase%20seed%20scatter%20hoarding-oikos\Chemical%20communication%20between%20seeds%20and%20hoarding%20animals\&#21957;&#35273;&#19982;&#22475;&#34255;&#25214;&#2223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术前埋藏"/>
      <sheetName val="手术后埋藏"/>
      <sheetName val="手术前找寻"/>
      <sheetName val="手术后找寻"/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>
        <row r="14">
          <cell r="L14" t="str">
            <v>Prior to olfactory bulbectomy</v>
          </cell>
          <cell r="M14" t="str">
            <v>Post olfactory bulbectomy</v>
          </cell>
        </row>
        <row r="15">
          <cell r="E15" t="str">
            <v>Prior to olfactory bulbectomy</v>
          </cell>
          <cell r="F15" t="str">
            <v>Artificial caches</v>
          </cell>
          <cell r="G15">
            <v>62.44</v>
          </cell>
          <cell r="H15">
            <v>6.22</v>
          </cell>
          <cell r="K15" t="str">
            <v>Artificial caches</v>
          </cell>
          <cell r="L15">
            <v>62.44</v>
          </cell>
          <cell r="M15">
            <v>24.89</v>
          </cell>
        </row>
        <row r="16">
          <cell r="F16" t="str">
            <v>Empty pits</v>
          </cell>
          <cell r="G16">
            <v>3.16</v>
          </cell>
          <cell r="H16">
            <v>1.4</v>
          </cell>
          <cell r="K16" t="str">
            <v>Sham caches</v>
          </cell>
          <cell r="L16">
            <v>3.16</v>
          </cell>
          <cell r="M16">
            <v>60</v>
          </cell>
        </row>
        <row r="17">
          <cell r="E17" t="str">
            <v>Post olfactory bulbectomy</v>
          </cell>
          <cell r="F17" t="str">
            <v>Artificial caches</v>
          </cell>
          <cell r="G17">
            <v>24.89</v>
          </cell>
          <cell r="H17">
            <v>1.45</v>
          </cell>
        </row>
        <row r="18">
          <cell r="F18" t="str">
            <v>Empty pits</v>
          </cell>
          <cell r="G18">
            <v>60</v>
          </cell>
          <cell r="H18">
            <v>3.44</v>
          </cell>
          <cell r="L18">
            <v>6.22</v>
          </cell>
          <cell r="M18">
            <v>1.45</v>
          </cell>
        </row>
        <row r="19">
          <cell r="L19">
            <v>1.4</v>
          </cell>
          <cell r="M19">
            <v>3.44</v>
          </cell>
        </row>
      </sheetData>
      <sheetData sheetId="4">
        <row r="3">
          <cell r="B3" t="str">
            <v>IIS</v>
          </cell>
          <cell r="C3" t="str">
            <v>SH</v>
          </cell>
          <cell r="D3" t="str">
            <v>LH</v>
          </cell>
        </row>
        <row r="4">
          <cell r="A4" t="str">
            <v>Prior to olfactory bulbectomy</v>
          </cell>
          <cell r="B4">
            <v>6.5</v>
          </cell>
          <cell r="C4">
            <v>61</v>
          </cell>
          <cell r="D4">
            <v>4.17</v>
          </cell>
        </row>
        <row r="5">
          <cell r="A5" t="str">
            <v>Post olfactory bulbectomy</v>
          </cell>
          <cell r="B5">
            <v>1</v>
          </cell>
          <cell r="C5">
            <v>86.333333333333343</v>
          </cell>
          <cell r="D5">
            <v>0.66666666666666674</v>
          </cell>
        </row>
        <row r="6">
          <cell r="B6">
            <v>1.1299999999999999</v>
          </cell>
          <cell r="C6">
            <v>1.06</v>
          </cell>
          <cell r="D6">
            <v>0.52</v>
          </cell>
        </row>
        <row r="7">
          <cell r="B7">
            <v>0.13781637176578718</v>
          </cell>
          <cell r="C7">
            <v>0.81488454267029842</v>
          </cell>
          <cell r="D7">
            <v>0.16216808513683997</v>
          </cell>
        </row>
        <row r="39">
          <cell r="S39" t="str">
            <v>IIS</v>
          </cell>
          <cell r="T39" t="str">
            <v>EIS</v>
          </cell>
          <cell r="U39" t="str">
            <v>IAR</v>
          </cell>
          <cell r="V39" t="str">
            <v>EAR</v>
          </cell>
          <cell r="W39" t="str">
            <v>SH</v>
          </cell>
          <cell r="X39" t="str">
            <v>LH</v>
          </cell>
        </row>
        <row r="40">
          <cell r="R40" t="str">
            <v>Prior to olfactory bulbectomy</v>
          </cell>
          <cell r="S40">
            <v>6.5</v>
          </cell>
          <cell r="T40">
            <v>16.500000000000004</v>
          </cell>
          <cell r="U40">
            <v>2.5000000000000004</v>
          </cell>
          <cell r="V40">
            <v>9.3333333333333321</v>
          </cell>
          <cell r="W40">
            <v>61.000000000000014</v>
          </cell>
          <cell r="X40">
            <v>4.1666666666666661</v>
          </cell>
        </row>
        <row r="41">
          <cell r="R41" t="str">
            <v>Post olfactory bulbectomy</v>
          </cell>
          <cell r="S41">
            <v>1</v>
          </cell>
          <cell r="T41">
            <v>9</v>
          </cell>
          <cell r="U41">
            <v>0</v>
          </cell>
          <cell r="V41">
            <v>3</v>
          </cell>
          <cell r="W41">
            <v>86.333333333333343</v>
          </cell>
          <cell r="X41">
            <v>0.66666666666666674</v>
          </cell>
        </row>
        <row r="43">
          <cell r="S43">
            <v>1.1288856080442264</v>
          </cell>
          <cell r="T43">
            <v>0.654754689714937</v>
          </cell>
          <cell r="U43">
            <v>0.4598040377013014</v>
          </cell>
          <cell r="V43">
            <v>0.52821619217798754</v>
          </cell>
          <cell r="W43">
            <v>1.0605146665768843</v>
          </cell>
          <cell r="X43">
            <v>0.52263577006185502</v>
          </cell>
        </row>
        <row r="44">
          <cell r="S44">
            <v>0.13781637176578718</v>
          </cell>
          <cell r="T44">
            <v>0.55785192725062283</v>
          </cell>
          <cell r="U44">
            <v>0</v>
          </cell>
          <cell r="V44">
            <v>0.2885802224980194</v>
          </cell>
          <cell r="W44">
            <v>0.81488454267029842</v>
          </cell>
          <cell r="X44">
            <v>0.16216808513683997</v>
          </cell>
        </row>
      </sheetData>
      <sheetData sheetId="5" refreshError="1"/>
      <sheetData sheetId="6">
        <row r="3">
          <cell r="B3" t="str">
            <v>IIS</v>
          </cell>
          <cell r="C3" t="str">
            <v>EIS</v>
          </cell>
          <cell r="D3" t="str">
            <v>M</v>
          </cell>
        </row>
        <row r="4">
          <cell r="A4" t="str">
            <v>Hoarding animals</v>
          </cell>
          <cell r="B4">
            <v>41.85</v>
          </cell>
          <cell r="C4">
            <v>8.89</v>
          </cell>
          <cell r="D4">
            <v>49.25</v>
          </cell>
        </row>
        <row r="5">
          <cell r="A5" t="str">
            <v>Non-hoarding animals</v>
          </cell>
          <cell r="B5">
            <v>7.88</v>
          </cell>
          <cell r="C5">
            <v>40.909999999999997</v>
          </cell>
          <cell r="D5">
            <v>51.21</v>
          </cell>
        </row>
        <row r="6">
          <cell r="B6">
            <v>10.76</v>
          </cell>
          <cell r="C6">
            <v>4.8099999999999996</v>
          </cell>
          <cell r="D6">
            <v>9.5299999999999994</v>
          </cell>
        </row>
        <row r="7">
          <cell r="B7">
            <v>2.74</v>
          </cell>
          <cell r="C7">
            <v>5.62</v>
          </cell>
          <cell r="D7">
            <v>6.15</v>
          </cell>
        </row>
        <row r="18">
          <cell r="D18" t="str">
            <v>IIS</v>
          </cell>
          <cell r="E18" t="str">
            <v>EIS</v>
          </cell>
          <cell r="F18" t="str">
            <v>IAR</v>
          </cell>
          <cell r="G18" t="str">
            <v>EAR</v>
          </cell>
          <cell r="H18" t="str">
            <v>SH</v>
          </cell>
          <cell r="I18" t="str">
            <v>LH</v>
          </cell>
        </row>
        <row r="19">
          <cell r="C19" t="str">
            <v>Hoarding animals</v>
          </cell>
          <cell r="D19">
            <v>4.8099999999999996</v>
          </cell>
          <cell r="E19">
            <v>16.3</v>
          </cell>
          <cell r="F19">
            <v>2.97</v>
          </cell>
          <cell r="G19">
            <v>25.93</v>
          </cell>
          <cell r="H19">
            <v>47.41</v>
          </cell>
          <cell r="I19">
            <v>2.59</v>
          </cell>
        </row>
        <row r="20">
          <cell r="C20" t="str">
            <v>Non-hoarding animals</v>
          </cell>
          <cell r="D20">
            <v>51.82</v>
          </cell>
          <cell r="E20">
            <v>27.27</v>
          </cell>
          <cell r="F20">
            <v>1.82</v>
          </cell>
          <cell r="G20">
            <v>17.27</v>
          </cell>
          <cell r="H20">
            <v>1.52</v>
          </cell>
          <cell r="I20">
            <v>0.3</v>
          </cell>
        </row>
        <row r="23">
          <cell r="D23">
            <v>2.73</v>
          </cell>
          <cell r="E23">
            <v>4.5599999999999996</v>
          </cell>
          <cell r="F23">
            <v>1.88</v>
          </cell>
          <cell r="G23">
            <v>7.04</v>
          </cell>
          <cell r="H23">
            <v>4.8</v>
          </cell>
          <cell r="I23">
            <v>2.21</v>
          </cell>
        </row>
        <row r="24">
          <cell r="D24">
            <v>12.89</v>
          </cell>
          <cell r="E24">
            <v>8.1300000000000008</v>
          </cell>
          <cell r="F24">
            <v>1.91</v>
          </cell>
          <cell r="G24">
            <v>7.54</v>
          </cell>
          <cell r="H24">
            <v>0.49</v>
          </cell>
          <cell r="I24">
            <v>0.32</v>
          </cell>
        </row>
      </sheetData>
      <sheetData sheetId="7">
        <row r="2">
          <cell r="D2" t="str">
            <v>Soaked 0h</v>
          </cell>
          <cell r="E2" t="str">
            <v>Soaked 2h</v>
          </cell>
          <cell r="F2" t="str">
            <v>Soaked 4h</v>
          </cell>
          <cell r="H2" t="str">
            <v>Uncoated</v>
          </cell>
          <cell r="I2" t="str">
            <v>Partially-coated</v>
          </cell>
          <cell r="J2" t="str">
            <v>Wholly-coated</v>
          </cell>
        </row>
        <row r="3">
          <cell r="C3" t="str">
            <v>alpha-pinene</v>
          </cell>
          <cell r="D3">
            <v>176226.83333333334</v>
          </cell>
          <cell r="E3">
            <v>205792.66666666666</v>
          </cell>
          <cell r="F3">
            <v>288709</v>
          </cell>
          <cell r="G3" t="str">
            <v>alpha-pinene</v>
          </cell>
          <cell r="H3">
            <v>27068.666666666668</v>
          </cell>
          <cell r="I3">
            <v>3598.3333333333335</v>
          </cell>
          <cell r="J3">
            <v>143.66666666666666</v>
          </cell>
        </row>
        <row r="4">
          <cell r="C4" t="str">
            <v>Camphene</v>
          </cell>
          <cell r="D4">
            <v>7221.166666666667</v>
          </cell>
          <cell r="E4">
            <v>4855.333333333333</v>
          </cell>
          <cell r="F4">
            <v>5817.166666666667</v>
          </cell>
          <cell r="G4" t="str">
            <v>Camphene</v>
          </cell>
          <cell r="H4">
            <v>1922.3333333333333</v>
          </cell>
          <cell r="I4">
            <v>0</v>
          </cell>
          <cell r="J4">
            <v>0</v>
          </cell>
        </row>
        <row r="5">
          <cell r="C5" t="str">
            <v>Isopropyl toluene</v>
          </cell>
          <cell r="D5">
            <v>17553.333333333332</v>
          </cell>
          <cell r="E5">
            <v>18379.5</v>
          </cell>
          <cell r="F5">
            <v>21034.166666666668</v>
          </cell>
          <cell r="G5" t="str">
            <v>Isopropyl toluene</v>
          </cell>
          <cell r="H5">
            <v>11108</v>
          </cell>
          <cell r="I5">
            <v>6762.333333333333</v>
          </cell>
          <cell r="J5">
            <v>9812.6666666666661</v>
          </cell>
        </row>
        <row r="8">
          <cell r="D8">
            <v>5787.9758575669421</v>
          </cell>
          <cell r="E8">
            <v>19028.320022038522</v>
          </cell>
          <cell r="F8">
            <v>1951.6745587657113</v>
          </cell>
          <cell r="H8">
            <v>1983.3182912594787</v>
          </cell>
          <cell r="I8">
            <v>1878.6550449131896</v>
          </cell>
          <cell r="J8">
            <v>143.66666666666666</v>
          </cell>
        </row>
        <row r="9">
          <cell r="D9">
            <v>678.8630405153724</v>
          </cell>
          <cell r="E9">
            <v>272.05166992891463</v>
          </cell>
          <cell r="F9">
            <v>174.7928138619485</v>
          </cell>
          <cell r="H9">
            <v>506.14106509724905</v>
          </cell>
          <cell r="I9">
            <v>0</v>
          </cell>
          <cell r="J9">
            <v>0</v>
          </cell>
        </row>
        <row r="10">
          <cell r="D10">
            <v>383.25821727800059</v>
          </cell>
          <cell r="E10">
            <v>311.3988599850681</v>
          </cell>
          <cell r="F10">
            <v>440.81045939395665</v>
          </cell>
          <cell r="H10">
            <v>419.87974468888115</v>
          </cell>
          <cell r="I10">
            <v>582.94720553789671</v>
          </cell>
          <cell r="J10">
            <v>783.61987666923983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10"/>
  <sheetViews>
    <sheetView workbookViewId="0">
      <selection activeCell="J15" sqref="J15"/>
    </sheetView>
  </sheetViews>
  <sheetFormatPr defaultRowHeight="14.4" x14ac:dyDescent="0.25"/>
  <sheetData>
    <row r="2" spans="3:10" x14ac:dyDescent="0.25">
      <c r="D2" t="s">
        <v>40</v>
      </c>
      <c r="E2" t="s">
        <v>7</v>
      </c>
      <c r="F2" t="s">
        <v>9</v>
      </c>
      <c r="H2" t="s">
        <v>41</v>
      </c>
      <c r="I2" t="s">
        <v>42</v>
      </c>
      <c r="J2" t="s">
        <v>43</v>
      </c>
    </row>
    <row r="3" spans="3:10" ht="15.6" x14ac:dyDescent="0.25">
      <c r="C3" s="4" t="s">
        <v>44</v>
      </c>
      <c r="D3">
        <v>176226.83333333334</v>
      </c>
      <c r="E3">
        <v>205792.66666666666</v>
      </c>
      <c r="F3">
        <v>288709</v>
      </c>
      <c r="G3" s="4" t="s">
        <v>44</v>
      </c>
      <c r="H3">
        <v>27068.666666666668</v>
      </c>
      <c r="I3">
        <v>3598.3333333333335</v>
      </c>
      <c r="J3">
        <v>143.66666666666666</v>
      </c>
    </row>
    <row r="4" spans="3:10" x14ac:dyDescent="0.25">
      <c r="C4" t="s">
        <v>45</v>
      </c>
      <c r="D4">
        <v>7221.166666666667</v>
      </c>
      <c r="E4">
        <v>4855.333333333333</v>
      </c>
      <c r="F4">
        <v>5817.166666666667</v>
      </c>
      <c r="G4" t="s">
        <v>45</v>
      </c>
      <c r="H4">
        <v>1922.3333333333333</v>
      </c>
      <c r="I4">
        <v>0</v>
      </c>
      <c r="J4">
        <v>0</v>
      </c>
    </row>
    <row r="5" spans="3:10" x14ac:dyDescent="0.25">
      <c r="C5" t="s">
        <v>46</v>
      </c>
      <c r="D5">
        <v>17553.333333333332</v>
      </c>
      <c r="E5">
        <v>18379.5</v>
      </c>
      <c r="F5">
        <v>21034.166666666668</v>
      </c>
      <c r="G5" t="s">
        <v>46</v>
      </c>
      <c r="H5">
        <v>11108</v>
      </c>
      <c r="I5">
        <v>6762.333333333333</v>
      </c>
      <c r="J5">
        <v>9812.6666666666661</v>
      </c>
    </row>
    <row r="8" spans="3:10" x14ac:dyDescent="0.25">
      <c r="D8">
        <v>5787.9758575669421</v>
      </c>
      <c r="E8">
        <v>19028.320022038522</v>
      </c>
      <c r="F8">
        <v>1951.6745587657113</v>
      </c>
      <c r="H8">
        <v>1983.3182912594787</v>
      </c>
      <c r="I8">
        <v>1878.6550449131896</v>
      </c>
      <c r="J8">
        <v>143.66666666666666</v>
      </c>
    </row>
    <row r="9" spans="3:10" x14ac:dyDescent="0.25">
      <c r="D9">
        <v>678.8630405153724</v>
      </c>
      <c r="E9">
        <v>272.05166992891463</v>
      </c>
      <c r="F9">
        <v>174.7928138619485</v>
      </c>
      <c r="H9">
        <v>506.14106509724905</v>
      </c>
      <c r="I9">
        <v>0</v>
      </c>
      <c r="J9">
        <v>0</v>
      </c>
    </row>
    <row r="10" spans="3:10" x14ac:dyDescent="0.25">
      <c r="D10">
        <v>383.25821727800059</v>
      </c>
      <c r="E10">
        <v>311.3988599850681</v>
      </c>
      <c r="F10">
        <v>440.81045939395665</v>
      </c>
      <c r="H10">
        <v>419.87974468888115</v>
      </c>
      <c r="I10">
        <v>582.94720553789671</v>
      </c>
      <c r="J10">
        <v>783.61987666923983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opLeftCell="F43" workbookViewId="0">
      <selection activeCell="G54" sqref="G54"/>
    </sheetView>
  </sheetViews>
  <sheetFormatPr defaultRowHeight="14.4" x14ac:dyDescent="0.25"/>
  <sheetData>
    <row r="1" spans="2:23" x14ac:dyDescent="0.25">
      <c r="D1" t="s">
        <v>4</v>
      </c>
      <c r="N1" t="s">
        <v>5</v>
      </c>
    </row>
    <row r="2" spans="2:23" x14ac:dyDescent="0.25">
      <c r="E2" t="s">
        <v>2</v>
      </c>
      <c r="F2" t="s">
        <v>1</v>
      </c>
      <c r="G2" t="s">
        <v>0</v>
      </c>
      <c r="O2" t="s">
        <v>0</v>
      </c>
      <c r="P2" t="s">
        <v>1</v>
      </c>
      <c r="Q2" t="s">
        <v>2</v>
      </c>
    </row>
    <row r="3" spans="2:23" ht="15.6" x14ac:dyDescent="0.25">
      <c r="B3" s="2" t="s">
        <v>6</v>
      </c>
      <c r="C3">
        <f>SUM(E3:G3)</f>
        <v>12</v>
      </c>
      <c r="D3" t="s">
        <v>3</v>
      </c>
      <c r="E3">
        <v>2</v>
      </c>
      <c r="F3">
        <v>3</v>
      </c>
      <c r="G3">
        <v>7</v>
      </c>
      <c r="H3">
        <f>E3/0.15</f>
        <v>13.333333333333334</v>
      </c>
      <c r="I3">
        <f t="shared" ref="I3:J3" si="0">F3/0.15</f>
        <v>20</v>
      </c>
      <c r="J3">
        <f t="shared" si="0"/>
        <v>46.666666666666671</v>
      </c>
      <c r="K3">
        <f>DEGREES(ASIN(H3/100))</f>
        <v>7.662255660766065</v>
      </c>
      <c r="L3">
        <f t="shared" ref="L3:M3" si="1">DEGREES(ASIN(I3/100))</f>
        <v>11.53695903281549</v>
      </c>
      <c r="M3">
        <f t="shared" si="1"/>
        <v>27.818139284653935</v>
      </c>
      <c r="N3" s="2" t="s">
        <v>6</v>
      </c>
      <c r="O3">
        <v>16</v>
      </c>
      <c r="P3">
        <v>16</v>
      </c>
      <c r="Q3">
        <v>14</v>
      </c>
      <c r="R3">
        <f>O3/0.2</f>
        <v>80</v>
      </c>
      <c r="S3">
        <f t="shared" ref="S3:T3" si="2">P3/0.2</f>
        <v>80</v>
      </c>
      <c r="T3">
        <f t="shared" si="2"/>
        <v>70</v>
      </c>
      <c r="U3">
        <f>DEGREES(ASIN(R3/100))</f>
        <v>53.130102354155987</v>
      </c>
      <c r="V3">
        <f t="shared" ref="V3:W3" si="3">DEGREES(ASIN(S3/100))</f>
        <v>53.130102354155987</v>
      </c>
      <c r="W3">
        <f t="shared" si="3"/>
        <v>44.427004000805709</v>
      </c>
    </row>
    <row r="4" spans="2:23" ht="15.6" x14ac:dyDescent="0.25">
      <c r="B4" s="2" t="s">
        <v>8</v>
      </c>
      <c r="C4">
        <f t="shared" ref="C4:C18" si="4">SUM(E4:G4)</f>
        <v>23</v>
      </c>
      <c r="E4">
        <v>7</v>
      </c>
      <c r="F4">
        <v>9</v>
      </c>
      <c r="G4">
        <v>7</v>
      </c>
      <c r="H4">
        <f t="shared" ref="H4:H18" si="5">E4/0.15</f>
        <v>46.666666666666671</v>
      </c>
      <c r="I4">
        <f t="shared" ref="I4:I18" si="6">F4/0.15</f>
        <v>60</v>
      </c>
      <c r="J4">
        <f t="shared" ref="J4:J18" si="7">G4/0.15</f>
        <v>46.666666666666671</v>
      </c>
      <c r="K4">
        <f t="shared" ref="K4:K18" si="8">DEGREES(ASIN(H4/100))</f>
        <v>27.818139284653935</v>
      </c>
      <c r="L4">
        <f t="shared" ref="L4:L18" si="9">DEGREES(ASIN(I4/100))</f>
        <v>36.86989764584402</v>
      </c>
      <c r="M4">
        <f t="shared" ref="M4:M18" si="10">DEGREES(ASIN(J4/100))</f>
        <v>27.818139284653935</v>
      </c>
      <c r="N4" s="2" t="s">
        <v>6</v>
      </c>
      <c r="O4">
        <v>13</v>
      </c>
      <c r="P4">
        <v>11</v>
      </c>
      <c r="Q4">
        <v>17</v>
      </c>
      <c r="R4">
        <f t="shared" ref="R4:R11" si="11">O4/0.2</f>
        <v>65</v>
      </c>
      <c r="S4">
        <f t="shared" ref="S4:S11" si="12">P4/0.2</f>
        <v>55</v>
      </c>
      <c r="T4">
        <f t="shared" ref="T4:T11" si="13">Q4/0.2</f>
        <v>85</v>
      </c>
      <c r="U4">
        <f t="shared" ref="U4:U11" si="14">DEGREES(ASIN(R4/100))</f>
        <v>40.541601873504518</v>
      </c>
      <c r="V4">
        <f t="shared" ref="V4:V11" si="15">DEGREES(ASIN(S4/100))</f>
        <v>33.367012969231752</v>
      </c>
      <c r="W4">
        <f t="shared" ref="W4:W11" si="16">DEGREES(ASIN(T4/100))</f>
        <v>58.211669382948379</v>
      </c>
    </row>
    <row r="5" spans="2:23" ht="15.6" x14ac:dyDescent="0.25">
      <c r="B5" s="2" t="s">
        <v>6</v>
      </c>
      <c r="C5">
        <f t="shared" si="4"/>
        <v>33</v>
      </c>
      <c r="E5">
        <v>8</v>
      </c>
      <c r="F5">
        <v>11</v>
      </c>
      <c r="G5">
        <v>14</v>
      </c>
      <c r="H5">
        <f t="shared" si="5"/>
        <v>53.333333333333336</v>
      </c>
      <c r="I5">
        <f t="shared" si="6"/>
        <v>73.333333333333343</v>
      </c>
      <c r="J5">
        <f t="shared" si="7"/>
        <v>93.333333333333343</v>
      </c>
      <c r="K5">
        <f t="shared" si="8"/>
        <v>32.230952635502113</v>
      </c>
      <c r="L5">
        <f t="shared" si="9"/>
        <v>47.166571933932751</v>
      </c>
      <c r="M5">
        <f t="shared" si="10"/>
        <v>68.960530218682791</v>
      </c>
      <c r="N5" s="2" t="s">
        <v>6</v>
      </c>
      <c r="O5">
        <v>19</v>
      </c>
      <c r="P5">
        <v>2</v>
      </c>
      <c r="Q5">
        <v>16</v>
      </c>
      <c r="R5">
        <f t="shared" si="11"/>
        <v>95</v>
      </c>
      <c r="S5">
        <f t="shared" si="12"/>
        <v>10</v>
      </c>
      <c r="T5">
        <f t="shared" si="13"/>
        <v>80</v>
      </c>
      <c r="U5">
        <f t="shared" si="14"/>
        <v>71.805127661233215</v>
      </c>
      <c r="V5">
        <f t="shared" si="15"/>
        <v>5.7391704772667866</v>
      </c>
      <c r="W5">
        <f t="shared" si="16"/>
        <v>53.130102354155987</v>
      </c>
    </row>
    <row r="6" spans="2:23" ht="15.6" x14ac:dyDescent="0.25">
      <c r="B6" s="2" t="s">
        <v>8</v>
      </c>
      <c r="C6">
        <f t="shared" si="4"/>
        <v>23</v>
      </c>
      <c r="E6">
        <v>5</v>
      </c>
      <c r="F6">
        <v>8</v>
      </c>
      <c r="G6">
        <v>10</v>
      </c>
      <c r="H6">
        <f t="shared" si="5"/>
        <v>33.333333333333336</v>
      </c>
      <c r="I6">
        <f t="shared" si="6"/>
        <v>53.333333333333336</v>
      </c>
      <c r="J6">
        <f t="shared" si="7"/>
        <v>66.666666666666671</v>
      </c>
      <c r="K6">
        <f t="shared" si="8"/>
        <v>19.471220634490695</v>
      </c>
      <c r="L6">
        <f t="shared" si="9"/>
        <v>32.230952635502113</v>
      </c>
      <c r="M6">
        <f t="shared" si="10"/>
        <v>41.810314895778603</v>
      </c>
      <c r="N6" s="2" t="s">
        <v>8</v>
      </c>
      <c r="O6">
        <v>15</v>
      </c>
      <c r="P6">
        <v>9</v>
      </c>
      <c r="Q6">
        <v>2</v>
      </c>
      <c r="R6">
        <f t="shared" si="11"/>
        <v>75</v>
      </c>
      <c r="S6">
        <f t="shared" si="12"/>
        <v>45</v>
      </c>
      <c r="T6">
        <f t="shared" si="13"/>
        <v>10</v>
      </c>
      <c r="U6">
        <f t="shared" si="14"/>
        <v>48.590377890729144</v>
      </c>
      <c r="V6">
        <f t="shared" si="15"/>
        <v>26.743683950403007</v>
      </c>
      <c r="W6">
        <f t="shared" si="16"/>
        <v>5.7391704772667866</v>
      </c>
    </row>
    <row r="7" spans="2:23" ht="15.6" x14ac:dyDescent="0.25">
      <c r="B7" s="2" t="s">
        <v>8</v>
      </c>
      <c r="C7">
        <f t="shared" si="4"/>
        <v>27</v>
      </c>
      <c r="D7" s="3"/>
      <c r="E7" s="3">
        <v>4</v>
      </c>
      <c r="F7" s="3">
        <v>9</v>
      </c>
      <c r="G7" s="3">
        <v>14</v>
      </c>
      <c r="H7">
        <f t="shared" si="5"/>
        <v>26.666666666666668</v>
      </c>
      <c r="I7">
        <f t="shared" si="6"/>
        <v>60</v>
      </c>
      <c r="J7">
        <f t="shared" si="7"/>
        <v>93.333333333333343</v>
      </c>
      <c r="K7">
        <f t="shared" si="8"/>
        <v>15.466009953420551</v>
      </c>
      <c r="L7">
        <f t="shared" si="9"/>
        <v>36.86989764584402</v>
      </c>
      <c r="M7">
        <f t="shared" si="10"/>
        <v>68.960530218682791</v>
      </c>
      <c r="N7" s="2" t="s">
        <v>8</v>
      </c>
      <c r="O7">
        <v>11</v>
      </c>
      <c r="P7">
        <v>14</v>
      </c>
      <c r="Q7">
        <v>3</v>
      </c>
      <c r="R7">
        <f t="shared" si="11"/>
        <v>55</v>
      </c>
      <c r="S7">
        <f t="shared" si="12"/>
        <v>70</v>
      </c>
      <c r="T7">
        <f t="shared" si="13"/>
        <v>15</v>
      </c>
      <c r="U7">
        <f t="shared" si="14"/>
        <v>33.367012969231752</v>
      </c>
      <c r="V7">
        <f t="shared" si="15"/>
        <v>44.427004000805709</v>
      </c>
      <c r="W7">
        <f t="shared" si="16"/>
        <v>8.6269265586786403</v>
      </c>
    </row>
    <row r="8" spans="2:23" ht="15.6" x14ac:dyDescent="0.25">
      <c r="B8" s="2" t="s">
        <v>8</v>
      </c>
      <c r="C8">
        <f t="shared" si="4"/>
        <v>28</v>
      </c>
      <c r="D8" s="3"/>
      <c r="E8" s="3">
        <v>6</v>
      </c>
      <c r="F8" s="3">
        <v>9</v>
      </c>
      <c r="G8" s="3">
        <v>13</v>
      </c>
      <c r="H8">
        <f t="shared" si="5"/>
        <v>40</v>
      </c>
      <c r="I8">
        <f t="shared" si="6"/>
        <v>60</v>
      </c>
      <c r="J8">
        <f t="shared" si="7"/>
        <v>86.666666666666671</v>
      </c>
      <c r="K8">
        <f t="shared" si="8"/>
        <v>23.578178478201831</v>
      </c>
      <c r="L8">
        <f t="shared" si="9"/>
        <v>36.86989764584402</v>
      </c>
      <c r="M8">
        <f t="shared" si="10"/>
        <v>60.073565133385763</v>
      </c>
      <c r="N8" s="2" t="s">
        <v>8</v>
      </c>
      <c r="O8">
        <v>14</v>
      </c>
      <c r="P8">
        <v>9</v>
      </c>
      <c r="Q8">
        <v>4</v>
      </c>
      <c r="R8">
        <f t="shared" si="11"/>
        <v>70</v>
      </c>
      <c r="S8">
        <f t="shared" si="12"/>
        <v>45</v>
      </c>
      <c r="T8">
        <f t="shared" si="13"/>
        <v>20</v>
      </c>
      <c r="U8">
        <f t="shared" si="14"/>
        <v>44.427004000805709</v>
      </c>
      <c r="V8">
        <f t="shared" si="15"/>
        <v>26.743683950403007</v>
      </c>
      <c r="W8">
        <f t="shared" si="16"/>
        <v>11.53695903281549</v>
      </c>
    </row>
    <row r="9" spans="2:23" ht="15.6" x14ac:dyDescent="0.25">
      <c r="B9" s="2" t="s">
        <v>6</v>
      </c>
      <c r="C9">
        <f t="shared" si="4"/>
        <v>16</v>
      </c>
      <c r="D9" s="3"/>
      <c r="E9" s="3">
        <v>4</v>
      </c>
      <c r="F9" s="3">
        <v>5</v>
      </c>
      <c r="G9" s="3">
        <v>7</v>
      </c>
      <c r="H9">
        <f t="shared" si="5"/>
        <v>26.666666666666668</v>
      </c>
      <c r="I9">
        <f t="shared" si="6"/>
        <v>33.333333333333336</v>
      </c>
      <c r="J9">
        <f t="shared" si="7"/>
        <v>46.666666666666671</v>
      </c>
      <c r="K9">
        <f t="shared" si="8"/>
        <v>15.466009953420551</v>
      </c>
      <c r="L9">
        <f t="shared" si="9"/>
        <v>19.471220634490695</v>
      </c>
      <c r="M9">
        <f t="shared" si="10"/>
        <v>27.818139284653935</v>
      </c>
      <c r="N9" s="2" t="s">
        <v>6</v>
      </c>
      <c r="O9">
        <v>19</v>
      </c>
      <c r="P9">
        <v>18</v>
      </c>
      <c r="Q9">
        <v>17</v>
      </c>
      <c r="R9">
        <f t="shared" si="11"/>
        <v>95</v>
      </c>
      <c r="S9">
        <f t="shared" si="12"/>
        <v>90</v>
      </c>
      <c r="T9">
        <f t="shared" si="13"/>
        <v>85</v>
      </c>
      <c r="U9">
        <f t="shared" si="14"/>
        <v>71.805127661233215</v>
      </c>
      <c r="V9">
        <f t="shared" si="15"/>
        <v>64.158067236832878</v>
      </c>
      <c r="W9">
        <f t="shared" si="16"/>
        <v>58.211669382948379</v>
      </c>
    </row>
    <row r="10" spans="2:23" ht="15.6" x14ac:dyDescent="0.25">
      <c r="B10" s="2" t="s">
        <v>6</v>
      </c>
      <c r="C10">
        <f t="shared" si="4"/>
        <v>12</v>
      </c>
      <c r="D10" s="3"/>
      <c r="E10" s="3">
        <v>4</v>
      </c>
      <c r="F10" s="3">
        <v>2</v>
      </c>
      <c r="G10" s="3">
        <v>6</v>
      </c>
      <c r="H10">
        <f t="shared" si="5"/>
        <v>26.666666666666668</v>
      </c>
      <c r="I10">
        <f t="shared" si="6"/>
        <v>13.333333333333334</v>
      </c>
      <c r="J10">
        <f t="shared" si="7"/>
        <v>40</v>
      </c>
      <c r="K10">
        <f t="shared" si="8"/>
        <v>15.466009953420551</v>
      </c>
      <c r="L10">
        <f t="shared" si="9"/>
        <v>7.662255660766065</v>
      </c>
      <c r="M10">
        <f t="shared" si="10"/>
        <v>23.578178478201831</v>
      </c>
      <c r="N10" s="2" t="s">
        <v>8</v>
      </c>
      <c r="O10">
        <v>12</v>
      </c>
      <c r="P10">
        <v>10</v>
      </c>
      <c r="Q10">
        <v>10</v>
      </c>
      <c r="R10">
        <f t="shared" si="11"/>
        <v>60</v>
      </c>
      <c r="S10">
        <f t="shared" si="12"/>
        <v>50</v>
      </c>
      <c r="T10">
        <f t="shared" si="13"/>
        <v>50</v>
      </c>
      <c r="U10">
        <f t="shared" si="14"/>
        <v>36.86989764584402</v>
      </c>
      <c r="V10">
        <f t="shared" si="15"/>
        <v>30.000000000000004</v>
      </c>
      <c r="W10">
        <f t="shared" si="16"/>
        <v>30.000000000000004</v>
      </c>
    </row>
    <row r="11" spans="2:23" ht="15.6" x14ac:dyDescent="0.25">
      <c r="B11" s="2" t="s">
        <v>6</v>
      </c>
      <c r="C11">
        <f t="shared" si="4"/>
        <v>33</v>
      </c>
      <c r="D11" s="3"/>
      <c r="E11" s="3">
        <v>8</v>
      </c>
      <c r="F11" s="3">
        <v>14</v>
      </c>
      <c r="G11" s="3">
        <v>11</v>
      </c>
      <c r="H11">
        <f t="shared" si="5"/>
        <v>53.333333333333336</v>
      </c>
      <c r="I11">
        <f t="shared" si="6"/>
        <v>93.333333333333343</v>
      </c>
      <c r="J11">
        <f t="shared" si="7"/>
        <v>73.333333333333343</v>
      </c>
      <c r="K11">
        <f t="shared" si="8"/>
        <v>32.230952635502113</v>
      </c>
      <c r="L11">
        <f t="shared" si="9"/>
        <v>68.960530218682791</v>
      </c>
      <c r="M11">
        <f t="shared" si="10"/>
        <v>47.166571933932751</v>
      </c>
      <c r="N11" s="2" t="s">
        <v>6</v>
      </c>
      <c r="O11" s="1">
        <v>13</v>
      </c>
      <c r="P11">
        <v>8</v>
      </c>
      <c r="Q11">
        <v>12</v>
      </c>
      <c r="R11">
        <f t="shared" si="11"/>
        <v>65</v>
      </c>
      <c r="S11">
        <f t="shared" si="12"/>
        <v>40</v>
      </c>
      <c r="T11">
        <f t="shared" si="13"/>
        <v>60</v>
      </c>
      <c r="U11">
        <f t="shared" si="14"/>
        <v>40.541601873504518</v>
      </c>
      <c r="V11">
        <f t="shared" si="15"/>
        <v>23.578178478201831</v>
      </c>
      <c r="W11">
        <f t="shared" si="16"/>
        <v>36.86989764584402</v>
      </c>
    </row>
    <row r="12" spans="2:23" ht="15.6" x14ac:dyDescent="0.25">
      <c r="B12" s="2" t="s">
        <v>8</v>
      </c>
      <c r="C12">
        <f t="shared" si="4"/>
        <v>28</v>
      </c>
      <c r="D12" s="3"/>
      <c r="E12" s="3">
        <v>8</v>
      </c>
      <c r="F12" s="3">
        <v>9</v>
      </c>
      <c r="G12" s="3">
        <v>11</v>
      </c>
      <c r="H12">
        <f t="shared" si="5"/>
        <v>53.333333333333336</v>
      </c>
      <c r="I12">
        <f t="shared" si="6"/>
        <v>60</v>
      </c>
      <c r="J12">
        <f t="shared" si="7"/>
        <v>73.333333333333343</v>
      </c>
      <c r="K12">
        <f t="shared" si="8"/>
        <v>32.230952635502113</v>
      </c>
      <c r="L12">
        <f t="shared" si="9"/>
        <v>36.86989764584402</v>
      </c>
      <c r="M12">
        <f t="shared" si="10"/>
        <v>47.166571933932751</v>
      </c>
      <c r="O12">
        <f>AVERAGE(O3:O11)</f>
        <v>14.666666666666666</v>
      </c>
      <c r="P12">
        <f t="shared" ref="P12:T12" si="17">AVERAGE(P3:P11)</f>
        <v>10.777777777777779</v>
      </c>
      <c r="Q12">
        <f t="shared" si="17"/>
        <v>10.555555555555555</v>
      </c>
      <c r="R12">
        <f t="shared" si="17"/>
        <v>73.333333333333329</v>
      </c>
      <c r="S12">
        <f t="shared" si="17"/>
        <v>53.888888888888886</v>
      </c>
      <c r="T12">
        <f t="shared" si="17"/>
        <v>52.777777777777779</v>
      </c>
    </row>
    <row r="13" spans="2:23" ht="15.6" x14ac:dyDescent="0.25">
      <c r="B13" s="2" t="s">
        <v>8</v>
      </c>
      <c r="C13">
        <f t="shared" si="4"/>
        <v>30</v>
      </c>
      <c r="D13" s="3"/>
      <c r="E13" s="3">
        <v>6</v>
      </c>
      <c r="F13" s="3">
        <v>13</v>
      </c>
      <c r="G13" s="3">
        <v>11</v>
      </c>
      <c r="H13">
        <f t="shared" si="5"/>
        <v>40</v>
      </c>
      <c r="I13">
        <f t="shared" si="6"/>
        <v>86.666666666666671</v>
      </c>
      <c r="J13">
        <f t="shared" si="7"/>
        <v>73.333333333333343</v>
      </c>
      <c r="K13">
        <f t="shared" si="8"/>
        <v>23.578178478201831</v>
      </c>
      <c r="L13">
        <f t="shared" si="9"/>
        <v>60.073565133385763</v>
      </c>
      <c r="M13">
        <f t="shared" si="10"/>
        <v>47.166571933932751</v>
      </c>
      <c r="O13">
        <f>STDEV(O3:O11)/SQRT(9)</f>
        <v>0.9574271077563381</v>
      </c>
      <c r="P13">
        <f t="shared" ref="P13:T13" si="18">STDEV(P3:P11)/SQRT(9)</f>
        <v>1.5879562142173842</v>
      </c>
      <c r="Q13">
        <f t="shared" si="18"/>
        <v>2.0419973277210115</v>
      </c>
      <c r="R13">
        <f t="shared" si="18"/>
        <v>4.7871355387816905</v>
      </c>
      <c r="S13">
        <f t="shared" si="18"/>
        <v>7.9397810710869194</v>
      </c>
      <c r="T13">
        <f t="shared" si="18"/>
        <v>10.209986638605058</v>
      </c>
    </row>
    <row r="14" spans="2:23" ht="15.6" x14ac:dyDescent="0.25">
      <c r="B14" s="2" t="s">
        <v>6</v>
      </c>
      <c r="C14">
        <f t="shared" si="4"/>
        <v>21</v>
      </c>
      <c r="D14" s="3"/>
      <c r="E14" s="3">
        <v>7</v>
      </c>
      <c r="F14" s="3">
        <v>7</v>
      </c>
      <c r="G14" s="3">
        <v>7</v>
      </c>
      <c r="H14">
        <f t="shared" si="5"/>
        <v>46.666666666666671</v>
      </c>
      <c r="I14">
        <f t="shared" si="6"/>
        <v>46.666666666666671</v>
      </c>
      <c r="J14">
        <f t="shared" si="7"/>
        <v>46.666666666666671</v>
      </c>
      <c r="K14">
        <f t="shared" si="8"/>
        <v>27.818139284653935</v>
      </c>
      <c r="L14">
        <f t="shared" si="9"/>
        <v>27.818139284653935</v>
      </c>
      <c r="M14">
        <f t="shared" si="10"/>
        <v>27.818139284653935</v>
      </c>
    </row>
    <row r="15" spans="2:23" ht="15.6" x14ac:dyDescent="0.25">
      <c r="B15" s="2" t="s">
        <v>8</v>
      </c>
      <c r="C15">
        <f t="shared" si="4"/>
        <v>36</v>
      </c>
      <c r="D15" s="3"/>
      <c r="E15" s="3">
        <v>9</v>
      </c>
      <c r="F15" s="3">
        <v>12</v>
      </c>
      <c r="G15" s="3">
        <v>15</v>
      </c>
      <c r="H15">
        <f t="shared" si="5"/>
        <v>60</v>
      </c>
      <c r="I15">
        <f t="shared" si="6"/>
        <v>80</v>
      </c>
      <c r="J15">
        <f t="shared" si="7"/>
        <v>100</v>
      </c>
      <c r="K15">
        <f t="shared" si="8"/>
        <v>36.86989764584402</v>
      </c>
      <c r="L15">
        <f t="shared" si="9"/>
        <v>53.130102354155987</v>
      </c>
      <c r="M15">
        <f t="shared" si="10"/>
        <v>90</v>
      </c>
    </row>
    <row r="16" spans="2:23" ht="15.6" x14ac:dyDescent="0.25">
      <c r="B16" s="2" t="s">
        <v>8</v>
      </c>
      <c r="C16">
        <f t="shared" si="4"/>
        <v>34</v>
      </c>
      <c r="D16" s="3"/>
      <c r="E16" s="3">
        <v>7</v>
      </c>
      <c r="F16" s="3">
        <v>13</v>
      </c>
      <c r="G16" s="3">
        <v>14</v>
      </c>
      <c r="H16">
        <f t="shared" si="5"/>
        <v>46.666666666666671</v>
      </c>
      <c r="I16">
        <f t="shared" si="6"/>
        <v>86.666666666666671</v>
      </c>
      <c r="J16">
        <f t="shared" si="7"/>
        <v>93.333333333333343</v>
      </c>
      <c r="K16">
        <f t="shared" si="8"/>
        <v>27.818139284653935</v>
      </c>
      <c r="L16">
        <f t="shared" si="9"/>
        <v>60.073565133385763</v>
      </c>
      <c r="M16">
        <f t="shared" si="10"/>
        <v>68.960530218682791</v>
      </c>
    </row>
    <row r="17" spans="2:17" ht="15.6" x14ac:dyDescent="0.25">
      <c r="B17" s="2" t="s">
        <v>6</v>
      </c>
      <c r="C17">
        <f t="shared" si="4"/>
        <v>30</v>
      </c>
      <c r="D17" s="3"/>
      <c r="E17" s="3">
        <v>8</v>
      </c>
      <c r="F17" s="3">
        <v>10</v>
      </c>
      <c r="G17" s="3">
        <v>12</v>
      </c>
      <c r="H17">
        <f t="shared" si="5"/>
        <v>53.333333333333336</v>
      </c>
      <c r="I17">
        <f t="shared" si="6"/>
        <v>66.666666666666671</v>
      </c>
      <c r="J17">
        <f t="shared" si="7"/>
        <v>80</v>
      </c>
      <c r="K17">
        <f t="shared" si="8"/>
        <v>32.230952635502113</v>
      </c>
      <c r="L17">
        <f t="shared" si="9"/>
        <v>41.810314895778603</v>
      </c>
      <c r="M17">
        <f t="shared" si="10"/>
        <v>53.130102354155987</v>
      </c>
    </row>
    <row r="18" spans="2:17" ht="15.6" x14ac:dyDescent="0.25">
      <c r="B18" s="2" t="s">
        <v>8</v>
      </c>
      <c r="C18">
        <f t="shared" si="4"/>
        <v>9</v>
      </c>
      <c r="D18" s="3"/>
      <c r="E18" s="3">
        <v>2</v>
      </c>
      <c r="F18" s="3">
        <v>5</v>
      </c>
      <c r="G18" s="3">
        <v>2</v>
      </c>
      <c r="H18">
        <f t="shared" si="5"/>
        <v>13.333333333333334</v>
      </c>
      <c r="I18">
        <f t="shared" si="6"/>
        <v>33.333333333333336</v>
      </c>
      <c r="J18">
        <f t="shared" si="7"/>
        <v>13.333333333333334</v>
      </c>
      <c r="K18">
        <f t="shared" si="8"/>
        <v>7.662255660766065</v>
      </c>
      <c r="L18">
        <f t="shared" si="9"/>
        <v>19.471220634490695</v>
      </c>
      <c r="M18">
        <f t="shared" si="10"/>
        <v>7.662255660766065</v>
      </c>
    </row>
    <row r="19" spans="2:17" x14ac:dyDescent="0.25">
      <c r="E19">
        <f>AVERAGE(E3:E18)</f>
        <v>5.9375</v>
      </c>
      <c r="F19">
        <f t="shared" ref="F19:G19" si="19">AVERAGE(F3:F18)</f>
        <v>8.6875</v>
      </c>
      <c r="G19">
        <f t="shared" si="19"/>
        <v>10.0625</v>
      </c>
      <c r="H19">
        <f t="shared" ref="H19" si="20">AVERAGE(H3:H18)</f>
        <v>39.583333333333336</v>
      </c>
      <c r="I19">
        <f t="shared" ref="I19" si="21">AVERAGE(I3:I18)</f>
        <v>57.916666666666657</v>
      </c>
      <c r="J19">
        <f t="shared" ref="J19" si="22">AVERAGE(J3:J18)</f>
        <v>67.083333333333343</v>
      </c>
    </row>
    <row r="20" spans="2:17" x14ac:dyDescent="0.25">
      <c r="E20">
        <f>STDEV(E3:E18)/SQRT(16)</f>
        <v>0.55127692677999862</v>
      </c>
      <c r="F20">
        <f t="shared" ref="F20:G20" si="23">STDEV(F3:F18)/SQRT(16)</f>
        <v>0.89311603389481253</v>
      </c>
      <c r="G20">
        <f t="shared" si="23"/>
        <v>0.924070478913811</v>
      </c>
      <c r="H20">
        <f t="shared" ref="H20:J20" si="24">STDEV(H3:H18)/SQRT(16)</f>
        <v>3.6751795118666561</v>
      </c>
      <c r="I20">
        <f t="shared" si="24"/>
        <v>5.9541068926320921</v>
      </c>
      <c r="J20">
        <f t="shared" si="24"/>
        <v>6.1604698594254099</v>
      </c>
    </row>
    <row r="23" spans="2:17" x14ac:dyDescent="0.25">
      <c r="F23" t="s">
        <v>11</v>
      </c>
      <c r="G23" t="s">
        <v>12</v>
      </c>
      <c r="H23" t="s">
        <v>10</v>
      </c>
    </row>
    <row r="24" spans="2:17" x14ac:dyDescent="0.25">
      <c r="F24">
        <v>39.583333333333336</v>
      </c>
      <c r="G24">
        <v>57.916666666666657</v>
      </c>
      <c r="H24">
        <v>67.083333333333343</v>
      </c>
      <c r="O24" t="s">
        <v>11</v>
      </c>
      <c r="P24" t="s">
        <v>12</v>
      </c>
      <c r="Q24" t="s">
        <v>10</v>
      </c>
    </row>
    <row r="25" spans="2:17" x14ac:dyDescent="0.25">
      <c r="F25">
        <v>3.6751795118666561</v>
      </c>
      <c r="G25">
        <v>5.9541068926320921</v>
      </c>
      <c r="H25">
        <v>6.1604698594254099</v>
      </c>
      <c r="O25">
        <v>73.333333333333329</v>
      </c>
      <c r="P25">
        <v>53.888888888888886</v>
      </c>
      <c r="Q25">
        <v>52.777777777777779</v>
      </c>
    </row>
    <row r="26" spans="2:17" x14ac:dyDescent="0.25">
      <c r="O26">
        <v>4.7871355387816905</v>
      </c>
      <c r="P26">
        <v>7.9397810710869194</v>
      </c>
      <c r="Q26">
        <v>10.209986638605058</v>
      </c>
    </row>
    <row r="44" spans="8:11" x14ac:dyDescent="0.25">
      <c r="I44" t="s">
        <v>15</v>
      </c>
      <c r="J44" t="s">
        <v>12</v>
      </c>
      <c r="K44" t="s">
        <v>11</v>
      </c>
    </row>
    <row r="45" spans="8:11" x14ac:dyDescent="0.25">
      <c r="H45" t="s">
        <v>13</v>
      </c>
      <c r="I45">
        <v>52.777777777777779</v>
      </c>
      <c r="J45">
        <v>53.888888888888886</v>
      </c>
      <c r="K45">
        <v>73.333333333333329</v>
      </c>
    </row>
    <row r="46" spans="8:11" x14ac:dyDescent="0.25">
      <c r="H46" t="s">
        <v>14</v>
      </c>
      <c r="I46">
        <v>67.083333333333343</v>
      </c>
      <c r="J46">
        <v>57.916666666666657</v>
      </c>
      <c r="K46">
        <v>39.583333333333336</v>
      </c>
    </row>
    <row r="47" spans="8:11" x14ac:dyDescent="0.25">
      <c r="I47">
        <v>10.209986638605058</v>
      </c>
      <c r="J47">
        <v>7.9397810710869194</v>
      </c>
      <c r="K47">
        <v>4.7871355387816905</v>
      </c>
    </row>
    <row r="48" spans="8:11" x14ac:dyDescent="0.25">
      <c r="I48">
        <v>6.1604698594254099</v>
      </c>
      <c r="J48">
        <v>5.9541068926320921</v>
      </c>
      <c r="K48">
        <v>3.6751795118666561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tabSelected="1" workbookViewId="0">
      <selection activeCell="J14" sqref="J14"/>
    </sheetView>
  </sheetViews>
  <sheetFormatPr defaultRowHeight="14.4" x14ac:dyDescent="0.25"/>
  <sheetData>
    <row r="2" spans="2:4" x14ac:dyDescent="0.25">
      <c r="C2" t="s">
        <v>24</v>
      </c>
      <c r="D2" t="s">
        <v>25</v>
      </c>
    </row>
    <row r="3" spans="2:4" ht="15.6" x14ac:dyDescent="0.25">
      <c r="B3" s="4" t="s">
        <v>26</v>
      </c>
      <c r="C3">
        <v>62.44</v>
      </c>
      <c r="D3">
        <v>24.89</v>
      </c>
    </row>
    <row r="4" spans="2:4" ht="15.6" x14ac:dyDescent="0.25">
      <c r="B4" s="5" t="s">
        <v>27</v>
      </c>
      <c r="C4">
        <v>3.16</v>
      </c>
      <c r="D4">
        <v>60</v>
      </c>
    </row>
    <row r="6" spans="2:4" x14ac:dyDescent="0.25">
      <c r="C6">
        <v>6.22</v>
      </c>
      <c r="D6">
        <v>1.45</v>
      </c>
    </row>
    <row r="7" spans="2:4" x14ac:dyDescent="0.25">
      <c r="C7">
        <v>1.4</v>
      </c>
      <c r="D7">
        <v>3.44</v>
      </c>
    </row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0"/>
  <sheetViews>
    <sheetView workbookViewId="0">
      <selection activeCell="J14" sqref="J14"/>
    </sheetView>
  </sheetViews>
  <sheetFormatPr defaultRowHeight="14.4" x14ac:dyDescent="0.25"/>
  <cols>
    <col min="241" max="241" width="32.77734375" customWidth="1"/>
    <col min="497" max="497" width="32.77734375" customWidth="1"/>
    <col min="753" max="753" width="32.77734375" customWidth="1"/>
    <col min="1009" max="1009" width="32.77734375" customWidth="1"/>
    <col min="1265" max="1265" width="32.77734375" customWidth="1"/>
    <col min="1521" max="1521" width="32.77734375" customWidth="1"/>
    <col min="1777" max="1777" width="32.77734375" customWidth="1"/>
    <col min="2033" max="2033" width="32.77734375" customWidth="1"/>
    <col min="2289" max="2289" width="32.77734375" customWidth="1"/>
    <col min="2545" max="2545" width="32.77734375" customWidth="1"/>
    <col min="2801" max="2801" width="32.77734375" customWidth="1"/>
    <col min="3057" max="3057" width="32.77734375" customWidth="1"/>
    <col min="3313" max="3313" width="32.77734375" customWidth="1"/>
    <col min="3569" max="3569" width="32.77734375" customWidth="1"/>
    <col min="3825" max="3825" width="32.77734375" customWidth="1"/>
    <col min="4081" max="4081" width="32.77734375" customWidth="1"/>
    <col min="4337" max="4337" width="32.77734375" customWidth="1"/>
    <col min="4593" max="4593" width="32.77734375" customWidth="1"/>
    <col min="4849" max="4849" width="32.77734375" customWidth="1"/>
    <col min="5105" max="5105" width="32.77734375" customWidth="1"/>
    <col min="5361" max="5361" width="32.77734375" customWidth="1"/>
    <col min="5617" max="5617" width="32.77734375" customWidth="1"/>
    <col min="5873" max="5873" width="32.77734375" customWidth="1"/>
    <col min="6129" max="6129" width="32.77734375" customWidth="1"/>
    <col min="6385" max="6385" width="32.77734375" customWidth="1"/>
    <col min="6641" max="6641" width="32.77734375" customWidth="1"/>
    <col min="6897" max="6897" width="32.77734375" customWidth="1"/>
    <col min="7153" max="7153" width="32.77734375" customWidth="1"/>
    <col min="7409" max="7409" width="32.77734375" customWidth="1"/>
    <col min="7665" max="7665" width="32.77734375" customWidth="1"/>
    <col min="7921" max="7921" width="32.77734375" customWidth="1"/>
    <col min="8177" max="8177" width="32.77734375" customWidth="1"/>
    <col min="8433" max="8433" width="32.77734375" customWidth="1"/>
    <col min="8689" max="8689" width="32.77734375" customWidth="1"/>
    <col min="8945" max="8945" width="32.77734375" customWidth="1"/>
    <col min="9201" max="9201" width="32.77734375" customWidth="1"/>
    <col min="9457" max="9457" width="32.77734375" customWidth="1"/>
    <col min="9713" max="9713" width="32.77734375" customWidth="1"/>
    <col min="9969" max="9969" width="32.77734375" customWidth="1"/>
    <col min="10225" max="10225" width="32.77734375" customWidth="1"/>
    <col min="10481" max="10481" width="32.77734375" customWidth="1"/>
    <col min="10737" max="10737" width="32.77734375" customWidth="1"/>
    <col min="10993" max="10993" width="32.77734375" customWidth="1"/>
    <col min="11249" max="11249" width="32.77734375" customWidth="1"/>
    <col min="11505" max="11505" width="32.77734375" customWidth="1"/>
    <col min="11761" max="11761" width="32.77734375" customWidth="1"/>
    <col min="12017" max="12017" width="32.77734375" customWidth="1"/>
    <col min="12273" max="12273" width="32.77734375" customWidth="1"/>
    <col min="12529" max="12529" width="32.77734375" customWidth="1"/>
    <col min="12785" max="12785" width="32.77734375" customWidth="1"/>
    <col min="13041" max="13041" width="32.77734375" customWidth="1"/>
    <col min="13297" max="13297" width="32.77734375" customWidth="1"/>
    <col min="13553" max="13553" width="32.77734375" customWidth="1"/>
    <col min="13809" max="13809" width="32.77734375" customWidth="1"/>
    <col min="14065" max="14065" width="32.77734375" customWidth="1"/>
    <col min="14321" max="14321" width="32.77734375" customWidth="1"/>
    <col min="14577" max="14577" width="32.77734375" customWidth="1"/>
    <col min="14833" max="14833" width="32.77734375" customWidth="1"/>
    <col min="15089" max="15089" width="32.77734375" customWidth="1"/>
    <col min="15345" max="15345" width="32.77734375" customWidth="1"/>
    <col min="15601" max="15601" width="32.77734375" customWidth="1"/>
    <col min="15857" max="15857" width="32.77734375" customWidth="1"/>
    <col min="16113" max="16113" width="32.77734375" customWidth="1"/>
  </cols>
  <sheetData>
    <row r="5" spans="2:8" ht="15.6" x14ac:dyDescent="0.25">
      <c r="C5" t="s">
        <v>16</v>
      </c>
      <c r="D5" s="4" t="s">
        <v>20</v>
      </c>
      <c r="E5" s="4" t="s">
        <v>21</v>
      </c>
      <c r="F5" s="4" t="s">
        <v>19</v>
      </c>
      <c r="G5" t="s">
        <v>17</v>
      </c>
      <c r="H5" t="s">
        <v>18</v>
      </c>
    </row>
    <row r="6" spans="2:8" ht="15.6" x14ac:dyDescent="0.25">
      <c r="B6" s="4" t="s">
        <v>22</v>
      </c>
      <c r="C6">
        <v>6.5</v>
      </c>
      <c r="D6">
        <v>16.500000000000004</v>
      </c>
      <c r="E6">
        <v>2.5000000000000004</v>
      </c>
      <c r="F6">
        <v>9.3333333333333321</v>
      </c>
      <c r="G6">
        <v>61.000000000000014</v>
      </c>
      <c r="H6">
        <v>4.1666666666666661</v>
      </c>
    </row>
    <row r="7" spans="2:8" ht="15.6" x14ac:dyDescent="0.25">
      <c r="B7" s="4" t="s">
        <v>23</v>
      </c>
      <c r="C7">
        <v>1</v>
      </c>
      <c r="D7">
        <v>9</v>
      </c>
      <c r="E7">
        <v>0</v>
      </c>
      <c r="F7">
        <v>3</v>
      </c>
      <c r="G7">
        <v>86.333333333333343</v>
      </c>
      <c r="H7">
        <v>0.66666666666666674</v>
      </c>
    </row>
    <row r="9" spans="2:8" x14ac:dyDescent="0.25">
      <c r="C9">
        <v>1.1288856080442264</v>
      </c>
      <c r="D9">
        <v>0.654754689714937</v>
      </c>
      <c r="E9">
        <v>0.4598040377013014</v>
      </c>
      <c r="F9">
        <v>0.52821619217798754</v>
      </c>
      <c r="G9">
        <v>1.0605146665768843</v>
      </c>
      <c r="H9">
        <v>0.52263577006185502</v>
      </c>
    </row>
    <row r="10" spans="2:8" x14ac:dyDescent="0.25">
      <c r="C10">
        <v>0.13781637176578718</v>
      </c>
      <c r="D10">
        <v>0.55785192725062283</v>
      </c>
      <c r="E10">
        <v>0</v>
      </c>
      <c r="F10">
        <v>0.2885802224980194</v>
      </c>
      <c r="G10">
        <v>0.81488454267029842</v>
      </c>
      <c r="H10">
        <v>0.16216808513683997</v>
      </c>
    </row>
  </sheetData>
  <phoneticPr fontId="1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L17" sqref="L17"/>
    </sheetView>
  </sheetViews>
  <sheetFormatPr defaultRowHeight="14.4" x14ac:dyDescent="0.25"/>
  <cols>
    <col min="1" max="1" width="11.6640625" style="6" customWidth="1"/>
    <col min="2" max="256" width="8.88671875" style="6"/>
    <col min="257" max="257" width="11.6640625" style="6" customWidth="1"/>
    <col min="258" max="512" width="8.88671875" style="6"/>
    <col min="513" max="513" width="11.6640625" style="6" customWidth="1"/>
    <col min="514" max="768" width="8.88671875" style="6"/>
    <col min="769" max="769" width="11.6640625" style="6" customWidth="1"/>
    <col min="770" max="1024" width="8.88671875" style="6"/>
    <col min="1025" max="1025" width="11.6640625" style="6" customWidth="1"/>
    <col min="1026" max="1280" width="8.88671875" style="6"/>
    <col min="1281" max="1281" width="11.6640625" style="6" customWidth="1"/>
    <col min="1282" max="1536" width="8.88671875" style="6"/>
    <col min="1537" max="1537" width="11.6640625" style="6" customWidth="1"/>
    <col min="1538" max="1792" width="8.88671875" style="6"/>
    <col min="1793" max="1793" width="11.6640625" style="6" customWidth="1"/>
    <col min="1794" max="2048" width="8.88671875" style="6"/>
    <col min="2049" max="2049" width="11.6640625" style="6" customWidth="1"/>
    <col min="2050" max="2304" width="8.88671875" style="6"/>
    <col min="2305" max="2305" width="11.6640625" style="6" customWidth="1"/>
    <col min="2306" max="2560" width="8.88671875" style="6"/>
    <col min="2561" max="2561" width="11.6640625" style="6" customWidth="1"/>
    <col min="2562" max="2816" width="8.88671875" style="6"/>
    <col min="2817" max="2817" width="11.6640625" style="6" customWidth="1"/>
    <col min="2818" max="3072" width="8.88671875" style="6"/>
    <col min="3073" max="3073" width="11.6640625" style="6" customWidth="1"/>
    <col min="3074" max="3328" width="8.88671875" style="6"/>
    <col min="3329" max="3329" width="11.6640625" style="6" customWidth="1"/>
    <col min="3330" max="3584" width="8.88671875" style="6"/>
    <col min="3585" max="3585" width="11.6640625" style="6" customWidth="1"/>
    <col min="3586" max="3840" width="8.88671875" style="6"/>
    <col min="3841" max="3841" width="11.6640625" style="6" customWidth="1"/>
    <col min="3842" max="4096" width="8.88671875" style="6"/>
    <col min="4097" max="4097" width="11.6640625" style="6" customWidth="1"/>
    <col min="4098" max="4352" width="8.88671875" style="6"/>
    <col min="4353" max="4353" width="11.6640625" style="6" customWidth="1"/>
    <col min="4354" max="4608" width="8.88671875" style="6"/>
    <col min="4609" max="4609" width="11.6640625" style="6" customWidth="1"/>
    <col min="4610" max="4864" width="8.88671875" style="6"/>
    <col min="4865" max="4865" width="11.6640625" style="6" customWidth="1"/>
    <col min="4866" max="5120" width="8.88671875" style="6"/>
    <col min="5121" max="5121" width="11.6640625" style="6" customWidth="1"/>
    <col min="5122" max="5376" width="8.88671875" style="6"/>
    <col min="5377" max="5377" width="11.6640625" style="6" customWidth="1"/>
    <col min="5378" max="5632" width="8.88671875" style="6"/>
    <col min="5633" max="5633" width="11.6640625" style="6" customWidth="1"/>
    <col min="5634" max="5888" width="8.88671875" style="6"/>
    <col min="5889" max="5889" width="11.6640625" style="6" customWidth="1"/>
    <col min="5890" max="6144" width="8.88671875" style="6"/>
    <col min="6145" max="6145" width="11.6640625" style="6" customWidth="1"/>
    <col min="6146" max="6400" width="8.88671875" style="6"/>
    <col min="6401" max="6401" width="11.6640625" style="6" customWidth="1"/>
    <col min="6402" max="6656" width="8.88671875" style="6"/>
    <col min="6657" max="6657" width="11.6640625" style="6" customWidth="1"/>
    <col min="6658" max="6912" width="8.88671875" style="6"/>
    <col min="6913" max="6913" width="11.6640625" style="6" customWidth="1"/>
    <col min="6914" max="7168" width="8.88671875" style="6"/>
    <col min="7169" max="7169" width="11.6640625" style="6" customWidth="1"/>
    <col min="7170" max="7424" width="8.88671875" style="6"/>
    <col min="7425" max="7425" width="11.6640625" style="6" customWidth="1"/>
    <col min="7426" max="7680" width="8.88671875" style="6"/>
    <col min="7681" max="7681" width="11.6640625" style="6" customWidth="1"/>
    <col min="7682" max="7936" width="8.88671875" style="6"/>
    <col min="7937" max="7937" width="11.6640625" style="6" customWidth="1"/>
    <col min="7938" max="8192" width="8.88671875" style="6"/>
    <col min="8193" max="8193" width="11.6640625" style="6" customWidth="1"/>
    <col min="8194" max="8448" width="8.88671875" style="6"/>
    <col min="8449" max="8449" width="11.6640625" style="6" customWidth="1"/>
    <col min="8450" max="8704" width="8.88671875" style="6"/>
    <col min="8705" max="8705" width="11.6640625" style="6" customWidth="1"/>
    <col min="8706" max="8960" width="8.88671875" style="6"/>
    <col min="8961" max="8961" width="11.6640625" style="6" customWidth="1"/>
    <col min="8962" max="9216" width="8.88671875" style="6"/>
    <col min="9217" max="9217" width="11.6640625" style="6" customWidth="1"/>
    <col min="9218" max="9472" width="8.88671875" style="6"/>
    <col min="9473" max="9473" width="11.6640625" style="6" customWidth="1"/>
    <col min="9474" max="9728" width="8.88671875" style="6"/>
    <col min="9729" max="9729" width="11.6640625" style="6" customWidth="1"/>
    <col min="9730" max="9984" width="8.88671875" style="6"/>
    <col min="9985" max="9985" width="11.6640625" style="6" customWidth="1"/>
    <col min="9986" max="10240" width="8.88671875" style="6"/>
    <col min="10241" max="10241" width="11.6640625" style="6" customWidth="1"/>
    <col min="10242" max="10496" width="8.88671875" style="6"/>
    <col min="10497" max="10497" width="11.6640625" style="6" customWidth="1"/>
    <col min="10498" max="10752" width="8.88671875" style="6"/>
    <col min="10753" max="10753" width="11.6640625" style="6" customWidth="1"/>
    <col min="10754" max="11008" width="8.88671875" style="6"/>
    <col min="11009" max="11009" width="11.6640625" style="6" customWidth="1"/>
    <col min="11010" max="11264" width="8.88671875" style="6"/>
    <col min="11265" max="11265" width="11.6640625" style="6" customWidth="1"/>
    <col min="11266" max="11520" width="8.88671875" style="6"/>
    <col min="11521" max="11521" width="11.6640625" style="6" customWidth="1"/>
    <col min="11522" max="11776" width="8.88671875" style="6"/>
    <col min="11777" max="11777" width="11.6640625" style="6" customWidth="1"/>
    <col min="11778" max="12032" width="8.88671875" style="6"/>
    <col min="12033" max="12033" width="11.6640625" style="6" customWidth="1"/>
    <col min="12034" max="12288" width="8.88671875" style="6"/>
    <col min="12289" max="12289" width="11.6640625" style="6" customWidth="1"/>
    <col min="12290" max="12544" width="8.88671875" style="6"/>
    <col min="12545" max="12545" width="11.6640625" style="6" customWidth="1"/>
    <col min="12546" max="12800" width="8.88671875" style="6"/>
    <col min="12801" max="12801" width="11.6640625" style="6" customWidth="1"/>
    <col min="12802" max="13056" width="8.88671875" style="6"/>
    <col min="13057" max="13057" width="11.6640625" style="6" customWidth="1"/>
    <col min="13058" max="13312" width="8.88671875" style="6"/>
    <col min="13313" max="13313" width="11.6640625" style="6" customWidth="1"/>
    <col min="13314" max="13568" width="8.88671875" style="6"/>
    <col min="13569" max="13569" width="11.6640625" style="6" customWidth="1"/>
    <col min="13570" max="13824" width="8.88671875" style="6"/>
    <col min="13825" max="13825" width="11.6640625" style="6" customWidth="1"/>
    <col min="13826" max="14080" width="8.88671875" style="6"/>
    <col min="14081" max="14081" width="11.6640625" style="6" customWidth="1"/>
    <col min="14082" max="14336" width="8.88671875" style="6"/>
    <col min="14337" max="14337" width="11.6640625" style="6" customWidth="1"/>
    <col min="14338" max="14592" width="8.88671875" style="6"/>
    <col min="14593" max="14593" width="11.6640625" style="6" customWidth="1"/>
    <col min="14594" max="14848" width="8.88671875" style="6"/>
    <col min="14849" max="14849" width="11.6640625" style="6" customWidth="1"/>
    <col min="14850" max="15104" width="8.88671875" style="6"/>
    <col min="15105" max="15105" width="11.6640625" style="6" customWidth="1"/>
    <col min="15106" max="15360" width="8.88671875" style="6"/>
    <col min="15361" max="15361" width="11.6640625" style="6" customWidth="1"/>
    <col min="15362" max="15616" width="8.88671875" style="6"/>
    <col min="15617" max="15617" width="11.6640625" style="6" customWidth="1"/>
    <col min="15618" max="15872" width="8.88671875" style="6"/>
    <col min="15873" max="15873" width="11.6640625" style="6" customWidth="1"/>
    <col min="15874" max="16128" width="8.88671875" style="6"/>
    <col min="16129" max="16129" width="11.6640625" style="6" customWidth="1"/>
    <col min="16130" max="16384" width="8.88671875" style="6"/>
  </cols>
  <sheetData>
    <row r="3" spans="1:9" ht="15.6" x14ac:dyDescent="0.25">
      <c r="B3" s="7" t="s">
        <v>28</v>
      </c>
      <c r="C3" s="7" t="s">
        <v>29</v>
      </c>
      <c r="D3" s="7" t="s">
        <v>30</v>
      </c>
    </row>
    <row r="4" spans="1:9" ht="15.6" x14ac:dyDescent="0.25">
      <c r="A4" s="7" t="s">
        <v>31</v>
      </c>
      <c r="B4" s="6">
        <v>41.85</v>
      </c>
      <c r="C4" s="6">
        <v>8.89</v>
      </c>
      <c r="D4" s="6">
        <v>49.25</v>
      </c>
    </row>
    <row r="5" spans="1:9" ht="15.6" x14ac:dyDescent="0.25">
      <c r="A5" s="7" t="s">
        <v>32</v>
      </c>
      <c r="B5" s="6">
        <v>7.88</v>
      </c>
      <c r="C5" s="6">
        <v>40.909999999999997</v>
      </c>
      <c r="D5" s="6">
        <v>51.21</v>
      </c>
    </row>
    <row r="6" spans="1:9" x14ac:dyDescent="0.25">
      <c r="B6" s="6">
        <v>10.76</v>
      </c>
      <c r="C6" s="6">
        <v>4.8099999999999996</v>
      </c>
      <c r="D6" s="6">
        <v>9.5299999999999994</v>
      </c>
    </row>
    <row r="7" spans="1:9" x14ac:dyDescent="0.25">
      <c r="B7" s="6">
        <v>2.74</v>
      </c>
      <c r="C7" s="6">
        <v>5.62</v>
      </c>
      <c r="D7" s="6">
        <v>6.15</v>
      </c>
    </row>
    <row r="16" spans="1:9" x14ac:dyDescent="0.25">
      <c r="D16" s="6">
        <v>51.818181818181806</v>
      </c>
      <c r="E16" s="6">
        <v>27.272727272727273</v>
      </c>
      <c r="F16" s="6">
        <v>1.8181818181818181</v>
      </c>
      <c r="G16" s="6">
        <v>17.272727272727277</v>
      </c>
      <c r="H16" s="6">
        <v>1.5151515151515154</v>
      </c>
      <c r="I16" s="6">
        <v>0.30303030303030304</v>
      </c>
    </row>
    <row r="17" spans="3:9" x14ac:dyDescent="0.25">
      <c r="D17" s="6">
        <v>12.892110360210348</v>
      </c>
      <c r="E17" s="6">
        <v>8.1298386265826998</v>
      </c>
      <c r="F17" s="6">
        <v>1.9069251784911847</v>
      </c>
      <c r="G17" s="6">
        <v>7.5359222034725208</v>
      </c>
      <c r="H17" s="6">
        <v>0.48547938750294611</v>
      </c>
      <c r="I17" s="6">
        <v>0.31782086308186414</v>
      </c>
    </row>
    <row r="18" spans="3:9" ht="15.6" x14ac:dyDescent="0.25">
      <c r="D18" s="7" t="s">
        <v>33</v>
      </c>
      <c r="E18" s="6" t="s">
        <v>29</v>
      </c>
      <c r="F18" s="6" t="s">
        <v>34</v>
      </c>
      <c r="G18" s="6" t="s">
        <v>35</v>
      </c>
      <c r="H18" s="7" t="s">
        <v>36</v>
      </c>
      <c r="I18" s="7" t="s">
        <v>37</v>
      </c>
    </row>
    <row r="19" spans="3:9" ht="15.6" x14ac:dyDescent="0.25">
      <c r="C19" s="7" t="s">
        <v>38</v>
      </c>
      <c r="D19" s="6">
        <v>4.8099999999999996</v>
      </c>
      <c r="E19" s="6">
        <v>16.3</v>
      </c>
      <c r="F19" s="6">
        <v>2.97</v>
      </c>
      <c r="G19" s="6">
        <v>25.93</v>
      </c>
      <c r="H19" s="6">
        <v>47.41</v>
      </c>
      <c r="I19" s="6">
        <v>2.59</v>
      </c>
    </row>
    <row r="20" spans="3:9" ht="15.6" x14ac:dyDescent="0.25">
      <c r="C20" s="7" t="s">
        <v>39</v>
      </c>
      <c r="D20" s="6">
        <v>51.82</v>
      </c>
      <c r="E20" s="6">
        <v>27.27</v>
      </c>
      <c r="F20" s="6">
        <v>1.82</v>
      </c>
      <c r="G20" s="6">
        <v>17.27</v>
      </c>
      <c r="H20" s="6">
        <v>1.52</v>
      </c>
      <c r="I20" s="6">
        <v>0.3</v>
      </c>
    </row>
    <row r="23" spans="3:9" x14ac:dyDescent="0.25">
      <c r="D23" s="6">
        <v>2.73</v>
      </c>
      <c r="E23" s="6">
        <v>4.5599999999999996</v>
      </c>
      <c r="F23" s="6">
        <v>1.88</v>
      </c>
      <c r="G23" s="6">
        <v>7.04</v>
      </c>
      <c r="H23" s="6">
        <v>4.8</v>
      </c>
      <c r="I23" s="6">
        <v>2.21</v>
      </c>
    </row>
    <row r="24" spans="3:9" x14ac:dyDescent="0.25">
      <c r="D24" s="6">
        <v>12.89</v>
      </c>
      <c r="E24" s="6">
        <v>8.1300000000000008</v>
      </c>
      <c r="F24" s="6">
        <v>1.91</v>
      </c>
      <c r="G24" s="6">
        <v>7.54</v>
      </c>
      <c r="H24" s="6">
        <v>0.49</v>
      </c>
      <c r="I24" s="6">
        <v>0.32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3A</vt:lpstr>
      <vt:lpstr>Figure 3B</vt:lpstr>
      <vt:lpstr>Figure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Mac-pc</dc:creator>
  <cp:lastModifiedBy>Mac-pc</cp:lastModifiedBy>
  <dcterms:created xsi:type="dcterms:W3CDTF">2014-10-10T01:38:37Z</dcterms:created>
  <dcterms:modified xsi:type="dcterms:W3CDTF">2016-03-04T00:02:05Z</dcterms:modified>
</cp:coreProperties>
</file>