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!isodesmic septin polymerization\Figures\Figure 3\source data\"/>
    </mc:Choice>
  </mc:AlternateContent>
  <xr:revisionPtr revIDLastSave="0" documentId="13_ncr:1_{9A29B9FA-625A-4702-B4A2-A71E77DE2C4B}" xr6:coauthVersionLast="46" xr6:coauthVersionMax="46" xr10:uidLastSave="{00000000-0000-0000-0000-000000000000}"/>
  <bookViews>
    <workbookView xWindow="-120" yWindow="-120" windowWidth="21840" windowHeight="13140" activeTab="1" xr2:uid="{80CB17D3-B258-40A6-8A73-98F464EEFCC1}"/>
  </bookViews>
  <sheets>
    <sheet name="Sheet1" sheetId="1" r:id="rId1"/>
    <sheet name="Sheet1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D11" i="2"/>
  <c r="G11" i="2"/>
  <c r="J11" i="2"/>
  <c r="M11" i="2"/>
  <c r="P11" i="2"/>
  <c r="S11" i="2"/>
  <c r="V11" i="2"/>
  <c r="Y11" i="2"/>
  <c r="D12" i="2"/>
  <c r="G12" i="2"/>
  <c r="J12" i="2"/>
  <c r="J13" i="2" s="1"/>
  <c r="M12" i="2"/>
  <c r="P12" i="2"/>
  <c r="S12" i="2"/>
  <c r="V12" i="2"/>
  <c r="V13" i="2" s="1"/>
  <c r="Y12" i="2"/>
  <c r="D13" i="2"/>
  <c r="G13" i="2"/>
  <c r="M13" i="2"/>
  <c r="P13" i="2"/>
  <c r="S13" i="2"/>
  <c r="Y13" i="2"/>
  <c r="G15" i="2"/>
  <c r="J15" i="2"/>
  <c r="M15" i="2"/>
  <c r="P15" i="2"/>
  <c r="S15" i="2"/>
  <c r="V15" i="2"/>
  <c r="Y15" i="2"/>
  <c r="A21" i="2"/>
  <c r="D14" i="2" s="1"/>
  <c r="D16" i="2" l="1"/>
  <c r="D17" i="2" s="1"/>
  <c r="D18" i="2" s="1"/>
  <c r="D19" i="2" s="1"/>
  <c r="D20" i="2" s="1"/>
  <c r="P14" i="2"/>
  <c r="P16" i="2" s="1"/>
  <c r="P17" i="2" s="1"/>
  <c r="P18" i="2" s="1"/>
  <c r="P19" i="2" s="1"/>
  <c r="P20" i="2" s="1"/>
  <c r="Y14" i="2"/>
  <c r="Y16" i="2" s="1"/>
  <c r="Y17" i="2" s="1"/>
  <c r="Y18" i="2" s="1"/>
  <c r="Y19" i="2" s="1"/>
  <c r="Y20" i="2" s="1"/>
  <c r="M14" i="2"/>
  <c r="M16" i="2" s="1"/>
  <c r="M17" i="2" s="1"/>
  <c r="M18" i="2" s="1"/>
  <c r="M19" i="2" s="1"/>
  <c r="M20" i="2" s="1"/>
  <c r="V14" i="2"/>
  <c r="V16" i="2" s="1"/>
  <c r="V17" i="2" s="1"/>
  <c r="V18" i="2" s="1"/>
  <c r="V19" i="2" s="1"/>
  <c r="V20" i="2" s="1"/>
  <c r="J14" i="2"/>
  <c r="J16" i="2" s="1"/>
  <c r="J17" i="2" s="1"/>
  <c r="J18" i="2" s="1"/>
  <c r="J19" i="2" s="1"/>
  <c r="J20" i="2" s="1"/>
  <c r="S14" i="2"/>
  <c r="S16" i="2" s="1"/>
  <c r="S17" i="2" s="1"/>
  <c r="S18" i="2" s="1"/>
  <c r="S19" i="2" s="1"/>
  <c r="S20" i="2" s="1"/>
  <c r="G14" i="2"/>
  <c r="G16" i="2" s="1"/>
  <c r="G17" i="2" s="1"/>
  <c r="G18" i="2" s="1"/>
  <c r="G19" i="2" s="1"/>
  <c r="G20" i="2" s="1"/>
  <c r="N11" i="1" l="1"/>
  <c r="AC13" i="1" l="1"/>
  <c r="Z13" i="1"/>
  <c r="W13" i="1"/>
  <c r="T13" i="1"/>
  <c r="Q13" i="1"/>
  <c r="N13" i="1"/>
  <c r="H13" i="1"/>
  <c r="E13" i="1"/>
  <c r="AC12" i="1"/>
  <c r="Z12" i="1"/>
  <c r="W12" i="1"/>
  <c r="T12" i="1"/>
  <c r="Q12" i="1"/>
  <c r="N12" i="1"/>
  <c r="H12" i="1"/>
  <c r="E12" i="1"/>
  <c r="AC11" i="1"/>
  <c r="Z11" i="1"/>
  <c r="W11" i="1"/>
  <c r="T11" i="1"/>
  <c r="Q11" i="1"/>
  <c r="H11" i="1"/>
  <c r="E11" i="1"/>
</calcChain>
</file>

<file path=xl/sharedStrings.xml><?xml version="1.0" encoding="utf-8"?>
<sst xmlns="http://schemas.openxmlformats.org/spreadsheetml/2006/main" count="85" uniqueCount="20">
  <si>
    <t>BWX101</t>
  </si>
  <si>
    <t>[septin] (pM)</t>
  </si>
  <si>
    <t>BWX102</t>
  </si>
  <si>
    <t>BWX103</t>
  </si>
  <si>
    <t>BWX105</t>
  </si>
  <si>
    <t>BWX106</t>
  </si>
  <si>
    <t>BWX108</t>
  </si>
  <si>
    <t>BWX109</t>
  </si>
  <si>
    <t>BWX110</t>
  </si>
  <si>
    <t>BWX111</t>
  </si>
  <si>
    <t>BWX112</t>
  </si>
  <si>
    <t>BWX113</t>
  </si>
  <si>
    <t>average</t>
  </si>
  <si>
    <t>stdev</t>
  </si>
  <si>
    <t>sterr</t>
  </si>
  <si>
    <t>% bound</t>
  </si>
  <si>
    <t>pM</t>
  </si>
  <si>
    <t>RXN concentration - bound population</t>
  </si>
  <si>
    <t>total octamers in RXN</t>
  </si>
  <si>
    <t>total octamers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</si>
</sst>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(Sheet1!$E$13,Sheet1!$H$13,Sheet1!$N$13,Sheet1!$Q$13,Sheet1!$T$13,Sheet1!$W$13,Sheet1!$Z$13,Sheet1!$AC$13)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plus>
            <c:minus>
              <c:numRef>
                <c:f>(Sheet1!$E$13,Sheet1!$H$13,Sheet1!$N$13,Sheet1!$Q$13,Sheet1!$T$13,Sheet1!$W$13,Sheet1!$Z$13,Sheet1!$AC$13)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(Sheet1!$E$11,Sheet1!$H$11,Sheet1!$N$11,Sheet1!$Q$11,Sheet1!$T$11,Sheet1!$W$11,Sheet1!$Z$11,Sheet1!$AC$11)</c:f>
              <c:numCache>
                <c:formatCode>General</c:formatCode>
                <c:ptCount val="8"/>
                <c:pt idx="0">
                  <c:v>28.801691382185481</c:v>
                </c:pt>
                <c:pt idx="1">
                  <c:v>82.848099739682539</c:v>
                </c:pt>
                <c:pt idx="2">
                  <c:v>187.09069249292932</c:v>
                </c:pt>
                <c:pt idx="3">
                  <c:v>312.25495861287146</c:v>
                </c:pt>
                <c:pt idx="4">
                  <c:v>469.72585103419203</c:v>
                </c:pt>
                <c:pt idx="5">
                  <c:v>878.5134872986448</c:v>
                </c:pt>
                <c:pt idx="6">
                  <c:v>1839.0648214404039</c:v>
                </c:pt>
                <c:pt idx="7">
                  <c:v>3237.7603043797981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E-451F-A7AE-7909256E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11"/>
        <c:axId val="399581816"/>
        <c:axId val="399582472"/>
      </c:barChart>
      <c:catAx>
        <c:axId val="3995818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582472"/>
        <c:crosses val="autoZero"/>
        <c:auto val="1"/>
        <c:lblAlgn val="ctr"/>
        <c:lblOffset val="100"/>
        <c:noMultiLvlLbl val="0"/>
      </c:catAx>
      <c:valAx>
        <c:axId val="399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5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(Sheet1!$E$13,Sheet1!$H$13,Sheet1!$N$13,Sheet1!$Q$13,Sheet1!$T$13,Sheet1!$W$13,Sheet1!$Z$13,Sheet1!$AC$13)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plus>
            <c:minus>
              <c:numRef>
                <c:f>(Sheet1!$E$13,Sheet1!$H$13,Sheet1!$N$13,Sheet1!$Q$13,Sheet1!$T$13,Sheet1!$W$13,Sheet1!$Z$13,Sheet1!$AC$13)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(Sheet1!$E$11,Sheet1!$H$11,Sheet1!$N$11,Sheet1!$Q$11,Sheet1!$T$11,Sheet1!$W$11,Sheet1!$Z$11,Sheet1!$AC$11)</c:f>
              <c:numCache>
                <c:formatCode>General</c:formatCode>
                <c:ptCount val="8"/>
                <c:pt idx="0">
                  <c:v>28.801691382185481</c:v>
                </c:pt>
                <c:pt idx="1">
                  <c:v>82.848099739682539</c:v>
                </c:pt>
                <c:pt idx="2">
                  <c:v>187.09069249292932</c:v>
                </c:pt>
                <c:pt idx="3">
                  <c:v>312.25495861287146</c:v>
                </c:pt>
                <c:pt idx="4">
                  <c:v>469.72585103419203</c:v>
                </c:pt>
                <c:pt idx="5">
                  <c:v>878.5134872986448</c:v>
                </c:pt>
                <c:pt idx="6">
                  <c:v>1839.0648214404039</c:v>
                </c:pt>
                <c:pt idx="7">
                  <c:v>3237.7603043797981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A-4BDB-AFA0-58514B0CC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11"/>
        <c:axId val="399581816"/>
        <c:axId val="399582472"/>
      </c:barChart>
      <c:catAx>
        <c:axId val="39958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399582472"/>
        <c:crosses val="autoZero"/>
        <c:auto val="1"/>
        <c:lblAlgn val="ctr"/>
        <c:lblOffset val="100"/>
        <c:noMultiLvlLbl val="0"/>
      </c:catAx>
      <c:valAx>
        <c:axId val="399582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5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(Sheet1!$E$12,Sheet1!$H$12,Sheet1!$N$12,Sheet1!$Q$12,Sheet1!$T$12,Sheet1!$W$12,Sheet1!$Z$12,Sheet1!$AC$12)</c:f>
                <c:numCache>
                  <c:formatCode>General</c:formatCode>
                  <c:ptCount val="8"/>
                  <c:pt idx="0">
                    <c:v>9.4579365587120972</c:v>
                  </c:pt>
                  <c:pt idx="1">
                    <c:v>12.478830488603407</c:v>
                  </c:pt>
                  <c:pt idx="2">
                    <c:v>68.031426362954591</c:v>
                  </c:pt>
                  <c:pt idx="3">
                    <c:v>93.42525674655316</c:v>
                  </c:pt>
                  <c:pt idx="4">
                    <c:v>73.773463758507404</c:v>
                  </c:pt>
                  <c:pt idx="5">
                    <c:v>98.64653819245197</c:v>
                  </c:pt>
                  <c:pt idx="6">
                    <c:v>155.50541626232209</c:v>
                  </c:pt>
                  <c:pt idx="7">
                    <c:v>498.36812073622139</c:v>
                  </c:pt>
                </c:numCache>
              </c:numRef>
            </c:plus>
            <c:minus>
              <c:numRef>
                <c:f>(Sheet1!$E$12,Sheet1!$H$12,Sheet1!$N$12,Sheet1!$Q$12,Sheet1!$T$12,Sheet1!$W$12,Sheet1!$Z$12,Sheet1!$AC$12)</c:f>
                <c:numCache>
                  <c:formatCode>General</c:formatCode>
                  <c:ptCount val="8"/>
                  <c:pt idx="0">
                    <c:v>9.4579365587120972</c:v>
                  </c:pt>
                  <c:pt idx="1">
                    <c:v>12.478830488603407</c:v>
                  </c:pt>
                  <c:pt idx="2">
                    <c:v>68.031426362954591</c:v>
                  </c:pt>
                  <c:pt idx="3">
                    <c:v>93.42525674655316</c:v>
                  </c:pt>
                  <c:pt idx="4">
                    <c:v>73.773463758507404</c:v>
                  </c:pt>
                  <c:pt idx="5">
                    <c:v>98.64653819245197</c:v>
                  </c:pt>
                  <c:pt idx="6">
                    <c:v>155.50541626232209</c:v>
                  </c:pt>
                  <c:pt idx="7">
                    <c:v>498.36812073622139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(Sheet1!$E$2,Sheet1!$H$2,Sheet1!$N$2,Sheet1!$Q$2,Sheet1!$T$2,Sheet1!$W$2,Sheet1!$Z$2,Sheet1!$AC$2)</c:f>
              <c:numCache>
                <c:formatCode>General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10000</c:v>
                </c:pt>
              </c:numCache>
            </c:numRef>
          </c:xVal>
          <c:yVal>
            <c:numRef>
              <c:f>(Sheet1!$E$11,Sheet1!$H$11,Sheet1!$N$11,Sheet1!$Q$11,Sheet1!$T$11,Sheet1!$W$11,Sheet1!$Z$11,Sheet1!$AC$11)</c:f>
              <c:numCache>
                <c:formatCode>General</c:formatCode>
                <c:ptCount val="8"/>
                <c:pt idx="0">
                  <c:v>28.801691382185481</c:v>
                </c:pt>
                <c:pt idx="1">
                  <c:v>82.848099739682539</c:v>
                </c:pt>
                <c:pt idx="2">
                  <c:v>187.09069249292932</c:v>
                </c:pt>
                <c:pt idx="3">
                  <c:v>312.25495861287146</c:v>
                </c:pt>
                <c:pt idx="4">
                  <c:v>469.72585103419203</c:v>
                </c:pt>
                <c:pt idx="5">
                  <c:v>878.5134872986448</c:v>
                </c:pt>
                <c:pt idx="6">
                  <c:v>1839.0648214404039</c:v>
                </c:pt>
                <c:pt idx="7">
                  <c:v>3237.7603043797981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C-4A29-9597-901B74ED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82600"/>
        <c:axId val="452273416"/>
      </c:scatterChart>
      <c:valAx>
        <c:axId val="452282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73416"/>
        <c:crosses val="autoZero"/>
        <c:crossBetween val="midCat"/>
      </c:valAx>
      <c:valAx>
        <c:axId val="45227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82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('Sheet1 (2)'!$D$13,'Sheet1 (2)'!$G$13,'Sheet1 (2)'!$J$13,'Sheet1 (2)'!$M$13,'Sheet1 (2)'!$P$13,'Sheet1 (2)'!$S$13,'Sheet1 (2)'!$V$13,'Sheet1 (2)'!$Y$13)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plus>
            <c:minus>
              <c:numRef>
                <c:f>('Sheet1 (2)'!$D$13,'Sheet1 (2)'!$G$13,'Sheet1 (2)'!$J$13,'Sheet1 (2)'!$M$13,'Sheet1 (2)'!$P$13,'Sheet1 (2)'!$S$13,'Sheet1 (2)'!$V$13,'Sheet1 (2)'!$Y$13)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('Sheet1 (2)'!$D$11,'Sheet1 (2)'!$G$11,'Sheet1 (2)'!$J$11,'Sheet1 (2)'!$M$11,'Sheet1 (2)'!$P$11,'Sheet1 (2)'!$S$11,'Sheet1 (2)'!$V$11,'Sheet1 (2)'!$Y$11)</c:f>
              <c:numCache>
                <c:formatCode>General</c:formatCode>
                <c:ptCount val="8"/>
                <c:pt idx="0">
                  <c:v>28.801691382185481</c:v>
                </c:pt>
                <c:pt idx="1">
                  <c:v>82.848099739682539</c:v>
                </c:pt>
                <c:pt idx="2">
                  <c:v>187.09069249292932</c:v>
                </c:pt>
                <c:pt idx="3">
                  <c:v>312.25495861287146</c:v>
                </c:pt>
                <c:pt idx="4">
                  <c:v>469.72585103419203</c:v>
                </c:pt>
                <c:pt idx="5">
                  <c:v>878.5134872986448</c:v>
                </c:pt>
                <c:pt idx="6">
                  <c:v>1839.0648214404039</c:v>
                </c:pt>
                <c:pt idx="7">
                  <c:v>3237.7603043797981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4-40E7-8E5B-F7400A393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11"/>
        <c:axId val="399581816"/>
        <c:axId val="399582472"/>
      </c:barChart>
      <c:catAx>
        <c:axId val="39958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399582472"/>
        <c:crosses val="autoZero"/>
        <c:auto val="1"/>
        <c:lblAlgn val="ctr"/>
        <c:lblOffset val="100"/>
        <c:noMultiLvlLbl val="0"/>
      </c:catAx>
      <c:valAx>
        <c:axId val="399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5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('Sheet1 (2)'!$D$13,'Sheet1 (2)'!$G$13,'Sheet1 (2)'!$J$13,'Sheet1 (2)'!$M$13,'Sheet1 (2)'!$P$13,'Sheet1 (2)'!$S$13,'Sheet1 (2)'!$V$13,'Sheet1 (2)'!$Y$13)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plus>
            <c:minus>
              <c:numRef>
                <c:f>('Sheet1 (2)'!$D$13,'Sheet1 (2)'!$G$13,'Sheet1 (2)'!$J$13,'Sheet1 (2)'!$M$13,'Sheet1 (2)'!$P$13,'Sheet1 (2)'!$S$13,'Sheet1 (2)'!$V$13,'Sheet1 (2)'!$Y$13)</c:f>
                <c:numCache>
                  <c:formatCode>General</c:formatCode>
                  <c:ptCount val="8"/>
                  <c:pt idx="0">
                    <c:v>4.7289682793560486</c:v>
                  </c:pt>
                  <c:pt idx="1">
                    <c:v>6.2394152443017035</c:v>
                  </c:pt>
                  <c:pt idx="2">
                    <c:v>39.27796232400604</c:v>
                  </c:pt>
                  <c:pt idx="3">
                    <c:v>53.939097131732368</c:v>
                  </c:pt>
                  <c:pt idx="4">
                    <c:v>32.992495979927938</c:v>
                  </c:pt>
                  <c:pt idx="5">
                    <c:v>44.116073028670364</c:v>
                  </c:pt>
                  <c:pt idx="6">
                    <c:v>77.752708131161043</c:v>
                  </c:pt>
                  <c:pt idx="7">
                    <c:v>249.18406036811069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('Sheet1 (2)'!$D$11,'Sheet1 (2)'!$G$11,'Sheet1 (2)'!$J$11,'Sheet1 (2)'!$M$11,'Sheet1 (2)'!$P$11,'Sheet1 (2)'!$S$11,'Sheet1 (2)'!$V$11,'Sheet1 (2)'!$Y$11)</c:f>
              <c:numCache>
                <c:formatCode>General</c:formatCode>
                <c:ptCount val="8"/>
                <c:pt idx="0">
                  <c:v>28.801691382185481</c:v>
                </c:pt>
                <c:pt idx="1">
                  <c:v>82.848099739682539</c:v>
                </c:pt>
                <c:pt idx="2">
                  <c:v>187.09069249292932</c:v>
                </c:pt>
                <c:pt idx="3">
                  <c:v>312.25495861287146</c:v>
                </c:pt>
                <c:pt idx="4">
                  <c:v>469.72585103419203</c:v>
                </c:pt>
                <c:pt idx="5">
                  <c:v>878.5134872986448</c:v>
                </c:pt>
                <c:pt idx="6">
                  <c:v>1839.0648214404039</c:v>
                </c:pt>
                <c:pt idx="7">
                  <c:v>3237.7603043797981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E-4E3B-96E2-0D2AE293F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11"/>
        <c:axId val="399581816"/>
        <c:axId val="399582472"/>
      </c:barChart>
      <c:catAx>
        <c:axId val="39958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399582472"/>
        <c:crosses val="autoZero"/>
        <c:auto val="1"/>
        <c:lblAlgn val="ctr"/>
        <c:lblOffset val="100"/>
        <c:noMultiLvlLbl val="0"/>
      </c:catAx>
      <c:valAx>
        <c:axId val="399582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5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('Sheet1 (2)'!$D$20,'Sheet1 (2)'!$G$20,'Sheet1 (2)'!$J$20,'Sheet1 (2)'!$M$20,'Sheet1 (2)'!$P$20,'Sheet1 (2)'!$S$20,'Sheet1 (2)'!$V$20,'Sheet1 (2)'!$Y$20)</c:f>
                <c:numCache>
                  <c:formatCode>General</c:formatCode>
                  <c:ptCount val="8"/>
                  <c:pt idx="0">
                    <c:v>1.798154838794477E-2</c:v>
                  </c:pt>
                  <c:pt idx="1">
                    <c:v>1.186245503249274E-2</c:v>
                  </c:pt>
                  <c:pt idx="2">
                    <c:v>3.7337878919181583E-2</c:v>
                  </c:pt>
                  <c:pt idx="3">
                    <c:v>3.4183230808516971E-2</c:v>
                  </c:pt>
                  <c:pt idx="4">
                    <c:v>1.2545149974719894E-2</c:v>
                  </c:pt>
                  <c:pt idx="5">
                    <c:v>8.3874034989209444E-3</c:v>
                  </c:pt>
                  <c:pt idx="6">
                    <c:v>7.3912215147307059E-3</c:v>
                  </c:pt>
                  <c:pt idx="7">
                    <c:v>9.4750376283426665E-3</c:v>
                  </c:pt>
                </c:numCache>
              </c:numRef>
            </c:plus>
            <c:minus>
              <c:numRef>
                <c:f>('Sheet1 (2)'!$D$20,'Sheet1 (2)'!$G$20,'Sheet1 (2)'!$J$20,'Sheet1 (2)'!$M$20,'Sheet1 (2)'!$P$20,'Sheet1 (2)'!$S$20,'Sheet1 (2)'!$V$20,'Sheet1 (2)'!$Y$20)</c:f>
                <c:numCache>
                  <c:formatCode>General</c:formatCode>
                  <c:ptCount val="8"/>
                  <c:pt idx="0">
                    <c:v>1.798154838794477E-2</c:v>
                  </c:pt>
                  <c:pt idx="1">
                    <c:v>1.186245503249274E-2</c:v>
                  </c:pt>
                  <c:pt idx="2">
                    <c:v>3.7337878919181583E-2</c:v>
                  </c:pt>
                  <c:pt idx="3">
                    <c:v>3.4183230808516971E-2</c:v>
                  </c:pt>
                  <c:pt idx="4">
                    <c:v>1.2545149974719894E-2</c:v>
                  </c:pt>
                  <c:pt idx="5">
                    <c:v>8.3874034989209444E-3</c:v>
                  </c:pt>
                  <c:pt idx="6">
                    <c:v>7.3912215147307059E-3</c:v>
                  </c:pt>
                  <c:pt idx="7">
                    <c:v>9.4750376283426665E-3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('Sheet1 (2)'!$D$19,'Sheet1 (2)'!$G$19,'Sheet1 (2)'!$J$19,'Sheet1 (2)'!$M$19,'Sheet1 (2)'!$P$19,'Sheet1 (2)'!$S$19,'Sheet1 (2)'!$V$19,'Sheet1 (2)'!$Y$19)</c:f>
              <c:numCache>
                <c:formatCode>General</c:formatCode>
                <c:ptCount val="8"/>
                <c:pt idx="0">
                  <c:v>0.10951627853040775</c:v>
                </c:pt>
                <c:pt idx="1">
                  <c:v>0.15751185314793831</c:v>
                </c:pt>
                <c:pt idx="2">
                  <c:v>0.17784959325492722</c:v>
                </c:pt>
                <c:pt idx="3">
                  <c:v>0.19788768980132324</c:v>
                </c:pt>
                <c:pt idx="4">
                  <c:v>0.17860974361600107</c:v>
                </c:pt>
                <c:pt idx="5">
                  <c:v>0.16702409329201293</c:v>
                </c:pt>
                <c:pt idx="6">
                  <c:v>0.17482266279760666</c:v>
                </c:pt>
                <c:pt idx="7">
                  <c:v>0.12311341532132283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6-4CDE-88A5-9926A347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-11"/>
        <c:axId val="399581816"/>
        <c:axId val="399582472"/>
      </c:barChart>
      <c:catAx>
        <c:axId val="399581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399582472"/>
        <c:crosses val="autoZero"/>
        <c:auto val="1"/>
        <c:lblAlgn val="ctr"/>
        <c:lblOffset val="100"/>
        <c:noMultiLvlLbl val="0"/>
      </c:catAx>
      <c:valAx>
        <c:axId val="3995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958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537482</xdr:colOff>
      <xdr:row>16</xdr:row>
      <xdr:rowOff>84364</xdr:rowOff>
    </xdr:from>
    <xdr:to>
      <xdr:col>8</xdr:col>
      <xdr:colOff>604345</xdr:colOff>
      <xdr:row>30</xdr:row>
      <xdr:rowOff>160564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6C8648-4E5F-4392-88A6-EF7E42FE85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605117</xdr:colOff>
      <xdr:row>17</xdr:row>
      <xdr:rowOff>0</xdr:rowOff>
    </xdr:from>
    <xdr:to>
      <xdr:col>16</xdr:col>
      <xdr:colOff>324970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2E3720-B527-432D-B4B2-A9A6C224F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330572</xdr:colOff>
      <xdr:row>15</xdr:row>
      <xdr:rowOff>169208</xdr:rowOff>
    </xdr:from>
    <xdr:to>
      <xdr:col>25</xdr:col>
      <xdr:colOff>61631</xdr:colOff>
      <xdr:row>30</xdr:row>
      <xdr:rowOff>54908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634ED3A-4590-40D4-9097-95FA2D8A09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537482</xdr:colOff>
      <xdr:row>20</xdr:row>
      <xdr:rowOff>84364</xdr:rowOff>
    </xdr:from>
    <xdr:to>
      <xdr:col>7</xdr:col>
      <xdr:colOff>604345</xdr:colOff>
      <xdr:row>34</xdr:row>
      <xdr:rowOff>160564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8642F-524D-4649-83FE-C1F685351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606134</xdr:colOff>
      <xdr:row>21</xdr:row>
      <xdr:rowOff>0</xdr:rowOff>
    </xdr:from>
    <xdr:to>
      <xdr:col>14</xdr:col>
      <xdr:colOff>380999</xdr:colOff>
      <xdr:row>35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CE18BE-92F8-4267-8B7C-496F9BCA1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311728</xdr:colOff>
      <xdr:row>20</xdr:row>
      <xdr:rowOff>207818</xdr:rowOff>
    </xdr:from>
    <xdr:to>
      <xdr:col>22</xdr:col>
      <xdr:colOff>494046</xdr:colOff>
      <xdr:row>35</xdr:row>
      <xdr:rowOff>81974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0B8D36-663C-4B98-8EEB-341F17923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ACDC-2818-4F65-A1E3-F99458975109}">
  <dimension ref="A2:AD13"/>
  <sheetViews>
    <sheetView topLeftCell="C10" zoomScale="85" zoomScaleNormal="85" workbookViewId="0">
      <selection activeCell="I16" sqref="I16"/>
    </sheetView>
  </sheetViews>
  <sheetFormatPr defaultRowHeight="15" x14ac:dyDescent="0.25"/>
  <cols>
    <col min="1" max="1" width="12.28515625" customWidth="1"/>
    <col min="6" max="6" width="12.42578125" bestFit="1" customWidth="1"/>
  </cols>
  <sheetData>
    <row r="2" spans="1:30" x14ac:dyDescent="0.25">
      <c r="A2" t="s">
        <v>1</v>
      </c>
      <c r="B2">
        <v>50</v>
      </c>
      <c r="E2">
        <v>100</v>
      </c>
      <c r="H2">
        <v>200</v>
      </c>
      <c r="K2">
        <v>300</v>
      </c>
      <c r="N2">
        <v>400</v>
      </c>
      <c r="Q2">
        <v>600</v>
      </c>
      <c r="T2">
        <v>1000</v>
      </c>
      <c r="W2">
        <v>2000</v>
      </c>
      <c r="Z2">
        <v>4000</v>
      </c>
      <c r="AC2">
        <v>10000</v>
      </c>
    </row>
    <row r="4" spans="1:30" x14ac:dyDescent="0.25">
      <c r="B4">
        <v>16.299672062337631</v>
      </c>
      <c r="C4" t="s">
        <v>9</v>
      </c>
      <c r="E4">
        <v>42.832812606060578</v>
      </c>
      <c r="F4" t="s">
        <v>8</v>
      </c>
      <c r="H4" s="1">
        <v>35.370909672727279</v>
      </c>
      <c r="I4" t="s">
        <v>5</v>
      </c>
      <c r="K4" s="1">
        <v>45.5545830787879</v>
      </c>
      <c r="L4" t="s">
        <v>0</v>
      </c>
      <c r="N4">
        <v>111.81987999999998</v>
      </c>
      <c r="O4" t="s">
        <v>6</v>
      </c>
      <c r="Q4">
        <v>204.45063641212121</v>
      </c>
      <c r="R4" t="s">
        <v>6</v>
      </c>
      <c r="T4">
        <v>551.03631408534034</v>
      </c>
      <c r="U4" t="s">
        <v>4</v>
      </c>
      <c r="W4" s="1">
        <v>221.48468174545457</v>
      </c>
      <c r="X4" t="s">
        <v>5</v>
      </c>
      <c r="Z4">
        <v>1828.2412185454548</v>
      </c>
      <c r="AA4" t="s">
        <v>10</v>
      </c>
      <c r="AC4">
        <v>2878.7988055854548</v>
      </c>
      <c r="AD4" t="s">
        <v>9</v>
      </c>
    </row>
    <row r="5" spans="1:30" x14ac:dyDescent="0.25">
      <c r="E5">
        <v>25.054887111111125</v>
      </c>
      <c r="F5" t="s">
        <v>8</v>
      </c>
      <c r="H5">
        <v>83.882410638961048</v>
      </c>
      <c r="I5" t="s">
        <v>7</v>
      </c>
      <c r="K5" s="1">
        <v>49.74342264242425</v>
      </c>
      <c r="L5" t="s">
        <v>2</v>
      </c>
      <c r="N5">
        <v>244.19411258181827</v>
      </c>
      <c r="O5" t="s">
        <v>11</v>
      </c>
      <c r="Q5">
        <v>369.61395125194792</v>
      </c>
      <c r="R5" t="s">
        <v>11</v>
      </c>
      <c r="T5">
        <v>425.04087121454546</v>
      </c>
      <c r="U5" t="s">
        <v>7</v>
      </c>
      <c r="W5">
        <v>927.66654370909089</v>
      </c>
      <c r="X5" t="s">
        <v>6</v>
      </c>
      <c r="Z5">
        <v>2053.0959999353531</v>
      </c>
      <c r="AA5" t="s">
        <v>10</v>
      </c>
      <c r="AC5">
        <v>2747.0005113535353</v>
      </c>
      <c r="AD5" t="s">
        <v>9</v>
      </c>
    </row>
    <row r="6" spans="1:30" x14ac:dyDescent="0.25">
      <c r="E6">
        <v>22.149036429752069</v>
      </c>
      <c r="F6" t="s">
        <v>9</v>
      </c>
      <c r="H6">
        <v>83.010744602597399</v>
      </c>
      <c r="I6" t="s">
        <v>7</v>
      </c>
      <c r="K6" s="1">
        <v>43.037585745454543</v>
      </c>
      <c r="L6" t="s">
        <v>3</v>
      </c>
      <c r="N6">
        <v>205.25808489696973</v>
      </c>
      <c r="O6" t="s">
        <v>11</v>
      </c>
      <c r="Q6">
        <v>362.70028817454539</v>
      </c>
      <c r="R6" t="s">
        <v>11</v>
      </c>
      <c r="T6">
        <v>366.68555403636361</v>
      </c>
      <c r="U6" t="s">
        <v>7</v>
      </c>
      <c r="W6">
        <v>886.18183167999996</v>
      </c>
      <c r="X6" t="s">
        <v>8</v>
      </c>
      <c r="Z6">
        <v>1792.1083040323231</v>
      </c>
      <c r="AA6" t="s">
        <v>11</v>
      </c>
      <c r="AC6">
        <v>3577.7661261963635</v>
      </c>
      <c r="AD6" t="s">
        <v>10</v>
      </c>
    </row>
    <row r="7" spans="1:30" x14ac:dyDescent="0.25">
      <c r="E7">
        <v>25.170029381818161</v>
      </c>
      <c r="F7" t="s">
        <v>9</v>
      </c>
      <c r="H7">
        <v>66.995916945454525</v>
      </c>
      <c r="I7" t="s">
        <v>8</v>
      </c>
      <c r="K7">
        <v>48.899724800000001</v>
      </c>
      <c r="L7" t="s">
        <v>5</v>
      </c>
      <c r="T7">
        <v>489.91038481983469</v>
      </c>
      <c r="U7" t="s">
        <v>8</v>
      </c>
      <c r="W7">
        <v>713.06246950082652</v>
      </c>
      <c r="X7" t="s">
        <v>8</v>
      </c>
      <c r="Z7">
        <v>1682.813763248485</v>
      </c>
      <c r="AA7" t="s">
        <v>11</v>
      </c>
      <c r="AC7">
        <v>3747.4757743838386</v>
      </c>
      <c r="AD7" t="s">
        <v>10</v>
      </c>
    </row>
    <row r="8" spans="1:30" x14ac:dyDescent="0.25">
      <c r="H8">
        <v>97.503326771717184</v>
      </c>
      <c r="I8" t="s">
        <v>8</v>
      </c>
      <c r="T8">
        <v>515.95613101487606</v>
      </c>
      <c r="U8" t="s">
        <v>8</v>
      </c>
      <c r="W8">
        <v>972.67484768264455</v>
      </c>
      <c r="X8" t="s">
        <v>9</v>
      </c>
    </row>
    <row r="9" spans="1:30" x14ac:dyDescent="0.25">
      <c r="W9">
        <v>892.9817439206613</v>
      </c>
      <c r="X9" t="s">
        <v>9</v>
      </c>
    </row>
    <row r="11" spans="1:30" x14ac:dyDescent="0.25">
      <c r="A11" t="s">
        <v>12</v>
      </c>
      <c r="E11">
        <f>AVERAGE(E4:E7)</f>
        <v>28.801691382185481</v>
      </c>
      <c r="H11">
        <f>AVERAGE(H5:H8)</f>
        <v>82.848099739682539</v>
      </c>
      <c r="N11">
        <f>AVERAGE(N4:N6)</f>
        <v>187.09069249292932</v>
      </c>
      <c r="Q11">
        <f>AVERAGE(Q4:Q6)</f>
        <v>312.25495861287146</v>
      </c>
      <c r="T11">
        <f>AVERAGE(T4:T8)</f>
        <v>469.72585103419203</v>
      </c>
      <c r="W11">
        <f>AVERAGE(W5:W9)</f>
        <v>878.5134872986448</v>
      </c>
      <c r="Z11">
        <f>AVERAGE(Z4:Z7)</f>
        <v>1839.0648214404039</v>
      </c>
      <c r="AC11">
        <f>AVERAGE(AC4:AC7)</f>
        <v>3237.7603043797981</v>
      </c>
    </row>
    <row r="12" spans="1:30" x14ac:dyDescent="0.25">
      <c r="A12" t="s">
        <v>13</v>
      </c>
      <c r="E12">
        <f>STDEV(E4:E7)</f>
        <v>9.4579365587120972</v>
      </c>
      <c r="H12">
        <f>STDEV(H5:H8)</f>
        <v>12.478830488603407</v>
      </c>
      <c r="N12">
        <f>STDEV(N4:N6)</f>
        <v>68.031426362954591</v>
      </c>
      <c r="Q12">
        <f>STDEV(Q4:Q6)</f>
        <v>93.42525674655316</v>
      </c>
      <c r="T12">
        <f>STDEV(T4:T8)</f>
        <v>73.773463758507404</v>
      </c>
      <c r="W12">
        <f>STDEV(W5:W9)</f>
        <v>98.64653819245197</v>
      </c>
      <c r="Z12">
        <f>STDEV(Z4:Z7)</f>
        <v>155.50541626232209</v>
      </c>
      <c r="AC12">
        <f>STDEV(AC4:AC7)</f>
        <v>498.36812073622139</v>
      </c>
    </row>
    <row r="13" spans="1:30" x14ac:dyDescent="0.25">
      <c r="A13" t="s">
        <v>14</v>
      </c>
      <c r="E13">
        <f>E12/2</f>
        <v>4.7289682793560486</v>
      </c>
      <c r="H13">
        <f>H12/2</f>
        <v>6.2394152443017035</v>
      </c>
      <c r="N13">
        <f>N12/(3^0.5)</f>
        <v>39.27796232400604</v>
      </c>
      <c r="Q13">
        <f>Q12/(3^0.5)</f>
        <v>53.939097131732368</v>
      </c>
      <c r="T13">
        <f>T12/(5^0.5)</f>
        <v>32.992495979927938</v>
      </c>
      <c r="W13">
        <f>W12/(5^0.5)</f>
        <v>44.116073028670364</v>
      </c>
      <c r="Z13">
        <f>Z12/2</f>
        <v>77.752708131161043</v>
      </c>
      <c r="AC13">
        <f>AC12/2</f>
        <v>249.18406036811069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7074-62B7-48A2-8D5E-E09977D7BE78}">
  <dimension ref="A2:Z26"/>
  <sheetViews>
    <sheetView tabSelected="1" zoomScale="55" zoomScaleNormal="55" workbookViewId="0">
      <selection activeCell="M13" sqref="M13"/>
    </sheetView>
  </sheetViews>
  <sheetFormatPr defaultRowHeight="15" x14ac:dyDescent="0.25"/>
  <cols>
    <col min="1" max="1" width="12.28515625" customWidth="1"/>
    <col min="3" max="3" width="21" customWidth="1"/>
    <col min="4" max="5" width="12.28515625" bestFit="1" customWidth="1"/>
    <col min="7" max="7" width="12.28515625" bestFit="1" customWidth="1"/>
  </cols>
  <sheetData>
    <row r="2" spans="1:26" x14ac:dyDescent="0.25">
      <c r="A2" t="s">
        <v>1</v>
      </c>
      <c r="D2">
        <v>100</v>
      </c>
      <c r="G2">
        <v>200</v>
      </c>
      <c r="J2">
        <v>400</v>
      </c>
      <c r="M2">
        <v>600</v>
      </c>
      <c r="P2">
        <v>1000</v>
      </c>
      <c r="S2">
        <v>2000</v>
      </c>
      <c r="V2">
        <v>4000</v>
      </c>
      <c r="Y2">
        <v>10000</v>
      </c>
    </row>
    <row r="4" spans="1:26" x14ac:dyDescent="0.25">
      <c r="B4" t="s">
        <v>9</v>
      </c>
      <c r="D4" s="3">
        <v>42.832812606060578</v>
      </c>
      <c r="E4" s="3" t="s">
        <v>8</v>
      </c>
      <c r="G4" s="4"/>
      <c r="H4" s="4"/>
      <c r="J4" s="3">
        <v>111.81987999999998</v>
      </c>
      <c r="K4" s="3" t="s">
        <v>6</v>
      </c>
      <c r="M4" s="3">
        <v>204.45063641212121</v>
      </c>
      <c r="N4" s="3" t="s">
        <v>6</v>
      </c>
      <c r="P4" s="3">
        <v>551.03631408534034</v>
      </c>
      <c r="Q4" s="3" t="s">
        <v>4</v>
      </c>
      <c r="S4" s="4"/>
      <c r="T4" s="4"/>
      <c r="V4" s="3">
        <v>1828.2412185454548</v>
      </c>
      <c r="W4" s="3" t="s">
        <v>10</v>
      </c>
      <c r="Y4" s="3">
        <v>2878.7988055854548</v>
      </c>
      <c r="Z4" s="3" t="s">
        <v>9</v>
      </c>
    </row>
    <row r="5" spans="1:26" x14ac:dyDescent="0.25">
      <c r="D5" s="3">
        <v>25.054887111111125</v>
      </c>
      <c r="E5" s="3" t="s">
        <v>8</v>
      </c>
      <c r="G5" s="3">
        <v>83.882410638961048</v>
      </c>
      <c r="H5" s="3" t="s">
        <v>7</v>
      </c>
      <c r="J5" s="3">
        <v>244.19411258181827</v>
      </c>
      <c r="K5" s="3" t="s">
        <v>11</v>
      </c>
      <c r="M5" s="3">
        <v>369.61395125194792</v>
      </c>
      <c r="N5" s="3" t="s">
        <v>11</v>
      </c>
      <c r="P5" s="3">
        <v>425.04087121454546</v>
      </c>
      <c r="Q5" s="3" t="s">
        <v>7</v>
      </c>
      <c r="S5" s="3">
        <v>927.66654370909089</v>
      </c>
      <c r="T5" s="3" t="s">
        <v>6</v>
      </c>
      <c r="V5" s="3">
        <v>2053.0959999353531</v>
      </c>
      <c r="W5" s="3" t="s">
        <v>10</v>
      </c>
      <c r="Y5" s="3">
        <v>2747.0005113535353</v>
      </c>
      <c r="Z5" s="3" t="s">
        <v>9</v>
      </c>
    </row>
    <row r="6" spans="1:26" x14ac:dyDescent="0.25">
      <c r="D6" s="3">
        <v>22.149036429752069</v>
      </c>
      <c r="E6" s="3" t="s">
        <v>9</v>
      </c>
      <c r="G6" s="3">
        <v>83.010744602597399</v>
      </c>
      <c r="H6" s="3" t="s">
        <v>7</v>
      </c>
      <c r="J6" s="3">
        <v>205.25808489696973</v>
      </c>
      <c r="K6" s="3" t="s">
        <v>11</v>
      </c>
      <c r="M6" s="3">
        <v>362.70028817454539</v>
      </c>
      <c r="N6" s="3" t="s">
        <v>11</v>
      </c>
      <c r="P6" s="3">
        <v>366.68555403636361</v>
      </c>
      <c r="Q6" s="3" t="s">
        <v>7</v>
      </c>
      <c r="S6" s="3">
        <v>886.18183167999996</v>
      </c>
      <c r="T6" s="3" t="s">
        <v>8</v>
      </c>
      <c r="V6" s="3">
        <v>1792.1083040323231</v>
      </c>
      <c r="W6" s="3" t="s">
        <v>11</v>
      </c>
      <c r="Y6" s="3">
        <v>3577.7661261963635</v>
      </c>
      <c r="Z6" s="3" t="s">
        <v>10</v>
      </c>
    </row>
    <row r="7" spans="1:26" x14ac:dyDescent="0.25">
      <c r="D7" s="3">
        <v>25.170029381818161</v>
      </c>
      <c r="E7" s="3" t="s">
        <v>9</v>
      </c>
      <c r="G7" s="3">
        <v>66.995916945454525</v>
      </c>
      <c r="H7" s="3" t="s">
        <v>8</v>
      </c>
      <c r="P7" s="3">
        <v>489.91038481983469</v>
      </c>
      <c r="Q7" s="3" t="s">
        <v>8</v>
      </c>
      <c r="S7" s="3">
        <v>713.06246950082652</v>
      </c>
      <c r="T7" s="3" t="s">
        <v>8</v>
      </c>
      <c r="V7" s="3">
        <v>1682.813763248485</v>
      </c>
      <c r="W7" s="3" t="s">
        <v>11</v>
      </c>
      <c r="Y7" s="3">
        <v>3747.4757743838386</v>
      </c>
      <c r="Z7" s="3" t="s">
        <v>10</v>
      </c>
    </row>
    <row r="8" spans="1:26" x14ac:dyDescent="0.25">
      <c r="G8" s="3">
        <v>97.503326771717184</v>
      </c>
      <c r="H8" s="3" t="s">
        <v>8</v>
      </c>
      <c r="P8" s="3">
        <v>515.95613101487606</v>
      </c>
      <c r="Q8" s="3" t="s">
        <v>8</v>
      </c>
      <c r="S8" s="3">
        <v>972.67484768264455</v>
      </c>
      <c r="T8" s="3" t="s">
        <v>9</v>
      </c>
    </row>
    <row r="9" spans="1:26" x14ac:dyDescent="0.25">
      <c r="S9" s="3">
        <v>892.9817439206613</v>
      </c>
      <c r="T9" s="3" t="s">
        <v>9</v>
      </c>
    </row>
    <row r="11" spans="1:26" x14ac:dyDescent="0.25">
      <c r="A11" t="s">
        <v>12</v>
      </c>
      <c r="D11">
        <f>AVERAGE(D4:D7)</f>
        <v>28.801691382185481</v>
      </c>
      <c r="G11">
        <f>AVERAGE(G5:G8)</f>
        <v>82.848099739682539</v>
      </c>
      <c r="J11">
        <f>AVERAGE(J4:J6)</f>
        <v>187.09069249292932</v>
      </c>
      <c r="M11">
        <f>AVERAGE(M4:M6)</f>
        <v>312.25495861287146</v>
      </c>
      <c r="P11">
        <f>AVERAGE(P4:P8)</f>
        <v>469.72585103419203</v>
      </c>
      <c r="S11">
        <f>AVERAGE(S5:S9)</f>
        <v>878.5134872986448</v>
      </c>
      <c r="V11">
        <f>AVERAGE(V4:V7)</f>
        <v>1839.0648214404039</v>
      </c>
      <c r="Y11">
        <f>AVERAGE(Y4:Y7)</f>
        <v>3237.7603043797981</v>
      </c>
    </row>
    <row r="12" spans="1:26" x14ac:dyDescent="0.25">
      <c r="A12" t="s">
        <v>13</v>
      </c>
      <c r="D12">
        <f>STDEV(D4:D7)</f>
        <v>9.4579365587120972</v>
      </c>
      <c r="G12">
        <f>STDEV(G5:G8)</f>
        <v>12.478830488603407</v>
      </c>
      <c r="J12">
        <f>STDEV(J4:J6)</f>
        <v>68.031426362954591</v>
      </c>
      <c r="M12">
        <f>STDEV(M4:M6)</f>
        <v>93.42525674655316</v>
      </c>
      <c r="P12">
        <f>STDEV(P4:P8)</f>
        <v>73.773463758507404</v>
      </c>
      <c r="S12">
        <f>STDEV(S5:S9)</f>
        <v>98.64653819245197</v>
      </c>
      <c r="V12">
        <f>STDEV(V4:V7)</f>
        <v>155.50541626232209</v>
      </c>
      <c r="Y12">
        <f>STDEV(Y4:Y7)</f>
        <v>498.36812073622139</v>
      </c>
    </row>
    <row r="13" spans="1:26" x14ac:dyDescent="0.25">
      <c r="A13" t="s">
        <v>14</v>
      </c>
      <c r="D13">
        <f>D12/2</f>
        <v>4.7289682793560486</v>
      </c>
      <c r="G13">
        <f>G12/2</f>
        <v>6.2394152443017035</v>
      </c>
      <c r="J13">
        <f>J12/(3^0.5)</f>
        <v>39.27796232400604</v>
      </c>
      <c r="M13">
        <f>M12/(3^0.5)</f>
        <v>53.939097131732368</v>
      </c>
      <c r="P13">
        <f>P12/(5^0.5)</f>
        <v>32.992495979927938</v>
      </c>
      <c r="S13">
        <f>S12/(5^0.5)</f>
        <v>44.116073028670364</v>
      </c>
      <c r="V13">
        <f>V12/2</f>
        <v>77.752708131161043</v>
      </c>
      <c r="Y13">
        <f>Y12/2</f>
        <v>249.18406036811069</v>
      </c>
    </row>
    <row r="14" spans="1:26" x14ac:dyDescent="0.25">
      <c r="A14" t="s">
        <v>19</v>
      </c>
      <c r="D14">
        <f>D11*$A$21</f>
        <v>659287996.75305498</v>
      </c>
      <c r="G14">
        <f>G11*$A$21</f>
        <v>1896442711.9011772</v>
      </c>
      <c r="J14">
        <f>J11*$A$21</f>
        <v>4282618205.5786481</v>
      </c>
      <c r="M14">
        <f>M11*$A$21</f>
        <v>7147703355.6237955</v>
      </c>
      <c r="P14">
        <f>P11*$A$21</f>
        <v>10752306565.683275</v>
      </c>
      <c r="S14">
        <f>S11*$A$21</f>
        <v>20109700832.35836</v>
      </c>
      <c r="V14">
        <f>V11*$A$21</f>
        <v>42097297201.663712</v>
      </c>
      <c r="Y14">
        <f>Y11*$A$21</f>
        <v>74114276023.436203</v>
      </c>
    </row>
    <row r="15" spans="1:26" x14ac:dyDescent="0.25">
      <c r="A15" t="s">
        <v>18</v>
      </c>
      <c r="D15">
        <f>(6.02*10^23)*D2/1000000000000*0.0001</f>
        <v>6019999999.999999</v>
      </c>
      <c r="G15">
        <f>(6.02*10^23)*G2/1000000000000*0.0001</f>
        <v>12039999999.999998</v>
      </c>
      <c r="J15">
        <f>(6.02*10^23)*J2/1000000000000*0.0001</f>
        <v>24079999999.999996</v>
      </c>
      <c r="M15">
        <f>(6.02*10^23)*M2/1000000000000*0.0001</f>
        <v>36119999999.999992</v>
      </c>
      <c r="P15">
        <f>(6.02*10^23)*P2/1000000000000*0.0001</f>
        <v>60200000000</v>
      </c>
      <c r="S15">
        <f>(6.02*10^23)*S2/1000000000000*0.0001</f>
        <v>120400000000</v>
      </c>
      <c r="V15">
        <f>(6.02*10^23)*V2/1000000000000*0.0001</f>
        <v>240800000000</v>
      </c>
      <c r="Y15">
        <f>(6.02*10^23)*Y2/1000000000000*0.0001</f>
        <v>601999999999.99988</v>
      </c>
    </row>
    <row r="16" spans="1:26" x14ac:dyDescent="0.25">
      <c r="A16" t="s">
        <v>17</v>
      </c>
      <c r="D16">
        <f>(D15-D14)/((6.02*10^23)*0.0001)</f>
        <v>8.9048372146959217E-11</v>
      </c>
      <c r="G16">
        <f>(G15-G14)/((6.02*10^23)*0.0001)</f>
        <v>1.6849762937041234E-10</v>
      </c>
      <c r="J16">
        <f>(J15-J14)/((6.02*10^23)*0.0001)</f>
        <v>3.288601626980291E-10</v>
      </c>
      <c r="M16">
        <f>(M15-M14)/((6.02*10^23)*0.0001)</f>
        <v>4.8126738611920604E-10</v>
      </c>
      <c r="P16">
        <f>(P15-P14)/((6.02*10^23)*0.0001)</f>
        <v>8.2139025638399889E-10</v>
      </c>
      <c r="S16">
        <f>(S15-S14)/((6.02*10^23)*0.0001)</f>
        <v>1.6659518134159741E-9</v>
      </c>
      <c r="V16">
        <f>(V15-V14)/((6.02*10^23)*0.0001)</f>
        <v>3.3007093488095734E-9</v>
      </c>
      <c r="Y16">
        <f>(Y15-Y14)/((6.02*10^23)*0.0001)</f>
        <v>8.7688658467867723E-9</v>
      </c>
    </row>
    <row r="17" spans="1:25" x14ac:dyDescent="0.25">
      <c r="C17" t="s">
        <v>16</v>
      </c>
      <c r="D17" s="2">
        <f>D16*1000000000000</f>
        <v>89.048372146959224</v>
      </c>
      <c r="E17" s="2"/>
      <c r="F17" s="2"/>
      <c r="G17" s="2">
        <f>G16*1000000000000</f>
        <v>168.49762937041234</v>
      </c>
      <c r="H17" s="2"/>
      <c r="I17" s="2"/>
      <c r="J17" s="2">
        <f>J16*1000000000000</f>
        <v>328.86016269802911</v>
      </c>
      <c r="K17" s="2"/>
      <c r="L17" s="2"/>
      <c r="M17" s="2">
        <f>M16*1000000000000</f>
        <v>481.26738611920604</v>
      </c>
      <c r="N17" s="2"/>
      <c r="O17" s="2"/>
      <c r="P17" s="2">
        <f>P16*1000000000000</f>
        <v>821.39025638399892</v>
      </c>
      <c r="Q17" s="2"/>
      <c r="R17" s="2"/>
      <c r="S17" s="2">
        <f>S16*1000000000000</f>
        <v>1665.9518134159741</v>
      </c>
      <c r="T17" s="2"/>
      <c r="U17" s="2"/>
      <c r="V17" s="2">
        <f>V16*1000000000000</f>
        <v>3300.7093488095734</v>
      </c>
      <c r="W17" s="2"/>
      <c r="X17" s="2"/>
      <c r="Y17" s="2">
        <f>Y16*1000000000000</f>
        <v>8768.8658467867717</v>
      </c>
    </row>
    <row r="18" spans="1:25" x14ac:dyDescent="0.25">
      <c r="C18" t="s">
        <v>15</v>
      </c>
      <c r="D18" s="2">
        <f>(D2-D17)/D2*100</f>
        <v>10.951627853040776</v>
      </c>
      <c r="E18" s="2"/>
      <c r="F18" s="2"/>
      <c r="G18" s="2">
        <f>(G2-G17)/G2*100</f>
        <v>15.751185314793831</v>
      </c>
      <c r="H18" s="2"/>
      <c r="I18" s="2"/>
      <c r="J18" s="2">
        <f>(J2-J17)/J2*100</f>
        <v>17.784959325492721</v>
      </c>
      <c r="K18" s="2"/>
      <c r="L18" s="2"/>
      <c r="M18" s="2">
        <f>(M2-M17)/M2*100</f>
        <v>19.788768980132325</v>
      </c>
      <c r="N18" s="2"/>
      <c r="O18" s="2"/>
      <c r="P18" s="2">
        <f>(P2-P17)/P2*100</f>
        <v>17.860974361600107</v>
      </c>
      <c r="Q18" s="2"/>
      <c r="R18" s="2"/>
      <c r="S18" s="2">
        <f>(S2-S17)/S2*100</f>
        <v>16.702409329201291</v>
      </c>
      <c r="T18" s="2"/>
      <c r="U18" s="2"/>
      <c r="V18" s="2">
        <f>(V2-V17)/V2*100</f>
        <v>17.482266279760665</v>
      </c>
      <c r="W18" s="2"/>
      <c r="X18" s="2"/>
      <c r="Y18" s="2">
        <f>(Y2-Y17)/Y2*100</f>
        <v>12.311341532132284</v>
      </c>
    </row>
    <row r="19" spans="1:25" x14ac:dyDescent="0.25">
      <c r="D19" s="2">
        <f>D18/100</f>
        <v>0.10951627853040775</v>
      </c>
      <c r="E19" s="2"/>
      <c r="F19" s="2"/>
      <c r="G19" s="2">
        <f>G18/100</f>
        <v>0.15751185314793831</v>
      </c>
      <c r="H19" s="2"/>
      <c r="I19" s="2"/>
      <c r="J19" s="2">
        <f>J18/100</f>
        <v>0.17784959325492722</v>
      </c>
      <c r="K19" s="2"/>
      <c r="L19" s="2"/>
      <c r="M19" s="2">
        <f>M18/100</f>
        <v>0.19788768980132324</v>
      </c>
      <c r="N19" s="2"/>
      <c r="O19" s="2"/>
      <c r="P19" s="2">
        <f>P18/100</f>
        <v>0.17860974361600107</v>
      </c>
      <c r="Q19" s="2"/>
      <c r="R19" s="2"/>
      <c r="S19" s="2">
        <f>S18/100</f>
        <v>0.16702409329201293</v>
      </c>
      <c r="T19" s="2"/>
      <c r="U19" s="2"/>
      <c r="V19" s="2">
        <f>V18/100</f>
        <v>0.17482266279760666</v>
      </c>
      <c r="W19" s="2"/>
      <c r="X19" s="2"/>
      <c r="Y19" s="2">
        <f>Y18/100</f>
        <v>0.12311341532132283</v>
      </c>
    </row>
    <row r="20" spans="1:25" x14ac:dyDescent="0.25">
      <c r="D20" s="2">
        <f>D13*D19/D11</f>
        <v>1.798154838794477E-2</v>
      </c>
      <c r="E20" s="2"/>
      <c r="F20" s="2"/>
      <c r="G20" s="2">
        <f>G13*G19/G11</f>
        <v>1.186245503249274E-2</v>
      </c>
      <c r="H20" s="2"/>
      <c r="I20" s="2"/>
      <c r="J20" s="2">
        <f>J13*J19/J11</f>
        <v>3.7337878919181583E-2</v>
      </c>
      <c r="K20" s="2"/>
      <c r="L20" s="2"/>
      <c r="M20" s="2">
        <f>M13*M19/M11</f>
        <v>3.4183230808516971E-2</v>
      </c>
      <c r="N20" s="2"/>
      <c r="O20" s="2"/>
      <c r="P20" s="2">
        <f>P13*P19/P11</f>
        <v>1.2545149974719894E-2</v>
      </c>
      <c r="Q20" s="2"/>
      <c r="R20" s="2"/>
      <c r="S20" s="2">
        <f>S13*S19/S11</f>
        <v>8.3874034989209444E-3</v>
      </c>
      <c r="T20" s="2"/>
      <c r="U20" s="2"/>
      <c r="V20" s="2">
        <f>V13*V19/V11</f>
        <v>7.3912215147307059E-3</v>
      </c>
      <c r="W20" s="2"/>
      <c r="X20" s="2"/>
      <c r="Y20" s="2">
        <f>Y13*Y19/Y11</f>
        <v>9.4750376283426665E-3</v>
      </c>
    </row>
    <row r="21" spans="1:25" x14ac:dyDescent="0.25">
      <c r="A21">
        <f>3.14*2700^2</f>
        <v>22890600</v>
      </c>
    </row>
    <row r="24" spans="1:25" x14ac:dyDescent="0.25">
      <c r="A24">
        <v>100</v>
      </c>
    </row>
    <row r="25" spans="1:25" x14ac:dyDescent="0.25">
      <c r="A25">
        <v>0.1</v>
      </c>
    </row>
    <row r="26" spans="1:25" x14ac:dyDescent="0.25">
      <c r="A26">
        <v>1E-4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2020-05-06T20:02:18Z</dcterms:created>
  <dcterms:modified xsi:type="dcterms:W3CDTF">2021-03-29T18:56:46Z</dcterms:modified>
</cp:coreProperties>
</file>