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 defaultThemeVersion="124226"/>
  <xr:revisionPtr revIDLastSave="0" documentId="13_ncr:1_{97E4A209-62A7-4C5A-987B-5C2EB766152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gression Statisticsfor plasma" sheetId="88" r:id="rId1"/>
    <sheet name="Regression Statistics for urine" sheetId="89" r:id="rId2"/>
    <sheet name="plasm-urine" sheetId="84" r:id="rId3"/>
  </sheets>
  <calcPr calcId="191029" iterate="1"/>
</workbook>
</file>

<file path=xl/calcChain.xml><?xml version="1.0" encoding="utf-8"?>
<calcChain xmlns="http://schemas.openxmlformats.org/spreadsheetml/2006/main">
  <c r="G6" i="84" l="1"/>
  <c r="H6" i="84"/>
  <c r="G11" i="84"/>
  <c r="H11" i="84"/>
  <c r="G9" i="84"/>
  <c r="F10" i="84"/>
  <c r="J10" i="84" s="1"/>
  <c r="G10" i="84"/>
  <c r="K10" i="84" s="1"/>
  <c r="H10" i="84"/>
  <c r="F11" i="84"/>
  <c r="J11" i="84" s="1"/>
  <c r="L11" i="84"/>
  <c r="K9" i="84"/>
  <c r="H9" i="84"/>
  <c r="L9" i="84" s="1"/>
  <c r="F9" i="84"/>
  <c r="F7" i="84"/>
  <c r="G7" i="84"/>
  <c r="H7" i="84"/>
  <c r="F8" i="84"/>
  <c r="G8" i="84"/>
  <c r="H8" i="84"/>
  <c r="F6" i="84"/>
  <c r="I10" i="84"/>
  <c r="J9" i="84"/>
  <c r="I11" i="84" l="1"/>
  <c r="I9" i="84"/>
  <c r="N9" i="84"/>
  <c r="M9" i="84"/>
  <c r="N10" i="84"/>
  <c r="K11" i="84"/>
  <c r="M11" i="84" s="1"/>
  <c r="L10" i="84"/>
  <c r="M10" i="84" s="1"/>
  <c r="N11" i="84" l="1"/>
  <c r="L8" i="84" l="1"/>
  <c r="K8" i="84"/>
  <c r="J8" i="84"/>
  <c r="L7" i="84"/>
  <c r="K7" i="84"/>
  <c r="L6" i="84"/>
  <c r="J6" i="84"/>
  <c r="I8" i="84" l="1"/>
  <c r="I7" i="84"/>
  <c r="I6" i="84"/>
  <c r="N8" i="84"/>
  <c r="M8" i="84"/>
  <c r="K6" i="84"/>
  <c r="N6" i="84" s="1"/>
  <c r="J7" i="84"/>
  <c r="M6" i="84" l="1"/>
  <c r="M7" i="84"/>
  <c r="N7" i="84"/>
</calcChain>
</file>

<file path=xl/sharedStrings.xml><?xml version="1.0" encoding="utf-8"?>
<sst xmlns="http://schemas.openxmlformats.org/spreadsheetml/2006/main" count="83" uniqueCount="51">
  <si>
    <t>Intercept</t>
  </si>
  <si>
    <t>F</t>
  </si>
  <si>
    <t>t Stat</t>
  </si>
  <si>
    <t>taken</t>
  </si>
  <si>
    <t>y1</t>
  </si>
  <si>
    <t>y2</t>
  </si>
  <si>
    <t>y3</t>
  </si>
  <si>
    <t>x1</t>
  </si>
  <si>
    <t>x2</t>
  </si>
  <si>
    <t>x3</t>
  </si>
  <si>
    <t>RECOVERY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</si>
  <si>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</si>
  <si>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</si>
  <si>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</si>
  <si>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</si>
  <si>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</si>
  <si>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</si>
  <si>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</si>
  <si>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</si>
  <si>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</si>
  <si>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</si>
  <si>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</si>
  <si>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df</t>
  </si>
  <si>
    <t>SS</t>
  </si>
  <si>
    <t>MS</t>
  </si>
  <si>
    <t>Significance F</t>
  </si>
  <si>
    <t>Coefficients</t>
  </si>
  <si>
    <t>P-value</t>
  </si>
  <si>
    <t>Lower 95%</t>
  </si>
  <si>
    <t>Upper 95%</t>
  </si>
  <si>
    <t>Lower 95.0%</t>
  </si>
  <si>
    <t>Upper 95.0%</t>
  </si>
  <si>
    <t>X Variable 1</t>
  </si>
  <si>
    <t>urine</t>
  </si>
  <si>
    <t>plasma</t>
  </si>
  <si>
    <t>94.57 ± 2.63</t>
  </si>
  <si>
    <t>103.15 ± 2.7</t>
  </si>
  <si>
    <t>100.07 ± 2.56</t>
  </si>
  <si>
    <t>102.63 ± 1.81</t>
  </si>
  <si>
    <t>97.98 ± 1.97</t>
  </si>
  <si>
    <t>98.11 ± 2.07</t>
  </si>
  <si>
    <t>fluorescence intensity</t>
  </si>
  <si>
    <t>spiked drug con</t>
  </si>
  <si>
    <t>found=conc (nanogram per mill)</t>
  </si>
  <si>
    <t>Rec-1</t>
  </si>
  <si>
    <t>Rec-2</t>
  </si>
  <si>
    <t>Rec-3</t>
  </si>
  <si>
    <t>Rec. Mean</t>
  </si>
  <si>
    <r>
      <t xml:space="preserve">RECOVERY </t>
    </r>
    <r>
      <rPr>
        <sz val="11"/>
        <color theme="1"/>
        <rFont val="Cambria"/>
        <family val="1"/>
      </rPr>
      <t>±</t>
    </r>
    <r>
      <rPr>
        <sz val="11"/>
        <color theme="1"/>
        <rFont val="Calibri"/>
        <family val="2"/>
      </rPr>
      <t xml:space="preserve"> S.D</t>
    </r>
  </si>
  <si>
    <t xml:space="preserve"> S.D</t>
  </si>
  <si>
    <t>Drug spiked (ng/ml)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</si>
</sst>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A7FF"/>
        <bgColor indexed="64"/>
      </patternFill>
    </fill>
    <fill>
      <patternFill patternType="solid">
        <fgColor rgb="FFDEBD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center" vertical="center"/>
    </xf>
    <xf numFmtId="2" fontId="0" fillId="0" borderId="0" xfId="0" applyNumberFormat="1" applyFill="1"/>
    <xf numFmtId="164" fontId="0" fillId="3" borderId="4" xfId="0" applyNumberFormat="1" applyFill="1" applyBorder="1" applyAlignment="1">
      <alignment horizontal="center"/>
    </xf>
    <xf numFmtId="2" fontId="0" fillId="5" borderId="4" xfId="0" applyNumberFormat="1" applyFill="1" applyBorder="1" applyAlignment="1"/>
    <xf numFmtId="2" fontId="0" fillId="5" borderId="5" xfId="0" applyNumberFormat="1" applyFill="1" applyBorder="1" applyAlignment="1"/>
    <xf numFmtId="2" fontId="0" fillId="6" borderId="2" xfId="0" applyNumberFormat="1" applyFill="1" applyBorder="1" applyAlignment="1">
      <alignment vertical="center"/>
    </xf>
    <xf numFmtId="2" fontId="0" fillId="2" borderId="2" xfId="0" applyNumberFormat="1" applyFill="1" applyBorder="1" applyAlignment="1">
      <alignment vertical="distributed"/>
    </xf>
    <xf numFmtId="0" fontId="0" fillId="4" borderId="3" xfId="0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2" fontId="0" fillId="5" borderId="3" xfId="0" applyNumberFormat="1" applyFill="1" applyBorder="1"/>
    <xf numFmtId="2" fontId="0" fillId="6" borderId="6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Continuous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2" fillId="2" borderId="2" xfId="0" applyNumberFormat="1" applyFont="1" applyFill="1" applyBorder="1" applyAlignment="1">
      <alignment vertical="distributed"/>
    </xf>
    <xf numFmtId="164" fontId="0" fillId="3" borderId="3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00"/>
      <color rgb="FF00823B"/>
      <color rgb="FF005828"/>
      <color rgb="FF006C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Spiked plasma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4068022747156606"/>
                  <c:y val="1.311242344706911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'plasm-urine'!$D$14:$D$17</c:f>
              <c:numCache>
                <c:formatCode>General</c:formatCode>
                <c:ptCount val="4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800</c:v>
                </c:pt>
              </c:numCache>
            </c:numRef>
          </c:xVal>
          <c:yVal>
            <c:numRef>
              <c:f>'plasm-urine'!$E$14:$E$17</c:f>
              <c:numCache>
                <c:formatCode>General</c:formatCode>
                <c:ptCount val="4"/>
                <c:pt idx="0">
                  <c:v>521.6</c:v>
                </c:pt>
                <c:pt idx="1">
                  <c:v>642</c:v>
                </c:pt>
                <c:pt idx="2">
                  <c:v>768</c:v>
                </c:pt>
                <c:pt idx="3">
                  <c:v>984.3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2A-4799-B455-1E843CE47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6146511"/>
        <c:axId val="1456146927"/>
      </c:scatterChart>
      <c:valAx>
        <c:axId val="1456146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6146927"/>
        <c:crosses val="autoZero"/>
        <c:crossBetween val="midCat"/>
      </c:valAx>
      <c:valAx>
        <c:axId val="14561469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61465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Spiked urine</a:t>
            </a:r>
          </a:p>
        </c:rich>
      </c:tx>
      <c:layout>
        <c:manualLayout>
          <c:xMode val="edge"/>
          <c:yMode val="edge"/>
          <c:x val="0.40671522309711289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'plasm-urine'!$D$23:$D$26</c:f>
              <c:numCache>
                <c:formatCode>General</c:formatCode>
                <c:ptCount val="4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800</c:v>
                </c:pt>
              </c:numCache>
            </c:numRef>
          </c:xVal>
          <c:yVal>
            <c:numRef>
              <c:f>'plasm-urine'!$E$23:$E$26</c:f>
              <c:numCache>
                <c:formatCode>General</c:formatCode>
                <c:ptCount val="4"/>
                <c:pt idx="0">
                  <c:v>515.6</c:v>
                </c:pt>
                <c:pt idx="1">
                  <c:v>632</c:v>
                </c:pt>
                <c:pt idx="2">
                  <c:v>763</c:v>
                </c:pt>
                <c:pt idx="3">
                  <c:v>985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1E-42FD-B298-97387581D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034176"/>
        <c:axId val="972035008"/>
      </c:scatterChart>
      <c:valAx>
        <c:axId val="97203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035008"/>
        <c:crosses val="autoZero"/>
        <c:crossBetween val="midCat"/>
      </c:valAx>
      <c:valAx>
        <c:axId val="97203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034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466725</xdr:colOff>
      <xdr:row>11</xdr:row>
      <xdr:rowOff>146050</xdr:rowOff>
    </xdr:from>
    <xdr:to>
      <xdr:col>15</xdr:col>
      <xdr:colOff>555625</xdr:colOff>
      <xdr:row>26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BCD56DE-FB04-48D4-9772-368F00B402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244475</xdr:colOff>
      <xdr:row>27</xdr:row>
      <xdr:rowOff>165100</xdr:rowOff>
    </xdr:from>
    <xdr:to>
      <xdr:col>9</xdr:col>
      <xdr:colOff>549275</xdr:colOff>
      <xdr:row>42</xdr:row>
      <xdr:rowOff>146050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9F0724-07ED-4523-B9BE-DDAFBC5EE4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F7AB7-6209-40C4-B419-78966D31EC88}">
  <dimension ref="A1:I18"/>
  <sheetViews>
    <sheetView tabSelected="1" workbookViewId="0">
      <selection activeCell="A3" sqref="A3"/>
    </sheetView>
  </sheetViews>
  <sheetFormatPr defaultRowHeight="14.5" x14ac:dyDescent="0.35"/>
  <cols>
    <col min="1" max="1" width="17.26953125" bestFit="1" customWidth="1"/>
    <col min="2" max="2" width="11.81640625" bestFit="1" customWidth="1"/>
    <col min="3" max="3" width="13.54296875" bestFit="1" customWidth="1"/>
  </cols>
  <sheetData>
    <row r="1" spans="1:9" x14ac:dyDescent="0.35">
      <c r="A1" t="s">
        <v>11</v>
      </c>
    </row>
    <row r="2" spans="1:9" ht="15" thickBot="1" x14ac:dyDescent="0.4"/>
    <row r="3" spans="1:9" x14ac:dyDescent="0.35">
      <c r="A3" s="17" t="s">
        <v>12</v>
      </c>
      <c r="B3" s="17"/>
    </row>
    <row r="4" spans="1:9" x14ac:dyDescent="0.35">
      <c r="A4" s="14" t="s">
        <v>13</v>
      </c>
      <c r="B4" s="14">
        <v>0.99934207078009807</v>
      </c>
    </row>
    <row r="5" spans="1:9" x14ac:dyDescent="0.35">
      <c r="A5" s="14" t="s">
        <v>14</v>
      </c>
      <c r="B5" s="14">
        <v>0.99868457443105452</v>
      </c>
    </row>
    <row r="6" spans="1:9" x14ac:dyDescent="0.35">
      <c r="A6" s="14" t="s">
        <v>15</v>
      </c>
      <c r="B6" s="14">
        <v>0.99802686164658172</v>
      </c>
    </row>
    <row r="7" spans="1:9" x14ac:dyDescent="0.35">
      <c r="A7" s="14" t="s">
        <v>16</v>
      </c>
      <c r="B7" s="14">
        <v>8.7771130951876231</v>
      </c>
    </row>
    <row r="8" spans="1:9" ht="15" thickBot="1" x14ac:dyDescent="0.4">
      <c r="A8" s="15" t="s">
        <v>17</v>
      </c>
      <c r="B8" s="15">
        <v>4</v>
      </c>
    </row>
    <row r="10" spans="1:9" ht="15" thickBot="1" x14ac:dyDescent="0.4">
      <c r="A10" t="s">
        <v>18</v>
      </c>
    </row>
    <row r="11" spans="1:9" x14ac:dyDescent="0.35">
      <c r="A11" s="16"/>
      <c r="B11" s="16" t="s">
        <v>22</v>
      </c>
      <c r="C11" s="16" t="s">
        <v>23</v>
      </c>
      <c r="D11" s="16" t="s">
        <v>24</v>
      </c>
      <c r="E11" s="16" t="s">
        <v>1</v>
      </c>
      <c r="F11" s="16" t="s">
        <v>25</v>
      </c>
    </row>
    <row r="12" spans="1:9" x14ac:dyDescent="0.35">
      <c r="A12" s="14" t="s">
        <v>19</v>
      </c>
      <c r="B12" s="14">
        <v>1</v>
      </c>
      <c r="C12" s="14">
        <v>116975.64457142857</v>
      </c>
      <c r="D12" s="14">
        <v>116975.64457142857</v>
      </c>
      <c r="E12" s="14">
        <v>1518.4204990505623</v>
      </c>
      <c r="F12" s="14">
        <v>6.5792921990195474E-4</v>
      </c>
    </row>
    <row r="13" spans="1:9" x14ac:dyDescent="0.35">
      <c r="A13" s="14" t="s">
        <v>20</v>
      </c>
      <c r="B13" s="14">
        <v>2</v>
      </c>
      <c r="C13" s="14">
        <v>154.07542857142812</v>
      </c>
      <c r="D13" s="14">
        <v>77.03771428571406</v>
      </c>
      <c r="E13" s="14"/>
      <c r="F13" s="14"/>
    </row>
    <row r="14" spans="1:9" ht="15" thickBot="1" x14ac:dyDescent="0.4">
      <c r="A14" s="15" t="s">
        <v>21</v>
      </c>
      <c r="B14" s="15">
        <v>3</v>
      </c>
      <c r="C14" s="15">
        <v>117129.71999999999</v>
      </c>
      <c r="D14" s="15"/>
      <c r="E14" s="15"/>
      <c r="F14" s="15"/>
    </row>
    <row r="15" spans="1:9" ht="15" thickBot="1" x14ac:dyDescent="0.4"/>
    <row r="16" spans="1:9" x14ac:dyDescent="0.35">
      <c r="A16" s="16"/>
      <c r="B16" s="16" t="s">
        <v>26</v>
      </c>
      <c r="C16" s="16" t="s">
        <v>16</v>
      </c>
      <c r="D16" s="16" t="s">
        <v>2</v>
      </c>
      <c r="E16" s="16" t="s">
        <v>27</v>
      </c>
      <c r="F16" s="16" t="s">
        <v>28</v>
      </c>
      <c r="G16" s="16" t="s">
        <v>29</v>
      </c>
      <c r="H16" s="16" t="s">
        <v>30</v>
      </c>
      <c r="I16" s="16" t="s">
        <v>31</v>
      </c>
    </row>
    <row r="17" spans="1:9" x14ac:dyDescent="0.35">
      <c r="A17" s="14" t="s">
        <v>0</v>
      </c>
      <c r="B17" s="14">
        <v>64.068571428571431</v>
      </c>
      <c r="C17" s="14">
        <v>17.616808300423678</v>
      </c>
      <c r="D17" s="14">
        <v>3.636786547029101</v>
      </c>
      <c r="E17" s="14">
        <v>6.7987336831571543E-2</v>
      </c>
      <c r="F17" s="14">
        <v>-11.730436894719517</v>
      </c>
      <c r="G17" s="14">
        <v>139.86757975186237</v>
      </c>
      <c r="H17" s="14">
        <v>-11.730436894719517</v>
      </c>
      <c r="I17" s="14">
        <v>139.86757975186237</v>
      </c>
    </row>
    <row r="18" spans="1:9" ht="15" thickBot="1" x14ac:dyDescent="0.4">
      <c r="A18" s="15" t="s">
        <v>32</v>
      </c>
      <c r="B18" s="15">
        <v>1.1562285714285714</v>
      </c>
      <c r="C18" s="15">
        <v>2.9672057906524798E-2</v>
      </c>
      <c r="D18" s="15">
        <v>38.966915441827851</v>
      </c>
      <c r="E18" s="15">
        <v>6.5792921990195496E-4</v>
      </c>
      <c r="F18" s="15">
        <v>1.0285600104797783</v>
      </c>
      <c r="G18" s="15">
        <v>1.2838971323773645</v>
      </c>
      <c r="H18" s="15">
        <v>1.0285600104797783</v>
      </c>
      <c r="I18" s="15">
        <v>1.2838971323773645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C07BB-91A1-42E5-9F45-099CF861B963}">
  <dimension ref="A1:I18"/>
  <sheetViews>
    <sheetView workbookViewId="0">
      <selection activeCell="H10" sqref="H10"/>
    </sheetView>
  </sheetViews>
  <sheetFormatPr defaultRowHeight="14.5" x14ac:dyDescent="0.35"/>
  <cols>
    <col min="1" max="1" width="17.26953125" bestFit="1" customWidth="1"/>
    <col min="2" max="2" width="11.81640625" bestFit="1" customWidth="1"/>
  </cols>
  <sheetData>
    <row r="1" spans="1:9" x14ac:dyDescent="0.35">
      <c r="A1" t="s">
        <v>11</v>
      </c>
    </row>
    <row r="2" spans="1:9" ht="15" thickBot="1" x14ac:dyDescent="0.4"/>
    <row r="3" spans="1:9" x14ac:dyDescent="0.35">
      <c r="A3" s="17" t="s">
        <v>12</v>
      </c>
      <c r="B3" s="17"/>
    </row>
    <row r="4" spans="1:9" x14ac:dyDescent="0.35">
      <c r="A4" s="14" t="s">
        <v>13</v>
      </c>
      <c r="B4" s="14">
        <v>0.99944621549554269</v>
      </c>
    </row>
    <row r="5" spans="1:9" x14ac:dyDescent="0.35">
      <c r="A5" s="14" t="s">
        <v>14</v>
      </c>
      <c r="B5" s="14">
        <v>0.99889273766836284</v>
      </c>
    </row>
    <row r="6" spans="1:9" x14ac:dyDescent="0.35">
      <c r="A6" s="14" t="s">
        <v>15</v>
      </c>
      <c r="B6" s="14">
        <v>0.9983391065025442</v>
      </c>
    </row>
    <row r="7" spans="1:9" x14ac:dyDescent="0.35">
      <c r="A7" s="14" t="s">
        <v>16</v>
      </c>
      <c r="B7" s="14">
        <v>8.1852131484594803</v>
      </c>
    </row>
    <row r="8" spans="1:9" ht="15" thickBot="1" x14ac:dyDescent="0.4">
      <c r="A8" s="15" t="s">
        <v>17</v>
      </c>
      <c r="B8" s="15">
        <v>4</v>
      </c>
    </row>
    <row r="10" spans="1:9" ht="15" thickBot="1" x14ac:dyDescent="0.4">
      <c r="A10" t="s">
        <v>18</v>
      </c>
    </row>
    <row r="11" spans="1:9" x14ac:dyDescent="0.35">
      <c r="A11" s="16"/>
      <c r="B11" s="16" t="s">
        <v>22</v>
      </c>
      <c r="C11" s="16" t="s">
        <v>23</v>
      </c>
      <c r="D11" s="16" t="s">
        <v>24</v>
      </c>
      <c r="E11" s="16" t="s">
        <v>1</v>
      </c>
      <c r="F11" s="16" t="s">
        <v>25</v>
      </c>
    </row>
    <row r="12" spans="1:9" x14ac:dyDescent="0.35">
      <c r="A12" s="14" t="s">
        <v>19</v>
      </c>
      <c r="B12" s="14">
        <v>1</v>
      </c>
      <c r="C12" s="14">
        <v>120881.07457142856</v>
      </c>
      <c r="D12" s="14">
        <v>120881.07457142856</v>
      </c>
      <c r="E12" s="14">
        <v>1804.256695324369</v>
      </c>
      <c r="F12" s="14">
        <v>5.53784504457243E-4</v>
      </c>
    </row>
    <row r="13" spans="1:9" x14ac:dyDescent="0.35">
      <c r="A13" s="14" t="s">
        <v>20</v>
      </c>
      <c r="B13" s="14">
        <v>2</v>
      </c>
      <c r="C13" s="14">
        <v>133.99542857142794</v>
      </c>
      <c r="D13" s="14">
        <v>66.997714285713968</v>
      </c>
      <c r="E13" s="14"/>
      <c r="F13" s="14"/>
    </row>
    <row r="14" spans="1:9" ht="15" thickBot="1" x14ac:dyDescent="0.4">
      <c r="A14" s="15" t="s">
        <v>21</v>
      </c>
      <c r="B14" s="15">
        <v>3</v>
      </c>
      <c r="C14" s="15">
        <v>121015.06999999999</v>
      </c>
      <c r="D14" s="15"/>
      <c r="E14" s="15"/>
      <c r="F14" s="15"/>
    </row>
    <row r="15" spans="1:9" ht="15" thickBot="1" x14ac:dyDescent="0.4"/>
    <row r="16" spans="1:9" x14ac:dyDescent="0.35">
      <c r="A16" s="16"/>
      <c r="B16" s="16" t="s">
        <v>26</v>
      </c>
      <c r="C16" s="16" t="s">
        <v>16</v>
      </c>
      <c r="D16" s="16" t="s">
        <v>2</v>
      </c>
      <c r="E16" s="16" t="s">
        <v>27</v>
      </c>
      <c r="F16" s="16" t="s">
        <v>28</v>
      </c>
      <c r="G16" s="16" t="s">
        <v>29</v>
      </c>
      <c r="H16" s="16" t="s">
        <v>30</v>
      </c>
      <c r="I16" s="16" t="s">
        <v>31</v>
      </c>
    </row>
    <row r="17" spans="1:9" x14ac:dyDescent="0.35">
      <c r="A17" s="14" t="s">
        <v>0</v>
      </c>
      <c r="B17" s="14">
        <v>47.811428571428564</v>
      </c>
      <c r="C17" s="14">
        <v>16.428788073105672</v>
      </c>
      <c r="D17" s="14">
        <v>2.9102224922906541</v>
      </c>
      <c r="E17" s="14">
        <v>0.10057407588673895</v>
      </c>
      <c r="F17" s="14">
        <v>-22.875941277794979</v>
      </c>
      <c r="G17" s="14">
        <v>118.49879842065211</v>
      </c>
      <c r="H17" s="14">
        <v>-22.875941277794979</v>
      </c>
      <c r="I17" s="14">
        <v>118.49879842065211</v>
      </c>
    </row>
    <row r="18" spans="1:9" ht="15" thickBot="1" x14ac:dyDescent="0.4">
      <c r="A18" s="15" t="s">
        <v>32</v>
      </c>
      <c r="B18" s="15">
        <v>1.1753714285714285</v>
      </c>
      <c r="C18" s="15">
        <v>2.767107087312131E-2</v>
      </c>
      <c r="D18" s="15">
        <v>42.476542883388817</v>
      </c>
      <c r="E18" s="15">
        <v>5.53784504457243E-4</v>
      </c>
      <c r="F18" s="15">
        <v>1.0563124199441023</v>
      </c>
      <c r="G18" s="15">
        <v>1.2944304371987547</v>
      </c>
      <c r="H18" s="15">
        <v>1.0563124199441023</v>
      </c>
      <c r="I18" s="15">
        <v>1.2944304371987547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6A70C-962A-4069-8A0A-8508BF8B628E}">
  <dimension ref="A3:O26"/>
  <sheetViews>
    <sheetView topLeftCell="A2" workbookViewId="0">
      <selection activeCell="H23" sqref="H23"/>
    </sheetView>
  </sheetViews>
  <sheetFormatPr defaultRowHeight="14.5" x14ac:dyDescent="0.35"/>
  <cols>
    <col min="13" max="13" width="11.54296875" bestFit="1" customWidth="1"/>
    <col min="15" max="15" width="11.81640625" bestFit="1" customWidth="1"/>
  </cols>
  <sheetData>
    <row r="3" spans="1:15" ht="15" thickBot="1" x14ac:dyDescent="0.4"/>
    <row r="4" spans="1:15" s="1" customFormat="1" ht="68.25" customHeight="1" thickBot="1" x14ac:dyDescent="0.4">
      <c r="B4" s="23" t="s">
        <v>50</v>
      </c>
      <c r="C4" s="25" t="s">
        <v>41</v>
      </c>
      <c r="D4" s="25"/>
      <c r="E4" s="25"/>
      <c r="F4" s="21" t="s">
        <v>43</v>
      </c>
      <c r="G4" s="21"/>
      <c r="H4" s="21"/>
      <c r="I4" s="4"/>
      <c r="J4" s="5" t="s">
        <v>10</v>
      </c>
      <c r="K4" s="6"/>
      <c r="L4" s="6"/>
      <c r="M4" s="7" t="s">
        <v>47</v>
      </c>
      <c r="N4" s="3"/>
      <c r="O4" s="3"/>
    </row>
    <row r="5" spans="1:15" s="1" customFormat="1" ht="29.5" thickBot="1" x14ac:dyDescent="0.4">
      <c r="B5" s="24" t="s">
        <v>3</v>
      </c>
      <c r="C5" s="9" t="s">
        <v>4</v>
      </c>
      <c r="D5" s="9" t="s">
        <v>5</v>
      </c>
      <c r="E5" s="9" t="s">
        <v>6</v>
      </c>
      <c r="F5" s="10" t="s">
        <v>7</v>
      </c>
      <c r="G5" s="10" t="s">
        <v>8</v>
      </c>
      <c r="H5" s="10" t="s">
        <v>9</v>
      </c>
      <c r="I5" s="10"/>
      <c r="J5" s="11" t="s">
        <v>44</v>
      </c>
      <c r="K5" s="11" t="s">
        <v>45</v>
      </c>
      <c r="L5" s="11" t="s">
        <v>46</v>
      </c>
      <c r="M5" s="12"/>
      <c r="N5" s="20" t="s">
        <v>49</v>
      </c>
      <c r="O5" s="8" t="s">
        <v>48</v>
      </c>
    </row>
    <row r="6" spans="1:15" s="1" customFormat="1" x14ac:dyDescent="0.35">
      <c r="A6" s="22" t="s">
        <v>34</v>
      </c>
      <c r="B6" s="13">
        <v>250</v>
      </c>
      <c r="C6" s="13">
        <v>340</v>
      </c>
      <c r="D6" s="13">
        <v>345</v>
      </c>
      <c r="E6" s="13">
        <v>330</v>
      </c>
      <c r="F6" s="2">
        <f>(C6-64.07)/1.16</f>
        <v>237.87068965517244</v>
      </c>
      <c r="G6" s="2">
        <f>(D6-64.07)/1.16</f>
        <v>242.18103448275863</v>
      </c>
      <c r="H6" s="2">
        <f t="shared" ref="H6" si="0">(E6-64.07)/1.16</f>
        <v>229.25000000000003</v>
      </c>
      <c r="I6" s="2">
        <f t="shared" ref="I6:I8" si="1">AVERAGE(F6:H6)</f>
        <v>236.43390804597701</v>
      </c>
      <c r="J6" s="19">
        <f t="shared" ref="J6:J8" si="2">F6*100/B6</f>
        <v>95.148275862068971</v>
      </c>
      <c r="K6" s="19">
        <f t="shared" ref="K6:K8" si="3">G6*100/B6</f>
        <v>96.872413793103448</v>
      </c>
      <c r="L6" s="19">
        <f t="shared" ref="L6:L8" si="4">H6*100/B6</f>
        <v>91.700000000000017</v>
      </c>
      <c r="M6" s="3">
        <f t="shared" ref="M6:M8" si="5">AVERAGE(J6:L6)</f>
        <v>94.573563218390817</v>
      </c>
      <c r="N6" s="3">
        <f>STDEV(J6:L6)</f>
        <v>2.6336641925033475</v>
      </c>
      <c r="O6" s="3" t="s">
        <v>35</v>
      </c>
    </row>
    <row r="7" spans="1:15" s="1" customFormat="1" x14ac:dyDescent="0.35">
      <c r="A7" s="22"/>
      <c r="B7" s="13">
        <v>500</v>
      </c>
      <c r="C7" s="13">
        <v>648</v>
      </c>
      <c r="D7" s="13">
        <v>660</v>
      </c>
      <c r="E7" s="13">
        <v>679</v>
      </c>
      <c r="F7" s="2">
        <f t="shared" ref="F7:F8" si="6">(C7-64.07)/1.16</f>
        <v>503.38793103448285</v>
      </c>
      <c r="G7" s="2">
        <f t="shared" ref="G7:G8" si="7">(D7-64.07)/1.16</f>
        <v>513.73275862068976</v>
      </c>
      <c r="H7" s="2">
        <f t="shared" ref="H7:H8" si="8">(E7-64.07)/1.16</f>
        <v>530.11206896551732</v>
      </c>
      <c r="I7" s="2">
        <f t="shared" si="1"/>
        <v>515.74425287356325</v>
      </c>
      <c r="J7" s="19">
        <f t="shared" si="2"/>
        <v>100.67758620689656</v>
      </c>
      <c r="K7" s="19">
        <f t="shared" si="3"/>
        <v>102.74655172413796</v>
      </c>
      <c r="L7" s="19">
        <f t="shared" si="4"/>
        <v>106.02241379310347</v>
      </c>
      <c r="M7" s="3">
        <f t="shared" si="5"/>
        <v>103.14885057471265</v>
      </c>
      <c r="N7" s="3">
        <f t="shared" ref="N7:N8" si="9">STDEV(J7:L7)</f>
        <v>2.6950285259065212</v>
      </c>
      <c r="O7" s="3" t="s">
        <v>36</v>
      </c>
    </row>
    <row r="8" spans="1:15" s="1" customFormat="1" x14ac:dyDescent="0.35">
      <c r="A8" s="22"/>
      <c r="B8" s="13">
        <v>700</v>
      </c>
      <c r="C8" s="13">
        <v>900</v>
      </c>
      <c r="D8" s="13">
        <v>860</v>
      </c>
      <c r="E8" s="13">
        <v>870</v>
      </c>
      <c r="F8" s="2">
        <f t="shared" si="6"/>
        <v>720.62931034482767</v>
      </c>
      <c r="G8" s="2">
        <f t="shared" si="7"/>
        <v>686.14655172413802</v>
      </c>
      <c r="H8" s="2">
        <f t="shared" si="8"/>
        <v>694.76724137931046</v>
      </c>
      <c r="I8" s="2">
        <f t="shared" si="1"/>
        <v>700.51436781609209</v>
      </c>
      <c r="J8" s="19">
        <f t="shared" si="2"/>
        <v>102.94704433497539</v>
      </c>
      <c r="K8" s="19">
        <f t="shared" si="3"/>
        <v>98.020935960591132</v>
      </c>
      <c r="L8" s="19">
        <f t="shared" si="4"/>
        <v>99.252463054187203</v>
      </c>
      <c r="M8" s="3">
        <f t="shared" si="5"/>
        <v>100.07348111658457</v>
      </c>
      <c r="N8" s="3">
        <f t="shared" si="9"/>
        <v>2.5636280781602712</v>
      </c>
      <c r="O8" s="1" t="s">
        <v>37</v>
      </c>
    </row>
    <row r="9" spans="1:15" s="1" customFormat="1" x14ac:dyDescent="0.35">
      <c r="A9" s="22" t="s">
        <v>33</v>
      </c>
      <c r="B9" s="18">
        <v>250</v>
      </c>
      <c r="C9" s="18">
        <v>342</v>
      </c>
      <c r="D9" s="18">
        <v>352</v>
      </c>
      <c r="E9" s="18">
        <v>350</v>
      </c>
      <c r="F9" s="2">
        <f>(C9-47.8)/1.17</f>
        <v>251.45299145299145</v>
      </c>
      <c r="G9" s="2">
        <f>(D9-47.8)/1.17</f>
        <v>260</v>
      </c>
      <c r="H9" s="2">
        <f t="shared" ref="H9" si="10">(E9-47.8)/1.17</f>
        <v>258.29059829059827</v>
      </c>
      <c r="I9" s="2">
        <f t="shared" ref="I9:I11" si="11">AVERAGE(F9:H9)</f>
        <v>256.58119658119659</v>
      </c>
      <c r="J9" s="19">
        <f t="shared" ref="J9:J11" si="12">F9*100/B9</f>
        <v>100.58119658119658</v>
      </c>
      <c r="K9" s="19">
        <f t="shared" ref="K9:K11" si="13">G9*100/B9</f>
        <v>104</v>
      </c>
      <c r="L9" s="19">
        <f t="shared" ref="L9:L11" si="14">H9*100/B9</f>
        <v>103.31623931623932</v>
      </c>
      <c r="M9" s="3">
        <f t="shared" ref="M9:M11" si="15">AVERAGE(J9:L9)</f>
        <v>102.63247863247864</v>
      </c>
      <c r="N9" s="3">
        <f>STDEV(J9:L9)</f>
        <v>1.8090607255142517</v>
      </c>
      <c r="O9" s="3" t="s">
        <v>38</v>
      </c>
    </row>
    <row r="10" spans="1:15" s="1" customFormat="1" x14ac:dyDescent="0.35">
      <c r="A10" s="22"/>
      <c r="B10" s="18">
        <v>500</v>
      </c>
      <c r="C10" s="18">
        <v>633</v>
      </c>
      <c r="D10" s="18">
        <v>620</v>
      </c>
      <c r="E10" s="18">
        <v>610</v>
      </c>
      <c r="F10" s="2">
        <f t="shared" ref="F10:F11" si="16">(C10-47.8)/1.17</f>
        <v>500.17094017094024</v>
      </c>
      <c r="G10" s="2">
        <f t="shared" ref="G10" si="17">(D10-47.8)/1.17</f>
        <v>489.05982905982916</v>
      </c>
      <c r="H10" s="2">
        <f t="shared" ref="H10" si="18">(E10-47.8)/1.17</f>
        <v>480.51282051282055</v>
      </c>
      <c r="I10" s="2">
        <f t="shared" si="11"/>
        <v>489.91452991452996</v>
      </c>
      <c r="J10" s="19">
        <f t="shared" si="12"/>
        <v>100.03418803418805</v>
      </c>
      <c r="K10" s="19">
        <f t="shared" si="13"/>
        <v>97.811965811965834</v>
      </c>
      <c r="L10" s="19">
        <f t="shared" si="14"/>
        <v>96.102564102564102</v>
      </c>
      <c r="M10" s="3">
        <f t="shared" si="15"/>
        <v>97.98290598290599</v>
      </c>
      <c r="N10" s="3">
        <f t="shared" ref="N10:N11" si="19">STDEV(J10:L10)</f>
        <v>1.9713782213112536</v>
      </c>
      <c r="O10" s="3" t="s">
        <v>39</v>
      </c>
    </row>
    <row r="11" spans="1:15" s="1" customFormat="1" x14ac:dyDescent="0.35">
      <c r="A11" s="22"/>
      <c r="B11" s="18">
        <v>700</v>
      </c>
      <c r="C11" s="18">
        <v>837</v>
      </c>
      <c r="D11" s="18">
        <v>847</v>
      </c>
      <c r="E11" s="18">
        <v>870</v>
      </c>
      <c r="F11" s="2">
        <f t="shared" si="16"/>
        <v>674.52991452991466</v>
      </c>
      <c r="G11" s="2">
        <f>(D11-47.8)/1.17</f>
        <v>683.07692307692321</v>
      </c>
      <c r="H11" s="2">
        <f>(E11-47.8)/1.17</f>
        <v>702.73504273504284</v>
      </c>
      <c r="I11" s="2">
        <f t="shared" si="11"/>
        <v>686.7806267806269</v>
      </c>
      <c r="J11" s="19">
        <f t="shared" si="12"/>
        <v>96.361416361416389</v>
      </c>
      <c r="K11" s="19">
        <f t="shared" si="13"/>
        <v>97.582417582417605</v>
      </c>
      <c r="L11" s="19">
        <f t="shared" si="14"/>
        <v>100.3907203907204</v>
      </c>
      <c r="M11" s="3">
        <f t="shared" si="15"/>
        <v>98.111518111518137</v>
      </c>
      <c r="N11" s="3">
        <f t="shared" si="19"/>
        <v>2.0661034019531153</v>
      </c>
      <c r="O11" s="3" t="s">
        <v>40</v>
      </c>
    </row>
    <row r="12" spans="1:15" s="1" customFormat="1" x14ac:dyDescent="0.35">
      <c r="A12"/>
      <c r="B12" s="13"/>
      <c r="C12" s="13"/>
      <c r="D12" s="13"/>
      <c r="E12" s="13"/>
      <c r="F12" s="2"/>
      <c r="G12" s="2"/>
      <c r="H12" s="2"/>
      <c r="I12" s="2"/>
      <c r="J12" s="19"/>
      <c r="K12" s="19"/>
      <c r="L12" s="19"/>
      <c r="M12" s="3"/>
    </row>
    <row r="13" spans="1:15" x14ac:dyDescent="0.35">
      <c r="B13" s="1"/>
      <c r="C13" s="22" t="s">
        <v>34</v>
      </c>
      <c r="D13" s="1" t="s">
        <v>42</v>
      </c>
      <c r="E13" s="1" t="s">
        <v>41</v>
      </c>
      <c r="F13" s="1"/>
    </row>
    <row r="14" spans="1:15" x14ac:dyDescent="0.35">
      <c r="B14" s="1"/>
      <c r="C14" s="22"/>
      <c r="D14" s="1">
        <v>400</v>
      </c>
      <c r="E14" s="1">
        <v>521.6</v>
      </c>
      <c r="F14" s="1"/>
    </row>
    <row r="15" spans="1:15" x14ac:dyDescent="0.35">
      <c r="B15" s="1"/>
      <c r="C15" s="22"/>
      <c r="D15" s="1">
        <v>500</v>
      </c>
      <c r="E15" s="1">
        <v>642</v>
      </c>
      <c r="F15" s="1"/>
    </row>
    <row r="16" spans="1:15" x14ac:dyDescent="0.35">
      <c r="B16" s="1"/>
      <c r="C16" s="22"/>
      <c r="D16" s="1">
        <v>600</v>
      </c>
      <c r="E16" s="1">
        <v>768</v>
      </c>
      <c r="F16" s="1"/>
    </row>
    <row r="17" spans="2:6" x14ac:dyDescent="0.35">
      <c r="B17" s="1"/>
      <c r="C17" s="22"/>
      <c r="D17" s="1">
        <v>800</v>
      </c>
      <c r="E17" s="1">
        <v>984.3</v>
      </c>
      <c r="F17" s="1"/>
    </row>
    <row r="18" spans="2:6" x14ac:dyDescent="0.35">
      <c r="B18" s="1"/>
      <c r="C18" s="1"/>
      <c r="D18" s="1"/>
      <c r="E18" s="1"/>
      <c r="F18" s="1"/>
    </row>
    <row r="19" spans="2:6" x14ac:dyDescent="0.35">
      <c r="B19" s="1"/>
      <c r="C19" s="1"/>
      <c r="D19" s="1"/>
      <c r="E19" s="1"/>
      <c r="F19" s="1"/>
    </row>
    <row r="20" spans="2:6" x14ac:dyDescent="0.35">
      <c r="B20" s="1"/>
      <c r="C20" s="1"/>
      <c r="D20" s="1"/>
      <c r="E20" s="1"/>
      <c r="F20" s="1"/>
    </row>
    <row r="21" spans="2:6" x14ac:dyDescent="0.35">
      <c r="B21" s="1"/>
      <c r="C21" s="1"/>
      <c r="D21" s="1"/>
      <c r="E21" s="1"/>
      <c r="F21" s="1"/>
    </row>
    <row r="22" spans="2:6" x14ac:dyDescent="0.35">
      <c r="B22" s="1"/>
      <c r="C22" s="1"/>
      <c r="D22" s="1" t="s">
        <v>42</v>
      </c>
      <c r="E22" s="1" t="s">
        <v>41</v>
      </c>
      <c r="F22" s="1"/>
    </row>
    <row r="23" spans="2:6" x14ac:dyDescent="0.35">
      <c r="B23" s="1"/>
      <c r="C23" s="22" t="s">
        <v>33</v>
      </c>
      <c r="D23" s="1">
        <v>400</v>
      </c>
      <c r="E23" s="1">
        <v>515.6</v>
      </c>
      <c r="F23" s="1"/>
    </row>
    <row r="24" spans="2:6" x14ac:dyDescent="0.35">
      <c r="B24" s="1"/>
      <c r="C24" s="22"/>
      <c r="D24" s="1">
        <v>500</v>
      </c>
      <c r="E24" s="1">
        <v>632</v>
      </c>
      <c r="F24" s="1"/>
    </row>
    <row r="25" spans="2:6" x14ac:dyDescent="0.35">
      <c r="B25" s="1"/>
      <c r="C25" s="22"/>
      <c r="D25" s="1">
        <v>600</v>
      </c>
      <c r="E25" s="1">
        <v>763</v>
      </c>
      <c r="F25" s="1"/>
    </row>
    <row r="26" spans="2:6" x14ac:dyDescent="0.35">
      <c r="B26" s="1"/>
      <c r="C26" s="22"/>
      <c r="D26" s="1">
        <v>800</v>
      </c>
      <c r="E26" s="1">
        <v>985</v>
      </c>
      <c r="F26" s="1"/>
    </row>
  </sheetData>
  <mergeCells count="7">
    <mergeCell ref="F4:H4"/>
    <mergeCell ref="A6:A8"/>
    <mergeCell ref="A9:A11"/>
    <mergeCell ref="C13:C17"/>
    <mergeCell ref="C23:C26"/>
    <mergeCell ref="B4:B5"/>
    <mergeCell ref="C4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Regression Statisticsfor plasma</vt:lpstr>
      <vt:lpstr>Regression Statistics for urine</vt:lpstr>
      <vt:lpstr>plasm-urine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2021-03-05T15:45:21Z</dcterms:modified>
</cp:coreProperties>
</file>