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600" yWindow="0" windowWidth="25100" windowHeight="15600" tabRatio="500"/>
  </bookViews>
  <sheets>
    <sheet name="CO2 takeoff dat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50" i="1" l="1"/>
  <c r="AA448" i="1"/>
  <c r="Y448" i="1"/>
  <c r="W448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Y426" i="1"/>
  <c r="AA424" i="1"/>
  <c r="Y424" i="1"/>
  <c r="W424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Y395" i="1"/>
  <c r="AA393" i="1"/>
  <c r="Y393" i="1"/>
  <c r="W393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Q376" i="1"/>
  <c r="AA375" i="1"/>
  <c r="S374" i="1"/>
  <c r="Q374" i="1"/>
  <c r="O374" i="1"/>
  <c r="S371" i="1"/>
  <c r="Y370" i="1"/>
  <c r="S370" i="1"/>
  <c r="S369" i="1"/>
  <c r="AA368" i="1"/>
  <c r="Y368" i="1"/>
  <c r="W368" i="1"/>
  <c r="S368" i="1"/>
  <c r="S367" i="1"/>
  <c r="S366" i="1"/>
  <c r="AA365" i="1"/>
  <c r="S365" i="1"/>
  <c r="AA364" i="1"/>
  <c r="S364" i="1"/>
  <c r="AA363" i="1"/>
  <c r="S363" i="1"/>
  <c r="AA362" i="1"/>
  <c r="S362" i="1"/>
  <c r="AA361" i="1"/>
  <c r="S361" i="1"/>
  <c r="AA360" i="1"/>
  <c r="AA359" i="1"/>
  <c r="AA358" i="1"/>
  <c r="AA357" i="1"/>
  <c r="AA356" i="1"/>
  <c r="Q356" i="1"/>
  <c r="S354" i="1"/>
  <c r="Q354" i="1"/>
  <c r="Y351" i="1"/>
  <c r="S351" i="1"/>
  <c r="S350" i="1"/>
  <c r="AA349" i="1"/>
  <c r="Y349" i="1"/>
  <c r="W349" i="1"/>
  <c r="S349" i="1"/>
  <c r="S348" i="1"/>
  <c r="AA347" i="1"/>
  <c r="S347" i="1"/>
  <c r="AA346" i="1"/>
  <c r="S346" i="1"/>
  <c r="AA345" i="1"/>
  <c r="S345" i="1"/>
  <c r="AA344" i="1"/>
  <c r="S344" i="1"/>
  <c r="AA343" i="1"/>
  <c r="S343" i="1"/>
  <c r="AA342" i="1"/>
  <c r="S342" i="1"/>
  <c r="AA341" i="1"/>
  <c r="S341" i="1"/>
  <c r="AA340" i="1"/>
  <c r="S340" i="1"/>
  <c r="AA339" i="1"/>
  <c r="S339" i="1"/>
  <c r="AA338" i="1"/>
  <c r="S338" i="1"/>
  <c r="AA337" i="1"/>
  <c r="S337" i="1"/>
  <c r="AA336" i="1"/>
  <c r="S336" i="1"/>
  <c r="AA335" i="1"/>
  <c r="AA334" i="1"/>
  <c r="AA333" i="1"/>
  <c r="AA332" i="1"/>
  <c r="AA331" i="1"/>
  <c r="Q331" i="1"/>
  <c r="AA330" i="1"/>
  <c r="O330" i="1"/>
  <c r="S329" i="1"/>
  <c r="Q329" i="1"/>
  <c r="S326" i="1"/>
  <c r="Y325" i="1"/>
  <c r="S325" i="1"/>
  <c r="S324" i="1"/>
  <c r="AA323" i="1"/>
  <c r="Y323" i="1"/>
  <c r="W323" i="1"/>
  <c r="S323" i="1"/>
  <c r="S322" i="1"/>
  <c r="S321" i="1"/>
  <c r="AA320" i="1"/>
  <c r="S320" i="1"/>
  <c r="AA319" i="1"/>
  <c r="S319" i="1"/>
  <c r="AA318" i="1"/>
  <c r="S318" i="1"/>
  <c r="AA317" i="1"/>
  <c r="S317" i="1"/>
  <c r="AA316" i="1"/>
  <c r="S316" i="1"/>
  <c r="AA315" i="1"/>
  <c r="S315" i="1"/>
  <c r="AA314" i="1"/>
  <c r="S314" i="1"/>
  <c r="AA313" i="1"/>
  <c r="S313" i="1"/>
  <c r="AA312" i="1"/>
  <c r="S312" i="1"/>
  <c r="AA311" i="1"/>
  <c r="AA310" i="1"/>
  <c r="AA309" i="1"/>
  <c r="AA308" i="1"/>
  <c r="Q308" i="1"/>
  <c r="AA307" i="1"/>
  <c r="O307" i="1"/>
  <c r="AA306" i="1"/>
  <c r="S306" i="1"/>
  <c r="Q306" i="1"/>
  <c r="AA305" i="1"/>
  <c r="AA304" i="1"/>
  <c r="S303" i="1"/>
  <c r="S302" i="1"/>
  <c r="S301" i="1"/>
  <c r="S300" i="1"/>
  <c r="Y299" i="1"/>
  <c r="S299" i="1"/>
  <c r="S298" i="1"/>
  <c r="AA297" i="1"/>
  <c r="Y297" i="1"/>
  <c r="W297" i="1"/>
  <c r="S297" i="1"/>
  <c r="S296" i="1"/>
  <c r="S295" i="1"/>
  <c r="AA294" i="1"/>
  <c r="S294" i="1"/>
  <c r="AA293" i="1"/>
  <c r="S293" i="1"/>
  <c r="AA292" i="1"/>
  <c r="S292" i="1"/>
  <c r="AA291" i="1"/>
  <c r="AA290" i="1"/>
  <c r="AA289" i="1"/>
  <c r="AA288" i="1"/>
  <c r="AA287" i="1"/>
  <c r="Q287" i="1"/>
  <c r="AA286" i="1"/>
  <c r="O286" i="1"/>
  <c r="AA285" i="1"/>
  <c r="S285" i="1"/>
  <c r="Q285" i="1"/>
  <c r="AA284" i="1"/>
  <c r="AA283" i="1"/>
  <c r="S282" i="1"/>
  <c r="S281" i="1"/>
  <c r="S280" i="1"/>
  <c r="S279" i="1"/>
  <c r="Y278" i="1"/>
  <c r="S278" i="1"/>
  <c r="S277" i="1"/>
  <c r="AA276" i="1"/>
  <c r="Y276" i="1"/>
  <c r="W276" i="1"/>
  <c r="S276" i="1"/>
  <c r="S275" i="1"/>
  <c r="S274" i="1"/>
  <c r="AA273" i="1"/>
  <c r="S273" i="1"/>
  <c r="AA272" i="1"/>
  <c r="S272" i="1"/>
  <c r="AA271" i="1"/>
  <c r="S271" i="1"/>
  <c r="AA270" i="1"/>
  <c r="S270" i="1"/>
  <c r="AA269" i="1"/>
  <c r="S269" i="1"/>
  <c r="AA268" i="1"/>
  <c r="S268" i="1"/>
  <c r="AA267" i="1"/>
  <c r="S267" i="1"/>
  <c r="AA266" i="1"/>
  <c r="S266" i="1"/>
  <c r="AA265" i="1"/>
  <c r="S265" i="1"/>
  <c r="AA264" i="1"/>
  <c r="S264" i="1"/>
  <c r="AA263" i="1"/>
  <c r="S263" i="1"/>
  <c r="AA262" i="1"/>
  <c r="S262" i="1"/>
  <c r="AA261" i="1"/>
  <c r="AA260" i="1"/>
  <c r="AA259" i="1"/>
  <c r="AA258" i="1"/>
  <c r="AA257" i="1"/>
  <c r="Q257" i="1"/>
  <c r="AA256" i="1"/>
  <c r="O256" i="1"/>
  <c r="AA255" i="1"/>
  <c r="S255" i="1"/>
  <c r="Q255" i="1"/>
  <c r="AA254" i="1"/>
  <c r="AA253" i="1"/>
  <c r="S252" i="1"/>
  <c r="S251" i="1"/>
  <c r="S250" i="1"/>
  <c r="S249" i="1"/>
  <c r="Y248" i="1"/>
  <c r="S248" i="1"/>
  <c r="S247" i="1"/>
  <c r="AA246" i="1"/>
  <c r="Y246" i="1"/>
  <c r="W246" i="1"/>
  <c r="S246" i="1"/>
  <c r="S245" i="1"/>
  <c r="S244" i="1"/>
  <c r="AA243" i="1"/>
  <c r="S243" i="1"/>
  <c r="AA242" i="1"/>
  <c r="S242" i="1"/>
  <c r="AA241" i="1"/>
  <c r="S241" i="1"/>
  <c r="AA240" i="1"/>
  <c r="S240" i="1"/>
  <c r="AA239" i="1"/>
  <c r="S239" i="1"/>
  <c r="AA238" i="1"/>
  <c r="S238" i="1"/>
  <c r="AA237" i="1"/>
  <c r="S237" i="1"/>
  <c r="AA236" i="1"/>
  <c r="S236" i="1"/>
  <c r="AA235" i="1"/>
  <c r="S235" i="1"/>
  <c r="AA234" i="1"/>
  <c r="S234" i="1"/>
  <c r="AA233" i="1"/>
  <c r="S233" i="1"/>
  <c r="AA232" i="1"/>
  <c r="S232" i="1"/>
  <c r="AA231" i="1"/>
  <c r="AA230" i="1"/>
  <c r="AA229" i="1"/>
  <c r="AA228" i="1"/>
  <c r="AA227" i="1"/>
  <c r="Q227" i="1"/>
  <c r="O226" i="1"/>
  <c r="S225" i="1"/>
  <c r="Q225" i="1"/>
  <c r="Y222" i="1"/>
  <c r="S222" i="1"/>
  <c r="W221" i="1"/>
  <c r="S221" i="1"/>
  <c r="AA220" i="1"/>
  <c r="Y220" i="1"/>
  <c r="S220" i="1"/>
  <c r="S219" i="1"/>
  <c r="S218" i="1"/>
  <c r="AA217" i="1"/>
  <c r="S217" i="1"/>
  <c r="AA216" i="1"/>
  <c r="S216" i="1"/>
  <c r="AA215" i="1"/>
  <c r="S215" i="1"/>
  <c r="AA214" i="1"/>
  <c r="S214" i="1"/>
  <c r="AA213" i="1"/>
  <c r="S213" i="1"/>
  <c r="AA212" i="1"/>
  <c r="S212" i="1"/>
  <c r="AA211" i="1"/>
  <c r="S211" i="1"/>
  <c r="AA210" i="1"/>
  <c r="S210" i="1"/>
  <c r="AA209" i="1"/>
  <c r="S209" i="1"/>
  <c r="AA208" i="1"/>
  <c r="S208" i="1"/>
  <c r="AA207" i="1"/>
  <c r="S207" i="1"/>
  <c r="AA206" i="1"/>
  <c r="S206" i="1"/>
  <c r="AA205" i="1"/>
  <c r="S205" i="1"/>
  <c r="AA204" i="1"/>
  <c r="S204" i="1"/>
  <c r="AA203" i="1"/>
  <c r="S203" i="1"/>
  <c r="S202" i="1"/>
  <c r="S201" i="1"/>
  <c r="S200" i="1"/>
  <c r="S199" i="1"/>
  <c r="Y198" i="1"/>
  <c r="S198" i="1"/>
  <c r="W197" i="1"/>
  <c r="S197" i="1"/>
  <c r="AA196" i="1"/>
  <c r="Y196" i="1"/>
  <c r="AA194" i="1"/>
  <c r="AA193" i="1"/>
  <c r="AA192" i="1"/>
  <c r="Q192" i="1"/>
  <c r="AA191" i="1"/>
  <c r="O191" i="1"/>
  <c r="AA190" i="1"/>
  <c r="S190" i="1"/>
  <c r="Q190" i="1"/>
  <c r="AA189" i="1"/>
  <c r="AA188" i="1"/>
  <c r="AA187" i="1"/>
  <c r="S187" i="1"/>
  <c r="AA186" i="1"/>
  <c r="S186" i="1"/>
  <c r="AA185" i="1"/>
  <c r="S185" i="1"/>
  <c r="AA184" i="1"/>
  <c r="S184" i="1"/>
  <c r="AA183" i="1"/>
  <c r="S183" i="1"/>
  <c r="AA182" i="1"/>
  <c r="S182" i="1"/>
  <c r="AA181" i="1"/>
  <c r="S181" i="1"/>
  <c r="AA180" i="1"/>
  <c r="S180" i="1"/>
  <c r="AA179" i="1"/>
  <c r="S179" i="1"/>
  <c r="AA178" i="1"/>
  <c r="S178" i="1"/>
  <c r="AA177" i="1"/>
  <c r="S177" i="1"/>
  <c r="AA176" i="1"/>
  <c r="S176" i="1"/>
  <c r="AA175" i="1"/>
  <c r="S175" i="1"/>
  <c r="AA174" i="1"/>
  <c r="S174" i="1"/>
  <c r="AA173" i="1"/>
  <c r="S173" i="1"/>
  <c r="AA172" i="1"/>
  <c r="S172" i="1"/>
  <c r="AA171" i="1"/>
  <c r="Q167" i="1"/>
  <c r="Y166" i="1"/>
  <c r="O166" i="1"/>
  <c r="W165" i="1"/>
  <c r="S165" i="1"/>
  <c r="Q165" i="1"/>
  <c r="AA164" i="1"/>
  <c r="Y164" i="1"/>
  <c r="AA162" i="1"/>
  <c r="S162" i="1"/>
  <c r="AA161" i="1"/>
  <c r="S161" i="1"/>
  <c r="AA160" i="1"/>
  <c r="S160" i="1"/>
  <c r="AA159" i="1"/>
  <c r="S159" i="1"/>
  <c r="AA158" i="1"/>
  <c r="S158" i="1"/>
  <c r="AA157" i="1"/>
  <c r="S157" i="1"/>
  <c r="AA156" i="1"/>
  <c r="S156" i="1"/>
  <c r="AA155" i="1"/>
  <c r="S155" i="1"/>
  <c r="AA154" i="1"/>
  <c r="S154" i="1"/>
  <c r="AA153" i="1"/>
  <c r="S153" i="1"/>
  <c r="AA152" i="1"/>
  <c r="S152" i="1"/>
  <c r="AA151" i="1"/>
  <c r="S151" i="1"/>
  <c r="AA150" i="1"/>
  <c r="S150" i="1"/>
  <c r="AA149" i="1"/>
  <c r="S149" i="1"/>
  <c r="AA148" i="1"/>
  <c r="S148" i="1"/>
  <c r="AA147" i="1"/>
  <c r="S147" i="1"/>
  <c r="AA146" i="1"/>
  <c r="S146" i="1"/>
  <c r="AA145" i="1"/>
  <c r="S145" i="1"/>
  <c r="AA144" i="1"/>
  <c r="AA143" i="1"/>
  <c r="AA142" i="1"/>
  <c r="AA141" i="1"/>
  <c r="AA140" i="1"/>
  <c r="Q140" i="1"/>
  <c r="O139" i="1"/>
  <c r="S138" i="1"/>
  <c r="Q138" i="1"/>
  <c r="Y135" i="1"/>
  <c r="S135" i="1"/>
  <c r="W134" i="1"/>
  <c r="S134" i="1"/>
  <c r="AA133" i="1"/>
  <c r="Y133" i="1"/>
  <c r="S133" i="1"/>
  <c r="S132" i="1"/>
  <c r="S131" i="1"/>
  <c r="AA130" i="1"/>
  <c r="S130" i="1"/>
  <c r="AA129" i="1"/>
  <c r="S129" i="1"/>
  <c r="AA128" i="1"/>
  <c r="S128" i="1"/>
  <c r="AA127" i="1"/>
  <c r="S127" i="1"/>
  <c r="AA126" i="1"/>
  <c r="S126" i="1"/>
  <c r="AA125" i="1"/>
  <c r="S125" i="1"/>
  <c r="AA124" i="1"/>
  <c r="S124" i="1"/>
  <c r="AA123" i="1"/>
  <c r="S123" i="1"/>
  <c r="AA122" i="1"/>
  <c r="S122" i="1"/>
  <c r="AA121" i="1"/>
  <c r="S121" i="1"/>
  <c r="S120" i="1"/>
  <c r="S119" i="1"/>
  <c r="S118" i="1"/>
  <c r="S117" i="1"/>
  <c r="Y116" i="1"/>
  <c r="W115" i="1"/>
  <c r="AA114" i="1"/>
  <c r="Y114" i="1"/>
  <c r="Q112" i="1"/>
  <c r="AA111" i="1"/>
  <c r="O111" i="1"/>
  <c r="AA110" i="1"/>
  <c r="S110" i="1"/>
  <c r="Q110" i="1"/>
  <c r="AA109" i="1"/>
  <c r="AA108" i="1"/>
  <c r="AA107" i="1"/>
  <c r="S107" i="1"/>
  <c r="AA106" i="1"/>
  <c r="S106" i="1"/>
  <c r="AA105" i="1"/>
  <c r="S105" i="1"/>
  <c r="AA104" i="1"/>
  <c r="S104" i="1"/>
  <c r="AA103" i="1"/>
  <c r="S103" i="1"/>
  <c r="AA102" i="1"/>
  <c r="S102" i="1"/>
  <c r="AA101" i="1"/>
  <c r="S101" i="1"/>
  <c r="AA100" i="1"/>
  <c r="S100" i="1"/>
  <c r="AA99" i="1"/>
  <c r="S99" i="1"/>
  <c r="AA98" i="1"/>
  <c r="S98" i="1"/>
  <c r="AA97" i="1"/>
  <c r="S97" i="1"/>
  <c r="AA96" i="1"/>
  <c r="S96" i="1"/>
  <c r="AA95" i="1"/>
  <c r="S95" i="1"/>
  <c r="AA94" i="1"/>
  <c r="S94" i="1"/>
  <c r="S93" i="1"/>
  <c r="S92" i="1"/>
  <c r="S91" i="1"/>
  <c r="S90" i="1"/>
  <c r="Y89" i="1"/>
  <c r="S89" i="1"/>
  <c r="W88" i="1"/>
  <c r="S88" i="1"/>
  <c r="AA87" i="1"/>
  <c r="Y87" i="1"/>
  <c r="S87" i="1"/>
  <c r="S86" i="1"/>
  <c r="S85" i="1"/>
  <c r="AA84" i="1"/>
  <c r="S84" i="1"/>
  <c r="AA83" i="1"/>
  <c r="AA82" i="1"/>
  <c r="AA81" i="1"/>
  <c r="AA80" i="1"/>
  <c r="AA79" i="1"/>
  <c r="Q79" i="1"/>
  <c r="AA78" i="1"/>
  <c r="O78" i="1"/>
  <c r="AA77" i="1"/>
  <c r="S77" i="1"/>
  <c r="Q77" i="1"/>
  <c r="AA76" i="1"/>
  <c r="AA75" i="1"/>
  <c r="AA74" i="1"/>
  <c r="S74" i="1"/>
  <c r="AA73" i="1"/>
  <c r="S73" i="1"/>
  <c r="AA72" i="1"/>
  <c r="S72" i="1"/>
  <c r="AA71" i="1"/>
  <c r="S71" i="1"/>
  <c r="AA70" i="1"/>
  <c r="S70" i="1"/>
  <c r="S69" i="1"/>
  <c r="S68" i="1"/>
  <c r="S67" i="1"/>
  <c r="S66" i="1"/>
  <c r="Y65" i="1"/>
  <c r="S65" i="1"/>
  <c r="W64" i="1"/>
  <c r="S64" i="1"/>
  <c r="Y63" i="1"/>
  <c r="S63" i="1"/>
  <c r="BO4" i="1"/>
  <c r="BO6" i="1"/>
  <c r="BN62" i="1"/>
  <c r="S62" i="1"/>
  <c r="BN4" i="1"/>
  <c r="BN6" i="1"/>
  <c r="BN61" i="1"/>
  <c r="S61" i="1"/>
  <c r="BM4" i="1"/>
  <c r="BM6" i="1"/>
  <c r="BN60" i="1"/>
  <c r="AA60" i="1"/>
  <c r="BL4" i="1"/>
  <c r="BL6" i="1"/>
  <c r="BN59" i="1"/>
  <c r="AA59" i="1"/>
  <c r="BK4" i="1"/>
  <c r="BK6" i="1"/>
  <c r="BN58" i="1"/>
  <c r="AA58" i="1"/>
  <c r="BJ4" i="1"/>
  <c r="BJ6" i="1"/>
  <c r="BN57" i="1"/>
  <c r="AA57" i="1"/>
  <c r="BI4" i="1"/>
  <c r="BI6" i="1"/>
  <c r="BN56" i="1"/>
  <c r="AA56" i="1"/>
  <c r="Q56" i="1"/>
  <c r="BH4" i="1"/>
  <c r="BH6" i="1"/>
  <c r="BN55" i="1"/>
  <c r="AA55" i="1"/>
  <c r="O55" i="1"/>
  <c r="BF4" i="1"/>
  <c r="BF6" i="1"/>
  <c r="BN54" i="1"/>
  <c r="AA54" i="1"/>
  <c r="S54" i="1"/>
  <c r="Q54" i="1"/>
  <c r="BE4" i="1"/>
  <c r="BE6" i="1"/>
  <c r="BN53" i="1"/>
  <c r="AA53" i="1"/>
  <c r="BD4" i="1"/>
  <c r="BD6" i="1"/>
  <c r="BN52" i="1"/>
  <c r="AA52" i="1"/>
  <c r="BC4" i="1"/>
  <c r="BC6" i="1"/>
  <c r="BN51" i="1"/>
  <c r="AA51" i="1"/>
  <c r="S51" i="1"/>
  <c r="AA50" i="1"/>
  <c r="S50" i="1"/>
  <c r="AA49" i="1"/>
  <c r="S49" i="1"/>
  <c r="AA48" i="1"/>
  <c r="S48" i="1"/>
  <c r="AA47" i="1"/>
  <c r="S47" i="1"/>
  <c r="AA46" i="1"/>
  <c r="S46" i="1"/>
  <c r="AA45" i="1"/>
  <c r="S45" i="1"/>
  <c r="AA44" i="1"/>
  <c r="S44" i="1"/>
  <c r="AA43" i="1"/>
  <c r="S43" i="1"/>
  <c r="AA42" i="1"/>
  <c r="S42" i="1"/>
  <c r="AA41" i="1"/>
  <c r="S41" i="1"/>
  <c r="AA40" i="1"/>
  <c r="S40" i="1"/>
  <c r="AA39" i="1"/>
  <c r="S39" i="1"/>
  <c r="AA38" i="1"/>
  <c r="S38" i="1"/>
  <c r="AA37" i="1"/>
  <c r="S37" i="1"/>
  <c r="AA36" i="1"/>
  <c r="S36" i="1"/>
  <c r="AA35" i="1"/>
  <c r="S35" i="1"/>
  <c r="S34" i="1"/>
  <c r="AA33" i="1"/>
  <c r="S33" i="1"/>
  <c r="AA32" i="1"/>
  <c r="S32" i="1"/>
  <c r="AA31" i="1"/>
  <c r="S31" i="1"/>
  <c r="Y26" i="1"/>
  <c r="W25" i="1"/>
  <c r="AA24" i="1"/>
  <c r="Y24" i="1"/>
  <c r="O19" i="1"/>
  <c r="Q22" i="1"/>
  <c r="AA21" i="1"/>
  <c r="O20" i="1"/>
  <c r="O21" i="1"/>
  <c r="AA20" i="1"/>
  <c r="S20" i="1"/>
  <c r="Q20" i="1"/>
  <c r="AA19" i="1"/>
  <c r="AA18" i="1"/>
  <c r="AA17" i="1"/>
  <c r="S17" i="1"/>
  <c r="AA16" i="1"/>
  <c r="S16" i="1"/>
  <c r="AA15" i="1"/>
  <c r="AA14" i="1"/>
  <c r="S14" i="1"/>
  <c r="AA13" i="1"/>
  <c r="S13" i="1"/>
  <c r="AA12" i="1"/>
  <c r="AA11" i="1"/>
  <c r="S11" i="1"/>
  <c r="AA10" i="1"/>
  <c r="AA9" i="1"/>
  <c r="S9" i="1"/>
  <c r="AY8" i="1"/>
  <c r="AA8" i="1"/>
  <c r="BQ7" i="1"/>
  <c r="AI5" i="1"/>
  <c r="AI7" i="1"/>
  <c r="AJ5" i="1"/>
  <c r="AJ7" i="1"/>
  <c r="AK5" i="1"/>
  <c r="AK7" i="1"/>
  <c r="AL5" i="1"/>
  <c r="AL7" i="1"/>
  <c r="AN5" i="1"/>
  <c r="AN7" i="1"/>
  <c r="AO5" i="1"/>
  <c r="AO7" i="1"/>
  <c r="AP5" i="1"/>
  <c r="AP7" i="1"/>
  <c r="AQ5" i="1"/>
  <c r="AQ7" i="1"/>
  <c r="AR5" i="1"/>
  <c r="AR7" i="1"/>
  <c r="AS5" i="1"/>
  <c r="AS7" i="1"/>
  <c r="AT5" i="1"/>
  <c r="AT7" i="1"/>
  <c r="AU5" i="1"/>
  <c r="AU7" i="1"/>
  <c r="AY7" i="1"/>
  <c r="AV5" i="1"/>
  <c r="AV7" i="1"/>
  <c r="AM5" i="1"/>
  <c r="AM7" i="1"/>
  <c r="AA7" i="1"/>
  <c r="BQ6" i="1"/>
  <c r="BP4" i="1"/>
  <c r="BP6" i="1"/>
  <c r="BG4" i="1"/>
  <c r="BG6" i="1"/>
  <c r="AY6" i="1"/>
  <c r="AA6" i="1"/>
  <c r="S6" i="1"/>
  <c r="BQ5" i="1"/>
  <c r="AY5" i="1"/>
  <c r="AA5" i="1"/>
  <c r="BQ4" i="1"/>
  <c r="AA4" i="1"/>
  <c r="S4" i="1"/>
  <c r="AA3" i="1"/>
  <c r="S3" i="1"/>
</calcChain>
</file>

<file path=xl/sharedStrings.xml><?xml version="1.0" encoding="utf-8"?>
<sst xmlns="http://schemas.openxmlformats.org/spreadsheetml/2006/main" count="991" uniqueCount="59">
  <si>
    <t>Genotype</t>
  </si>
  <si>
    <t>CO2 takeoff fraction</t>
  </si>
  <si>
    <t>% 37C norm (105 to 135s)</t>
  </si>
  <si>
    <t>% 26C norm (105 to 135s)</t>
  </si>
  <si>
    <t>Heat-seeking Index (105 to 135)</t>
  </si>
  <si>
    <t>Ag_Ir21a_wt</t>
  </si>
  <si>
    <t>Ag_Ir21a_EYFP</t>
  </si>
  <si>
    <t>Ag_Ir21a_7bp</t>
  </si>
  <si>
    <t>Date</t>
  </si>
  <si>
    <t>Mosquito #</t>
  </si>
  <si>
    <t>Land Time</t>
  </si>
  <si>
    <t>CO2 onset time</t>
  </si>
  <si>
    <t>Takeoff Time</t>
  </si>
  <si>
    <t>Time to take off (time of take off - CO2 onset)</t>
  </si>
  <si>
    <t>wt_WJL</t>
  </si>
  <si>
    <t>CO2 on time</t>
  </si>
  <si>
    <t xml:space="preserve">1.2.19 </t>
  </si>
  <si>
    <t>1.2.19</t>
  </si>
  <si>
    <t>Averages</t>
  </si>
  <si>
    <t>trial 1</t>
  </si>
  <si>
    <t>total number that fly</t>
  </si>
  <si>
    <t>7bp+</t>
  </si>
  <si>
    <t>-</t>
  </si>
  <si>
    <t>WT</t>
  </si>
  <si>
    <t>total number visible</t>
  </si>
  <si>
    <t>% takeoff</t>
  </si>
  <si>
    <t>max PI</t>
  </si>
  <si>
    <t>2_10 trial 1</t>
  </si>
  <si>
    <t>2_10 trial 2</t>
  </si>
  <si>
    <t>2_11 trial 1</t>
  </si>
  <si>
    <t>2_11 trial 2</t>
  </si>
  <si>
    <t>2_11 trial 3</t>
  </si>
  <si>
    <t>2_12 trial 1</t>
  </si>
  <si>
    <t>2_12 trial 2</t>
  </si>
  <si>
    <t>2_13 trial 1</t>
  </si>
  <si>
    <t>2_13 trial 2</t>
  </si>
  <si>
    <t>2_14 trial 1</t>
  </si>
  <si>
    <t>2_14 trial 2</t>
  </si>
  <si>
    <t>2_21 trial 1</t>
  </si>
  <si>
    <t>2_21 trial 2</t>
  </si>
  <si>
    <t>2_21 trial 3</t>
  </si>
  <si>
    <t>no move</t>
  </si>
  <si>
    <t>movie time</t>
  </si>
  <si>
    <t>Movie times</t>
  </si>
  <si>
    <t>Mosquitoes take off:</t>
  </si>
  <si>
    <t>Percent take off FOV:</t>
  </si>
  <si>
    <t>Percent that did not move pre CO2</t>
  </si>
  <si>
    <t>Mosquitoes that did not take off:</t>
  </si>
  <si>
    <t>Total:</t>
  </si>
  <si>
    <t>Percent take off FOV from total in box:</t>
  </si>
  <si>
    <t>Total mosquitoes in box:</t>
  </si>
  <si>
    <t>Percent that did not move pre-CO2</t>
  </si>
  <si>
    <t>12.5.18</t>
  </si>
  <si>
    <t>trial 2</t>
  </si>
  <si>
    <t>did not have recording</t>
  </si>
  <si>
    <t>12.20.</t>
  </si>
  <si>
    <t>~30 sec gap between movie 1 and movie 2</t>
  </si>
  <si>
    <t>?</t>
  </si>
  <si>
    <t>not mosq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</si>
</sst>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0"/>
      <name val="Calibri"/>
    </font>
    <font>
      <sz val="12"/>
      <color rgb="FF000000"/>
      <name val="Calibri"/>
      <family val="2"/>
      <scheme val="minor"/>
    </font>
    <font>
      <b/>
      <sz val="10"/>
      <name val="Calibri"/>
    </font>
    <font>
      <sz val="12"/>
      <name val="Arial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0" borderId="0" xfId="0" applyFont="1" applyAlignment="1"/>
    <xf numFmtId="20" fontId="1" fillId="0" borderId="0" xfId="0" applyNumberFormat="1" applyFont="1" applyAlignment="1"/>
    <xf numFmtId="20" fontId="1" fillId="0" borderId="0" xfId="0" applyNumberFormat="1" applyFont="1" applyAlignment="1">
      <alignment horizontal="right"/>
    </xf>
    <xf numFmtId="20" fontId="1" fillId="0" borderId="0" xfId="0" applyNumberFormat="1" applyFont="1"/>
    <xf numFmtId="0" fontId="0" fillId="6" borderId="0" xfId="0" applyFill="1"/>
    <xf numFmtId="0" fontId="1" fillId="0" borderId="0" xfId="0" applyFont="1" applyAlignment="1">
      <alignment horizontal="right"/>
    </xf>
    <xf numFmtId="0" fontId="0" fillId="7" borderId="0" xfId="0" applyFill="1"/>
    <xf numFmtId="0" fontId="2" fillId="0" borderId="0" xfId="0" applyFont="1"/>
    <xf numFmtId="0" fontId="2" fillId="4" borderId="0" xfId="0" applyFont="1" applyFill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3" fillId="0" borderId="0" xfId="0" applyFont="1" applyAlignment="1"/>
    <xf numFmtId="0" fontId="3" fillId="0" borderId="0" xfId="0" applyFont="1"/>
    <xf numFmtId="0" fontId="1" fillId="0" borderId="0" xfId="0" applyFont="1" applyAlignment="1">
      <alignment horizontal="right"/>
    </xf>
    <xf numFmtId="0" fontId="1" fillId="8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20" fontId="1" fillId="2" borderId="0" xfId="0" applyNumberFormat="1" applyFont="1" applyFill="1" applyAlignment="1"/>
    <xf numFmtId="0" fontId="1" fillId="2" borderId="0" xfId="0" applyFont="1" applyFill="1" applyAlignment="1">
      <alignment horizontal="right"/>
    </xf>
    <xf numFmtId="20" fontId="1" fillId="2" borderId="0" xfId="0" applyNumberFormat="1" applyFont="1" applyFill="1"/>
    <xf numFmtId="0" fontId="4" fillId="0" borderId="0" xfId="0" applyFont="1"/>
    <xf numFmtId="10" fontId="1" fillId="0" borderId="0" xfId="0" applyNumberFormat="1" applyFont="1" applyAlignment="1"/>
    <xf numFmtId="20" fontId="1" fillId="0" borderId="0" xfId="0" applyNumberFormat="1" applyFont="1" applyAlignment="1">
      <alignment horizontal="center"/>
    </xf>
    <xf numFmtId="0" fontId="1" fillId="10" borderId="0" xfId="0" applyFont="1" applyFill="1" applyAlignment="1"/>
    <xf numFmtId="0" fontId="1" fillId="10" borderId="0" xfId="0" applyFont="1" applyFill="1" applyAlignment="1">
      <alignment horizontal="center"/>
    </xf>
    <xf numFmtId="20" fontId="1" fillId="10" borderId="0" xfId="0" applyNumberFormat="1" applyFont="1" applyFill="1" applyAlignment="1"/>
    <xf numFmtId="0" fontId="1" fillId="10" borderId="0" xfId="0" applyFont="1" applyFill="1"/>
    <xf numFmtId="20" fontId="1" fillId="10" borderId="0" xfId="0" applyNumberFormat="1" applyFont="1" applyFill="1"/>
    <xf numFmtId="0" fontId="1" fillId="0" borderId="0" xfId="0" applyFont="1" applyAlignment="1">
      <alignment wrapText="1"/>
    </xf>
    <xf numFmtId="20" fontId="1" fillId="10" borderId="0" xfId="0" applyNumberFormat="1" applyFont="1" applyFill="1" applyAlignment="1">
      <alignment horizontal="right"/>
    </xf>
    <xf numFmtId="0" fontId="3" fillId="0" borderId="0" xfId="0" applyFont="1" applyAlignment="1"/>
    <xf numFmtId="2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right"/>
    </xf>
    <xf numFmtId="20" fontId="1" fillId="2" borderId="0" xfId="0" applyNumberFormat="1" applyFont="1" applyFill="1" applyAlignment="1">
      <alignment horizontal="right"/>
    </xf>
    <xf numFmtId="0" fontId="0" fillId="0" borderId="0" xfId="0" applyFont="1" applyAlignment="1"/>
    <xf numFmtId="10" fontId="5" fillId="0" borderId="0" xfId="0" applyNumberFormat="1" applyFont="1" applyAlignment="1"/>
    <xf numFmtId="10" fontId="1" fillId="0" borderId="0" xfId="0" applyNumberFormat="1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57"/>
  <sheetViews>
    <sheetView tabSelected="1" workbookViewId="0">
      <selection activeCell="H22" sqref="H22"/>
    </sheetView>
  </sheetViews>
  <sheetFormatPr baseColWidth="10" defaultRowHeight="15" x14ac:dyDescent="0"/>
  <sheetData>
    <row r="1" spans="1:69" ht="56">
      <c r="A1" t="s">
        <v>0</v>
      </c>
      <c r="B1" t="s">
        <v>1</v>
      </c>
      <c r="C1" t="s">
        <v>2</v>
      </c>
      <c r="D1" t="s">
        <v>3</v>
      </c>
      <c r="E1" t="s">
        <v>4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/>
      <c r="S1" s="2" t="s">
        <v>13</v>
      </c>
      <c r="T1" s="3"/>
      <c r="U1" s="2" t="s">
        <v>8</v>
      </c>
      <c r="V1" s="2" t="s">
        <v>9</v>
      </c>
      <c r="W1" s="2" t="s">
        <v>10</v>
      </c>
      <c r="X1" s="2" t="s">
        <v>11</v>
      </c>
      <c r="Y1" s="2" t="s">
        <v>12</v>
      </c>
      <c r="Z1" s="2"/>
      <c r="AA1" s="2" t="s">
        <v>13</v>
      </c>
      <c r="AJ1" s="4"/>
      <c r="AM1" s="5"/>
      <c r="AV1" s="5"/>
      <c r="BC1" s="4"/>
      <c r="BD1" s="4"/>
      <c r="BF1" s="4"/>
      <c r="BG1" s="4"/>
      <c r="BI1" s="4"/>
      <c r="BK1" s="6"/>
      <c r="BM1" s="6"/>
      <c r="BO1" s="6"/>
      <c r="BP1" s="6"/>
    </row>
    <row r="2" spans="1:69">
      <c r="A2" t="s">
        <v>5</v>
      </c>
      <c r="B2" s="1">
        <v>0.78</v>
      </c>
      <c r="C2" s="1">
        <v>61.53846154</v>
      </c>
      <c r="D2" s="1">
        <v>0</v>
      </c>
      <c r="E2" s="1">
        <v>0.6153846154</v>
      </c>
      <c r="M2" s="7"/>
      <c r="N2" s="7"/>
      <c r="O2" s="7"/>
      <c r="P2" s="7"/>
      <c r="Q2" s="7"/>
      <c r="R2" s="7"/>
      <c r="S2" s="7"/>
      <c r="T2" s="3"/>
      <c r="U2" s="7"/>
      <c r="V2" s="7"/>
      <c r="W2" s="7"/>
      <c r="X2" s="7"/>
      <c r="Y2" s="7"/>
      <c r="Z2" s="7"/>
      <c r="AA2" s="7"/>
      <c r="AI2" t="s">
        <v>14</v>
      </c>
      <c r="AJ2" t="s">
        <v>14</v>
      </c>
      <c r="AK2" t="s">
        <v>14</v>
      </c>
      <c r="AL2" t="s">
        <v>14</v>
      </c>
      <c r="AM2" t="s">
        <v>14</v>
      </c>
      <c r="AN2" t="s">
        <v>14</v>
      </c>
      <c r="AO2" t="s">
        <v>14</v>
      </c>
      <c r="AP2" t="s">
        <v>14</v>
      </c>
      <c r="AQ2" t="s">
        <v>14</v>
      </c>
      <c r="AR2" t="s">
        <v>14</v>
      </c>
      <c r="AS2" t="s">
        <v>14</v>
      </c>
      <c r="AT2" t="s">
        <v>14</v>
      </c>
      <c r="AU2" t="s">
        <v>14</v>
      </c>
      <c r="AV2" t="s">
        <v>14</v>
      </c>
      <c r="BB2" t="s">
        <v>15</v>
      </c>
      <c r="BC2" s="4">
        <v>90</v>
      </c>
      <c r="BD2" s="4">
        <v>77</v>
      </c>
      <c r="BE2">
        <v>79</v>
      </c>
      <c r="BF2" s="4">
        <v>103</v>
      </c>
      <c r="BG2" s="4"/>
      <c r="BH2">
        <v>89</v>
      </c>
      <c r="BI2" s="4">
        <v>76</v>
      </c>
      <c r="BJ2">
        <v>80</v>
      </c>
      <c r="BK2" s="6">
        <v>79</v>
      </c>
      <c r="BL2">
        <v>130</v>
      </c>
      <c r="BM2" s="6">
        <v>91</v>
      </c>
      <c r="BN2">
        <v>83</v>
      </c>
      <c r="BO2" s="6">
        <v>81</v>
      </c>
      <c r="BP2" s="6"/>
    </row>
    <row r="3" spans="1:69">
      <c r="A3" t="s">
        <v>5</v>
      </c>
      <c r="B3" s="1">
        <v>0.5</v>
      </c>
      <c r="C3" s="1">
        <v>39.428571429999998</v>
      </c>
      <c r="D3" s="1">
        <v>0</v>
      </c>
      <c r="E3" s="1">
        <v>0.39428571429999998</v>
      </c>
      <c r="M3" s="8" t="s">
        <v>16</v>
      </c>
      <c r="N3" s="8">
        <v>1</v>
      </c>
      <c r="O3" s="8">
        <v>0</v>
      </c>
      <c r="P3" s="9">
        <v>6.8750000000000006E-2</v>
      </c>
      <c r="Q3" s="10">
        <v>8.1944444444444445E-2</v>
      </c>
      <c r="R3" s="7"/>
      <c r="S3" s="11">
        <f t="shared" ref="S3:S4" si="0">Q3-P3</f>
        <v>1.3194444444444439E-2</v>
      </c>
      <c r="T3" s="3"/>
      <c r="U3" s="8" t="s">
        <v>17</v>
      </c>
      <c r="V3" s="8">
        <v>1</v>
      </c>
      <c r="W3" s="8">
        <v>0</v>
      </c>
      <c r="X3" s="9">
        <v>6.805555555555555E-2</v>
      </c>
      <c r="Y3" s="9">
        <v>9.0277777777777776E-2</v>
      </c>
      <c r="Z3" s="7"/>
      <c r="AA3" s="11">
        <f t="shared" ref="AA3:AA21" si="1">Y3-X3</f>
        <v>2.2222222222222227E-2</v>
      </c>
      <c r="AH3" t="s">
        <v>15</v>
      </c>
      <c r="AI3">
        <v>89</v>
      </c>
      <c r="AJ3" s="4">
        <v>77</v>
      </c>
      <c r="AK3">
        <v>78</v>
      </c>
      <c r="AL3">
        <v>106</v>
      </c>
      <c r="AM3" s="5"/>
      <c r="AN3">
        <v>90</v>
      </c>
      <c r="AO3">
        <v>77</v>
      </c>
      <c r="AP3">
        <v>89</v>
      </c>
      <c r="AQ3">
        <v>77</v>
      </c>
      <c r="AR3">
        <v>138</v>
      </c>
      <c r="AS3">
        <v>156</v>
      </c>
      <c r="AT3">
        <v>141</v>
      </c>
      <c r="AU3">
        <v>140</v>
      </c>
      <c r="AV3" s="5"/>
      <c r="BC3" s="4"/>
      <c r="BD3" s="4"/>
      <c r="BF3" s="4"/>
      <c r="BG3" s="4"/>
      <c r="BI3" s="4"/>
      <c r="BK3" s="6"/>
      <c r="BM3" s="6"/>
      <c r="BO3" s="6"/>
      <c r="BP3" s="6"/>
      <c r="BQ3" s="12" t="s">
        <v>18</v>
      </c>
    </row>
    <row r="4" spans="1:69">
      <c r="A4" t="s">
        <v>5</v>
      </c>
      <c r="B4" s="1">
        <v>0.52</v>
      </c>
      <c r="C4" s="1">
        <v>55.472527470000003</v>
      </c>
      <c r="D4" s="1">
        <v>0</v>
      </c>
      <c r="E4" s="1">
        <v>0.55472527469999999</v>
      </c>
      <c r="M4" s="8" t="s">
        <v>19</v>
      </c>
      <c r="N4" s="8">
        <v>2</v>
      </c>
      <c r="O4" s="8">
        <v>0</v>
      </c>
      <c r="P4" s="9">
        <v>6.8750000000000006E-2</v>
      </c>
      <c r="Q4" s="10">
        <v>7.7777777777777779E-2</v>
      </c>
      <c r="R4" s="7"/>
      <c r="S4" s="11">
        <f t="shared" si="0"/>
        <v>9.0277777777777735E-3</v>
      </c>
      <c r="T4" s="3"/>
      <c r="U4" s="8" t="s">
        <v>19</v>
      </c>
      <c r="V4" s="8">
        <v>2</v>
      </c>
      <c r="W4" s="8">
        <v>0</v>
      </c>
      <c r="X4" s="9">
        <v>6.805555555555555E-2</v>
      </c>
      <c r="Y4" s="9">
        <v>7.2916666666666671E-2</v>
      </c>
      <c r="Z4" s="7"/>
      <c r="AA4" s="11">
        <f t="shared" si="1"/>
        <v>4.8611111111111216E-3</v>
      </c>
      <c r="AJ4" s="4"/>
      <c r="AM4" s="5"/>
      <c r="AV4" s="5"/>
      <c r="AY4" s="12" t="s">
        <v>18</v>
      </c>
      <c r="BB4" t="s">
        <v>20</v>
      </c>
      <c r="BC4" s="4">
        <f>COUNT(BC10:BC39)</f>
        <v>3</v>
      </c>
      <c r="BD4" s="4">
        <f t="shared" ref="BD4:BP4" si="2">COUNT(BD10:BD39)</f>
        <v>2</v>
      </c>
      <c r="BE4">
        <f t="shared" si="2"/>
        <v>16</v>
      </c>
      <c r="BF4" s="4">
        <f t="shared" si="2"/>
        <v>1</v>
      </c>
      <c r="BG4" s="4">
        <f t="shared" si="2"/>
        <v>2</v>
      </c>
      <c r="BH4">
        <f t="shared" si="2"/>
        <v>9</v>
      </c>
      <c r="BI4" s="4">
        <f t="shared" si="2"/>
        <v>6</v>
      </c>
      <c r="BJ4">
        <f t="shared" si="2"/>
        <v>22</v>
      </c>
      <c r="BK4" s="6">
        <f t="shared" si="2"/>
        <v>12</v>
      </c>
      <c r="BL4">
        <f t="shared" si="2"/>
        <v>15</v>
      </c>
      <c r="BM4" s="6">
        <f t="shared" si="2"/>
        <v>12</v>
      </c>
      <c r="BN4">
        <f t="shared" si="2"/>
        <v>20</v>
      </c>
      <c r="BO4" s="6">
        <f t="shared" si="2"/>
        <v>6</v>
      </c>
      <c r="BP4" s="6">
        <f t="shared" si="2"/>
        <v>4</v>
      </c>
      <c r="BQ4" s="12">
        <f>AVERAGE(BC4:BF4,BH4:BO4)</f>
        <v>10.333333333333334</v>
      </c>
    </row>
    <row r="5" spans="1:69">
      <c r="A5" t="s">
        <v>5</v>
      </c>
      <c r="B5" s="1">
        <v>0.53</v>
      </c>
      <c r="C5" s="1">
        <v>55.18867925</v>
      </c>
      <c r="D5" s="1">
        <v>3.2075471699999998</v>
      </c>
      <c r="E5" s="1">
        <v>0.51981132080000003</v>
      </c>
      <c r="M5" s="8" t="s">
        <v>21</v>
      </c>
      <c r="N5" s="8">
        <v>3</v>
      </c>
      <c r="O5" s="8">
        <v>0</v>
      </c>
      <c r="P5" s="9">
        <v>6.8750000000000006E-2</v>
      </c>
      <c r="Q5" s="13" t="s">
        <v>22</v>
      </c>
      <c r="R5" s="7"/>
      <c r="S5" s="7"/>
      <c r="T5" s="3"/>
      <c r="U5" s="8" t="s">
        <v>23</v>
      </c>
      <c r="V5" s="8">
        <v>3</v>
      </c>
      <c r="W5" s="8">
        <v>0</v>
      </c>
      <c r="X5" s="9">
        <v>6.805555555555555E-2</v>
      </c>
      <c r="Y5" s="9">
        <v>9.5138888888888884E-2</v>
      </c>
      <c r="Z5" s="7"/>
      <c r="AA5" s="11">
        <f t="shared" si="1"/>
        <v>2.7083333333333334E-2</v>
      </c>
      <c r="AH5" t="s">
        <v>20</v>
      </c>
      <c r="AI5">
        <f>COUNT(AI11:AI40)</f>
        <v>14</v>
      </c>
      <c r="AJ5" s="4">
        <f t="shared" ref="AJ5:AV5" si="3">COUNT(AJ11:AJ40)</f>
        <v>7</v>
      </c>
      <c r="AK5">
        <f t="shared" si="3"/>
        <v>11</v>
      </c>
      <c r="AL5">
        <f t="shared" si="3"/>
        <v>6</v>
      </c>
      <c r="AM5" s="5">
        <f t="shared" si="3"/>
        <v>8</v>
      </c>
      <c r="AN5">
        <f t="shared" si="3"/>
        <v>11</v>
      </c>
      <c r="AO5">
        <f t="shared" si="3"/>
        <v>12</v>
      </c>
      <c r="AP5">
        <f t="shared" si="3"/>
        <v>15</v>
      </c>
      <c r="AQ5">
        <f t="shared" si="3"/>
        <v>9</v>
      </c>
      <c r="AR5">
        <f t="shared" si="3"/>
        <v>15</v>
      </c>
      <c r="AS5">
        <f t="shared" si="3"/>
        <v>9</v>
      </c>
      <c r="AT5">
        <f t="shared" si="3"/>
        <v>12</v>
      </c>
      <c r="AU5">
        <f t="shared" si="3"/>
        <v>9</v>
      </c>
      <c r="AV5" s="5">
        <f t="shared" si="3"/>
        <v>8</v>
      </c>
      <c r="AY5" s="12">
        <f>AVERAGE(AI5:AL5,AN5:AU5)</f>
        <v>10.833333333333334</v>
      </c>
      <c r="BB5" t="s">
        <v>24</v>
      </c>
      <c r="BC5" s="4">
        <v>7</v>
      </c>
      <c r="BD5" s="4">
        <v>9</v>
      </c>
      <c r="BE5">
        <v>24</v>
      </c>
      <c r="BF5" s="4">
        <v>8</v>
      </c>
      <c r="BG5" s="4">
        <v>9</v>
      </c>
      <c r="BH5">
        <v>12</v>
      </c>
      <c r="BI5" s="4">
        <v>7</v>
      </c>
      <c r="BJ5">
        <v>26</v>
      </c>
      <c r="BK5" s="6">
        <v>13</v>
      </c>
      <c r="BL5">
        <v>19</v>
      </c>
      <c r="BM5" s="6">
        <v>18</v>
      </c>
      <c r="BN5">
        <v>31</v>
      </c>
      <c r="BO5" s="6">
        <v>16</v>
      </c>
      <c r="BP5" s="6">
        <v>11</v>
      </c>
      <c r="BQ5" s="12">
        <f>AVERAGE(BC5:BF5,BH5:BO5)</f>
        <v>15.833333333333334</v>
      </c>
    </row>
    <row r="6" spans="1:69">
      <c r="A6" t="s">
        <v>5</v>
      </c>
      <c r="B6" s="1">
        <v>0.52600000000000002</v>
      </c>
      <c r="C6" s="1">
        <v>29.989136340000002</v>
      </c>
      <c r="D6" s="1">
        <v>0</v>
      </c>
      <c r="E6" s="1">
        <v>0.2998913634</v>
      </c>
      <c r="M6" s="7"/>
      <c r="N6" s="8">
        <v>4</v>
      </c>
      <c r="O6" s="8">
        <v>0</v>
      </c>
      <c r="P6" s="9">
        <v>6.8750000000000006E-2</v>
      </c>
      <c r="Q6" s="10">
        <v>7.013888888888889E-2</v>
      </c>
      <c r="R6" s="7"/>
      <c r="S6" s="11">
        <f>Q6-P6</f>
        <v>1.388888888888884E-3</v>
      </c>
      <c r="T6" s="3"/>
      <c r="U6" s="7"/>
      <c r="V6" s="8">
        <v>4</v>
      </c>
      <c r="W6" s="8">
        <v>0</v>
      </c>
      <c r="X6" s="9">
        <v>6.805555555555555E-2</v>
      </c>
      <c r="Y6" s="9">
        <v>0.1</v>
      </c>
      <c r="Z6" s="7"/>
      <c r="AA6" s="11">
        <f t="shared" si="1"/>
        <v>3.1944444444444456E-2</v>
      </c>
      <c r="AH6" t="s">
        <v>24</v>
      </c>
      <c r="AI6">
        <v>17</v>
      </c>
      <c r="AJ6" s="4">
        <v>9</v>
      </c>
      <c r="AK6">
        <v>15</v>
      </c>
      <c r="AL6">
        <v>12</v>
      </c>
      <c r="AM6" s="5">
        <v>14</v>
      </c>
      <c r="AN6">
        <v>14</v>
      </c>
      <c r="AO6">
        <v>14</v>
      </c>
      <c r="AP6">
        <v>16</v>
      </c>
      <c r="AQ6">
        <v>13</v>
      </c>
      <c r="AR6">
        <v>26</v>
      </c>
      <c r="AS6">
        <v>16</v>
      </c>
      <c r="AT6">
        <v>21</v>
      </c>
      <c r="AU6">
        <v>12</v>
      </c>
      <c r="AV6" s="5">
        <v>10</v>
      </c>
      <c r="AY6" s="12">
        <f>AVERAGE(AI6:AL6,AN6:AU6)</f>
        <v>15.416666666666666</v>
      </c>
      <c r="BA6" s="14"/>
      <c r="BB6" s="14" t="s">
        <v>25</v>
      </c>
      <c r="BC6" s="4">
        <f>BC4/BC5</f>
        <v>0.42857142857142855</v>
      </c>
      <c r="BD6" s="4">
        <f t="shared" ref="BD6:BP6" si="4">BD4/BD5</f>
        <v>0.22222222222222221</v>
      </c>
      <c r="BE6" s="14">
        <f t="shared" si="4"/>
        <v>0.66666666666666663</v>
      </c>
      <c r="BF6" s="4">
        <f t="shared" si="4"/>
        <v>0.125</v>
      </c>
      <c r="BG6" s="4">
        <f t="shared" si="4"/>
        <v>0.22222222222222221</v>
      </c>
      <c r="BH6" s="14">
        <f t="shared" si="4"/>
        <v>0.75</v>
      </c>
      <c r="BI6" s="4">
        <f t="shared" si="4"/>
        <v>0.8571428571428571</v>
      </c>
      <c r="BJ6" s="14">
        <f t="shared" si="4"/>
        <v>0.84615384615384615</v>
      </c>
      <c r="BK6" s="6">
        <f t="shared" si="4"/>
        <v>0.92307692307692313</v>
      </c>
      <c r="BL6" s="14">
        <f t="shared" si="4"/>
        <v>0.78947368421052633</v>
      </c>
      <c r="BM6" s="6">
        <f t="shared" si="4"/>
        <v>0.66666666666666663</v>
      </c>
      <c r="BN6" s="14">
        <f t="shared" si="4"/>
        <v>0.64516129032258063</v>
      </c>
      <c r="BO6" s="6">
        <f t="shared" si="4"/>
        <v>0.375</v>
      </c>
      <c r="BP6" s="6">
        <f t="shared" si="4"/>
        <v>0.36363636363636365</v>
      </c>
      <c r="BQ6" s="12">
        <f>AVERAGE(BC6:BF6,BH6:BO6)</f>
        <v>0.60792796541947658</v>
      </c>
    </row>
    <row r="7" spans="1:69">
      <c r="A7" t="s">
        <v>5</v>
      </c>
      <c r="B7" s="1">
        <v>0.6</v>
      </c>
      <c r="C7" s="1">
        <v>36.883333329999999</v>
      </c>
      <c r="D7" s="1">
        <v>0</v>
      </c>
      <c r="E7" s="1">
        <v>0.36883333330000001</v>
      </c>
      <c r="M7" s="7"/>
      <c r="N7" s="8">
        <v>5</v>
      </c>
      <c r="O7" s="8">
        <v>0</v>
      </c>
      <c r="P7" s="9">
        <v>6.8750000000000006E-2</v>
      </c>
      <c r="Q7" s="13" t="s">
        <v>22</v>
      </c>
      <c r="R7" s="7"/>
      <c r="S7" s="7"/>
      <c r="T7" s="3"/>
      <c r="U7" s="7"/>
      <c r="V7" s="8">
        <v>5</v>
      </c>
      <c r="W7" s="8">
        <v>0</v>
      </c>
      <c r="X7" s="9">
        <v>6.805555555555555E-2</v>
      </c>
      <c r="Y7" s="9">
        <v>9.583333333333334E-2</v>
      </c>
      <c r="Z7" s="7"/>
      <c r="AA7" s="11">
        <f t="shared" si="1"/>
        <v>2.777777777777779E-2</v>
      </c>
      <c r="AG7" s="14"/>
      <c r="AH7" s="14" t="s">
        <v>25</v>
      </c>
      <c r="AI7" s="14">
        <f>AI5/AI6</f>
        <v>0.82352941176470584</v>
      </c>
      <c r="AJ7" s="4">
        <f t="shared" ref="AJ7:AV7" si="5">AJ5/AJ6</f>
        <v>0.77777777777777779</v>
      </c>
      <c r="AK7" s="14">
        <f t="shared" si="5"/>
        <v>0.73333333333333328</v>
      </c>
      <c r="AL7" s="14">
        <f t="shared" si="5"/>
        <v>0.5</v>
      </c>
      <c r="AM7" s="5">
        <f t="shared" si="5"/>
        <v>0.5714285714285714</v>
      </c>
      <c r="AN7" s="14">
        <f t="shared" si="5"/>
        <v>0.7857142857142857</v>
      </c>
      <c r="AO7" s="14">
        <f t="shared" si="5"/>
        <v>0.8571428571428571</v>
      </c>
      <c r="AP7" s="14">
        <f t="shared" si="5"/>
        <v>0.9375</v>
      </c>
      <c r="AQ7" s="14">
        <f t="shared" si="5"/>
        <v>0.69230769230769229</v>
      </c>
      <c r="AR7" s="14">
        <f t="shared" si="5"/>
        <v>0.57692307692307687</v>
      </c>
      <c r="AS7" s="14">
        <f t="shared" si="5"/>
        <v>0.5625</v>
      </c>
      <c r="AT7" s="14">
        <f t="shared" si="5"/>
        <v>0.5714285714285714</v>
      </c>
      <c r="AU7" s="14">
        <f t="shared" si="5"/>
        <v>0.75</v>
      </c>
      <c r="AV7" s="5">
        <f t="shared" si="5"/>
        <v>0.8</v>
      </c>
      <c r="AW7" s="14"/>
      <c r="AX7" s="14"/>
      <c r="AY7" s="12">
        <f>AVERAGE(AI7:AL7,AN7:AU7)</f>
        <v>0.71401308386602513</v>
      </c>
      <c r="BB7" t="s">
        <v>26</v>
      </c>
      <c r="BC7" s="4">
        <v>0</v>
      </c>
      <c r="BD7" s="4">
        <v>0</v>
      </c>
      <c r="BE7">
        <v>0.16</v>
      </c>
      <c r="BF7" s="4">
        <v>0.02</v>
      </c>
      <c r="BG7" s="4"/>
      <c r="BH7">
        <v>0.16</v>
      </c>
      <c r="BI7" s="4">
        <v>0.1</v>
      </c>
      <c r="BJ7">
        <v>0.2</v>
      </c>
      <c r="BK7" s="6">
        <v>0.16</v>
      </c>
      <c r="BL7">
        <v>0.14000000000000001</v>
      </c>
      <c r="BM7" s="6">
        <v>0.18</v>
      </c>
      <c r="BN7">
        <v>0.14000000000000001</v>
      </c>
      <c r="BO7" s="6">
        <v>0.12</v>
      </c>
      <c r="BP7" s="6"/>
      <c r="BQ7" s="12">
        <f>AVERAGE(BC7:BF7,BH7:BO7)</f>
        <v>0.11499999999999999</v>
      </c>
    </row>
    <row r="8" spans="1:69">
      <c r="A8" t="s">
        <v>5</v>
      </c>
      <c r="B8" s="1">
        <v>0.59099999999999997</v>
      </c>
      <c r="C8" s="1">
        <v>42.542905490000003</v>
      </c>
      <c r="D8" s="1">
        <v>2.9006526469999998</v>
      </c>
      <c r="E8" s="1">
        <v>0.39642252839999997</v>
      </c>
      <c r="M8" s="7"/>
      <c r="N8" s="8">
        <v>6</v>
      </c>
      <c r="O8" s="8">
        <v>0</v>
      </c>
      <c r="P8" s="9">
        <v>6.8750000000000006E-2</v>
      </c>
      <c r="Q8" s="13" t="s">
        <v>22</v>
      </c>
      <c r="R8" s="7"/>
      <c r="S8" s="7"/>
      <c r="T8" s="3"/>
      <c r="U8" s="7"/>
      <c r="V8" s="8">
        <v>6</v>
      </c>
      <c r="W8" s="8">
        <v>0</v>
      </c>
      <c r="X8" s="9">
        <v>6.805555555555555E-2</v>
      </c>
      <c r="Y8" s="9">
        <v>9.7222222222222224E-2</v>
      </c>
      <c r="Z8" s="7"/>
      <c r="AA8" s="11">
        <f t="shared" si="1"/>
        <v>2.9166666666666674E-2</v>
      </c>
      <c r="AH8" t="s">
        <v>26</v>
      </c>
      <c r="AI8">
        <v>0.3</v>
      </c>
      <c r="AJ8" s="4">
        <v>0.32</v>
      </c>
      <c r="AK8">
        <v>0.34</v>
      </c>
      <c r="AL8">
        <v>0.32</v>
      </c>
      <c r="AM8" s="5"/>
      <c r="AN8">
        <v>0.36</v>
      </c>
      <c r="AO8">
        <v>0.38</v>
      </c>
      <c r="AP8">
        <v>0.28000000000000003</v>
      </c>
      <c r="AQ8">
        <v>0.2</v>
      </c>
      <c r="AR8">
        <v>0.28000000000000003</v>
      </c>
      <c r="AS8">
        <v>0.24</v>
      </c>
      <c r="AT8">
        <v>0.22</v>
      </c>
      <c r="AU8">
        <v>0.2</v>
      </c>
      <c r="AV8" s="5"/>
      <c r="AY8" s="12">
        <f>AVERAGE(AI8:AL8,AN8:AU8)</f>
        <v>0.28666666666666674</v>
      </c>
    </row>
    <row r="9" spans="1:69">
      <c r="A9" t="s">
        <v>5</v>
      </c>
      <c r="B9" s="1">
        <v>0.82350000000000001</v>
      </c>
      <c r="C9" s="1">
        <v>31.571428560000001</v>
      </c>
      <c r="D9" s="1">
        <v>1.0408163260000001</v>
      </c>
      <c r="E9" s="1">
        <v>0.30530612229999998</v>
      </c>
      <c r="M9" s="7"/>
      <c r="N9" s="8">
        <v>7</v>
      </c>
      <c r="O9" s="8">
        <v>0</v>
      </c>
      <c r="P9" s="9">
        <v>6.8750000000000006E-2</v>
      </c>
      <c r="Q9" s="10">
        <v>8.1250000000000003E-2</v>
      </c>
      <c r="R9" s="7"/>
      <c r="S9" s="11">
        <f>Q9-P9</f>
        <v>1.2499999999999997E-2</v>
      </c>
      <c r="T9" s="3"/>
      <c r="U9" s="7"/>
      <c r="V9" s="8">
        <v>7</v>
      </c>
      <c r="W9" s="8">
        <v>0</v>
      </c>
      <c r="X9" s="9">
        <v>6.805555555555555E-2</v>
      </c>
      <c r="Y9" s="9">
        <v>8.2638888888888887E-2</v>
      </c>
      <c r="Z9" s="7"/>
      <c r="AA9" s="11">
        <f t="shared" si="1"/>
        <v>1.4583333333333337E-2</v>
      </c>
      <c r="AH9" t="s">
        <v>15</v>
      </c>
      <c r="AM9" s="5"/>
      <c r="AV9" s="5"/>
      <c r="BC9" t="s">
        <v>27</v>
      </c>
      <c r="BD9" t="s">
        <v>28</v>
      </c>
      <c r="BE9" t="s">
        <v>29</v>
      </c>
      <c r="BF9" t="s">
        <v>30</v>
      </c>
      <c r="BG9" t="s">
        <v>31</v>
      </c>
      <c r="BH9" t="s">
        <v>32</v>
      </c>
      <c r="BI9" t="s">
        <v>33</v>
      </c>
      <c r="BJ9" s="15" t="s">
        <v>34</v>
      </c>
      <c r="BK9" s="15" t="s">
        <v>35</v>
      </c>
      <c r="BL9" s="15" t="s">
        <v>36</v>
      </c>
      <c r="BM9" s="15" t="s">
        <v>37</v>
      </c>
      <c r="BN9" s="15" t="s">
        <v>38</v>
      </c>
      <c r="BO9" s="15" t="s">
        <v>39</v>
      </c>
      <c r="BP9" s="15" t="s">
        <v>40</v>
      </c>
    </row>
    <row r="10" spans="1:69">
      <c r="A10" t="s">
        <v>5</v>
      </c>
      <c r="B10" s="1">
        <v>0.73329999999999995</v>
      </c>
      <c r="C10" s="1">
        <v>43.01883119</v>
      </c>
      <c r="D10" s="1">
        <v>0</v>
      </c>
      <c r="E10" s="1">
        <v>0.43018831190000001</v>
      </c>
      <c r="M10" s="7"/>
      <c r="N10" s="8">
        <v>8</v>
      </c>
      <c r="O10" s="8">
        <v>0</v>
      </c>
      <c r="P10" s="9">
        <v>6.8750000000000006E-2</v>
      </c>
      <c r="Q10" s="13" t="s">
        <v>22</v>
      </c>
      <c r="R10" s="7"/>
      <c r="S10" s="7"/>
      <c r="T10" s="3"/>
      <c r="U10" s="7"/>
      <c r="V10" s="8">
        <v>8</v>
      </c>
      <c r="W10" s="8">
        <v>0</v>
      </c>
      <c r="X10" s="9">
        <v>6.805555555555555E-2</v>
      </c>
      <c r="Y10" s="9">
        <v>8.2638888888888887E-2</v>
      </c>
      <c r="Z10" s="7"/>
      <c r="AA10" s="11">
        <f t="shared" si="1"/>
        <v>1.4583333333333337E-2</v>
      </c>
      <c r="AI10" t="s">
        <v>27</v>
      </c>
      <c r="AJ10" t="s">
        <v>28</v>
      </c>
      <c r="AK10" t="s">
        <v>29</v>
      </c>
      <c r="AL10" t="s">
        <v>30</v>
      </c>
      <c r="AM10" s="5" t="s">
        <v>31</v>
      </c>
      <c r="AN10" t="s">
        <v>32</v>
      </c>
      <c r="AO10" t="s">
        <v>33</v>
      </c>
      <c r="AP10" s="15" t="s">
        <v>34</v>
      </c>
      <c r="AQ10" s="15" t="s">
        <v>35</v>
      </c>
      <c r="AR10" s="15" t="s">
        <v>36</v>
      </c>
      <c r="AS10" s="15" t="s">
        <v>37</v>
      </c>
      <c r="AT10" s="15" t="s">
        <v>38</v>
      </c>
      <c r="AU10" s="15" t="s">
        <v>39</v>
      </c>
      <c r="AV10" s="16" t="s">
        <v>40</v>
      </c>
      <c r="AW10" s="15"/>
      <c r="AX10" s="15"/>
      <c r="BB10">
        <v>1</v>
      </c>
      <c r="BC10" s="15" t="s">
        <v>41</v>
      </c>
      <c r="BD10" s="15" t="s">
        <v>41</v>
      </c>
      <c r="BE10">
        <v>101</v>
      </c>
      <c r="BF10" t="s">
        <v>41</v>
      </c>
      <c r="BG10" s="15" t="s">
        <v>41</v>
      </c>
      <c r="BH10">
        <v>156</v>
      </c>
      <c r="BI10">
        <v>110</v>
      </c>
      <c r="BJ10">
        <v>98</v>
      </c>
      <c r="BK10">
        <v>161</v>
      </c>
      <c r="BL10">
        <v>145</v>
      </c>
      <c r="BM10">
        <v>133</v>
      </c>
      <c r="BN10">
        <v>98</v>
      </c>
      <c r="BO10">
        <v>315</v>
      </c>
      <c r="BP10" s="15" t="s">
        <v>41</v>
      </c>
    </row>
    <row r="11" spans="1:69">
      <c r="A11" t="s">
        <v>5</v>
      </c>
      <c r="B11" s="1">
        <v>0.78569999999999995</v>
      </c>
      <c r="C11" s="1">
        <v>36.743636360000004</v>
      </c>
      <c r="D11" s="1">
        <v>0</v>
      </c>
      <c r="E11" s="1">
        <v>0.36743636359999998</v>
      </c>
      <c r="M11" s="7"/>
      <c r="N11" s="8">
        <v>9</v>
      </c>
      <c r="O11" s="8">
        <v>0</v>
      </c>
      <c r="P11" s="9">
        <v>6.8750000000000006E-2</v>
      </c>
      <c r="Q11" s="10">
        <v>8.611111111111111E-2</v>
      </c>
      <c r="R11" s="7"/>
      <c r="S11" s="11">
        <f>Q11-P11</f>
        <v>1.7361111111111105E-2</v>
      </c>
      <c r="T11" s="3"/>
      <c r="U11" s="7"/>
      <c r="V11" s="8">
        <v>9</v>
      </c>
      <c r="W11" s="8">
        <v>0</v>
      </c>
      <c r="X11" s="9">
        <v>6.805555555555555E-2</v>
      </c>
      <c r="Y11" s="9">
        <v>0.18472222222222223</v>
      </c>
      <c r="Z11" s="7"/>
      <c r="AA11" s="11">
        <f t="shared" si="1"/>
        <v>0.11666666666666668</v>
      </c>
      <c r="AG11" t="s">
        <v>42</v>
      </c>
      <c r="AH11">
        <v>1</v>
      </c>
      <c r="AI11" s="15" t="s">
        <v>41</v>
      </c>
      <c r="AJ11" s="15" t="s">
        <v>41</v>
      </c>
      <c r="AK11">
        <v>100</v>
      </c>
      <c r="AL11" t="s">
        <v>41</v>
      </c>
      <c r="AM11" s="5" t="s">
        <v>41</v>
      </c>
      <c r="AN11">
        <v>126</v>
      </c>
      <c r="AO11" s="15" t="s">
        <v>41</v>
      </c>
      <c r="AP11">
        <v>100</v>
      </c>
      <c r="AQ11">
        <v>109</v>
      </c>
      <c r="AR11">
        <v>164</v>
      </c>
      <c r="AS11">
        <v>100</v>
      </c>
      <c r="AT11">
        <v>111</v>
      </c>
      <c r="AU11">
        <v>125</v>
      </c>
      <c r="AV11" s="5">
        <v>311</v>
      </c>
      <c r="BB11">
        <v>2</v>
      </c>
      <c r="BC11" s="15" t="s">
        <v>41</v>
      </c>
      <c r="BD11" s="15" t="s">
        <v>41</v>
      </c>
      <c r="BE11">
        <v>112</v>
      </c>
      <c r="BF11" t="s">
        <v>41</v>
      </c>
      <c r="BG11" s="15" t="s">
        <v>41</v>
      </c>
      <c r="BH11">
        <v>153</v>
      </c>
      <c r="BI11">
        <v>82</v>
      </c>
      <c r="BJ11">
        <v>107</v>
      </c>
      <c r="BK11">
        <v>113</v>
      </c>
      <c r="BL11">
        <v>145</v>
      </c>
      <c r="BM11">
        <v>305</v>
      </c>
      <c r="BN11">
        <v>103</v>
      </c>
      <c r="BO11">
        <v>82</v>
      </c>
      <c r="BP11">
        <v>341</v>
      </c>
    </row>
    <row r="12" spans="1:69">
      <c r="A12" t="s">
        <v>5</v>
      </c>
      <c r="B12" s="1">
        <v>0.9375</v>
      </c>
      <c r="C12" s="1">
        <v>24.38095238</v>
      </c>
      <c r="D12" s="1">
        <v>0</v>
      </c>
      <c r="E12" s="1">
        <v>0.24380952380000001</v>
      </c>
      <c r="M12" s="7"/>
      <c r="N12" s="8">
        <v>10</v>
      </c>
      <c r="O12" s="8">
        <v>0</v>
      </c>
      <c r="P12" s="9">
        <v>6.8750000000000006E-2</v>
      </c>
      <c r="Q12" s="13" t="s">
        <v>22</v>
      </c>
      <c r="R12" s="7"/>
      <c r="S12" s="7"/>
      <c r="T12" s="3"/>
      <c r="U12" s="7"/>
      <c r="V12" s="8">
        <v>10</v>
      </c>
      <c r="W12" s="9">
        <v>6.1111111111111109E-2</v>
      </c>
      <c r="X12" s="9">
        <v>6.805555555555555E-2</v>
      </c>
      <c r="Y12" s="9">
        <v>7.0833333333333331E-2</v>
      </c>
      <c r="Z12" s="7"/>
      <c r="AA12" s="11">
        <f t="shared" si="1"/>
        <v>2.7777777777777818E-3</v>
      </c>
      <c r="AH12">
        <v>2</v>
      </c>
      <c r="AI12">
        <v>139</v>
      </c>
      <c r="AJ12">
        <v>124</v>
      </c>
      <c r="AK12" t="s">
        <v>41</v>
      </c>
      <c r="AL12" t="s">
        <v>41</v>
      </c>
      <c r="AM12" s="5">
        <v>351</v>
      </c>
      <c r="AN12">
        <v>129</v>
      </c>
      <c r="AO12">
        <v>114</v>
      </c>
      <c r="AP12">
        <v>102</v>
      </c>
      <c r="AQ12" s="15" t="s">
        <v>41</v>
      </c>
      <c r="AR12">
        <v>140</v>
      </c>
      <c r="AS12">
        <v>97</v>
      </c>
      <c r="AT12">
        <v>99</v>
      </c>
      <c r="AU12">
        <v>124</v>
      </c>
      <c r="AV12" s="5">
        <v>106</v>
      </c>
      <c r="BA12" t="s">
        <v>43</v>
      </c>
      <c r="BB12">
        <v>3</v>
      </c>
      <c r="BC12" s="15" t="s">
        <v>41</v>
      </c>
      <c r="BD12" s="15" t="s">
        <v>41</v>
      </c>
      <c r="BE12">
        <v>102</v>
      </c>
      <c r="BF12" t="s">
        <v>41</v>
      </c>
      <c r="BG12">
        <v>100</v>
      </c>
      <c r="BH12" s="15" t="s">
        <v>41</v>
      </c>
      <c r="BI12">
        <v>233</v>
      </c>
      <c r="BJ12">
        <v>100</v>
      </c>
      <c r="BK12">
        <v>100</v>
      </c>
      <c r="BL12">
        <v>129</v>
      </c>
      <c r="BM12">
        <v>149</v>
      </c>
      <c r="BN12">
        <v>88</v>
      </c>
      <c r="BO12">
        <v>82</v>
      </c>
      <c r="BP12">
        <v>96</v>
      </c>
    </row>
    <row r="13" spans="1:69">
      <c r="A13" t="s">
        <v>5</v>
      </c>
      <c r="B13" s="1">
        <v>0.57689999999999997</v>
      </c>
      <c r="C13" s="1">
        <v>32.851619049999996</v>
      </c>
      <c r="D13" s="1">
        <v>0.49523809499999999</v>
      </c>
      <c r="E13" s="1">
        <v>0.32356380959999997</v>
      </c>
      <c r="M13" s="7"/>
      <c r="N13" s="8">
        <v>11</v>
      </c>
      <c r="O13" s="8">
        <v>0</v>
      </c>
      <c r="P13" s="9">
        <v>6.8750000000000006E-2</v>
      </c>
      <c r="Q13" s="10">
        <v>8.4722222222222227E-2</v>
      </c>
      <c r="R13" s="7"/>
      <c r="S13" s="11">
        <f t="shared" ref="S13:S14" si="6">Q13-P13</f>
        <v>1.5972222222222221E-2</v>
      </c>
      <c r="T13" s="3"/>
      <c r="U13" s="7"/>
      <c r="V13" s="8">
        <v>11</v>
      </c>
      <c r="W13" s="9">
        <v>6.1111111111111109E-2</v>
      </c>
      <c r="X13" s="9">
        <v>6.805555555555555E-2</v>
      </c>
      <c r="Y13" s="9">
        <v>6.8750000000000006E-2</v>
      </c>
      <c r="Z13" s="7"/>
      <c r="AA13" s="11">
        <f t="shared" si="1"/>
        <v>6.9444444444445586E-4</v>
      </c>
      <c r="AH13">
        <v>3</v>
      </c>
      <c r="AI13">
        <v>101</v>
      </c>
      <c r="AJ13">
        <v>108</v>
      </c>
      <c r="AK13" t="s">
        <v>41</v>
      </c>
      <c r="AL13">
        <v>209</v>
      </c>
      <c r="AM13" s="5" t="s">
        <v>41</v>
      </c>
      <c r="AN13">
        <v>130</v>
      </c>
      <c r="AO13">
        <v>106</v>
      </c>
      <c r="AP13">
        <v>92</v>
      </c>
      <c r="AQ13">
        <v>516</v>
      </c>
      <c r="AR13" s="15" t="s">
        <v>41</v>
      </c>
      <c r="AS13">
        <v>118</v>
      </c>
      <c r="AT13">
        <v>119</v>
      </c>
      <c r="AU13">
        <v>122</v>
      </c>
      <c r="AV13" s="5">
        <v>106</v>
      </c>
      <c r="BB13">
        <v>4</v>
      </c>
      <c r="BC13" s="15" t="s">
        <v>41</v>
      </c>
      <c r="BD13" s="15" t="s">
        <v>41</v>
      </c>
      <c r="BE13">
        <v>109</v>
      </c>
      <c r="BF13">
        <v>210</v>
      </c>
      <c r="BG13" s="15" t="s">
        <v>41</v>
      </c>
      <c r="BH13" s="15" t="s">
        <v>41</v>
      </c>
      <c r="BI13">
        <v>111</v>
      </c>
      <c r="BJ13">
        <v>89</v>
      </c>
      <c r="BK13">
        <v>105</v>
      </c>
      <c r="BL13">
        <v>132</v>
      </c>
      <c r="BM13">
        <v>137</v>
      </c>
      <c r="BN13">
        <v>97</v>
      </c>
      <c r="BO13" s="15" t="s">
        <v>41</v>
      </c>
      <c r="BP13">
        <v>88</v>
      </c>
    </row>
    <row r="14" spans="1:69">
      <c r="A14" t="s">
        <v>5</v>
      </c>
      <c r="B14" s="1">
        <v>0.57140000000000002</v>
      </c>
      <c r="C14" s="1">
        <v>31.635000000000002</v>
      </c>
      <c r="D14" s="1">
        <v>0</v>
      </c>
      <c r="E14" s="1">
        <v>0.31635000000000002</v>
      </c>
      <c r="M14" s="7"/>
      <c r="N14" s="8">
        <v>12</v>
      </c>
      <c r="O14" s="8">
        <v>0</v>
      </c>
      <c r="P14" s="9">
        <v>6.8750000000000006E-2</v>
      </c>
      <c r="Q14" s="10">
        <v>7.9861111111111105E-2</v>
      </c>
      <c r="R14" s="7"/>
      <c r="S14" s="11">
        <f t="shared" si="6"/>
        <v>1.1111111111111099E-2</v>
      </c>
      <c r="T14" s="3"/>
      <c r="U14" s="7"/>
      <c r="V14" s="8">
        <v>12</v>
      </c>
      <c r="W14" s="8">
        <v>0</v>
      </c>
      <c r="X14" s="9">
        <v>6.805555555555555E-2</v>
      </c>
      <c r="Y14" s="9">
        <v>7.1527777777777773E-2</v>
      </c>
      <c r="Z14" s="7"/>
      <c r="AA14" s="11">
        <f t="shared" si="1"/>
        <v>3.4722222222222238E-3</v>
      </c>
      <c r="AH14">
        <v>4</v>
      </c>
      <c r="AI14">
        <v>165</v>
      </c>
      <c r="AJ14">
        <v>85</v>
      </c>
      <c r="AK14">
        <v>285</v>
      </c>
      <c r="AL14">
        <v>165</v>
      </c>
      <c r="AM14" s="5">
        <v>108</v>
      </c>
      <c r="AN14" s="15" t="s">
        <v>41</v>
      </c>
      <c r="AO14">
        <v>113</v>
      </c>
      <c r="AP14">
        <v>101</v>
      </c>
      <c r="AQ14">
        <v>111</v>
      </c>
      <c r="AR14">
        <v>146</v>
      </c>
      <c r="AS14" s="15" t="s">
        <v>41</v>
      </c>
      <c r="AT14" t="s">
        <v>41</v>
      </c>
      <c r="AU14">
        <v>120</v>
      </c>
      <c r="AV14" s="5">
        <v>110</v>
      </c>
      <c r="BB14">
        <v>5</v>
      </c>
      <c r="BC14">
        <v>88</v>
      </c>
      <c r="BD14" s="15" t="s">
        <v>41</v>
      </c>
      <c r="BE14">
        <v>85</v>
      </c>
      <c r="BF14" t="s">
        <v>41</v>
      </c>
      <c r="BG14" s="15" t="s">
        <v>41</v>
      </c>
      <c r="BH14">
        <v>119</v>
      </c>
      <c r="BI14">
        <v>116</v>
      </c>
      <c r="BJ14">
        <v>87</v>
      </c>
      <c r="BK14">
        <v>103</v>
      </c>
      <c r="BL14">
        <v>136</v>
      </c>
      <c r="BM14">
        <v>128</v>
      </c>
      <c r="BN14" s="15" t="s">
        <v>41</v>
      </c>
      <c r="BO14">
        <v>139</v>
      </c>
      <c r="BP14" s="15" t="s">
        <v>41</v>
      </c>
    </row>
    <row r="15" spans="1:69">
      <c r="A15" t="s">
        <v>5</v>
      </c>
      <c r="B15" s="1">
        <v>0.71399999999999997</v>
      </c>
      <c r="C15" s="1">
        <v>63.35934374</v>
      </c>
      <c r="D15" s="1">
        <v>0</v>
      </c>
      <c r="E15" s="1">
        <v>0.63359343739999996</v>
      </c>
      <c r="M15" s="7"/>
      <c r="N15" s="8">
        <v>13</v>
      </c>
      <c r="O15" s="8">
        <v>0</v>
      </c>
      <c r="P15" s="9">
        <v>6.8750000000000006E-2</v>
      </c>
      <c r="Q15" s="13" t="s">
        <v>22</v>
      </c>
      <c r="R15" s="7"/>
      <c r="S15" s="7"/>
      <c r="T15" s="3"/>
      <c r="U15" s="7"/>
      <c r="V15" s="8">
        <v>13</v>
      </c>
      <c r="W15" s="8">
        <v>0</v>
      </c>
      <c r="X15" s="9">
        <v>6.805555555555555E-2</v>
      </c>
      <c r="Y15" s="9">
        <v>7.5694444444444439E-2</v>
      </c>
      <c r="Z15" s="7"/>
      <c r="AA15" s="11">
        <f t="shared" si="1"/>
        <v>7.6388888888888895E-3</v>
      </c>
      <c r="AH15">
        <v>5</v>
      </c>
      <c r="AI15">
        <v>190</v>
      </c>
      <c r="AJ15">
        <v>95</v>
      </c>
      <c r="AK15">
        <v>80</v>
      </c>
      <c r="AL15">
        <v>195</v>
      </c>
      <c r="AM15" s="5" t="s">
        <v>41</v>
      </c>
      <c r="AN15">
        <v>90</v>
      </c>
      <c r="AO15">
        <v>291</v>
      </c>
      <c r="AP15">
        <v>103</v>
      </c>
      <c r="AQ15">
        <v>107</v>
      </c>
      <c r="AR15">
        <v>213</v>
      </c>
      <c r="AS15">
        <v>95</v>
      </c>
      <c r="AT15">
        <v>155</v>
      </c>
      <c r="AU15">
        <v>127</v>
      </c>
      <c r="AV15" s="5">
        <v>97</v>
      </c>
      <c r="BB15">
        <v>6</v>
      </c>
      <c r="BC15">
        <v>89</v>
      </c>
      <c r="BD15" s="15" t="s">
        <v>41</v>
      </c>
      <c r="BE15" t="s">
        <v>41</v>
      </c>
      <c r="BF15" t="s">
        <v>41</v>
      </c>
      <c r="BG15" s="15" t="s">
        <v>41</v>
      </c>
      <c r="BH15">
        <v>113</v>
      </c>
      <c r="BI15">
        <v>111</v>
      </c>
      <c r="BJ15">
        <v>97</v>
      </c>
      <c r="BK15">
        <v>103</v>
      </c>
      <c r="BL15">
        <v>130</v>
      </c>
      <c r="BM15">
        <v>322</v>
      </c>
      <c r="BN15" s="15" t="s">
        <v>41</v>
      </c>
      <c r="BO15" s="15" t="s">
        <v>41</v>
      </c>
      <c r="BP15" s="15" t="s">
        <v>41</v>
      </c>
    </row>
    <row r="16" spans="1:69">
      <c r="A16" t="s">
        <v>6</v>
      </c>
      <c r="B16" s="1">
        <v>0.42859999999999998</v>
      </c>
      <c r="C16" s="1">
        <v>0</v>
      </c>
      <c r="D16" s="1">
        <v>0</v>
      </c>
      <c r="E16" s="1">
        <v>0</v>
      </c>
      <c r="M16" s="7"/>
      <c r="N16" s="8">
        <v>14</v>
      </c>
      <c r="O16" s="8">
        <v>0</v>
      </c>
      <c r="P16" s="9">
        <v>6.8750000000000006E-2</v>
      </c>
      <c r="Q16" s="10">
        <v>7.4999999999999997E-2</v>
      </c>
      <c r="R16" s="7"/>
      <c r="S16" s="11">
        <f t="shared" ref="S16:S17" si="7">Q16-P16</f>
        <v>6.2499999999999917E-3</v>
      </c>
      <c r="T16" s="3"/>
      <c r="U16" s="7"/>
      <c r="V16" s="8">
        <v>14</v>
      </c>
      <c r="W16" s="8">
        <v>0</v>
      </c>
      <c r="X16" s="9">
        <v>6.805555555555555E-2</v>
      </c>
      <c r="Y16" s="9">
        <v>7.2916666666666671E-2</v>
      </c>
      <c r="Z16" s="7"/>
      <c r="AA16" s="11">
        <f t="shared" si="1"/>
        <v>4.8611111111111216E-3</v>
      </c>
      <c r="AH16">
        <v>6</v>
      </c>
      <c r="AI16">
        <v>184</v>
      </c>
      <c r="AJ16">
        <v>93</v>
      </c>
      <c r="AK16">
        <v>122</v>
      </c>
      <c r="AL16" t="s">
        <v>41</v>
      </c>
      <c r="AM16" s="5" t="s">
        <v>41</v>
      </c>
      <c r="AN16" s="15" t="s">
        <v>41</v>
      </c>
      <c r="AO16">
        <v>117</v>
      </c>
      <c r="AP16">
        <v>104</v>
      </c>
      <c r="AQ16">
        <v>78</v>
      </c>
      <c r="AR16">
        <v>198</v>
      </c>
      <c r="AS16">
        <v>107</v>
      </c>
      <c r="AT16" t="s">
        <v>41</v>
      </c>
      <c r="AU16" t="s">
        <v>41</v>
      </c>
      <c r="AV16" s="5">
        <v>109</v>
      </c>
      <c r="BB16">
        <v>7</v>
      </c>
      <c r="BC16">
        <v>134</v>
      </c>
      <c r="BD16" s="15" t="s">
        <v>41</v>
      </c>
      <c r="BE16">
        <v>104</v>
      </c>
      <c r="BF16" t="s">
        <v>41</v>
      </c>
      <c r="BG16" s="15" t="s">
        <v>41</v>
      </c>
      <c r="BH16">
        <v>109</v>
      </c>
      <c r="BI16" s="15" t="s">
        <v>41</v>
      </c>
      <c r="BJ16">
        <v>97</v>
      </c>
      <c r="BK16">
        <v>238</v>
      </c>
      <c r="BL16">
        <v>160</v>
      </c>
      <c r="BM16">
        <v>159</v>
      </c>
      <c r="BN16">
        <v>107</v>
      </c>
      <c r="BO16" s="15" t="s">
        <v>41</v>
      </c>
      <c r="BP16">
        <v>104</v>
      </c>
    </row>
    <row r="17" spans="1:68">
      <c r="A17" t="s">
        <v>6</v>
      </c>
      <c r="B17" s="1">
        <v>0.66669999999999996</v>
      </c>
      <c r="C17" s="1">
        <v>21.428571430000002</v>
      </c>
      <c r="D17" s="1">
        <v>0</v>
      </c>
      <c r="E17" s="1">
        <v>0.21428571430000001</v>
      </c>
      <c r="M17" s="7"/>
      <c r="N17" s="8">
        <v>15</v>
      </c>
      <c r="O17" s="8">
        <v>0</v>
      </c>
      <c r="P17" s="9">
        <v>6.8750000000000006E-2</v>
      </c>
      <c r="Q17" s="10">
        <v>7.7777777777777779E-2</v>
      </c>
      <c r="R17" s="7"/>
      <c r="S17" s="11">
        <f t="shared" si="7"/>
        <v>9.0277777777777735E-3</v>
      </c>
      <c r="T17" s="3"/>
      <c r="U17" s="7"/>
      <c r="V17" s="8">
        <v>15</v>
      </c>
      <c r="W17" s="8">
        <v>0</v>
      </c>
      <c r="X17" s="9">
        <v>6.805555555555555E-2</v>
      </c>
      <c r="Y17" s="9">
        <v>7.0833333333333331E-2</v>
      </c>
      <c r="Z17" s="7"/>
      <c r="AA17" s="11">
        <f t="shared" si="1"/>
        <v>2.7777777777777818E-3</v>
      </c>
      <c r="AH17">
        <v>7</v>
      </c>
      <c r="AI17">
        <v>178</v>
      </c>
      <c r="AJ17">
        <v>83</v>
      </c>
      <c r="AK17">
        <v>79</v>
      </c>
      <c r="AL17">
        <v>130</v>
      </c>
      <c r="AM17" s="5">
        <v>310</v>
      </c>
      <c r="AN17" s="15" t="s">
        <v>41</v>
      </c>
      <c r="AO17">
        <v>113</v>
      </c>
      <c r="AP17">
        <v>104</v>
      </c>
      <c r="AQ17">
        <v>111</v>
      </c>
      <c r="AR17">
        <v>185</v>
      </c>
      <c r="AS17" s="15" t="s">
        <v>41</v>
      </c>
      <c r="AT17">
        <v>136</v>
      </c>
      <c r="AU17">
        <v>103</v>
      </c>
      <c r="AV17" s="5" t="s">
        <v>41</v>
      </c>
      <c r="BB17">
        <v>8</v>
      </c>
      <c r="BD17">
        <v>95</v>
      </c>
      <c r="BE17" t="s">
        <v>41</v>
      </c>
      <c r="BF17" t="s">
        <v>41</v>
      </c>
      <c r="BG17" s="15" t="s">
        <v>41</v>
      </c>
      <c r="BH17">
        <v>110</v>
      </c>
      <c r="BJ17">
        <v>96</v>
      </c>
      <c r="BK17">
        <v>175</v>
      </c>
      <c r="BL17">
        <v>128</v>
      </c>
      <c r="BM17">
        <v>159</v>
      </c>
      <c r="BN17" s="15" t="s">
        <v>41</v>
      </c>
      <c r="BO17" s="15" t="s">
        <v>41</v>
      </c>
      <c r="BP17" s="15" t="s">
        <v>41</v>
      </c>
    </row>
    <row r="18" spans="1:68">
      <c r="A18" t="s">
        <v>6</v>
      </c>
      <c r="B18" s="1">
        <v>0.75</v>
      </c>
      <c r="C18" s="1">
        <v>19.82857143</v>
      </c>
      <c r="D18" s="1">
        <v>0</v>
      </c>
      <c r="E18" s="1">
        <v>0.1982857143</v>
      </c>
      <c r="M18" s="7"/>
      <c r="N18" s="7"/>
      <c r="O18" s="7"/>
      <c r="P18" s="7"/>
      <c r="Q18" s="7"/>
      <c r="R18" s="7"/>
      <c r="S18" s="7"/>
      <c r="T18" s="3"/>
      <c r="U18" s="7"/>
      <c r="V18" s="8">
        <v>16</v>
      </c>
      <c r="W18" s="8">
        <v>0</v>
      </c>
      <c r="X18" s="9">
        <v>6.805555555555555E-2</v>
      </c>
      <c r="Y18" s="9">
        <v>7.7083333333333337E-2</v>
      </c>
      <c r="Z18" s="7"/>
      <c r="AA18" s="11">
        <f t="shared" si="1"/>
        <v>9.0277777777777873E-3</v>
      </c>
      <c r="AH18">
        <v>8</v>
      </c>
      <c r="AI18">
        <v>154</v>
      </c>
      <c r="AJ18">
        <v>98</v>
      </c>
      <c r="AK18">
        <v>91</v>
      </c>
      <c r="AL18" t="s">
        <v>41</v>
      </c>
      <c r="AM18" s="5">
        <v>296</v>
      </c>
      <c r="AN18">
        <v>95</v>
      </c>
      <c r="AO18">
        <v>90</v>
      </c>
      <c r="AP18">
        <v>300</v>
      </c>
      <c r="AQ18">
        <v>78</v>
      </c>
      <c r="AR18">
        <v>199</v>
      </c>
      <c r="AS18">
        <v>101</v>
      </c>
      <c r="AT18" t="s">
        <v>41</v>
      </c>
      <c r="AU18">
        <v>167</v>
      </c>
      <c r="AV18" s="5">
        <v>97</v>
      </c>
      <c r="BB18">
        <v>9</v>
      </c>
      <c r="BD18">
        <v>136</v>
      </c>
      <c r="BE18">
        <v>96</v>
      </c>
      <c r="BG18">
        <v>311</v>
      </c>
      <c r="BH18">
        <v>97</v>
      </c>
      <c r="BJ18">
        <v>91</v>
      </c>
      <c r="BK18">
        <v>87</v>
      </c>
      <c r="BL18">
        <v>135</v>
      </c>
      <c r="BM18">
        <v>158</v>
      </c>
      <c r="BN18">
        <v>91</v>
      </c>
      <c r="BO18">
        <v>84</v>
      </c>
      <c r="BP18" s="15" t="s">
        <v>41</v>
      </c>
    </row>
    <row r="19" spans="1:68">
      <c r="A19" t="s">
        <v>6</v>
      </c>
      <c r="B19" s="1">
        <v>0.84619999999999995</v>
      </c>
      <c r="C19" s="1">
        <v>19.92207792</v>
      </c>
      <c r="D19" s="1">
        <v>0</v>
      </c>
      <c r="E19" s="1">
        <v>0.1992207792</v>
      </c>
      <c r="M19" s="17" t="s">
        <v>44</v>
      </c>
      <c r="N19" s="18"/>
      <c r="O19" s="7">
        <f>9</f>
        <v>9</v>
      </c>
      <c r="P19" s="19" t="s">
        <v>45</v>
      </c>
      <c r="Q19" s="18"/>
      <c r="R19" s="19" t="s">
        <v>46</v>
      </c>
      <c r="S19" s="18"/>
      <c r="T19" s="3"/>
      <c r="U19" s="8"/>
      <c r="V19" s="8">
        <v>17</v>
      </c>
      <c r="W19" s="8">
        <v>0</v>
      </c>
      <c r="X19" s="9">
        <v>6.805555555555555E-2</v>
      </c>
      <c r="Y19" s="9">
        <v>7.9166666666666663E-2</v>
      </c>
      <c r="Z19" s="7"/>
      <c r="AA19" s="11">
        <f t="shared" si="1"/>
        <v>1.1111111111111113E-2</v>
      </c>
      <c r="AH19">
        <v>9</v>
      </c>
      <c r="AI19">
        <v>134</v>
      </c>
      <c r="AJ19" t="s">
        <v>41</v>
      </c>
      <c r="AK19">
        <v>84</v>
      </c>
      <c r="AL19">
        <v>124</v>
      </c>
      <c r="AM19" s="5">
        <v>386</v>
      </c>
      <c r="AN19">
        <v>114</v>
      </c>
      <c r="AO19">
        <v>85</v>
      </c>
      <c r="AP19" s="15" t="s">
        <v>41</v>
      </c>
      <c r="AQ19" s="15" t="s">
        <v>41</v>
      </c>
      <c r="AR19">
        <v>134</v>
      </c>
      <c r="AS19" s="15">
        <v>294</v>
      </c>
      <c r="AT19">
        <v>99</v>
      </c>
      <c r="AU19">
        <v>216</v>
      </c>
      <c r="AV19" s="5" t="s">
        <v>41</v>
      </c>
      <c r="BB19">
        <v>10</v>
      </c>
      <c r="BE19" t="s">
        <v>41</v>
      </c>
      <c r="BH19">
        <v>97</v>
      </c>
      <c r="BJ19">
        <v>114</v>
      </c>
      <c r="BK19" s="15" t="s">
        <v>41</v>
      </c>
      <c r="BL19">
        <v>178</v>
      </c>
      <c r="BM19" s="15" t="s">
        <v>41</v>
      </c>
      <c r="BN19">
        <v>92</v>
      </c>
      <c r="BO19" s="15" t="s">
        <v>41</v>
      </c>
      <c r="BP19" s="15" t="s">
        <v>41</v>
      </c>
    </row>
    <row r="20" spans="1:68">
      <c r="A20" t="s">
        <v>6</v>
      </c>
      <c r="B20" s="1">
        <v>0.78949999999999998</v>
      </c>
      <c r="C20" s="1">
        <v>15.40266667</v>
      </c>
      <c r="D20" s="1">
        <v>0</v>
      </c>
      <c r="E20" s="1">
        <v>0.15402666670000001</v>
      </c>
      <c r="M20" s="17" t="s">
        <v>47</v>
      </c>
      <c r="N20" s="18"/>
      <c r="O20" s="7">
        <f>N17-O19</f>
        <v>6</v>
      </c>
      <c r="P20" s="20"/>
      <c r="Q20" s="20">
        <f>O19/O21</f>
        <v>0.6</v>
      </c>
      <c r="R20" s="7"/>
      <c r="S20" s="20">
        <f>15/15</f>
        <v>1</v>
      </c>
      <c r="T20" s="3"/>
      <c r="U20" s="8"/>
      <c r="V20" s="8">
        <v>18</v>
      </c>
      <c r="W20" s="8">
        <v>0</v>
      </c>
      <c r="X20" s="9">
        <v>6.805555555555555E-2</v>
      </c>
      <c r="Y20" s="9">
        <v>8.1250000000000003E-2</v>
      </c>
      <c r="Z20" s="7"/>
      <c r="AA20" s="11">
        <f t="shared" si="1"/>
        <v>1.3194444444444453E-2</v>
      </c>
      <c r="AH20">
        <v>10</v>
      </c>
      <c r="AI20">
        <v>135</v>
      </c>
      <c r="AK20" t="s">
        <v>41</v>
      </c>
      <c r="AL20">
        <v>113</v>
      </c>
      <c r="AM20" s="5">
        <v>87</v>
      </c>
      <c r="AN20">
        <v>129</v>
      </c>
      <c r="AO20">
        <v>87</v>
      </c>
      <c r="AP20">
        <v>89</v>
      </c>
      <c r="AQ20">
        <v>78</v>
      </c>
      <c r="AR20">
        <v>143</v>
      </c>
      <c r="AS20">
        <v>101</v>
      </c>
      <c r="AT20">
        <v>108</v>
      </c>
      <c r="AU20" t="s">
        <v>41</v>
      </c>
      <c r="AV20" s="5">
        <v>95</v>
      </c>
      <c r="BB20">
        <v>11</v>
      </c>
      <c r="BE20">
        <v>92</v>
      </c>
      <c r="BH20">
        <v>98</v>
      </c>
      <c r="BJ20">
        <v>115</v>
      </c>
      <c r="BK20">
        <v>105</v>
      </c>
      <c r="BL20">
        <v>135</v>
      </c>
      <c r="BM20" s="15" t="s">
        <v>41</v>
      </c>
      <c r="BN20" s="15" t="s">
        <v>41</v>
      </c>
      <c r="BO20" s="15" t="s">
        <v>41</v>
      </c>
      <c r="BP20" s="15" t="s">
        <v>41</v>
      </c>
    </row>
    <row r="21" spans="1:68">
      <c r="A21" t="s">
        <v>6</v>
      </c>
      <c r="B21" s="1">
        <v>0.6452</v>
      </c>
      <c r="C21" s="1">
        <v>14.17142857</v>
      </c>
      <c r="D21" s="1">
        <v>0</v>
      </c>
      <c r="E21" s="1">
        <v>0.1417142857</v>
      </c>
      <c r="M21" s="21" t="s">
        <v>48</v>
      </c>
      <c r="N21" s="18"/>
      <c r="O21" s="22">
        <f>O19+O20</f>
        <v>15</v>
      </c>
      <c r="P21" s="19" t="s">
        <v>49</v>
      </c>
      <c r="Q21" s="18"/>
      <c r="R21" s="7"/>
      <c r="S21" s="7"/>
      <c r="T21" s="3"/>
      <c r="U21" s="8"/>
      <c r="V21" s="8">
        <v>19</v>
      </c>
      <c r="W21" s="8">
        <v>0</v>
      </c>
      <c r="X21" s="9">
        <v>6.805555555555555E-2</v>
      </c>
      <c r="Y21" s="9">
        <v>8.4027777777777785E-2</v>
      </c>
      <c r="Z21" s="7"/>
      <c r="AA21" s="11">
        <f t="shared" si="1"/>
        <v>1.5972222222222235E-2</v>
      </c>
      <c r="AH21">
        <v>11</v>
      </c>
      <c r="AI21" t="s">
        <v>41</v>
      </c>
      <c r="AK21">
        <v>93</v>
      </c>
      <c r="AL21" t="s">
        <v>41</v>
      </c>
      <c r="AM21" s="5" t="s">
        <v>41</v>
      </c>
      <c r="AN21">
        <v>99</v>
      </c>
      <c r="AO21">
        <v>84</v>
      </c>
      <c r="AP21">
        <v>88</v>
      </c>
      <c r="AQ21" s="15" t="s">
        <v>41</v>
      </c>
      <c r="AR21" s="15" t="s">
        <v>41</v>
      </c>
      <c r="AS21" s="15" t="s">
        <v>41</v>
      </c>
      <c r="AT21" t="s">
        <v>41</v>
      </c>
      <c r="AU21" t="s">
        <v>41</v>
      </c>
      <c r="AV21" s="5"/>
      <c r="BB21">
        <v>12</v>
      </c>
      <c r="BE21" t="s">
        <v>41</v>
      </c>
      <c r="BH21" s="15" t="s">
        <v>41</v>
      </c>
      <c r="BJ21" s="15" t="s">
        <v>41</v>
      </c>
      <c r="BK21">
        <v>108</v>
      </c>
      <c r="BL21">
        <v>164</v>
      </c>
      <c r="BM21" s="15" t="s">
        <v>41</v>
      </c>
      <c r="BN21">
        <v>315</v>
      </c>
      <c r="BO21" s="15" t="s">
        <v>41</v>
      </c>
    </row>
    <row r="22" spans="1:68">
      <c r="A22" t="s">
        <v>7</v>
      </c>
      <c r="B22" s="1">
        <v>0.2</v>
      </c>
      <c r="C22" s="1">
        <v>23.292857139999999</v>
      </c>
      <c r="D22" s="1">
        <v>0</v>
      </c>
      <c r="E22" s="1">
        <v>0.23292857140000001</v>
      </c>
      <c r="M22" s="17" t="s">
        <v>50</v>
      </c>
      <c r="N22" s="18"/>
      <c r="O22" s="8">
        <v>49</v>
      </c>
      <c r="P22" s="20"/>
      <c r="Q22" s="20">
        <f>O19/O22</f>
        <v>0.18367346938775511</v>
      </c>
      <c r="R22" s="7"/>
      <c r="S22" s="7"/>
      <c r="T22" s="3"/>
      <c r="U22" s="7"/>
      <c r="V22" s="8"/>
      <c r="W22" s="7"/>
      <c r="X22" s="9"/>
      <c r="Y22" s="7"/>
      <c r="Z22" s="7"/>
      <c r="AA22" s="7"/>
      <c r="AH22">
        <v>12</v>
      </c>
      <c r="AI22">
        <v>113</v>
      </c>
      <c r="AK22" t="s">
        <v>41</v>
      </c>
      <c r="AL22" t="s">
        <v>41</v>
      </c>
      <c r="AM22" s="5">
        <v>87</v>
      </c>
      <c r="AN22">
        <v>99</v>
      </c>
      <c r="AO22" s="15" t="s">
        <v>41</v>
      </c>
      <c r="AP22">
        <v>85</v>
      </c>
      <c r="AQ22">
        <v>90</v>
      </c>
      <c r="AR22">
        <v>136</v>
      </c>
      <c r="AS22" s="15" t="s">
        <v>41</v>
      </c>
      <c r="AT22" t="s">
        <v>41</v>
      </c>
      <c r="AU22">
        <v>114</v>
      </c>
      <c r="AV22" s="5"/>
      <c r="BB22">
        <v>13</v>
      </c>
      <c r="BE22" t="s">
        <v>41</v>
      </c>
      <c r="BJ22">
        <v>87</v>
      </c>
      <c r="BK22">
        <v>101</v>
      </c>
      <c r="BL22" s="15" t="s">
        <v>41</v>
      </c>
      <c r="BM22" s="15" t="s">
        <v>41</v>
      </c>
      <c r="BN22">
        <v>212</v>
      </c>
      <c r="BO22" s="15" t="s">
        <v>41</v>
      </c>
    </row>
    <row r="23" spans="1:68">
      <c r="A23" t="s">
        <v>7</v>
      </c>
      <c r="B23" s="1">
        <v>0.35</v>
      </c>
      <c r="C23" s="1">
        <v>28.318367349999999</v>
      </c>
      <c r="D23" s="1">
        <v>0.83265306100000003</v>
      </c>
      <c r="E23" s="1">
        <v>0.27485714290000002</v>
      </c>
      <c r="M23" s="7"/>
      <c r="N23" s="7"/>
      <c r="O23" s="7"/>
      <c r="P23" s="7"/>
      <c r="Q23" s="7"/>
      <c r="R23" s="7"/>
      <c r="S23" s="7"/>
      <c r="T23" s="3"/>
      <c r="U23" s="17" t="s">
        <v>44</v>
      </c>
      <c r="V23" s="18"/>
      <c r="W23" s="8">
        <v>19</v>
      </c>
      <c r="X23" s="19" t="s">
        <v>45</v>
      </c>
      <c r="Y23" s="18"/>
      <c r="Z23" s="19" t="s">
        <v>51</v>
      </c>
      <c r="AA23" s="18"/>
      <c r="AH23">
        <v>13</v>
      </c>
      <c r="AI23">
        <v>90</v>
      </c>
      <c r="AK23">
        <v>108</v>
      </c>
      <c r="AM23" s="5">
        <v>93</v>
      </c>
      <c r="AN23">
        <v>183</v>
      </c>
      <c r="AO23">
        <v>237</v>
      </c>
      <c r="AP23">
        <v>300</v>
      </c>
      <c r="AQ23" s="15" t="s">
        <v>41</v>
      </c>
      <c r="AR23" s="15" t="s">
        <v>41</v>
      </c>
      <c r="AS23" s="15" t="s">
        <v>41</v>
      </c>
      <c r="AT23">
        <v>99</v>
      </c>
      <c r="AV23" s="5"/>
      <c r="BB23">
        <v>14</v>
      </c>
      <c r="BE23">
        <v>88</v>
      </c>
      <c r="BJ23">
        <v>87</v>
      </c>
      <c r="BL23" s="15" t="s">
        <v>41</v>
      </c>
      <c r="BM23" s="15" t="s">
        <v>41</v>
      </c>
      <c r="BN23">
        <v>212</v>
      </c>
      <c r="BO23" s="15" t="s">
        <v>41</v>
      </c>
    </row>
    <row r="24" spans="1:68">
      <c r="A24" t="s">
        <v>7</v>
      </c>
      <c r="B24" s="1">
        <v>0.22</v>
      </c>
      <c r="C24" s="1">
        <v>6.9155844159999997</v>
      </c>
      <c r="D24" s="1">
        <v>0</v>
      </c>
      <c r="E24" s="1">
        <v>6.9155844199999997E-2</v>
      </c>
      <c r="M24" s="7"/>
      <c r="N24" s="7"/>
      <c r="O24" s="7"/>
      <c r="P24" s="7"/>
      <c r="Q24" s="7"/>
      <c r="R24" s="7"/>
      <c r="S24" s="7"/>
      <c r="T24" s="3"/>
      <c r="U24" s="17" t="s">
        <v>47</v>
      </c>
      <c r="V24" s="18"/>
      <c r="W24" s="8">
        <v>0</v>
      </c>
      <c r="X24" s="20"/>
      <c r="Y24" s="20">
        <f>W23/W25</f>
        <v>1</v>
      </c>
      <c r="Z24" s="7"/>
      <c r="AA24" s="20">
        <f>17/19</f>
        <v>0.89473684210526316</v>
      </c>
      <c r="AH24">
        <v>14</v>
      </c>
      <c r="AI24">
        <v>112</v>
      </c>
      <c r="AK24">
        <v>89</v>
      </c>
      <c r="AM24" s="5" t="s">
        <v>41</v>
      </c>
      <c r="AN24">
        <v>122</v>
      </c>
      <c r="AO24">
        <v>90</v>
      </c>
      <c r="AP24">
        <v>102</v>
      </c>
      <c r="AR24" s="15" t="s">
        <v>41</v>
      </c>
      <c r="AS24" s="15" t="s">
        <v>41</v>
      </c>
      <c r="AT24">
        <v>372</v>
      </c>
      <c r="AV24" s="5"/>
      <c r="BB24">
        <v>15</v>
      </c>
      <c r="BE24">
        <v>86</v>
      </c>
      <c r="BJ24">
        <v>84</v>
      </c>
      <c r="BL24">
        <v>137</v>
      </c>
      <c r="BM24" s="15" t="s">
        <v>41</v>
      </c>
      <c r="BN24" s="15" t="s">
        <v>41</v>
      </c>
      <c r="BO24" s="15" t="s">
        <v>41</v>
      </c>
    </row>
    <row r="25" spans="1:68">
      <c r="A25" t="s">
        <v>7</v>
      </c>
      <c r="B25" s="1">
        <v>0.46</v>
      </c>
      <c r="C25" s="1">
        <v>17.652173909999998</v>
      </c>
      <c r="D25" s="1">
        <v>0</v>
      </c>
      <c r="E25" s="1">
        <v>0.17652173909999999</v>
      </c>
      <c r="M25" s="7"/>
      <c r="N25" s="7"/>
      <c r="O25" s="7"/>
      <c r="P25" s="7"/>
      <c r="Q25" s="7"/>
      <c r="R25" s="7"/>
      <c r="S25" s="7"/>
      <c r="T25" s="3"/>
      <c r="U25" s="21" t="s">
        <v>48</v>
      </c>
      <c r="V25" s="18"/>
      <c r="W25" s="22">
        <f>W23+W24</f>
        <v>19</v>
      </c>
      <c r="X25" s="23" t="s">
        <v>49</v>
      </c>
      <c r="Y25" s="18"/>
      <c r="Z25" s="7"/>
      <c r="AA25" s="7"/>
      <c r="AH25">
        <v>15</v>
      </c>
      <c r="AI25">
        <v>112</v>
      </c>
      <c r="AK25">
        <v>85</v>
      </c>
      <c r="AM25" s="5"/>
      <c r="AP25">
        <v>92</v>
      </c>
      <c r="AR25" s="15" t="s">
        <v>41</v>
      </c>
      <c r="AS25" s="15" t="s">
        <v>41</v>
      </c>
      <c r="AT25">
        <v>113</v>
      </c>
      <c r="AV25" s="5"/>
      <c r="BB25">
        <v>16</v>
      </c>
      <c r="BE25">
        <v>87</v>
      </c>
      <c r="BJ25">
        <v>99</v>
      </c>
      <c r="BL25" s="15" t="s">
        <v>41</v>
      </c>
      <c r="BM25">
        <v>164</v>
      </c>
      <c r="BN25">
        <v>118</v>
      </c>
      <c r="BO25" s="15">
        <v>89</v>
      </c>
    </row>
    <row r="26" spans="1:68">
      <c r="A26" t="s">
        <v>7</v>
      </c>
      <c r="B26" s="1">
        <v>0.33329999999999999</v>
      </c>
      <c r="C26" s="1">
        <v>11.76117612</v>
      </c>
      <c r="D26" s="1">
        <v>0</v>
      </c>
      <c r="E26" s="1">
        <v>0.1176117612</v>
      </c>
      <c r="M26" s="7"/>
      <c r="N26" s="7"/>
      <c r="O26" s="7"/>
      <c r="P26" s="7"/>
      <c r="Q26" s="7"/>
      <c r="R26" s="7"/>
      <c r="S26" s="7"/>
      <c r="T26" s="3"/>
      <c r="U26" s="17" t="s">
        <v>50</v>
      </c>
      <c r="V26" s="18"/>
      <c r="W26" s="8">
        <v>50</v>
      </c>
      <c r="X26" s="20"/>
      <c r="Y26" s="20">
        <f>W23/W26</f>
        <v>0.38</v>
      </c>
      <c r="Z26" s="7"/>
      <c r="AA26" s="7"/>
      <c r="AH26">
        <v>16</v>
      </c>
      <c r="AI26">
        <v>117</v>
      </c>
      <c r="AM26" s="5"/>
      <c r="AP26">
        <v>92</v>
      </c>
      <c r="AR26">
        <v>132</v>
      </c>
      <c r="AS26">
        <v>119</v>
      </c>
      <c r="AT26" t="s">
        <v>41</v>
      </c>
      <c r="AV26" s="5"/>
      <c r="BB26">
        <v>17</v>
      </c>
      <c r="BE26">
        <v>91</v>
      </c>
      <c r="BJ26">
        <v>85</v>
      </c>
      <c r="BL26" s="15" t="s">
        <v>41</v>
      </c>
      <c r="BM26">
        <v>132</v>
      </c>
      <c r="BN26">
        <v>118</v>
      </c>
    </row>
    <row r="27" spans="1:68">
      <c r="A27" t="s">
        <v>7</v>
      </c>
      <c r="B27" s="1">
        <v>0.5</v>
      </c>
      <c r="C27" s="1">
        <v>6.8571428570000004</v>
      </c>
      <c r="D27" s="1">
        <v>0</v>
      </c>
      <c r="E27" s="1">
        <v>6.8571428599999998E-2</v>
      </c>
      <c r="M27" s="7"/>
      <c r="N27" s="7"/>
      <c r="O27" s="7"/>
      <c r="P27" s="7"/>
      <c r="Q27" s="7"/>
      <c r="R27" s="7"/>
      <c r="S27" s="7"/>
      <c r="T27" s="3"/>
      <c r="U27" s="7"/>
      <c r="V27" s="7"/>
      <c r="W27" s="7"/>
      <c r="X27" s="7"/>
      <c r="Y27" s="7"/>
      <c r="Z27" s="7"/>
      <c r="AA27" s="7"/>
      <c r="AH27">
        <v>17</v>
      </c>
      <c r="AI27" s="15" t="s">
        <v>41</v>
      </c>
      <c r="AM27" s="5"/>
      <c r="AR27" s="15" t="s">
        <v>41</v>
      </c>
      <c r="AT27" t="s">
        <v>41</v>
      </c>
      <c r="AV27" s="5"/>
      <c r="BB27">
        <v>18</v>
      </c>
      <c r="BE27">
        <v>82</v>
      </c>
      <c r="BJ27" s="15" t="s">
        <v>41</v>
      </c>
      <c r="BL27">
        <v>142</v>
      </c>
      <c r="BM27">
        <v>129</v>
      </c>
      <c r="BN27" s="15" t="s">
        <v>41</v>
      </c>
    </row>
    <row r="28" spans="1:68">
      <c r="A28" t="s">
        <v>7</v>
      </c>
      <c r="B28" s="1">
        <v>0.6</v>
      </c>
      <c r="C28" s="1">
        <v>0</v>
      </c>
      <c r="D28" s="1">
        <v>3.4</v>
      </c>
      <c r="E28" s="1">
        <v>-3.4000000000000002E-2</v>
      </c>
      <c r="M28" s="24"/>
      <c r="N28" s="24"/>
      <c r="O28" s="24"/>
      <c r="P28" s="24"/>
      <c r="Q28" s="24"/>
      <c r="R28" s="24"/>
      <c r="S28" s="24"/>
      <c r="T28" s="3"/>
      <c r="U28" s="25"/>
      <c r="V28" s="25"/>
      <c r="W28" s="25"/>
      <c r="X28" s="25"/>
      <c r="Y28" s="25"/>
      <c r="Z28" s="25"/>
      <c r="AA28" s="25"/>
      <c r="AH28">
        <v>18</v>
      </c>
      <c r="AM28" s="5"/>
      <c r="AR28" s="15" t="s">
        <v>41</v>
      </c>
      <c r="AT28">
        <v>134</v>
      </c>
      <c r="AV28" s="5"/>
      <c r="BB28">
        <v>19</v>
      </c>
      <c r="BE28">
        <v>127</v>
      </c>
      <c r="BJ28">
        <v>93</v>
      </c>
      <c r="BL28">
        <v>140</v>
      </c>
      <c r="BN28" s="15" t="s">
        <v>41</v>
      </c>
    </row>
    <row r="29" spans="1:68" ht="56">
      <c r="M29" s="2" t="s">
        <v>8</v>
      </c>
      <c r="N29" s="2" t="s">
        <v>9</v>
      </c>
      <c r="O29" s="2" t="s">
        <v>10</v>
      </c>
      <c r="P29" s="2" t="s">
        <v>11</v>
      </c>
      <c r="Q29" s="2" t="s">
        <v>12</v>
      </c>
      <c r="R29" s="2"/>
      <c r="S29" s="2" t="s">
        <v>13</v>
      </c>
      <c r="T29" s="3"/>
      <c r="U29" s="2" t="s">
        <v>8</v>
      </c>
      <c r="V29" s="2" t="s">
        <v>9</v>
      </c>
      <c r="W29" s="2" t="s">
        <v>10</v>
      </c>
      <c r="X29" s="2" t="s">
        <v>11</v>
      </c>
      <c r="Y29" s="2" t="s">
        <v>12</v>
      </c>
      <c r="Z29" s="2"/>
      <c r="AA29" s="2" t="s">
        <v>13</v>
      </c>
      <c r="AH29">
        <v>19</v>
      </c>
      <c r="AM29" s="5"/>
      <c r="AR29" s="15" t="s">
        <v>41</v>
      </c>
      <c r="AT29" t="s">
        <v>41</v>
      </c>
      <c r="AV29" s="5"/>
      <c r="BB29">
        <v>20</v>
      </c>
      <c r="BE29">
        <v>82</v>
      </c>
      <c r="BJ29" s="15" t="s">
        <v>41</v>
      </c>
      <c r="BN29" s="15" t="s">
        <v>41</v>
      </c>
    </row>
    <row r="30" spans="1:68">
      <c r="M30" s="7"/>
      <c r="N30" s="7"/>
      <c r="O30" s="7"/>
      <c r="P30" s="7"/>
      <c r="Q30" s="7"/>
      <c r="R30" s="7"/>
      <c r="S30" s="7"/>
      <c r="T30" s="3"/>
      <c r="U30" s="7"/>
      <c r="V30" s="7"/>
      <c r="W30" s="7"/>
      <c r="X30" s="7"/>
      <c r="Y30" s="7"/>
      <c r="Z30" s="7"/>
      <c r="AA30" s="7"/>
      <c r="AH30">
        <v>20</v>
      </c>
      <c r="AM30" s="5"/>
      <c r="AR30">
        <v>147</v>
      </c>
      <c r="AT30" t="s">
        <v>41</v>
      </c>
      <c r="AV30" s="5"/>
      <c r="BB30">
        <v>21</v>
      </c>
      <c r="BE30" t="s">
        <v>41</v>
      </c>
      <c r="BJ30">
        <v>98</v>
      </c>
      <c r="BN30">
        <v>135</v>
      </c>
    </row>
    <row r="31" spans="1:68">
      <c r="M31" s="26" t="s">
        <v>52</v>
      </c>
      <c r="N31" s="8">
        <v>1</v>
      </c>
      <c r="O31" s="8">
        <v>0</v>
      </c>
      <c r="P31" s="9">
        <v>7.7777777777777779E-2</v>
      </c>
      <c r="Q31" s="27" t="s">
        <v>22</v>
      </c>
      <c r="R31" s="7"/>
      <c r="S31" s="11" t="e">
        <f t="shared" ref="S31:S51" si="8">Q31-P31</f>
        <v>#VALUE!</v>
      </c>
      <c r="T31" s="3"/>
      <c r="U31" s="26">
        <v>12.4</v>
      </c>
      <c r="V31" s="8">
        <v>1</v>
      </c>
      <c r="W31" s="27" t="s">
        <v>22</v>
      </c>
      <c r="X31" s="9">
        <v>6.9444444444444441E-3</v>
      </c>
      <c r="Y31" s="9">
        <v>2.013888888888889E-2</v>
      </c>
      <c r="Z31" s="7"/>
      <c r="AA31" s="11">
        <f t="shared" ref="AA31:AA33" si="9">Y31-X31</f>
        <v>1.3194444444444446E-2</v>
      </c>
      <c r="AH31">
        <v>21</v>
      </c>
      <c r="AM31" s="5"/>
      <c r="AR31">
        <v>147</v>
      </c>
      <c r="AT31">
        <v>118</v>
      </c>
      <c r="AV31" s="5"/>
      <c r="BB31">
        <v>22</v>
      </c>
      <c r="BE31">
        <v>274</v>
      </c>
      <c r="BJ31" s="15">
        <v>80</v>
      </c>
      <c r="BN31">
        <v>135</v>
      </c>
    </row>
    <row r="32" spans="1:68">
      <c r="M32" s="26" t="s">
        <v>19</v>
      </c>
      <c r="N32" s="8">
        <v>2</v>
      </c>
      <c r="O32" s="8">
        <v>0</v>
      </c>
      <c r="P32" s="9">
        <v>7.7777777777777779E-2</v>
      </c>
      <c r="Q32" s="27" t="s">
        <v>22</v>
      </c>
      <c r="R32" s="7"/>
      <c r="S32" s="11" t="e">
        <f t="shared" si="8"/>
        <v>#VALUE!</v>
      </c>
      <c r="T32" s="3"/>
      <c r="U32" s="8" t="s">
        <v>19</v>
      </c>
      <c r="V32" s="8">
        <v>2</v>
      </c>
      <c r="W32" s="27" t="s">
        <v>22</v>
      </c>
      <c r="X32" s="9">
        <v>6.9444444444444441E-3</v>
      </c>
      <c r="Y32" s="9">
        <v>2.9166666666666667E-2</v>
      </c>
      <c r="Z32" s="7"/>
      <c r="AA32" s="11">
        <f t="shared" si="9"/>
        <v>2.2222222222222223E-2</v>
      </c>
      <c r="AH32">
        <v>22</v>
      </c>
      <c r="AM32" s="5"/>
      <c r="AR32">
        <v>132</v>
      </c>
      <c r="AV32" s="5"/>
      <c r="BB32">
        <v>23</v>
      </c>
      <c r="BE32" t="s">
        <v>41</v>
      </c>
      <c r="BJ32" s="15" t="s">
        <v>41</v>
      </c>
      <c r="BN32" s="15" t="s">
        <v>41</v>
      </c>
    </row>
    <row r="33" spans="13:66">
      <c r="M33" s="26" t="s">
        <v>21</v>
      </c>
      <c r="N33" s="8">
        <v>3</v>
      </c>
      <c r="O33" s="8">
        <v>0</v>
      </c>
      <c r="P33" s="9">
        <v>7.7777777777777779E-2</v>
      </c>
      <c r="Q33" s="10">
        <v>0.11666666666666667</v>
      </c>
      <c r="R33" s="7"/>
      <c r="S33" s="11">
        <f t="shared" si="8"/>
        <v>3.888888888888889E-2</v>
      </c>
      <c r="T33" s="3"/>
      <c r="U33" s="8" t="s">
        <v>23</v>
      </c>
      <c r="V33" s="8">
        <v>3</v>
      </c>
      <c r="W33" s="27" t="s">
        <v>22</v>
      </c>
      <c r="X33" s="9">
        <v>6.9444444444444441E-3</v>
      </c>
      <c r="Y33" s="9">
        <v>2.9861111111111113E-2</v>
      </c>
      <c r="Z33" s="7"/>
      <c r="AA33" s="11">
        <f t="shared" si="9"/>
        <v>2.2916666666666669E-2</v>
      </c>
      <c r="AH33">
        <v>23</v>
      </c>
      <c r="AM33" s="5"/>
      <c r="AR33" s="15" t="s">
        <v>41</v>
      </c>
      <c r="AV33" s="5"/>
      <c r="BB33">
        <v>24</v>
      </c>
      <c r="BE33" t="s">
        <v>41</v>
      </c>
      <c r="BJ33" s="15">
        <v>83</v>
      </c>
      <c r="BN33" s="15" t="s">
        <v>41</v>
      </c>
    </row>
    <row r="34" spans="13:66">
      <c r="M34" s="7"/>
      <c r="N34" s="8">
        <v>4</v>
      </c>
      <c r="O34" s="8">
        <v>0</v>
      </c>
      <c r="P34" s="9">
        <v>7.7777777777777779E-2</v>
      </c>
      <c r="Q34" s="27" t="s">
        <v>22</v>
      </c>
      <c r="R34" s="7"/>
      <c r="S34" s="11" t="e">
        <f t="shared" si="8"/>
        <v>#VALUE!</v>
      </c>
      <c r="T34" s="3"/>
      <c r="U34" s="7"/>
      <c r="V34" s="28">
        <v>4</v>
      </c>
      <c r="W34" s="29" t="s">
        <v>22</v>
      </c>
      <c r="X34" s="30">
        <v>6.9444444444444441E-3</v>
      </c>
      <c r="Y34" s="29" t="s">
        <v>22</v>
      </c>
      <c r="Z34" s="3"/>
      <c r="AA34" s="3"/>
      <c r="AH34">
        <v>24</v>
      </c>
      <c r="AM34" s="5"/>
      <c r="AR34" s="15" t="s">
        <v>41</v>
      </c>
      <c r="AV34" s="5"/>
      <c r="BB34">
        <v>25</v>
      </c>
      <c r="BJ34" s="15">
        <v>85</v>
      </c>
      <c r="BN34">
        <v>118</v>
      </c>
    </row>
    <row r="35" spans="13:66">
      <c r="M35" s="7"/>
      <c r="N35" s="8">
        <v>5</v>
      </c>
      <c r="O35" s="8">
        <v>0</v>
      </c>
      <c r="P35" s="9">
        <v>7.7777777777777779E-2</v>
      </c>
      <c r="Q35" s="27" t="s">
        <v>22</v>
      </c>
      <c r="R35" s="7"/>
      <c r="S35" s="11" t="e">
        <f t="shared" si="8"/>
        <v>#VALUE!</v>
      </c>
      <c r="T35" s="3"/>
      <c r="U35" s="7"/>
      <c r="V35" s="8">
        <v>5</v>
      </c>
      <c r="W35" s="27" t="s">
        <v>22</v>
      </c>
      <c r="X35" s="9">
        <v>6.9444444444444441E-3</v>
      </c>
      <c r="Y35" s="9">
        <v>2.0833333333333332E-2</v>
      </c>
      <c r="Z35" s="7"/>
      <c r="AA35" s="11">
        <f t="shared" ref="AA35:AA60" si="10">Y35-X35</f>
        <v>1.3888888888888888E-2</v>
      </c>
      <c r="AH35">
        <v>25</v>
      </c>
      <c r="AM35" s="5"/>
      <c r="AR35">
        <v>238</v>
      </c>
      <c r="AV35" s="5"/>
      <c r="BB35">
        <v>26</v>
      </c>
      <c r="BJ35" s="15">
        <v>87</v>
      </c>
      <c r="BN35">
        <v>113</v>
      </c>
    </row>
    <row r="36" spans="13:66">
      <c r="M36" s="7"/>
      <c r="N36" s="8">
        <v>6</v>
      </c>
      <c r="O36" s="8">
        <v>0</v>
      </c>
      <c r="P36" s="9">
        <v>7.7777777777777779E-2</v>
      </c>
      <c r="Q36" s="27" t="s">
        <v>22</v>
      </c>
      <c r="R36" s="7"/>
      <c r="S36" s="11" t="e">
        <f t="shared" si="8"/>
        <v>#VALUE!</v>
      </c>
      <c r="T36" s="3"/>
      <c r="U36" s="7"/>
      <c r="V36" s="8">
        <v>6</v>
      </c>
      <c r="W36" s="27" t="s">
        <v>22</v>
      </c>
      <c r="X36" s="9">
        <v>6.9444444444444441E-3</v>
      </c>
      <c r="Y36" s="9">
        <v>2.0833333333333332E-2</v>
      </c>
      <c r="Z36" s="7"/>
      <c r="AA36" s="11">
        <f t="shared" si="10"/>
        <v>1.3888888888888888E-2</v>
      </c>
      <c r="AH36">
        <v>26</v>
      </c>
      <c r="AM36" s="5"/>
      <c r="AR36" s="15" t="s">
        <v>41</v>
      </c>
      <c r="AV36" s="5"/>
      <c r="BB36">
        <v>27</v>
      </c>
      <c r="BN36">
        <v>167</v>
      </c>
    </row>
    <row r="37" spans="13:66">
      <c r="M37" s="7"/>
      <c r="N37" s="8">
        <v>7</v>
      </c>
      <c r="O37" s="8">
        <v>0</v>
      </c>
      <c r="P37" s="9">
        <v>7.7777777777777779E-2</v>
      </c>
      <c r="Q37" s="27" t="s">
        <v>22</v>
      </c>
      <c r="R37" s="7"/>
      <c r="S37" s="11" t="e">
        <f t="shared" si="8"/>
        <v>#VALUE!</v>
      </c>
      <c r="T37" s="3"/>
      <c r="U37" s="7"/>
      <c r="V37" s="8">
        <v>7</v>
      </c>
      <c r="W37" s="27" t="s">
        <v>22</v>
      </c>
      <c r="X37" s="9">
        <v>6.9444444444444441E-3</v>
      </c>
      <c r="Y37" s="13" t="s">
        <v>22</v>
      </c>
      <c r="Z37" s="7"/>
      <c r="AA37" s="11" t="e">
        <f t="shared" si="10"/>
        <v>#VALUE!</v>
      </c>
      <c r="AH37">
        <v>27</v>
      </c>
      <c r="AM37" s="5"/>
      <c r="AV37" s="5"/>
      <c r="BB37">
        <v>28</v>
      </c>
      <c r="BN37">
        <v>96</v>
      </c>
    </row>
    <row r="38" spans="13:66">
      <c r="M38" s="7"/>
      <c r="N38" s="8">
        <v>8</v>
      </c>
      <c r="O38" s="8">
        <v>0</v>
      </c>
      <c r="P38" s="9">
        <v>7.7777777777777779E-2</v>
      </c>
      <c r="Q38" s="27" t="s">
        <v>22</v>
      </c>
      <c r="R38" s="7"/>
      <c r="S38" s="11" t="e">
        <f t="shared" si="8"/>
        <v>#VALUE!</v>
      </c>
      <c r="T38" s="3"/>
      <c r="U38" s="7"/>
      <c r="V38" s="8">
        <v>8</v>
      </c>
      <c r="W38" s="27" t="s">
        <v>22</v>
      </c>
      <c r="X38" s="9">
        <v>6.9444444444444441E-3</v>
      </c>
      <c r="Y38" s="9">
        <v>1.6666666666666666E-2</v>
      </c>
      <c r="Z38" s="7"/>
      <c r="AA38" s="11">
        <f t="shared" si="10"/>
        <v>9.7222222222222224E-3</v>
      </c>
      <c r="AH38">
        <v>28</v>
      </c>
      <c r="AM38" s="5"/>
      <c r="AV38" s="5"/>
      <c r="BB38">
        <v>29</v>
      </c>
      <c r="BN38">
        <v>116</v>
      </c>
    </row>
    <row r="39" spans="13:66">
      <c r="M39" s="7"/>
      <c r="N39" s="8">
        <v>9</v>
      </c>
      <c r="O39" s="8">
        <v>0</v>
      </c>
      <c r="P39" s="9">
        <v>7.7777777777777779E-2</v>
      </c>
      <c r="Q39" s="27" t="s">
        <v>22</v>
      </c>
      <c r="R39" s="7"/>
      <c r="S39" s="11" t="e">
        <f t="shared" si="8"/>
        <v>#VALUE!</v>
      </c>
      <c r="T39" s="3"/>
      <c r="U39" s="7"/>
      <c r="V39" s="8">
        <v>9</v>
      </c>
      <c r="W39" s="27" t="s">
        <v>22</v>
      </c>
      <c r="X39" s="9">
        <v>6.9444444444444441E-3</v>
      </c>
      <c r="Y39" s="9">
        <v>1.2500000000000001E-2</v>
      </c>
      <c r="Z39" s="7"/>
      <c r="AA39" s="11">
        <f t="shared" si="10"/>
        <v>5.5555555555555566E-3</v>
      </c>
      <c r="AH39">
        <v>29</v>
      </c>
      <c r="AM39" s="5"/>
      <c r="AV39" s="5"/>
      <c r="BB39">
        <v>30</v>
      </c>
      <c r="BN39">
        <v>214</v>
      </c>
    </row>
    <row r="40" spans="13:66">
      <c r="M40" s="7"/>
      <c r="N40" s="8">
        <v>10</v>
      </c>
      <c r="O40" s="8">
        <v>0</v>
      </c>
      <c r="P40" s="9">
        <v>7.7777777777777779E-2</v>
      </c>
      <c r="Q40" s="27" t="s">
        <v>22</v>
      </c>
      <c r="R40" s="7"/>
      <c r="S40" s="11" t="e">
        <f t="shared" si="8"/>
        <v>#VALUE!</v>
      </c>
      <c r="T40" s="3"/>
      <c r="U40" s="7"/>
      <c r="V40" s="8">
        <v>10</v>
      </c>
      <c r="W40" s="27" t="s">
        <v>22</v>
      </c>
      <c r="X40" s="9">
        <v>6.9444444444444441E-3</v>
      </c>
      <c r="Y40" s="9">
        <v>2.5000000000000001E-2</v>
      </c>
      <c r="Z40" s="7"/>
      <c r="AA40" s="11">
        <f t="shared" si="10"/>
        <v>1.8055555555555557E-2</v>
      </c>
      <c r="AH40">
        <v>30</v>
      </c>
      <c r="AM40" s="5"/>
      <c r="AV40" s="5"/>
      <c r="BB40">
        <v>31</v>
      </c>
      <c r="BN40">
        <v>92</v>
      </c>
    </row>
    <row r="41" spans="13:66">
      <c r="M41" s="7"/>
      <c r="N41" s="8">
        <v>11</v>
      </c>
      <c r="O41" s="8">
        <v>0</v>
      </c>
      <c r="P41" s="9">
        <v>7.7777777777777779E-2</v>
      </c>
      <c r="Q41" s="27" t="s">
        <v>22</v>
      </c>
      <c r="R41" s="7"/>
      <c r="S41" s="11" t="e">
        <f t="shared" si="8"/>
        <v>#VALUE!</v>
      </c>
      <c r="T41" s="3"/>
      <c r="U41" s="7"/>
      <c r="V41" s="28">
        <v>11</v>
      </c>
      <c r="W41" s="29" t="s">
        <v>22</v>
      </c>
      <c r="X41" s="30">
        <v>6.9444444444444441E-3</v>
      </c>
      <c r="Y41" s="31" t="s">
        <v>22</v>
      </c>
      <c r="Z41" s="3"/>
      <c r="AA41" s="32" t="e">
        <f t="shared" si="10"/>
        <v>#VALUE!</v>
      </c>
      <c r="AH41">
        <v>31</v>
      </c>
      <c r="AM41" s="5"/>
      <c r="AV41" s="5"/>
      <c r="BB41">
        <v>32</v>
      </c>
    </row>
    <row r="42" spans="13:66">
      <c r="M42" s="7"/>
      <c r="N42" s="28">
        <v>12</v>
      </c>
      <c r="O42" s="29" t="s">
        <v>22</v>
      </c>
      <c r="P42" s="30">
        <v>7.7777777777777779E-2</v>
      </c>
      <c r="Q42" s="29" t="s">
        <v>22</v>
      </c>
      <c r="R42" s="3"/>
      <c r="S42" s="32" t="e">
        <f t="shared" si="8"/>
        <v>#VALUE!</v>
      </c>
      <c r="T42" s="3"/>
      <c r="U42" s="7"/>
      <c r="V42" s="8">
        <v>12</v>
      </c>
      <c r="W42" s="27" t="s">
        <v>22</v>
      </c>
      <c r="X42" s="9">
        <v>6.9444444444444441E-3</v>
      </c>
      <c r="Y42" s="9">
        <v>1.7361111111111112E-2</v>
      </c>
      <c r="Z42" s="7"/>
      <c r="AA42" s="11">
        <f t="shared" si="10"/>
        <v>1.0416666666666668E-2</v>
      </c>
      <c r="AH42">
        <v>32</v>
      </c>
      <c r="AM42" s="5"/>
      <c r="AV42" s="5"/>
      <c r="BB42">
        <v>33</v>
      </c>
    </row>
    <row r="43" spans="13:66">
      <c r="M43" s="7"/>
      <c r="N43" s="8">
        <v>13</v>
      </c>
      <c r="O43" s="8">
        <v>0</v>
      </c>
      <c r="P43" s="9">
        <v>7.7777777777777779E-2</v>
      </c>
      <c r="Q43" s="10">
        <v>9.5138888888888884E-2</v>
      </c>
      <c r="R43" s="7"/>
      <c r="S43" s="11">
        <f t="shared" si="8"/>
        <v>1.7361111111111105E-2</v>
      </c>
      <c r="T43" s="3"/>
      <c r="U43" s="7"/>
      <c r="V43" s="8">
        <v>13</v>
      </c>
      <c r="W43" s="27" t="s">
        <v>22</v>
      </c>
      <c r="X43" s="9">
        <v>6.9444444444444441E-3</v>
      </c>
      <c r="Y43" s="9">
        <v>9.0277777777777769E-3</v>
      </c>
      <c r="Z43" s="7"/>
      <c r="AA43" s="11">
        <f t="shared" si="10"/>
        <v>2.0833333333333329E-3</v>
      </c>
      <c r="AH43">
        <v>33</v>
      </c>
      <c r="AM43" s="5"/>
      <c r="AV43" s="5"/>
      <c r="BB43">
        <v>34</v>
      </c>
    </row>
    <row r="44" spans="13:66">
      <c r="M44" s="7"/>
      <c r="N44" s="8">
        <v>14</v>
      </c>
      <c r="O44" s="8">
        <v>0</v>
      </c>
      <c r="P44" s="9">
        <v>7.7777777777777779E-2</v>
      </c>
      <c r="Q44" s="27" t="s">
        <v>22</v>
      </c>
      <c r="R44" s="7"/>
      <c r="S44" s="11" t="e">
        <f t="shared" si="8"/>
        <v>#VALUE!</v>
      </c>
      <c r="T44" s="3"/>
      <c r="U44" s="7"/>
      <c r="V44" s="8">
        <v>14</v>
      </c>
      <c r="W44" s="27" t="s">
        <v>22</v>
      </c>
      <c r="X44" s="9">
        <v>6.9444444444444441E-3</v>
      </c>
      <c r="Y44" s="9">
        <v>8.611111111111111E-2</v>
      </c>
      <c r="Z44" s="7"/>
      <c r="AA44" s="11">
        <f t="shared" si="10"/>
        <v>7.9166666666666663E-2</v>
      </c>
      <c r="AH44">
        <v>34</v>
      </c>
      <c r="AM44" s="5"/>
      <c r="AV44" s="5"/>
      <c r="BB44">
        <v>35</v>
      </c>
    </row>
    <row r="45" spans="13:66">
      <c r="M45" s="7"/>
      <c r="N45" s="8">
        <v>15</v>
      </c>
      <c r="O45" s="8">
        <v>0</v>
      </c>
      <c r="P45" s="9">
        <v>7.7777777777777779E-2</v>
      </c>
      <c r="Q45" s="27" t="s">
        <v>22</v>
      </c>
      <c r="R45" s="7"/>
      <c r="S45" s="11" t="e">
        <f t="shared" si="8"/>
        <v>#VALUE!</v>
      </c>
      <c r="T45" s="3"/>
      <c r="U45" s="7"/>
      <c r="V45" s="8">
        <v>15</v>
      </c>
      <c r="W45" s="27" t="s">
        <v>22</v>
      </c>
      <c r="X45" s="9">
        <v>6.9444444444444441E-3</v>
      </c>
      <c r="Y45" s="9">
        <v>1.8055555555555554E-2</v>
      </c>
      <c r="Z45" s="7"/>
      <c r="AA45" s="11">
        <f t="shared" si="10"/>
        <v>1.111111111111111E-2</v>
      </c>
      <c r="AH45">
        <v>35</v>
      </c>
      <c r="AM45" s="5"/>
      <c r="AU45" s="33"/>
      <c r="AV45" s="5"/>
      <c r="BB45">
        <v>36</v>
      </c>
    </row>
    <row r="46" spans="13:66">
      <c r="M46" s="8">
        <v>46</v>
      </c>
      <c r="N46" s="8">
        <v>16</v>
      </c>
      <c r="O46" s="8">
        <v>0</v>
      </c>
      <c r="P46" s="9">
        <v>7.7777777777777779E-2</v>
      </c>
      <c r="Q46" s="27" t="s">
        <v>22</v>
      </c>
      <c r="R46" s="7"/>
      <c r="S46" s="11" t="e">
        <f t="shared" si="8"/>
        <v>#VALUE!</v>
      </c>
      <c r="T46" s="3"/>
      <c r="U46" s="7"/>
      <c r="V46" s="8">
        <v>16</v>
      </c>
      <c r="W46" s="27" t="s">
        <v>22</v>
      </c>
      <c r="X46" s="9">
        <v>6.9444444444444441E-3</v>
      </c>
      <c r="Y46" s="9">
        <v>1.7361111111111112E-2</v>
      </c>
      <c r="Z46" s="7"/>
      <c r="AA46" s="11">
        <f t="shared" si="10"/>
        <v>1.0416666666666668E-2</v>
      </c>
      <c r="AH46">
        <v>36</v>
      </c>
      <c r="AM46" s="5"/>
      <c r="AU46" s="33"/>
      <c r="AV46" s="5"/>
      <c r="BB46">
        <v>37</v>
      </c>
    </row>
    <row r="47" spans="13:66">
      <c r="M47" s="7"/>
      <c r="N47" s="8">
        <v>17</v>
      </c>
      <c r="O47" s="8">
        <v>0</v>
      </c>
      <c r="P47" s="9">
        <v>7.7777777777777779E-2</v>
      </c>
      <c r="Q47" s="27" t="s">
        <v>22</v>
      </c>
      <c r="R47" s="7"/>
      <c r="S47" s="11" t="e">
        <f t="shared" si="8"/>
        <v>#VALUE!</v>
      </c>
      <c r="T47" s="3"/>
      <c r="U47" s="7"/>
      <c r="V47" s="8">
        <v>17</v>
      </c>
      <c r="W47" s="27" t="s">
        <v>22</v>
      </c>
      <c r="X47" s="9">
        <v>6.9444444444444441E-3</v>
      </c>
      <c r="Y47" s="9">
        <v>1.8749999999999999E-2</v>
      </c>
      <c r="Z47" s="7"/>
      <c r="AA47" s="11">
        <f t="shared" si="10"/>
        <v>1.1805555555555555E-2</v>
      </c>
      <c r="AH47">
        <v>37</v>
      </c>
      <c r="AM47" s="5"/>
      <c r="AU47" s="33"/>
      <c r="AV47" s="5"/>
      <c r="BB47">
        <v>38</v>
      </c>
    </row>
    <row r="48" spans="13:66">
      <c r="M48" s="7"/>
      <c r="N48" s="8">
        <v>18</v>
      </c>
      <c r="O48" s="8">
        <v>0</v>
      </c>
      <c r="P48" s="9">
        <v>7.7777777777777779E-2</v>
      </c>
      <c r="Q48" s="9">
        <v>0.1451388888888889</v>
      </c>
      <c r="R48" s="7"/>
      <c r="S48" s="11">
        <f t="shared" si="8"/>
        <v>6.7361111111111122E-2</v>
      </c>
      <c r="T48" s="3"/>
      <c r="U48" s="7"/>
      <c r="V48" s="8">
        <v>18</v>
      </c>
      <c r="W48" s="27" t="s">
        <v>22</v>
      </c>
      <c r="X48" s="9">
        <v>6.9444444444444441E-3</v>
      </c>
      <c r="Y48" s="13" t="s">
        <v>22</v>
      </c>
      <c r="Z48" s="7"/>
      <c r="AA48" s="11" t="e">
        <f t="shared" si="10"/>
        <v>#VALUE!</v>
      </c>
      <c r="AH48">
        <v>38</v>
      </c>
      <c r="AM48" s="5"/>
      <c r="AU48" s="33"/>
      <c r="AV48" s="5"/>
      <c r="BB48">
        <v>39</v>
      </c>
    </row>
    <row r="49" spans="13:66">
      <c r="M49" s="7"/>
      <c r="N49" s="8">
        <v>19</v>
      </c>
      <c r="O49" s="8">
        <v>0</v>
      </c>
      <c r="P49" s="9">
        <v>7.7777777777777779E-2</v>
      </c>
      <c r="Q49" s="27" t="s">
        <v>22</v>
      </c>
      <c r="R49" s="7"/>
      <c r="S49" s="11" t="e">
        <f t="shared" si="8"/>
        <v>#VALUE!</v>
      </c>
      <c r="T49" s="3"/>
      <c r="U49" s="7"/>
      <c r="V49" s="28">
        <v>19</v>
      </c>
      <c r="W49" s="29" t="s">
        <v>22</v>
      </c>
      <c r="X49" s="30">
        <v>6.9444444444444441E-3</v>
      </c>
      <c r="Y49" s="31" t="s">
        <v>22</v>
      </c>
      <c r="Z49" s="3"/>
      <c r="AA49" s="32" t="e">
        <f t="shared" si="10"/>
        <v>#VALUE!</v>
      </c>
      <c r="AH49">
        <v>39</v>
      </c>
      <c r="AM49" s="5"/>
      <c r="AU49" s="33"/>
      <c r="AV49" s="5"/>
      <c r="BB49">
        <v>40</v>
      </c>
    </row>
    <row r="50" spans="13:66">
      <c r="M50" s="7"/>
      <c r="N50" s="8">
        <v>20</v>
      </c>
      <c r="O50" s="8">
        <v>0</v>
      </c>
      <c r="P50" s="9">
        <v>7.7777777777777779E-2</v>
      </c>
      <c r="Q50" s="27" t="s">
        <v>22</v>
      </c>
      <c r="R50" s="7"/>
      <c r="S50" s="11" t="e">
        <f t="shared" si="8"/>
        <v>#VALUE!</v>
      </c>
      <c r="T50" s="3"/>
      <c r="U50" s="7"/>
      <c r="V50" s="8">
        <v>20</v>
      </c>
      <c r="W50" s="27" t="s">
        <v>22</v>
      </c>
      <c r="X50" s="9">
        <v>6.9444444444444441E-3</v>
      </c>
      <c r="Y50" s="9">
        <v>1.5972222222222221E-2</v>
      </c>
      <c r="Z50" s="7"/>
      <c r="AA50" s="11">
        <f t="shared" si="10"/>
        <v>9.0277777777777769E-3</v>
      </c>
      <c r="AH50">
        <v>40</v>
      </c>
      <c r="AM50" s="5"/>
      <c r="AU50" s="33"/>
      <c r="AV50" s="5"/>
      <c r="BB50">
        <v>41</v>
      </c>
    </row>
    <row r="51" spans="13:66">
      <c r="M51" s="7"/>
      <c r="N51" s="8">
        <v>21</v>
      </c>
      <c r="O51" s="8">
        <v>0</v>
      </c>
      <c r="P51" s="9">
        <v>7.7777777777777779E-2</v>
      </c>
      <c r="Q51" s="9">
        <v>9.7916666666666666E-2</v>
      </c>
      <c r="R51" s="7"/>
      <c r="S51" s="11">
        <f t="shared" si="8"/>
        <v>2.0138888888888887E-2</v>
      </c>
      <c r="T51" s="3"/>
      <c r="U51" s="7"/>
      <c r="V51" s="8">
        <v>21</v>
      </c>
      <c r="W51" s="27" t="s">
        <v>22</v>
      </c>
      <c r="X51" s="9">
        <v>6.9444444444444441E-3</v>
      </c>
      <c r="Y51" s="9">
        <v>0.13958333333333334</v>
      </c>
      <c r="Z51" s="7"/>
      <c r="AA51" s="11">
        <f t="shared" si="10"/>
        <v>0.13263888888888889</v>
      </c>
      <c r="AH51">
        <v>41</v>
      </c>
      <c r="AM51" s="5"/>
      <c r="AU51" s="33"/>
      <c r="AV51" s="5"/>
      <c r="BB51">
        <v>42</v>
      </c>
      <c r="BM51" s="33">
        <v>0</v>
      </c>
      <c r="BN51">
        <f>BM51/BC6</f>
        <v>0</v>
      </c>
    </row>
    <row r="52" spans="13:66">
      <c r="M52" s="7"/>
      <c r="N52" s="7"/>
      <c r="O52" s="7"/>
      <c r="P52" s="7"/>
      <c r="Q52" s="7"/>
      <c r="R52" s="7"/>
      <c r="S52" s="7"/>
      <c r="T52" s="3"/>
      <c r="U52" s="7"/>
      <c r="V52" s="8">
        <v>22</v>
      </c>
      <c r="W52" s="27" t="s">
        <v>22</v>
      </c>
      <c r="X52" s="9">
        <v>6.9444444444444441E-3</v>
      </c>
      <c r="Y52" s="13" t="s">
        <v>22</v>
      </c>
      <c r="Z52" s="7"/>
      <c r="AA52" s="11" t="e">
        <f t="shared" si="10"/>
        <v>#VALUE!</v>
      </c>
      <c r="AH52">
        <v>42</v>
      </c>
      <c r="AM52" s="5"/>
      <c r="AU52" s="33"/>
      <c r="AV52" s="5"/>
      <c r="BB52">
        <v>43</v>
      </c>
      <c r="BM52" s="33">
        <v>-0.01</v>
      </c>
      <c r="BN52">
        <f>BM52/BD6</f>
        <v>-4.5000000000000005E-2</v>
      </c>
    </row>
    <row r="53" spans="13:66">
      <c r="M53" s="17" t="s">
        <v>44</v>
      </c>
      <c r="N53" s="18"/>
      <c r="O53" s="8">
        <v>4</v>
      </c>
      <c r="P53" s="19" t="s">
        <v>45</v>
      </c>
      <c r="Q53" s="18"/>
      <c r="R53" s="19" t="s">
        <v>51</v>
      </c>
      <c r="S53" s="18"/>
      <c r="T53" s="3"/>
      <c r="U53" s="7"/>
      <c r="V53" s="8">
        <v>23</v>
      </c>
      <c r="W53" s="27" t="s">
        <v>22</v>
      </c>
      <c r="X53" s="9">
        <v>6.9444444444444441E-3</v>
      </c>
      <c r="Y53" s="9">
        <v>1.2500000000000001E-2</v>
      </c>
      <c r="Z53" s="7"/>
      <c r="AA53" s="11">
        <f t="shared" si="10"/>
        <v>5.5555555555555566E-3</v>
      </c>
      <c r="AH53">
        <v>43</v>
      </c>
      <c r="AM53" s="5"/>
      <c r="AU53" s="33"/>
      <c r="AV53" s="5"/>
      <c r="BB53">
        <v>44</v>
      </c>
      <c r="BM53" s="33">
        <v>0.11</v>
      </c>
      <c r="BN53">
        <f>BM53/BE6</f>
        <v>0.16500000000000001</v>
      </c>
    </row>
    <row r="54" spans="13:66">
      <c r="M54" s="17" t="s">
        <v>47</v>
      </c>
      <c r="N54" s="18"/>
      <c r="O54" s="8">
        <v>16</v>
      </c>
      <c r="P54" s="20"/>
      <c r="Q54" s="20">
        <f>O53/O55</f>
        <v>0.2</v>
      </c>
      <c r="R54" s="7"/>
      <c r="S54" s="34">
        <f>20/20</f>
        <v>1</v>
      </c>
      <c r="T54" s="3"/>
      <c r="U54" s="7"/>
      <c r="V54" s="8">
        <v>24</v>
      </c>
      <c r="W54" s="27" t="s">
        <v>22</v>
      </c>
      <c r="X54" s="9">
        <v>6.9444444444444441E-3</v>
      </c>
      <c r="Y54" s="9">
        <v>2.361111111111111E-2</v>
      </c>
      <c r="Z54" s="7"/>
      <c r="AA54" s="11">
        <f t="shared" si="10"/>
        <v>1.6666666666666666E-2</v>
      </c>
      <c r="AH54">
        <v>44</v>
      </c>
      <c r="AM54" s="5"/>
      <c r="AU54" s="33"/>
      <c r="AV54" s="5"/>
      <c r="BB54">
        <v>45</v>
      </c>
      <c r="BM54" s="33">
        <v>0.02</v>
      </c>
      <c r="BN54">
        <f>BM54/BF6</f>
        <v>0.16</v>
      </c>
    </row>
    <row r="55" spans="13:66">
      <c r="M55" s="21" t="s">
        <v>48</v>
      </c>
      <c r="N55" s="18"/>
      <c r="O55" s="22">
        <f>O53+O54</f>
        <v>20</v>
      </c>
      <c r="P55" s="23" t="s">
        <v>49</v>
      </c>
      <c r="Q55" s="18"/>
      <c r="R55" s="7"/>
      <c r="S55" s="7"/>
      <c r="T55" s="3"/>
      <c r="U55" s="7"/>
      <c r="V55" s="8">
        <v>25</v>
      </c>
      <c r="W55" s="27" t="s">
        <v>22</v>
      </c>
      <c r="X55" s="9">
        <v>6.9444444444444441E-3</v>
      </c>
      <c r="Y55" s="13" t="s">
        <v>22</v>
      </c>
      <c r="Z55" s="7"/>
      <c r="AA55" s="11" t="e">
        <f t="shared" si="10"/>
        <v>#VALUE!</v>
      </c>
      <c r="AH55">
        <v>45</v>
      </c>
      <c r="AM55" s="5"/>
      <c r="AU55" s="33"/>
      <c r="AV55" s="5"/>
      <c r="BB55">
        <v>46</v>
      </c>
      <c r="BM55" s="33">
        <v>0.12</v>
      </c>
      <c r="BN55">
        <f>BM55/BH6</f>
        <v>0.16</v>
      </c>
    </row>
    <row r="56" spans="13:66">
      <c r="M56" s="17" t="s">
        <v>50</v>
      </c>
      <c r="N56" s="18"/>
      <c r="O56" s="8">
        <v>46</v>
      </c>
      <c r="P56" s="20"/>
      <c r="Q56" s="20">
        <f>O53/O56</f>
        <v>8.6956521739130432E-2</v>
      </c>
      <c r="R56" s="7"/>
      <c r="S56" s="7"/>
      <c r="T56" s="3"/>
      <c r="U56" s="7"/>
      <c r="V56" s="8">
        <v>26</v>
      </c>
      <c r="W56" s="27" t="s">
        <v>22</v>
      </c>
      <c r="X56" s="9">
        <v>6.9444444444444441E-3</v>
      </c>
      <c r="Y56" s="9">
        <v>3.3333333333333333E-2</v>
      </c>
      <c r="Z56" s="7"/>
      <c r="AA56" s="11">
        <f t="shared" si="10"/>
        <v>2.6388888888888889E-2</v>
      </c>
      <c r="AH56">
        <v>46</v>
      </c>
      <c r="AM56" s="5"/>
      <c r="AU56" s="33"/>
      <c r="AV56" s="5"/>
      <c r="BB56">
        <v>47</v>
      </c>
      <c r="BM56" s="33">
        <v>0.08</v>
      </c>
      <c r="BN56">
        <f>BM56/BI6</f>
        <v>9.3333333333333338E-2</v>
      </c>
    </row>
    <row r="57" spans="13:66">
      <c r="M57" s="7"/>
      <c r="N57" s="7"/>
      <c r="O57" s="7"/>
      <c r="P57" s="7"/>
      <c r="Q57" s="7"/>
      <c r="R57" s="7"/>
      <c r="S57" s="7"/>
      <c r="T57" s="3"/>
      <c r="U57" s="7"/>
      <c r="V57" s="8">
        <v>27</v>
      </c>
      <c r="W57" s="27" t="s">
        <v>22</v>
      </c>
      <c r="X57" s="9">
        <v>6.9444444444444441E-3</v>
      </c>
      <c r="Y57" s="9">
        <v>8.3333333333333332E-3</v>
      </c>
      <c r="Z57" s="7"/>
      <c r="AA57" s="11">
        <f t="shared" si="10"/>
        <v>1.3888888888888892E-3</v>
      </c>
      <c r="AH57">
        <v>47</v>
      </c>
      <c r="AM57" s="5"/>
      <c r="AV57" s="5"/>
      <c r="BB57">
        <v>48</v>
      </c>
      <c r="BM57" s="33">
        <v>0.14000000000000001</v>
      </c>
      <c r="BN57">
        <f>BM57/BJ6</f>
        <v>0.16545454545454547</v>
      </c>
    </row>
    <row r="58" spans="13:66">
      <c r="M58" s="24"/>
      <c r="N58" s="24"/>
      <c r="O58" s="24"/>
      <c r="P58" s="24"/>
      <c r="Q58" s="24"/>
      <c r="R58" s="24"/>
      <c r="S58" s="24"/>
      <c r="T58" s="3"/>
      <c r="U58" s="7"/>
      <c r="V58" s="8">
        <v>28</v>
      </c>
      <c r="W58" s="27" t="s">
        <v>22</v>
      </c>
      <c r="X58" s="9">
        <v>6.9444444444444441E-3</v>
      </c>
      <c r="Y58" s="13" t="s">
        <v>22</v>
      </c>
      <c r="Z58" s="7"/>
      <c r="AA58" s="11" t="e">
        <f t="shared" si="10"/>
        <v>#VALUE!</v>
      </c>
      <c r="AH58">
        <v>48</v>
      </c>
      <c r="AM58" s="5"/>
      <c r="AV58" s="5"/>
      <c r="BB58">
        <v>49</v>
      </c>
      <c r="BM58" s="33">
        <v>0.09</v>
      </c>
      <c r="BN58">
        <f>BM58/BK6</f>
        <v>9.7499999999999989E-2</v>
      </c>
    </row>
    <row r="59" spans="13:66" ht="56">
      <c r="M59" s="2" t="s">
        <v>8</v>
      </c>
      <c r="N59" s="2" t="s">
        <v>9</v>
      </c>
      <c r="O59" s="2" t="s">
        <v>10</v>
      </c>
      <c r="P59" s="2" t="s">
        <v>11</v>
      </c>
      <c r="Q59" s="2" t="s">
        <v>12</v>
      </c>
      <c r="R59" s="2"/>
      <c r="S59" s="2" t="s">
        <v>13</v>
      </c>
      <c r="T59" s="3"/>
      <c r="U59" s="7"/>
      <c r="V59" s="8">
        <v>29</v>
      </c>
      <c r="W59" s="27" t="s">
        <v>22</v>
      </c>
      <c r="X59" s="9">
        <v>6.9444444444444441E-3</v>
      </c>
      <c r="Y59" s="13" t="s">
        <v>22</v>
      </c>
      <c r="Z59" s="7"/>
      <c r="AA59" s="11" t="e">
        <f t="shared" si="10"/>
        <v>#VALUE!</v>
      </c>
      <c r="AH59">
        <v>49</v>
      </c>
      <c r="AM59" s="5"/>
      <c r="AV59" s="5"/>
      <c r="BB59">
        <v>50</v>
      </c>
      <c r="BM59" s="33">
        <v>0.1</v>
      </c>
      <c r="BN59">
        <f>BM59/BL6</f>
        <v>0.12666666666666668</v>
      </c>
    </row>
    <row r="60" spans="13:66">
      <c r="M60" s="7"/>
      <c r="N60" s="7"/>
      <c r="O60" s="7"/>
      <c r="P60" s="7"/>
      <c r="Q60" s="7"/>
      <c r="R60" s="7"/>
      <c r="S60" s="7"/>
      <c r="T60" s="3"/>
      <c r="U60" s="7"/>
      <c r="V60" s="8">
        <v>30</v>
      </c>
      <c r="W60" s="27" t="s">
        <v>22</v>
      </c>
      <c r="X60" s="9">
        <v>6.9444444444444441E-3</v>
      </c>
      <c r="Y60" s="9">
        <v>2.2222222222222223E-2</v>
      </c>
      <c r="Z60" s="7"/>
      <c r="AA60" s="11">
        <f t="shared" si="10"/>
        <v>1.5277777777777779E-2</v>
      </c>
      <c r="AH60">
        <v>50</v>
      </c>
      <c r="AM60" s="5"/>
      <c r="AV60" s="5"/>
      <c r="BM60" s="33">
        <v>0.14000000000000001</v>
      </c>
      <c r="BN60">
        <f>BM60/BM6</f>
        <v>0.21000000000000002</v>
      </c>
    </row>
    <row r="61" spans="13:66">
      <c r="M61" s="26" t="s">
        <v>52</v>
      </c>
      <c r="N61" s="8">
        <v>1</v>
      </c>
      <c r="O61" s="8">
        <v>0</v>
      </c>
      <c r="P61" s="9">
        <v>6.7361111111111108E-2</v>
      </c>
      <c r="Q61" s="10">
        <v>8.5416666666666669E-2</v>
      </c>
      <c r="R61" s="7"/>
      <c r="S61" s="11">
        <f t="shared" ref="S61:S74" si="11">Q61-P61</f>
        <v>1.8055555555555561E-2</v>
      </c>
      <c r="T61" s="3"/>
      <c r="U61" s="7"/>
      <c r="V61" s="7"/>
      <c r="W61" s="7"/>
      <c r="X61" s="7"/>
      <c r="Y61" s="7"/>
      <c r="Z61" s="7"/>
      <c r="AA61" s="7"/>
      <c r="AM61" s="5"/>
      <c r="AV61" s="5"/>
      <c r="BM61" s="33">
        <v>7.0000000000000007E-2</v>
      </c>
      <c r="BN61">
        <f>BM61/BN6</f>
        <v>0.10850000000000001</v>
      </c>
    </row>
    <row r="62" spans="13:66">
      <c r="M62" s="26" t="s">
        <v>53</v>
      </c>
      <c r="N62" s="8">
        <v>2</v>
      </c>
      <c r="O62" s="8">
        <v>0</v>
      </c>
      <c r="P62" s="9">
        <v>6.7361111111111108E-2</v>
      </c>
      <c r="Q62" s="27" t="s">
        <v>22</v>
      </c>
      <c r="R62" s="7"/>
      <c r="S62" s="11" t="e">
        <f t="shared" si="11"/>
        <v>#VALUE!</v>
      </c>
      <c r="T62" s="3"/>
      <c r="U62" s="17" t="s">
        <v>44</v>
      </c>
      <c r="V62" s="18"/>
      <c r="W62" s="8">
        <v>21</v>
      </c>
      <c r="X62" s="19" t="s">
        <v>45</v>
      </c>
      <c r="Y62" s="18"/>
      <c r="Z62" s="19" t="s">
        <v>51</v>
      </c>
      <c r="AA62" s="18"/>
      <c r="AM62" s="5"/>
      <c r="AV62" s="5"/>
      <c r="BM62" s="33">
        <v>0.05</v>
      </c>
      <c r="BN62">
        <f>BM62/BO6</f>
        <v>0.13333333333333333</v>
      </c>
    </row>
    <row r="63" spans="13:66">
      <c r="M63" s="26" t="s">
        <v>21</v>
      </c>
      <c r="N63" s="8">
        <v>3</v>
      </c>
      <c r="O63" s="8">
        <v>0</v>
      </c>
      <c r="P63" s="9">
        <v>6.7361111111111108E-2</v>
      </c>
      <c r="Q63" s="10">
        <v>9.3055555555555558E-2</v>
      </c>
      <c r="R63" s="7"/>
      <c r="S63" s="11">
        <f t="shared" si="11"/>
        <v>2.569444444444445E-2</v>
      </c>
      <c r="T63" s="3"/>
      <c r="U63" s="17" t="s">
        <v>47</v>
      </c>
      <c r="V63" s="18"/>
      <c r="W63" s="8">
        <v>6</v>
      </c>
      <c r="X63" s="20"/>
      <c r="Y63" s="20">
        <f>W62/W64</f>
        <v>0.77777777777777779</v>
      </c>
      <c r="Z63" s="7"/>
      <c r="AA63" s="8" t="s">
        <v>54</v>
      </c>
    </row>
    <row r="64" spans="13:66">
      <c r="M64" s="7"/>
      <c r="N64" s="8">
        <v>4</v>
      </c>
      <c r="O64" s="8">
        <v>0</v>
      </c>
      <c r="P64" s="9">
        <v>6.7361111111111108E-2</v>
      </c>
      <c r="Q64" s="27" t="s">
        <v>22</v>
      </c>
      <c r="R64" s="7"/>
      <c r="S64" s="11" t="e">
        <f t="shared" si="11"/>
        <v>#VALUE!</v>
      </c>
      <c r="T64" s="3"/>
      <c r="U64" s="21" t="s">
        <v>48</v>
      </c>
      <c r="V64" s="18"/>
      <c r="W64" s="22">
        <f>W62+W63</f>
        <v>27</v>
      </c>
      <c r="X64" s="23" t="s">
        <v>49</v>
      </c>
      <c r="Y64" s="18"/>
      <c r="Z64" s="7"/>
      <c r="AA64" s="7"/>
    </row>
    <row r="65" spans="13:27">
      <c r="M65" s="7"/>
      <c r="N65" s="8">
        <v>5</v>
      </c>
      <c r="O65" s="8">
        <v>0</v>
      </c>
      <c r="P65" s="9">
        <v>6.7361111111111108E-2</v>
      </c>
      <c r="Q65" s="27" t="s">
        <v>22</v>
      </c>
      <c r="R65" s="7"/>
      <c r="S65" s="11" t="e">
        <f t="shared" si="11"/>
        <v>#VALUE!</v>
      </c>
      <c r="T65" s="3"/>
      <c r="U65" s="17" t="s">
        <v>50</v>
      </c>
      <c r="V65" s="18"/>
      <c r="W65" s="8">
        <v>50</v>
      </c>
      <c r="X65" s="20"/>
      <c r="Y65" s="20">
        <f>W62/W65</f>
        <v>0.42</v>
      </c>
      <c r="Z65" s="7"/>
      <c r="AA65" s="7"/>
    </row>
    <row r="66" spans="13:27">
      <c r="M66" s="7"/>
      <c r="N66" s="8">
        <v>6</v>
      </c>
      <c r="O66" s="8">
        <v>0</v>
      </c>
      <c r="P66" s="9">
        <v>6.7361111111111108E-2</v>
      </c>
      <c r="Q66" s="27" t="s">
        <v>22</v>
      </c>
      <c r="R66" s="7"/>
      <c r="S66" s="11" t="e">
        <f t="shared" si="11"/>
        <v>#VALUE!</v>
      </c>
      <c r="T66" s="3"/>
      <c r="U66" s="7"/>
      <c r="V66" s="7"/>
      <c r="W66" s="7"/>
      <c r="X66" s="7"/>
      <c r="Y66" s="7"/>
      <c r="Z66" s="7"/>
      <c r="AA66" s="7"/>
    </row>
    <row r="67" spans="13:27">
      <c r="M67" s="7"/>
      <c r="N67" s="8">
        <v>7</v>
      </c>
      <c r="O67" s="8">
        <v>0</v>
      </c>
      <c r="P67" s="9">
        <v>6.7361111111111108E-2</v>
      </c>
      <c r="Q67" s="27" t="s">
        <v>22</v>
      </c>
      <c r="R67" s="7"/>
      <c r="S67" s="11" t="e">
        <f t="shared" si="11"/>
        <v>#VALUE!</v>
      </c>
      <c r="T67" s="3"/>
      <c r="U67" s="25"/>
      <c r="V67" s="25"/>
      <c r="W67" s="25"/>
      <c r="X67" s="25"/>
      <c r="Y67" s="25"/>
      <c r="Z67" s="25"/>
      <c r="AA67" s="25"/>
    </row>
    <row r="68" spans="13:27" ht="56">
      <c r="M68" s="7"/>
      <c r="N68" s="8">
        <v>8</v>
      </c>
      <c r="O68" s="8"/>
      <c r="P68" s="9">
        <v>6.7361111111111108E-2</v>
      </c>
      <c r="Q68" s="27" t="s">
        <v>22</v>
      </c>
      <c r="R68" s="7"/>
      <c r="S68" s="11" t="e">
        <f t="shared" si="11"/>
        <v>#VALUE!</v>
      </c>
      <c r="T68" s="3"/>
      <c r="U68" s="2" t="s">
        <v>8</v>
      </c>
      <c r="V68" s="2" t="s">
        <v>9</v>
      </c>
      <c r="W68" s="2" t="s">
        <v>10</v>
      </c>
      <c r="X68" s="2" t="s">
        <v>11</v>
      </c>
      <c r="Y68" s="2" t="s">
        <v>12</v>
      </c>
      <c r="Z68" s="2"/>
      <c r="AA68" s="2" t="s">
        <v>13</v>
      </c>
    </row>
    <row r="69" spans="13:27">
      <c r="M69" s="7"/>
      <c r="N69" s="8">
        <v>9</v>
      </c>
      <c r="O69" s="8"/>
      <c r="P69" s="9">
        <v>6.7361111111111108E-2</v>
      </c>
      <c r="Q69" s="27"/>
      <c r="R69" s="7"/>
      <c r="S69" s="11">
        <f t="shared" si="11"/>
        <v>-6.7361111111111108E-2</v>
      </c>
      <c r="T69" s="3"/>
      <c r="U69" s="7"/>
      <c r="V69" s="7"/>
      <c r="W69" s="7"/>
      <c r="X69" s="7"/>
      <c r="Y69" s="7"/>
      <c r="Z69" s="7"/>
      <c r="AA69" s="7"/>
    </row>
    <row r="70" spans="13:27">
      <c r="M70" s="7"/>
      <c r="N70" s="8">
        <v>10</v>
      </c>
      <c r="O70" s="8"/>
      <c r="P70" s="9">
        <v>6.7361111111111108E-2</v>
      </c>
      <c r="Q70" s="35">
        <v>7.4305555555555555E-2</v>
      </c>
      <c r="R70" s="7"/>
      <c r="S70" s="11">
        <f t="shared" si="11"/>
        <v>6.9444444444444475E-3</v>
      </c>
      <c r="T70" s="3"/>
      <c r="U70" s="26">
        <v>12.4</v>
      </c>
      <c r="V70" s="8">
        <v>1</v>
      </c>
      <c r="W70" s="27">
        <v>0</v>
      </c>
      <c r="X70" s="9">
        <v>7.1527777777777773E-2</v>
      </c>
      <c r="Y70" s="9">
        <v>8.7499999999999994E-2</v>
      </c>
      <c r="Z70" s="7"/>
      <c r="AA70" s="11">
        <f t="shared" ref="AA70:AA84" si="12">Y70-X70</f>
        <v>1.5972222222222221E-2</v>
      </c>
    </row>
    <row r="71" spans="13:27">
      <c r="M71" s="7"/>
      <c r="N71" s="8">
        <v>11</v>
      </c>
      <c r="O71" s="8"/>
      <c r="P71" s="9">
        <v>6.7361111111111108E-2</v>
      </c>
      <c r="Q71" s="35">
        <v>8.3333333333333329E-2</v>
      </c>
      <c r="R71" s="7"/>
      <c r="S71" s="11">
        <f t="shared" si="11"/>
        <v>1.5972222222222221E-2</v>
      </c>
      <c r="T71" s="3"/>
      <c r="U71" s="8" t="s">
        <v>53</v>
      </c>
      <c r="V71" s="8">
        <v>2</v>
      </c>
      <c r="W71" s="27">
        <v>0</v>
      </c>
      <c r="X71" s="9">
        <v>7.1527777777777773E-2</v>
      </c>
      <c r="Y71" s="9">
        <v>8.8888888888888892E-2</v>
      </c>
      <c r="Z71" s="7"/>
      <c r="AA71" s="11">
        <f t="shared" si="12"/>
        <v>1.7361111111111119E-2</v>
      </c>
    </row>
    <row r="72" spans="13:27">
      <c r="M72" s="7"/>
      <c r="N72" s="36">
        <v>12</v>
      </c>
      <c r="O72" s="37"/>
      <c r="P72" s="38">
        <v>6.7361111111111108E-2</v>
      </c>
      <c r="Q72" s="27" t="s">
        <v>22</v>
      </c>
      <c r="R72" s="39"/>
      <c r="S72" s="40" t="e">
        <f t="shared" si="11"/>
        <v>#VALUE!</v>
      </c>
      <c r="T72" s="3"/>
      <c r="U72" s="8" t="s">
        <v>23</v>
      </c>
      <c r="V72" s="8">
        <v>3</v>
      </c>
      <c r="W72" s="27">
        <v>0</v>
      </c>
      <c r="X72" s="9">
        <v>7.1527777777777773E-2</v>
      </c>
      <c r="Y72" s="27" t="s">
        <v>22</v>
      </c>
      <c r="Z72" s="7"/>
      <c r="AA72" s="11" t="e">
        <f t="shared" si="12"/>
        <v>#VALUE!</v>
      </c>
    </row>
    <row r="73" spans="13:27">
      <c r="M73" s="7"/>
      <c r="N73" s="8">
        <v>13</v>
      </c>
      <c r="O73" s="8"/>
      <c r="P73" s="9">
        <v>6.7361111111111108E-2</v>
      </c>
      <c r="Q73" s="27" t="s">
        <v>22</v>
      </c>
      <c r="R73" s="7"/>
      <c r="S73" s="11" t="e">
        <f t="shared" si="11"/>
        <v>#VALUE!</v>
      </c>
      <c r="T73" s="3"/>
      <c r="U73" s="7"/>
      <c r="V73" s="8">
        <v>4</v>
      </c>
      <c r="W73" s="27">
        <v>0</v>
      </c>
      <c r="X73" s="9">
        <v>7.1527777777777773E-2</v>
      </c>
      <c r="Y73" s="27" t="s">
        <v>22</v>
      </c>
      <c r="Z73" s="7"/>
      <c r="AA73" s="11" t="e">
        <f t="shared" si="12"/>
        <v>#VALUE!</v>
      </c>
    </row>
    <row r="74" spans="13:27">
      <c r="M74" s="7"/>
      <c r="N74" s="8">
        <v>14</v>
      </c>
      <c r="O74" s="8"/>
      <c r="P74" s="9">
        <v>6.7361111111111108E-2</v>
      </c>
      <c r="Q74" s="27" t="s">
        <v>22</v>
      </c>
      <c r="R74" s="7"/>
      <c r="S74" s="11" t="e">
        <f t="shared" si="11"/>
        <v>#VALUE!</v>
      </c>
      <c r="T74" s="3"/>
      <c r="U74" s="7"/>
      <c r="V74" s="8">
        <v>5</v>
      </c>
      <c r="W74" s="27">
        <v>0</v>
      </c>
      <c r="X74" s="9">
        <v>7.1527777777777773E-2</v>
      </c>
      <c r="Y74" s="9">
        <v>8.1944444444444445E-2</v>
      </c>
      <c r="Z74" s="7"/>
      <c r="AA74" s="11">
        <f t="shared" si="12"/>
        <v>1.0416666666666671E-2</v>
      </c>
    </row>
    <row r="75" spans="13:27">
      <c r="M75" s="7"/>
      <c r="N75" s="8"/>
      <c r="O75" s="8"/>
      <c r="P75" s="9"/>
      <c r="Q75" s="27"/>
      <c r="R75" s="7"/>
      <c r="S75" s="7"/>
      <c r="T75" s="3"/>
      <c r="U75" s="7"/>
      <c r="V75" s="8">
        <v>6</v>
      </c>
      <c r="W75" s="27">
        <v>0</v>
      </c>
      <c r="X75" s="9">
        <v>7.1527777777777773E-2</v>
      </c>
      <c r="Y75" s="9">
        <v>8.1250000000000003E-2</v>
      </c>
      <c r="Z75" s="7"/>
      <c r="AA75" s="11">
        <f t="shared" si="12"/>
        <v>9.7222222222222293E-3</v>
      </c>
    </row>
    <row r="76" spans="13:27">
      <c r="M76" s="17" t="s">
        <v>44</v>
      </c>
      <c r="N76" s="18"/>
      <c r="O76" s="8">
        <v>4</v>
      </c>
      <c r="P76" s="19" t="s">
        <v>45</v>
      </c>
      <c r="Q76" s="18"/>
      <c r="R76" s="19" t="s">
        <v>51</v>
      </c>
      <c r="S76" s="18"/>
      <c r="T76" s="3"/>
      <c r="U76" s="7"/>
      <c r="V76" s="8">
        <v>7</v>
      </c>
      <c r="W76" s="27">
        <v>0</v>
      </c>
      <c r="X76" s="9">
        <v>7.1527777777777773E-2</v>
      </c>
      <c r="Y76" s="27" t="s">
        <v>22</v>
      </c>
      <c r="Z76" s="7"/>
      <c r="AA76" s="11" t="e">
        <f t="shared" si="12"/>
        <v>#VALUE!</v>
      </c>
    </row>
    <row r="77" spans="13:27">
      <c r="M77" s="17" t="s">
        <v>47</v>
      </c>
      <c r="N77" s="18"/>
      <c r="O77" s="8">
        <v>10</v>
      </c>
      <c r="P77" s="20"/>
      <c r="Q77" s="20">
        <f>O76/O78</f>
        <v>0.2857142857142857</v>
      </c>
      <c r="R77" s="7"/>
      <c r="S77" s="34">
        <f>15/15</f>
        <v>1</v>
      </c>
      <c r="T77" s="3"/>
      <c r="U77" s="7"/>
      <c r="V77" s="8">
        <v>8</v>
      </c>
      <c r="W77" s="27">
        <v>0</v>
      </c>
      <c r="X77" s="9">
        <v>7.1527777777777773E-2</v>
      </c>
      <c r="Y77" s="9">
        <v>8.4722222222222227E-2</v>
      </c>
      <c r="Z77" s="7"/>
      <c r="AA77" s="11">
        <f t="shared" si="12"/>
        <v>1.3194444444444453E-2</v>
      </c>
    </row>
    <row r="78" spans="13:27">
      <c r="M78" s="21" t="s">
        <v>48</v>
      </c>
      <c r="N78" s="18"/>
      <c r="O78" s="22">
        <f>O76+O77</f>
        <v>14</v>
      </c>
      <c r="P78" s="23" t="s">
        <v>49</v>
      </c>
      <c r="Q78" s="18"/>
      <c r="R78" s="7"/>
      <c r="S78" s="7"/>
      <c r="T78" s="3"/>
      <c r="U78" s="7"/>
      <c r="V78" s="8">
        <v>9</v>
      </c>
      <c r="W78" s="27">
        <v>0</v>
      </c>
      <c r="X78" s="9">
        <v>7.1527777777777773E-2</v>
      </c>
      <c r="Y78" s="9">
        <v>7.7083333333333337E-2</v>
      </c>
      <c r="Z78" s="7"/>
      <c r="AA78" s="11">
        <f t="shared" si="12"/>
        <v>5.5555555555555636E-3</v>
      </c>
    </row>
    <row r="79" spans="13:27">
      <c r="M79" s="17" t="s">
        <v>50</v>
      </c>
      <c r="N79" s="18"/>
      <c r="O79" s="8">
        <v>46</v>
      </c>
      <c r="P79" s="20"/>
      <c r="Q79" s="20">
        <f>O76/O79</f>
        <v>8.6956521739130432E-2</v>
      </c>
      <c r="R79" s="7"/>
      <c r="S79" s="7"/>
      <c r="T79" s="3"/>
      <c r="U79" s="7"/>
      <c r="V79" s="8">
        <v>10</v>
      </c>
      <c r="W79" s="27">
        <v>0</v>
      </c>
      <c r="X79" s="9">
        <v>7.1527777777777773E-2</v>
      </c>
      <c r="Y79" s="27" t="s">
        <v>22</v>
      </c>
      <c r="Z79" s="7"/>
      <c r="AA79" s="11" t="e">
        <f t="shared" si="12"/>
        <v>#VALUE!</v>
      </c>
    </row>
    <row r="80" spans="13:27">
      <c r="M80" s="7"/>
      <c r="N80" s="8"/>
      <c r="O80" s="8"/>
      <c r="P80" s="9"/>
      <c r="Q80" s="27"/>
      <c r="R80" s="7"/>
      <c r="S80" s="7"/>
      <c r="T80" s="3"/>
      <c r="U80" s="7"/>
      <c r="V80" s="8">
        <v>11</v>
      </c>
      <c r="W80" s="27">
        <v>0</v>
      </c>
      <c r="X80" s="9">
        <v>7.1527777777777773E-2</v>
      </c>
      <c r="Y80" s="27" t="s">
        <v>22</v>
      </c>
      <c r="Z80" s="7"/>
      <c r="AA80" s="11" t="e">
        <f t="shared" si="12"/>
        <v>#VALUE!</v>
      </c>
    </row>
    <row r="81" spans="13:27">
      <c r="M81" s="24"/>
      <c r="N81" s="24"/>
      <c r="O81" s="24"/>
      <c r="P81" s="24"/>
      <c r="Q81" s="24"/>
      <c r="R81" s="24"/>
      <c r="S81" s="24"/>
      <c r="T81" s="3"/>
      <c r="U81" s="7"/>
      <c r="V81" s="8">
        <v>12</v>
      </c>
      <c r="W81" s="27">
        <v>0</v>
      </c>
      <c r="X81" s="9">
        <v>7.1527777777777773E-2</v>
      </c>
      <c r="Y81" s="9">
        <v>8.2638888888888887E-2</v>
      </c>
      <c r="Z81" s="7"/>
      <c r="AA81" s="11">
        <f t="shared" si="12"/>
        <v>1.1111111111111113E-2</v>
      </c>
    </row>
    <row r="82" spans="13:27" ht="56">
      <c r="M82" s="2" t="s">
        <v>8</v>
      </c>
      <c r="N82" s="2" t="s">
        <v>9</v>
      </c>
      <c r="O82" s="2" t="s">
        <v>10</v>
      </c>
      <c r="P82" s="2" t="s">
        <v>11</v>
      </c>
      <c r="Q82" s="2" t="s">
        <v>12</v>
      </c>
      <c r="R82" s="2"/>
      <c r="S82" s="2" t="s">
        <v>13</v>
      </c>
      <c r="T82" s="3"/>
      <c r="U82" s="7"/>
      <c r="V82" s="8">
        <v>13</v>
      </c>
      <c r="W82" s="27">
        <v>0</v>
      </c>
      <c r="X82" s="9">
        <v>7.1527777777777773E-2</v>
      </c>
      <c r="Y82" s="9">
        <v>9.2361111111111116E-2</v>
      </c>
      <c r="Z82" s="7"/>
      <c r="AA82" s="11">
        <f t="shared" si="12"/>
        <v>2.0833333333333343E-2</v>
      </c>
    </row>
    <row r="83" spans="13:27">
      <c r="M83" s="7"/>
      <c r="N83" s="7"/>
      <c r="O83" s="7"/>
      <c r="P83" s="7"/>
      <c r="Q83" s="7"/>
      <c r="R83" s="7"/>
      <c r="S83" s="7"/>
      <c r="T83" s="3"/>
      <c r="U83" s="7"/>
      <c r="V83" s="8">
        <v>14</v>
      </c>
      <c r="W83" s="27">
        <v>0</v>
      </c>
      <c r="X83" s="9">
        <v>7.1527777777777773E-2</v>
      </c>
      <c r="Y83" s="9">
        <v>9.0972222222222218E-2</v>
      </c>
      <c r="Z83" s="7"/>
      <c r="AA83" s="11">
        <f t="shared" si="12"/>
        <v>1.9444444444444445E-2</v>
      </c>
    </row>
    <row r="84" spans="13:27">
      <c r="M84" s="26" t="s">
        <v>55</v>
      </c>
      <c r="N84" s="8">
        <v>1</v>
      </c>
      <c r="O84" s="8">
        <v>0</v>
      </c>
      <c r="P84" s="9">
        <v>6.1805555555555558E-2</v>
      </c>
      <c r="Q84" s="13" t="s">
        <v>22</v>
      </c>
      <c r="R84" s="7"/>
      <c r="S84" s="11" t="e">
        <f t="shared" ref="S84:S107" si="13">Q84-P84</f>
        <v>#VALUE!</v>
      </c>
      <c r="T84" s="3"/>
      <c r="U84" s="7"/>
      <c r="V84" s="8">
        <v>15</v>
      </c>
      <c r="W84" s="27">
        <v>0</v>
      </c>
      <c r="X84" s="9">
        <v>7.1527777777777773E-2</v>
      </c>
      <c r="Y84" s="9">
        <v>9.5138888888888884E-2</v>
      </c>
      <c r="Z84" s="7"/>
      <c r="AA84" s="11">
        <f t="shared" si="12"/>
        <v>2.361111111111111E-2</v>
      </c>
    </row>
    <row r="85" spans="13:27">
      <c r="M85" s="26" t="s">
        <v>19</v>
      </c>
      <c r="N85" s="8">
        <v>2</v>
      </c>
      <c r="O85" s="8">
        <v>0</v>
      </c>
      <c r="P85" s="9">
        <v>6.1805555555555558E-2</v>
      </c>
      <c r="Q85" s="27" t="s">
        <v>22</v>
      </c>
      <c r="R85" s="7"/>
      <c r="S85" s="11" t="e">
        <f t="shared" si="13"/>
        <v>#VALUE!</v>
      </c>
      <c r="T85" s="3"/>
      <c r="U85" s="7"/>
      <c r="V85" s="36"/>
      <c r="W85" s="37"/>
      <c r="X85" s="38"/>
      <c r="Y85" s="38"/>
      <c r="Z85" s="39"/>
      <c r="AA85" s="39"/>
    </row>
    <row r="86" spans="13:27">
      <c r="M86" s="26" t="s">
        <v>21</v>
      </c>
      <c r="N86" s="8">
        <v>3</v>
      </c>
      <c r="O86" s="8">
        <v>0</v>
      </c>
      <c r="P86" s="9">
        <v>6.1805555555555558E-2</v>
      </c>
      <c r="Q86" s="10">
        <v>0.17986111111111111</v>
      </c>
      <c r="R86" s="7"/>
      <c r="S86" s="11">
        <f t="shared" si="13"/>
        <v>0.11805555555555555</v>
      </c>
      <c r="T86" s="3"/>
      <c r="U86" s="17" t="s">
        <v>44</v>
      </c>
      <c r="V86" s="18"/>
      <c r="W86" s="8">
        <v>10</v>
      </c>
      <c r="X86" s="19" t="s">
        <v>45</v>
      </c>
      <c r="Y86" s="18"/>
      <c r="Z86" s="19" t="s">
        <v>51</v>
      </c>
      <c r="AA86" s="18"/>
    </row>
    <row r="87" spans="13:27">
      <c r="M87" s="7"/>
      <c r="N87" s="8">
        <v>4</v>
      </c>
      <c r="O87" s="8">
        <v>0</v>
      </c>
      <c r="P87" s="9">
        <v>6.1805555555555558E-2</v>
      </c>
      <c r="Q87" s="27" t="s">
        <v>22</v>
      </c>
      <c r="R87" s="7"/>
      <c r="S87" s="11" t="e">
        <f t="shared" si="13"/>
        <v>#VALUE!</v>
      </c>
      <c r="T87" s="3"/>
      <c r="U87" s="17" t="s">
        <v>47</v>
      </c>
      <c r="V87" s="18"/>
      <c r="W87" s="8">
        <v>5</v>
      </c>
      <c r="X87" s="20"/>
      <c r="Y87" s="20">
        <f>W86/W88</f>
        <v>0.66666666666666663</v>
      </c>
      <c r="Z87" s="7"/>
      <c r="AA87" s="34">
        <f>15/15</f>
        <v>1</v>
      </c>
    </row>
    <row r="88" spans="13:27">
      <c r="M88" s="7"/>
      <c r="N88" s="8">
        <v>5</v>
      </c>
      <c r="O88" s="8">
        <v>0</v>
      </c>
      <c r="P88" s="9">
        <v>6.1805555555555558E-2</v>
      </c>
      <c r="Q88" s="27" t="s">
        <v>22</v>
      </c>
      <c r="R88" s="7"/>
      <c r="S88" s="11" t="e">
        <f t="shared" si="13"/>
        <v>#VALUE!</v>
      </c>
      <c r="T88" s="3"/>
      <c r="U88" s="21" t="s">
        <v>48</v>
      </c>
      <c r="V88" s="18"/>
      <c r="W88" s="22">
        <f>W86+W87</f>
        <v>15</v>
      </c>
      <c r="X88" s="23" t="s">
        <v>49</v>
      </c>
      <c r="Y88" s="18"/>
      <c r="Z88" s="7"/>
      <c r="AA88" s="7"/>
    </row>
    <row r="89" spans="13:27">
      <c r="M89" s="7"/>
      <c r="N89" s="8">
        <v>6</v>
      </c>
      <c r="O89" s="8">
        <v>0</v>
      </c>
      <c r="P89" s="9">
        <v>6.1805555555555558E-2</v>
      </c>
      <c r="Q89" s="27" t="s">
        <v>22</v>
      </c>
      <c r="R89" s="7"/>
      <c r="S89" s="11" t="e">
        <f t="shared" si="13"/>
        <v>#VALUE!</v>
      </c>
      <c r="T89" s="3"/>
      <c r="U89" s="17" t="s">
        <v>50</v>
      </c>
      <c r="V89" s="18"/>
      <c r="W89" s="8">
        <v>50</v>
      </c>
      <c r="X89" s="20"/>
      <c r="Y89" s="20">
        <f>W86/W89</f>
        <v>0.2</v>
      </c>
      <c r="Z89" s="7"/>
      <c r="AA89" s="7"/>
    </row>
    <row r="90" spans="13:27">
      <c r="M90" s="7"/>
      <c r="N90" s="8">
        <v>7</v>
      </c>
      <c r="O90" s="8">
        <v>0</v>
      </c>
      <c r="P90" s="9">
        <v>6.1805555555555558E-2</v>
      </c>
      <c r="Q90" s="27" t="s">
        <v>22</v>
      </c>
      <c r="R90" s="7"/>
      <c r="S90" s="11" t="e">
        <f t="shared" si="13"/>
        <v>#VALUE!</v>
      </c>
      <c r="T90" s="3"/>
      <c r="U90" s="7"/>
      <c r="V90" s="36"/>
      <c r="W90" s="37"/>
      <c r="X90" s="38"/>
      <c r="Y90" s="38"/>
      <c r="Z90" s="39"/>
      <c r="AA90" s="39"/>
    </row>
    <row r="91" spans="13:27">
      <c r="M91" s="7"/>
      <c r="N91" s="28">
        <v>8</v>
      </c>
      <c r="O91" s="28"/>
      <c r="P91" s="30">
        <v>6.1805555555555558E-2</v>
      </c>
      <c r="Q91" s="29"/>
      <c r="R91" s="3"/>
      <c r="S91" s="32">
        <f t="shared" si="13"/>
        <v>-6.1805555555555558E-2</v>
      </c>
      <c r="T91" s="3"/>
      <c r="U91" s="25"/>
      <c r="V91" s="25"/>
      <c r="W91" s="25"/>
      <c r="X91" s="25"/>
      <c r="Y91" s="25"/>
      <c r="Z91" s="25"/>
      <c r="AA91" s="25"/>
    </row>
    <row r="92" spans="13:27" ht="56">
      <c r="M92" s="7"/>
      <c r="N92" s="8">
        <v>9</v>
      </c>
      <c r="O92" s="8">
        <v>0</v>
      </c>
      <c r="P92" s="9">
        <v>6.1805555555555558E-2</v>
      </c>
      <c r="Q92" s="10">
        <v>9.6527777777777782E-2</v>
      </c>
      <c r="R92" s="7"/>
      <c r="S92" s="11">
        <f t="shared" si="13"/>
        <v>3.4722222222222224E-2</v>
      </c>
      <c r="T92" s="3"/>
      <c r="U92" s="2" t="s">
        <v>8</v>
      </c>
      <c r="V92" s="2" t="s">
        <v>9</v>
      </c>
      <c r="W92" s="2" t="s">
        <v>10</v>
      </c>
      <c r="X92" s="2" t="s">
        <v>11</v>
      </c>
      <c r="Y92" s="2" t="s">
        <v>12</v>
      </c>
      <c r="Z92" s="2"/>
      <c r="AA92" s="2" t="s">
        <v>13</v>
      </c>
    </row>
    <row r="93" spans="13:27">
      <c r="M93" s="7"/>
      <c r="N93" s="8">
        <v>10</v>
      </c>
      <c r="O93" s="8">
        <v>0</v>
      </c>
      <c r="P93" s="9">
        <v>6.1805555555555558E-2</v>
      </c>
      <c r="Q93" s="10">
        <v>0.15277777777777779</v>
      </c>
      <c r="R93" s="7"/>
      <c r="S93" s="11">
        <f t="shared" si="13"/>
        <v>9.0972222222222232E-2</v>
      </c>
      <c r="T93" s="3"/>
      <c r="U93" s="7"/>
      <c r="V93" s="7"/>
      <c r="W93" s="7"/>
      <c r="X93" s="7"/>
      <c r="Y93" s="7"/>
      <c r="Z93" s="7"/>
      <c r="AA93" s="7"/>
    </row>
    <row r="94" spans="13:27">
      <c r="M94" s="7"/>
      <c r="N94" s="8">
        <v>11</v>
      </c>
      <c r="O94" s="8">
        <v>0</v>
      </c>
      <c r="P94" s="9">
        <v>6.1805555555555558E-2</v>
      </c>
      <c r="Q94" s="27" t="s">
        <v>22</v>
      </c>
      <c r="R94" s="7"/>
      <c r="S94" s="11" t="e">
        <f t="shared" si="13"/>
        <v>#VALUE!</v>
      </c>
      <c r="T94" s="3"/>
      <c r="U94" s="26">
        <v>12.5</v>
      </c>
      <c r="V94" s="8">
        <v>1</v>
      </c>
      <c r="W94" s="27">
        <v>0</v>
      </c>
      <c r="X94" s="9">
        <v>7.9166666666666663E-2</v>
      </c>
      <c r="Y94" s="27" t="s">
        <v>22</v>
      </c>
      <c r="Z94" s="7"/>
      <c r="AA94" s="11" t="e">
        <f t="shared" ref="AA94:AA111" si="14">Y94-X94</f>
        <v>#VALUE!</v>
      </c>
    </row>
    <row r="95" spans="13:27">
      <c r="M95" s="7"/>
      <c r="N95" s="36">
        <v>12</v>
      </c>
      <c r="O95" s="8">
        <v>0</v>
      </c>
      <c r="P95" s="9">
        <v>6.1805555555555558E-2</v>
      </c>
      <c r="Q95" s="27" t="s">
        <v>22</v>
      </c>
      <c r="R95" s="39"/>
      <c r="S95" s="40" t="e">
        <f t="shared" si="13"/>
        <v>#VALUE!</v>
      </c>
      <c r="T95" s="3"/>
      <c r="U95" s="8" t="s">
        <v>19</v>
      </c>
      <c r="V95" s="8">
        <v>2</v>
      </c>
      <c r="W95" s="27">
        <v>0</v>
      </c>
      <c r="X95" s="9">
        <v>7.9166666666666663E-2</v>
      </c>
      <c r="Y95" s="27" t="s">
        <v>22</v>
      </c>
      <c r="Z95" s="7"/>
      <c r="AA95" s="11" t="e">
        <f t="shared" si="14"/>
        <v>#VALUE!</v>
      </c>
    </row>
    <row r="96" spans="13:27">
      <c r="M96" s="7"/>
      <c r="N96" s="8">
        <v>13</v>
      </c>
      <c r="O96" s="8">
        <v>0</v>
      </c>
      <c r="P96" s="9">
        <v>6.1805555555555558E-2</v>
      </c>
      <c r="Q96" s="27" t="s">
        <v>22</v>
      </c>
      <c r="R96" s="7"/>
      <c r="S96" s="11" t="e">
        <f t="shared" si="13"/>
        <v>#VALUE!</v>
      </c>
      <c r="T96" s="3"/>
      <c r="U96" s="8" t="s">
        <v>23</v>
      </c>
      <c r="V96" s="8">
        <v>3</v>
      </c>
      <c r="W96" s="27">
        <v>0</v>
      </c>
      <c r="X96" s="9">
        <v>7.9166666666666663E-2</v>
      </c>
      <c r="Y96" s="10">
        <v>0.11666666666666667</v>
      </c>
      <c r="Z96" s="7"/>
      <c r="AA96" s="11">
        <f t="shared" si="14"/>
        <v>3.7500000000000006E-2</v>
      </c>
    </row>
    <row r="97" spans="13:27">
      <c r="M97" s="7"/>
      <c r="N97" s="8">
        <v>14</v>
      </c>
      <c r="O97" s="8">
        <v>0</v>
      </c>
      <c r="P97" s="9">
        <v>6.1805555555555558E-2</v>
      </c>
      <c r="Q97" s="27" t="s">
        <v>22</v>
      </c>
      <c r="R97" s="7"/>
      <c r="S97" s="11" t="e">
        <f t="shared" si="13"/>
        <v>#VALUE!</v>
      </c>
      <c r="T97" s="3"/>
      <c r="U97" s="7"/>
      <c r="V97" s="8">
        <v>4</v>
      </c>
      <c r="W97" s="27">
        <v>0</v>
      </c>
      <c r="X97" s="9">
        <v>7.9166666666666663E-2</v>
      </c>
      <c r="Y97" s="10">
        <v>0.15486111111111112</v>
      </c>
      <c r="Z97" s="7"/>
      <c r="AA97" s="11">
        <f t="shared" si="14"/>
        <v>7.5694444444444453E-2</v>
      </c>
    </row>
    <row r="98" spans="13:27">
      <c r="M98" s="7"/>
      <c r="N98" s="8">
        <v>15</v>
      </c>
      <c r="O98" s="8">
        <v>0</v>
      </c>
      <c r="P98" s="9">
        <v>6.1805555555555558E-2</v>
      </c>
      <c r="Q98" s="27" t="s">
        <v>22</v>
      </c>
      <c r="R98" s="7"/>
      <c r="S98" s="40" t="e">
        <f t="shared" si="13"/>
        <v>#VALUE!</v>
      </c>
      <c r="T98" s="3"/>
      <c r="U98" s="7"/>
      <c r="V98" s="8">
        <v>5</v>
      </c>
      <c r="W98" s="27">
        <v>0</v>
      </c>
      <c r="X98" s="9">
        <v>7.9166666666666663E-2</v>
      </c>
      <c r="Y98" s="27" t="s">
        <v>22</v>
      </c>
      <c r="Z98" s="7"/>
      <c r="AA98" s="11" t="e">
        <f t="shared" si="14"/>
        <v>#VALUE!</v>
      </c>
    </row>
    <row r="99" spans="13:27">
      <c r="M99" s="7"/>
      <c r="N99" s="8">
        <v>16</v>
      </c>
      <c r="O99" s="8">
        <v>0</v>
      </c>
      <c r="P99" s="9">
        <v>6.1805555555555558E-2</v>
      </c>
      <c r="Q99" s="9">
        <v>8.4027777777777785E-2</v>
      </c>
      <c r="R99" s="7"/>
      <c r="S99" s="11">
        <f t="shared" si="13"/>
        <v>2.2222222222222227E-2</v>
      </c>
      <c r="T99" s="3"/>
      <c r="U99" s="7"/>
      <c r="V99" s="8">
        <v>6</v>
      </c>
      <c r="W99" s="27">
        <v>0</v>
      </c>
      <c r="X99" s="9">
        <v>7.9166666666666663E-2</v>
      </c>
      <c r="Y99" s="10">
        <v>8.5416666666666669E-2</v>
      </c>
      <c r="Z99" s="7"/>
      <c r="AA99" s="11">
        <f t="shared" si="14"/>
        <v>6.2500000000000056E-3</v>
      </c>
    </row>
    <row r="100" spans="13:27">
      <c r="M100" s="7"/>
      <c r="N100" s="36">
        <v>17</v>
      </c>
      <c r="O100" s="8">
        <v>0</v>
      </c>
      <c r="P100" s="9">
        <v>6.1805555555555558E-2</v>
      </c>
      <c r="Q100" s="27" t="s">
        <v>22</v>
      </c>
      <c r="R100" s="7"/>
      <c r="S100" s="11" t="e">
        <f t="shared" si="13"/>
        <v>#VALUE!</v>
      </c>
      <c r="T100" s="3"/>
      <c r="U100" s="7"/>
      <c r="V100" s="8">
        <v>7</v>
      </c>
      <c r="W100" s="27">
        <v>0</v>
      </c>
      <c r="X100" s="9">
        <v>7.9166666666666663E-2</v>
      </c>
      <c r="Y100" s="10">
        <v>9.6527777777777782E-2</v>
      </c>
      <c r="Z100" s="7"/>
      <c r="AA100" s="11">
        <f t="shared" si="14"/>
        <v>1.7361111111111119E-2</v>
      </c>
    </row>
    <row r="101" spans="13:27">
      <c r="M101" s="7"/>
      <c r="N101" s="8">
        <v>18</v>
      </c>
      <c r="O101" s="8">
        <v>0</v>
      </c>
      <c r="P101" s="9">
        <v>6.1805555555555558E-2</v>
      </c>
      <c r="Q101" s="27" t="s">
        <v>22</v>
      </c>
      <c r="R101" s="7"/>
      <c r="S101" s="40" t="e">
        <f t="shared" si="13"/>
        <v>#VALUE!</v>
      </c>
      <c r="T101" s="3"/>
      <c r="U101" s="7"/>
      <c r="V101" s="8">
        <v>8</v>
      </c>
      <c r="W101" s="27">
        <v>0</v>
      </c>
      <c r="X101" s="9">
        <v>7.9166666666666663E-2</v>
      </c>
      <c r="Y101" s="9">
        <v>0.18333333333333332</v>
      </c>
      <c r="Z101" s="7"/>
      <c r="AA101" s="11">
        <f t="shared" si="14"/>
        <v>0.10416666666666666</v>
      </c>
    </row>
    <row r="102" spans="13:27">
      <c r="M102" s="7"/>
      <c r="N102" s="8">
        <v>19</v>
      </c>
      <c r="O102" s="8">
        <v>0</v>
      </c>
      <c r="P102" s="9">
        <v>6.1805555555555558E-2</v>
      </c>
      <c r="Q102" s="9">
        <v>8.1944444444444445E-2</v>
      </c>
      <c r="R102" s="7"/>
      <c r="S102" s="11">
        <f t="shared" si="13"/>
        <v>2.0138888888888887E-2</v>
      </c>
      <c r="T102" s="3"/>
      <c r="U102" s="7"/>
      <c r="V102" s="8">
        <v>9</v>
      </c>
      <c r="W102" s="27">
        <v>0</v>
      </c>
      <c r="X102" s="9">
        <v>7.9166666666666663E-2</v>
      </c>
      <c r="Y102" s="9">
        <v>9.5138888888888884E-2</v>
      </c>
      <c r="Z102" s="7"/>
      <c r="AA102" s="11">
        <f t="shared" si="14"/>
        <v>1.5972222222222221E-2</v>
      </c>
    </row>
    <row r="103" spans="13:27">
      <c r="M103" s="7"/>
      <c r="N103" s="8">
        <v>20</v>
      </c>
      <c r="O103" s="9">
        <v>3.6805555555555557E-2</v>
      </c>
      <c r="P103" s="9">
        <v>6.1805555555555558E-2</v>
      </c>
      <c r="Q103" s="9">
        <v>7.2916666666666671E-2</v>
      </c>
      <c r="R103" s="7"/>
      <c r="S103" s="11">
        <f t="shared" si="13"/>
        <v>1.1111111111111113E-2</v>
      </c>
      <c r="T103" s="3"/>
      <c r="U103" s="7"/>
      <c r="V103" s="8">
        <v>10</v>
      </c>
      <c r="W103" s="27">
        <v>0</v>
      </c>
      <c r="X103" s="9">
        <v>7.9166666666666663E-2</v>
      </c>
      <c r="Y103" s="27" t="s">
        <v>22</v>
      </c>
      <c r="Z103" s="7"/>
      <c r="AA103" s="11" t="e">
        <f t="shared" si="14"/>
        <v>#VALUE!</v>
      </c>
    </row>
    <row r="104" spans="13:27">
      <c r="M104" s="7"/>
      <c r="N104" s="36">
        <v>21</v>
      </c>
      <c r="O104" s="8">
        <v>0</v>
      </c>
      <c r="P104" s="9">
        <v>6.1805555555555558E-2</v>
      </c>
      <c r="Q104" s="9">
        <v>6.6666666666666666E-2</v>
      </c>
      <c r="R104" s="7"/>
      <c r="S104" s="40">
        <f t="shared" si="13"/>
        <v>4.8611111111111077E-3</v>
      </c>
      <c r="T104" s="3"/>
      <c r="U104" s="7"/>
      <c r="V104" s="8">
        <v>11</v>
      </c>
      <c r="W104" s="27">
        <v>0</v>
      </c>
      <c r="X104" s="9">
        <v>7.9166666666666663E-2</v>
      </c>
      <c r="Y104" s="27" t="s">
        <v>22</v>
      </c>
      <c r="Z104" s="7"/>
      <c r="AA104" s="11" t="e">
        <f t="shared" si="14"/>
        <v>#VALUE!</v>
      </c>
    </row>
    <row r="105" spans="13:27">
      <c r="M105" s="7"/>
      <c r="N105" s="8">
        <v>22</v>
      </c>
      <c r="O105" s="8">
        <v>0</v>
      </c>
      <c r="P105" s="9">
        <v>6.1805555555555558E-2</v>
      </c>
      <c r="Q105" s="27" t="s">
        <v>22</v>
      </c>
      <c r="R105" s="7"/>
      <c r="S105" s="11" t="e">
        <f t="shared" si="13"/>
        <v>#VALUE!</v>
      </c>
      <c r="T105" s="3"/>
      <c r="U105" s="7"/>
      <c r="V105" s="8">
        <v>12</v>
      </c>
      <c r="W105" s="27">
        <v>0</v>
      </c>
      <c r="X105" s="9">
        <v>7.9166666666666663E-2</v>
      </c>
      <c r="Y105" s="27" t="s">
        <v>22</v>
      </c>
      <c r="Z105" s="7"/>
      <c r="AA105" s="11" t="e">
        <f t="shared" si="14"/>
        <v>#VALUE!</v>
      </c>
    </row>
    <row r="106" spans="13:27">
      <c r="M106" s="7"/>
      <c r="N106" s="8">
        <v>23</v>
      </c>
      <c r="O106" s="8">
        <v>0</v>
      </c>
      <c r="P106" s="9">
        <v>6.1805555555555558E-2</v>
      </c>
      <c r="Q106" s="27" t="s">
        <v>22</v>
      </c>
      <c r="R106" s="7"/>
      <c r="S106" s="11" t="e">
        <f t="shared" si="13"/>
        <v>#VALUE!</v>
      </c>
      <c r="T106" s="3"/>
      <c r="U106" s="7"/>
      <c r="V106" s="8">
        <v>13</v>
      </c>
      <c r="W106" s="27">
        <v>0</v>
      </c>
      <c r="X106" s="9">
        <v>7.9166666666666663E-2</v>
      </c>
      <c r="Y106" s="27" t="s">
        <v>22</v>
      </c>
      <c r="Z106" s="7"/>
      <c r="AA106" s="11" t="e">
        <f t="shared" si="14"/>
        <v>#VALUE!</v>
      </c>
    </row>
    <row r="107" spans="13:27">
      <c r="M107" s="7"/>
      <c r="N107" s="8">
        <v>24</v>
      </c>
      <c r="O107" s="8">
        <v>0</v>
      </c>
      <c r="P107" s="9">
        <v>6.1805555555555558E-2</v>
      </c>
      <c r="Q107" s="9">
        <v>7.013888888888889E-2</v>
      </c>
      <c r="R107" s="7"/>
      <c r="S107" s="40">
        <f t="shared" si="13"/>
        <v>8.3333333333333315E-3</v>
      </c>
      <c r="T107" s="3"/>
      <c r="U107" s="7"/>
      <c r="V107" s="8">
        <v>14</v>
      </c>
      <c r="W107" s="27">
        <v>0</v>
      </c>
      <c r="X107" s="9">
        <v>7.9166666666666663E-2</v>
      </c>
      <c r="Y107" s="9">
        <v>0.10625</v>
      </c>
      <c r="Z107" s="7"/>
      <c r="AA107" s="11">
        <f t="shared" si="14"/>
        <v>2.7083333333333334E-2</v>
      </c>
    </row>
    <row r="108" spans="13:27">
      <c r="M108" s="7"/>
      <c r="N108" s="7"/>
      <c r="O108" s="7"/>
      <c r="P108" s="7"/>
      <c r="Q108" s="7"/>
      <c r="R108" s="7"/>
      <c r="S108" s="7"/>
      <c r="T108" s="3"/>
      <c r="U108" s="7"/>
      <c r="V108" s="8">
        <v>15</v>
      </c>
      <c r="W108" s="27">
        <v>0</v>
      </c>
      <c r="X108" s="9">
        <v>7.9166666666666663E-2</v>
      </c>
      <c r="Y108" s="9">
        <v>0.1076388888888889</v>
      </c>
      <c r="Z108" s="7"/>
      <c r="AA108" s="11">
        <f t="shared" si="14"/>
        <v>2.8472222222222232E-2</v>
      </c>
    </row>
    <row r="109" spans="13:27">
      <c r="M109" s="17" t="s">
        <v>44</v>
      </c>
      <c r="N109" s="18"/>
      <c r="O109" s="8">
        <v>8</v>
      </c>
      <c r="P109" s="19" t="s">
        <v>45</v>
      </c>
      <c r="Q109" s="18"/>
      <c r="R109" s="19" t="s">
        <v>51</v>
      </c>
      <c r="S109" s="18"/>
      <c r="T109" s="3"/>
      <c r="U109" s="7"/>
      <c r="V109" s="8">
        <v>16</v>
      </c>
      <c r="W109" s="27">
        <v>0</v>
      </c>
      <c r="X109" s="9">
        <v>7.9166666666666663E-2</v>
      </c>
      <c r="Y109" s="27" t="s">
        <v>22</v>
      </c>
      <c r="Z109" s="7"/>
      <c r="AA109" s="11" t="e">
        <f t="shared" si="14"/>
        <v>#VALUE!</v>
      </c>
    </row>
    <row r="110" spans="13:27">
      <c r="M110" s="17" t="s">
        <v>47</v>
      </c>
      <c r="N110" s="18"/>
      <c r="O110" s="8">
        <v>15</v>
      </c>
      <c r="P110" s="20"/>
      <c r="Q110" s="20">
        <f>O109/O111</f>
        <v>0.34782608695652173</v>
      </c>
      <c r="R110" s="7"/>
      <c r="S110" s="34">
        <f>22/23</f>
        <v>0.95652173913043481</v>
      </c>
      <c r="T110" s="3"/>
      <c r="U110" s="7"/>
      <c r="V110" s="8">
        <v>17</v>
      </c>
      <c r="W110" s="27">
        <v>0</v>
      </c>
      <c r="X110" s="9">
        <v>7.9166666666666663E-2</v>
      </c>
      <c r="Y110" s="9">
        <v>0.10694444444444444</v>
      </c>
      <c r="Z110" s="7"/>
      <c r="AA110" s="11">
        <f t="shared" si="14"/>
        <v>2.7777777777777776E-2</v>
      </c>
    </row>
    <row r="111" spans="13:27">
      <c r="M111" s="21" t="s">
        <v>48</v>
      </c>
      <c r="N111" s="18"/>
      <c r="O111" s="22">
        <f>O109+O110</f>
        <v>23</v>
      </c>
      <c r="P111" s="23" t="s">
        <v>49</v>
      </c>
      <c r="Q111" s="18"/>
      <c r="R111" s="7"/>
      <c r="S111" s="7"/>
      <c r="T111" s="3"/>
      <c r="U111" s="7"/>
      <c r="V111" s="8">
        <v>18</v>
      </c>
      <c r="W111" s="27">
        <v>0</v>
      </c>
      <c r="X111" s="9">
        <v>7.9166666666666663E-2</v>
      </c>
      <c r="Y111" s="27" t="s">
        <v>22</v>
      </c>
      <c r="Z111" s="7"/>
      <c r="AA111" s="11" t="e">
        <f t="shared" si="14"/>
        <v>#VALUE!</v>
      </c>
    </row>
    <row r="112" spans="13:27">
      <c r="M112" s="17" t="s">
        <v>50</v>
      </c>
      <c r="N112" s="18"/>
      <c r="O112" s="8">
        <v>50</v>
      </c>
      <c r="P112" s="20"/>
      <c r="Q112" s="20">
        <f>O109/O112</f>
        <v>0.16</v>
      </c>
      <c r="R112" s="7"/>
      <c r="S112" s="7"/>
      <c r="T112" s="3"/>
      <c r="U112" s="8"/>
      <c r="V112" s="8"/>
      <c r="W112" s="8"/>
      <c r="X112" s="27"/>
      <c r="Y112" s="27"/>
      <c r="Z112" s="27"/>
      <c r="AA112" s="27"/>
    </row>
    <row r="113" spans="13:27">
      <c r="M113" s="7"/>
      <c r="N113" s="7"/>
      <c r="O113" s="7"/>
      <c r="P113" s="7"/>
      <c r="Q113" s="7"/>
      <c r="R113" s="7"/>
      <c r="S113" s="7"/>
      <c r="T113" s="3"/>
      <c r="U113" s="17" t="s">
        <v>44</v>
      </c>
      <c r="V113" s="18"/>
      <c r="W113" s="8">
        <v>9</v>
      </c>
      <c r="X113" s="19" t="s">
        <v>45</v>
      </c>
      <c r="Y113" s="18"/>
      <c r="Z113" s="19" t="s">
        <v>51</v>
      </c>
      <c r="AA113" s="18"/>
    </row>
    <row r="114" spans="13:27">
      <c r="M114" s="24"/>
      <c r="N114" s="24"/>
      <c r="O114" s="24"/>
      <c r="P114" s="24"/>
      <c r="Q114" s="24"/>
      <c r="R114" s="24"/>
      <c r="S114" s="24"/>
      <c r="T114" s="3"/>
      <c r="U114" s="17" t="s">
        <v>47</v>
      </c>
      <c r="V114" s="18"/>
      <c r="W114" s="8">
        <v>9</v>
      </c>
      <c r="X114" s="20"/>
      <c r="Y114" s="20">
        <f>W113/W115</f>
        <v>0.5</v>
      </c>
      <c r="Z114" s="7"/>
      <c r="AA114" s="34">
        <f>15/15</f>
        <v>1</v>
      </c>
    </row>
    <row r="115" spans="13:27" ht="56">
      <c r="M115" s="2" t="s">
        <v>8</v>
      </c>
      <c r="N115" s="2" t="s">
        <v>9</v>
      </c>
      <c r="O115" s="2" t="s">
        <v>10</v>
      </c>
      <c r="P115" s="2" t="s">
        <v>11</v>
      </c>
      <c r="Q115" s="2" t="s">
        <v>12</v>
      </c>
      <c r="R115" s="2"/>
      <c r="S115" s="2" t="s">
        <v>13</v>
      </c>
      <c r="T115" s="3"/>
      <c r="U115" s="21" t="s">
        <v>48</v>
      </c>
      <c r="V115" s="18"/>
      <c r="W115" s="22">
        <f>W113+W114</f>
        <v>18</v>
      </c>
      <c r="X115" s="23" t="s">
        <v>49</v>
      </c>
      <c r="Y115" s="18"/>
      <c r="Z115" s="7"/>
      <c r="AA115" s="7"/>
    </row>
    <row r="116" spans="13:27">
      <c r="M116" s="7"/>
      <c r="N116" s="7"/>
      <c r="O116" s="7"/>
      <c r="P116" s="7"/>
      <c r="Q116" s="7"/>
      <c r="R116" s="7"/>
      <c r="S116" s="7"/>
      <c r="T116" s="3"/>
      <c r="U116" s="17" t="s">
        <v>50</v>
      </c>
      <c r="V116" s="18"/>
      <c r="W116" s="8">
        <v>50</v>
      </c>
      <c r="X116" s="20"/>
      <c r="Y116" s="20">
        <f>W113/W116</f>
        <v>0.18</v>
      </c>
      <c r="Z116" s="7"/>
      <c r="AA116" s="7"/>
    </row>
    <row r="117" spans="13:27">
      <c r="M117" s="26" t="s">
        <v>55</v>
      </c>
      <c r="N117" s="28">
        <v>1</v>
      </c>
      <c r="O117" s="28"/>
      <c r="P117" s="30">
        <v>6.1805555555555558E-2</v>
      </c>
      <c r="Q117" s="31"/>
      <c r="R117" s="3"/>
      <c r="S117" s="32">
        <f t="shared" ref="S117:S135" si="15">Q117-P117</f>
        <v>-6.1805555555555558E-2</v>
      </c>
      <c r="T117" s="3"/>
      <c r="U117" s="17"/>
      <c r="V117" s="18"/>
      <c r="W117" s="8"/>
      <c r="X117" s="20"/>
      <c r="Y117" s="20"/>
      <c r="Z117" s="7"/>
      <c r="AA117" s="7"/>
    </row>
    <row r="118" spans="13:27">
      <c r="M118" s="26" t="s">
        <v>53</v>
      </c>
      <c r="N118" s="8">
        <v>2</v>
      </c>
      <c r="O118" s="8">
        <v>0</v>
      </c>
      <c r="P118" s="9">
        <v>6.1805555555555558E-2</v>
      </c>
      <c r="Q118" s="27" t="s">
        <v>22</v>
      </c>
      <c r="R118" s="7"/>
      <c r="S118" s="11" t="e">
        <f t="shared" si="15"/>
        <v>#VALUE!</v>
      </c>
      <c r="T118" s="3"/>
      <c r="U118" s="25"/>
      <c r="V118" s="25"/>
      <c r="W118" s="25"/>
      <c r="X118" s="25"/>
      <c r="Y118" s="25"/>
      <c r="Z118" s="25"/>
      <c r="AA118" s="25"/>
    </row>
    <row r="119" spans="13:27" ht="56">
      <c r="M119" s="26" t="s">
        <v>21</v>
      </c>
      <c r="N119" s="8">
        <v>3</v>
      </c>
      <c r="O119" s="8">
        <v>0</v>
      </c>
      <c r="P119" s="9">
        <v>6.1805555555555558E-2</v>
      </c>
      <c r="Q119" s="13" t="s">
        <v>22</v>
      </c>
      <c r="R119" s="7"/>
      <c r="S119" s="11" t="e">
        <f t="shared" si="15"/>
        <v>#VALUE!</v>
      </c>
      <c r="T119" s="3"/>
      <c r="U119" s="2" t="s">
        <v>8</v>
      </c>
      <c r="V119" s="2" t="s">
        <v>9</v>
      </c>
      <c r="W119" s="2" t="s">
        <v>10</v>
      </c>
      <c r="X119" s="2" t="s">
        <v>11</v>
      </c>
      <c r="Y119" s="2" t="s">
        <v>12</v>
      </c>
      <c r="Z119" s="2"/>
      <c r="AA119" s="2" t="s">
        <v>13</v>
      </c>
    </row>
    <row r="120" spans="13:27">
      <c r="M120" s="7"/>
      <c r="N120" s="8">
        <v>4</v>
      </c>
      <c r="O120" s="8">
        <v>0</v>
      </c>
      <c r="P120" s="9">
        <v>6.1805555555555558E-2</v>
      </c>
      <c r="Q120" s="27" t="s">
        <v>22</v>
      </c>
      <c r="R120" s="7"/>
      <c r="S120" s="11" t="e">
        <f t="shared" si="15"/>
        <v>#VALUE!</v>
      </c>
      <c r="T120" s="3"/>
      <c r="U120" s="7"/>
      <c r="V120" s="7"/>
      <c r="W120" s="7"/>
      <c r="X120" s="7"/>
      <c r="Y120" s="7"/>
      <c r="Z120" s="7"/>
      <c r="AA120" s="7"/>
    </row>
    <row r="121" spans="13:27">
      <c r="M121" s="7"/>
      <c r="N121" s="8">
        <v>5</v>
      </c>
      <c r="O121" s="8">
        <v>0</v>
      </c>
      <c r="P121" s="9">
        <v>6.1805555555555558E-2</v>
      </c>
      <c r="Q121" s="10">
        <v>0.16111111111111112</v>
      </c>
      <c r="R121" s="7"/>
      <c r="S121" s="11">
        <f t="shared" si="15"/>
        <v>9.9305555555555564E-2</v>
      </c>
      <c r="T121" s="3"/>
      <c r="U121" s="26">
        <v>12.5</v>
      </c>
      <c r="V121" s="8">
        <v>1</v>
      </c>
      <c r="W121" s="27">
        <v>0</v>
      </c>
      <c r="X121" s="9">
        <v>5.5555555555555552E-2</v>
      </c>
      <c r="Y121" s="13" t="s">
        <v>22</v>
      </c>
      <c r="Z121" s="7"/>
      <c r="AA121" s="11" t="e">
        <f t="shared" ref="AA121:AA130" si="16">Y121-X121</f>
        <v>#VALUE!</v>
      </c>
    </row>
    <row r="122" spans="13:27">
      <c r="M122" s="7"/>
      <c r="N122" s="8">
        <v>6</v>
      </c>
      <c r="O122" s="8">
        <v>0</v>
      </c>
      <c r="P122" s="9">
        <v>6.1805555555555558E-2</v>
      </c>
      <c r="Q122" s="27" t="s">
        <v>22</v>
      </c>
      <c r="R122" s="7"/>
      <c r="S122" s="11" t="e">
        <f t="shared" si="15"/>
        <v>#VALUE!</v>
      </c>
      <c r="T122" s="3"/>
      <c r="U122" s="8" t="s">
        <v>53</v>
      </c>
      <c r="V122" s="8">
        <v>2</v>
      </c>
      <c r="W122" s="27">
        <v>0</v>
      </c>
      <c r="X122" s="9">
        <v>5.5555555555555552E-2</v>
      </c>
      <c r="Y122" s="13" t="s">
        <v>22</v>
      </c>
      <c r="Z122" s="7"/>
      <c r="AA122" s="11" t="e">
        <f t="shared" si="16"/>
        <v>#VALUE!</v>
      </c>
    </row>
    <row r="123" spans="13:27">
      <c r="M123" s="7"/>
      <c r="N123" s="8">
        <v>7</v>
      </c>
      <c r="O123" s="8">
        <v>0</v>
      </c>
      <c r="P123" s="9">
        <v>6.1805555555555558E-2</v>
      </c>
      <c r="Q123" s="10">
        <v>8.4027777777777785E-2</v>
      </c>
      <c r="R123" s="7"/>
      <c r="S123" s="11">
        <f t="shared" si="15"/>
        <v>2.2222222222222227E-2</v>
      </c>
      <c r="T123" s="3"/>
      <c r="U123" s="8" t="s">
        <v>23</v>
      </c>
      <c r="V123" s="8">
        <v>3</v>
      </c>
      <c r="W123" s="27">
        <v>0</v>
      </c>
      <c r="X123" s="9">
        <v>5.5555555555555552E-2</v>
      </c>
      <c r="Y123" s="13" t="s">
        <v>22</v>
      </c>
      <c r="Z123" s="7"/>
      <c r="AA123" s="11" t="e">
        <f t="shared" si="16"/>
        <v>#VALUE!</v>
      </c>
    </row>
    <row r="124" spans="13:27">
      <c r="M124" s="7"/>
      <c r="N124" s="36">
        <v>8</v>
      </c>
      <c r="O124" s="36">
        <v>0</v>
      </c>
      <c r="P124" s="38">
        <v>6.1805555555555558E-2</v>
      </c>
      <c r="Q124" s="37" t="s">
        <v>22</v>
      </c>
      <c r="R124" s="39"/>
      <c r="S124" s="40" t="e">
        <f t="shared" si="15"/>
        <v>#VALUE!</v>
      </c>
      <c r="T124" s="3"/>
      <c r="U124" s="7"/>
      <c r="V124" s="8">
        <v>4</v>
      </c>
      <c r="W124" s="27">
        <v>0</v>
      </c>
      <c r="X124" s="9">
        <v>5.5555555555555552E-2</v>
      </c>
      <c r="Y124" s="10">
        <v>6.1111111111111109E-2</v>
      </c>
      <c r="Z124" s="7"/>
      <c r="AA124" s="11">
        <f t="shared" si="16"/>
        <v>5.5555555555555566E-3</v>
      </c>
    </row>
    <row r="125" spans="13:27">
      <c r="M125" s="7"/>
      <c r="N125" s="8">
        <v>9</v>
      </c>
      <c r="O125" s="8">
        <v>0</v>
      </c>
      <c r="P125" s="9">
        <v>6.1805555555555558E-2</v>
      </c>
      <c r="Q125" s="27" t="s">
        <v>22</v>
      </c>
      <c r="R125" s="7"/>
      <c r="S125" s="11" t="e">
        <f t="shared" si="15"/>
        <v>#VALUE!</v>
      </c>
      <c r="T125" s="3"/>
      <c r="U125" s="7"/>
      <c r="V125" s="8">
        <v>5</v>
      </c>
      <c r="W125" s="27">
        <v>0</v>
      </c>
      <c r="X125" s="9">
        <v>5.5555555555555552E-2</v>
      </c>
      <c r="Y125" s="10">
        <v>6.3194444444444442E-2</v>
      </c>
      <c r="Z125" s="7"/>
      <c r="AA125" s="11">
        <f t="shared" si="16"/>
        <v>7.6388888888888895E-3</v>
      </c>
    </row>
    <row r="126" spans="13:27">
      <c r="M126" s="7"/>
      <c r="N126" s="8">
        <v>10</v>
      </c>
      <c r="O126" s="8">
        <v>0</v>
      </c>
      <c r="P126" s="9">
        <v>6.1805555555555558E-2</v>
      </c>
      <c r="Q126" s="27" t="s">
        <v>22</v>
      </c>
      <c r="R126" s="7"/>
      <c r="S126" s="11" t="e">
        <f t="shared" si="15"/>
        <v>#VALUE!</v>
      </c>
      <c r="T126" s="3"/>
      <c r="U126" s="7"/>
      <c r="V126" s="8">
        <v>6</v>
      </c>
      <c r="W126" s="27">
        <v>0</v>
      </c>
      <c r="X126" s="9">
        <v>5.5555555555555552E-2</v>
      </c>
      <c r="Y126" s="10">
        <v>7.7777777777777779E-2</v>
      </c>
      <c r="Z126" s="7"/>
      <c r="AA126" s="11">
        <f t="shared" si="16"/>
        <v>2.2222222222222227E-2</v>
      </c>
    </row>
    <row r="127" spans="13:27">
      <c r="M127" s="7"/>
      <c r="N127" s="8">
        <v>11</v>
      </c>
      <c r="O127" s="8">
        <v>0</v>
      </c>
      <c r="P127" s="9">
        <v>6.1805555555555558E-2</v>
      </c>
      <c r="Q127" s="27" t="s">
        <v>22</v>
      </c>
      <c r="R127" s="7"/>
      <c r="S127" s="11" t="e">
        <f t="shared" si="15"/>
        <v>#VALUE!</v>
      </c>
      <c r="T127" s="3"/>
      <c r="U127" s="7"/>
      <c r="V127" s="8">
        <v>7</v>
      </c>
      <c r="W127" s="27">
        <v>0</v>
      </c>
      <c r="X127" s="9">
        <v>5.5555555555555552E-2</v>
      </c>
      <c r="Y127" s="10">
        <v>0.11666666666666667</v>
      </c>
      <c r="Z127" s="7"/>
      <c r="AA127" s="11">
        <f t="shared" si="16"/>
        <v>6.1111111111111116E-2</v>
      </c>
    </row>
    <row r="128" spans="13:27">
      <c r="M128" s="7"/>
      <c r="N128" s="28">
        <v>12</v>
      </c>
      <c r="O128" s="28"/>
      <c r="P128" s="30">
        <v>6.1805555555555558E-2</v>
      </c>
      <c r="Q128" s="29"/>
      <c r="R128" s="3"/>
      <c r="S128" s="32">
        <f t="shared" si="15"/>
        <v>-6.1805555555555558E-2</v>
      </c>
      <c r="T128" s="3"/>
      <c r="U128" s="7"/>
      <c r="V128" s="8">
        <v>8</v>
      </c>
      <c r="W128" s="27">
        <v>0</v>
      </c>
      <c r="X128" s="9">
        <v>5.5555555555555552E-2</v>
      </c>
      <c r="Y128" s="13" t="s">
        <v>22</v>
      </c>
      <c r="Z128" s="7"/>
      <c r="AA128" s="11" t="e">
        <f t="shared" si="16"/>
        <v>#VALUE!</v>
      </c>
    </row>
    <row r="129" spans="13:27">
      <c r="M129" s="7"/>
      <c r="N129" s="8">
        <v>13</v>
      </c>
      <c r="O129" s="8">
        <v>0</v>
      </c>
      <c r="P129" s="9">
        <v>6.1805555555555558E-2</v>
      </c>
      <c r="Q129" s="27" t="s">
        <v>22</v>
      </c>
      <c r="R129" s="7"/>
      <c r="S129" s="11" t="e">
        <f t="shared" si="15"/>
        <v>#VALUE!</v>
      </c>
      <c r="T129" s="3"/>
      <c r="U129" s="7"/>
      <c r="V129" s="8">
        <v>9</v>
      </c>
      <c r="W129" s="27">
        <v>0</v>
      </c>
      <c r="X129" s="9">
        <v>5.5555555555555552E-2</v>
      </c>
      <c r="Y129" s="10">
        <v>7.4305555555555555E-2</v>
      </c>
      <c r="Z129" s="7"/>
      <c r="AA129" s="11">
        <f t="shared" si="16"/>
        <v>1.8750000000000003E-2</v>
      </c>
    </row>
    <row r="130" spans="13:27">
      <c r="M130" s="7"/>
      <c r="N130" s="8">
        <v>14</v>
      </c>
      <c r="O130" s="8">
        <v>0</v>
      </c>
      <c r="P130" s="9">
        <v>6.1805555555555558E-2</v>
      </c>
      <c r="Q130" s="27" t="s">
        <v>22</v>
      </c>
      <c r="R130" s="7"/>
      <c r="S130" s="11" t="e">
        <f t="shared" si="15"/>
        <v>#VALUE!</v>
      </c>
      <c r="T130" s="3"/>
      <c r="U130" s="7"/>
      <c r="V130" s="8">
        <v>10</v>
      </c>
      <c r="W130" s="27">
        <v>0</v>
      </c>
      <c r="X130" s="9">
        <v>5.5555555555555552E-2</v>
      </c>
      <c r="Y130" s="10">
        <v>0.10694444444444444</v>
      </c>
      <c r="Z130" s="7"/>
      <c r="AA130" s="11">
        <f t="shared" si="16"/>
        <v>5.1388888888888887E-2</v>
      </c>
    </row>
    <row r="131" spans="13:27">
      <c r="M131" s="7"/>
      <c r="N131" s="8">
        <v>15</v>
      </c>
      <c r="O131" s="8">
        <v>0</v>
      </c>
      <c r="P131" s="9">
        <v>6.1805555555555558E-2</v>
      </c>
      <c r="Q131" s="27" t="s">
        <v>22</v>
      </c>
      <c r="R131" s="7"/>
      <c r="S131" s="40" t="e">
        <f t="shared" si="15"/>
        <v>#VALUE!</v>
      </c>
      <c r="T131" s="3"/>
      <c r="U131" s="7"/>
      <c r="V131" s="8"/>
      <c r="W131" s="27"/>
      <c r="X131" s="9"/>
      <c r="Y131" s="13"/>
      <c r="Z131" s="7"/>
      <c r="AA131" s="7"/>
    </row>
    <row r="132" spans="13:27">
      <c r="M132" s="7"/>
      <c r="N132" s="8">
        <v>16</v>
      </c>
      <c r="O132" s="8">
        <v>0</v>
      </c>
      <c r="P132" s="9">
        <v>6.1805555555555558E-2</v>
      </c>
      <c r="Q132" s="9">
        <v>8.611111111111111E-2</v>
      </c>
      <c r="R132" s="7"/>
      <c r="S132" s="11">
        <f t="shared" si="15"/>
        <v>2.4305555555555552E-2</v>
      </c>
      <c r="T132" s="3"/>
      <c r="U132" s="17" t="s">
        <v>44</v>
      </c>
      <c r="V132" s="18"/>
      <c r="W132" s="8">
        <v>6</v>
      </c>
      <c r="X132" s="19" t="s">
        <v>45</v>
      </c>
      <c r="Y132" s="18"/>
      <c r="Z132" s="19" t="s">
        <v>51</v>
      </c>
      <c r="AA132" s="18"/>
    </row>
    <row r="133" spans="13:27">
      <c r="M133" s="7"/>
      <c r="N133" s="36">
        <v>17</v>
      </c>
      <c r="O133" s="8">
        <v>0</v>
      </c>
      <c r="P133" s="9">
        <v>6.1805555555555558E-2</v>
      </c>
      <c r="Q133" s="10">
        <v>7.2222222222222215E-2</v>
      </c>
      <c r="R133" s="7"/>
      <c r="S133" s="11">
        <f t="shared" si="15"/>
        <v>1.0416666666666657E-2</v>
      </c>
      <c r="T133" s="3"/>
      <c r="U133" s="17" t="s">
        <v>47</v>
      </c>
      <c r="V133" s="18"/>
      <c r="W133" s="8">
        <v>4</v>
      </c>
      <c r="X133" s="20"/>
      <c r="Y133" s="20">
        <f>W132/W134</f>
        <v>0.6</v>
      </c>
      <c r="Z133" s="7"/>
      <c r="AA133" s="34">
        <f>15/15</f>
        <v>1</v>
      </c>
    </row>
    <row r="134" spans="13:27">
      <c r="M134" s="7"/>
      <c r="N134" s="8">
        <v>18</v>
      </c>
      <c r="O134" s="8">
        <v>0</v>
      </c>
      <c r="P134" s="9">
        <v>6.1805555555555558E-2</v>
      </c>
      <c r="Q134" s="27" t="s">
        <v>22</v>
      </c>
      <c r="R134" s="7"/>
      <c r="S134" s="40" t="e">
        <f t="shared" si="15"/>
        <v>#VALUE!</v>
      </c>
      <c r="T134" s="3"/>
      <c r="U134" s="21" t="s">
        <v>48</v>
      </c>
      <c r="V134" s="18"/>
      <c r="W134" s="22">
        <f>W132+W133</f>
        <v>10</v>
      </c>
      <c r="X134" s="23" t="s">
        <v>49</v>
      </c>
      <c r="Y134" s="18"/>
      <c r="Z134" s="7"/>
      <c r="AA134" s="7"/>
    </row>
    <row r="135" spans="13:27">
      <c r="M135" s="7"/>
      <c r="N135" s="8">
        <v>19</v>
      </c>
      <c r="O135" s="8">
        <v>0</v>
      </c>
      <c r="P135" s="9">
        <v>6.1805555555555558E-2</v>
      </c>
      <c r="Q135" s="9">
        <v>7.4305555555555555E-2</v>
      </c>
      <c r="R135" s="7"/>
      <c r="S135" s="11">
        <f t="shared" si="15"/>
        <v>1.2499999999999997E-2</v>
      </c>
      <c r="T135" s="3"/>
      <c r="U135" s="17" t="s">
        <v>50</v>
      </c>
      <c r="V135" s="18"/>
      <c r="W135" s="8">
        <v>50</v>
      </c>
      <c r="X135" s="20"/>
      <c r="Y135" s="20">
        <f>W132/W135</f>
        <v>0.12</v>
      </c>
      <c r="Z135" s="7"/>
      <c r="AA135" s="7"/>
    </row>
    <row r="136" spans="13:27">
      <c r="M136" s="7"/>
      <c r="N136" s="8"/>
      <c r="O136" s="9"/>
      <c r="P136" s="9"/>
      <c r="Q136" s="9"/>
      <c r="R136" s="7"/>
      <c r="S136" s="7"/>
      <c r="T136" s="3"/>
      <c r="U136" s="7"/>
      <c r="V136" s="8"/>
      <c r="W136" s="27"/>
      <c r="X136" s="9"/>
      <c r="Y136" s="13"/>
      <c r="Z136" s="7"/>
      <c r="AA136" s="7"/>
    </row>
    <row r="137" spans="13:27">
      <c r="M137" s="17" t="s">
        <v>44</v>
      </c>
      <c r="N137" s="18"/>
      <c r="O137" s="8">
        <v>5</v>
      </c>
      <c r="P137" s="19" t="s">
        <v>45</v>
      </c>
      <c r="Q137" s="18"/>
      <c r="R137" s="19" t="s">
        <v>51</v>
      </c>
      <c r="S137" s="18"/>
      <c r="T137" s="3"/>
      <c r="U137" s="25"/>
      <c r="V137" s="25"/>
      <c r="W137" s="25"/>
      <c r="X137" s="25"/>
      <c r="Y137" s="25"/>
      <c r="Z137" s="25"/>
      <c r="AA137" s="25"/>
    </row>
    <row r="138" spans="13:27" ht="56">
      <c r="M138" s="17" t="s">
        <v>47</v>
      </c>
      <c r="N138" s="18"/>
      <c r="O138" s="8">
        <v>12</v>
      </c>
      <c r="P138" s="20"/>
      <c r="Q138" s="20">
        <f>O137/O139</f>
        <v>0.29411764705882354</v>
      </c>
      <c r="R138" s="7"/>
      <c r="S138" s="34">
        <f>17/17</f>
        <v>1</v>
      </c>
      <c r="T138" s="3"/>
      <c r="U138" s="2" t="s">
        <v>8</v>
      </c>
      <c r="V138" s="2" t="s">
        <v>9</v>
      </c>
      <c r="W138" s="2" t="s">
        <v>10</v>
      </c>
      <c r="X138" s="2" t="s">
        <v>11</v>
      </c>
      <c r="Y138" s="2" t="s">
        <v>12</v>
      </c>
      <c r="Z138" s="2"/>
      <c r="AA138" s="2" t="s">
        <v>13</v>
      </c>
    </row>
    <row r="139" spans="13:27">
      <c r="M139" s="21" t="s">
        <v>48</v>
      </c>
      <c r="N139" s="18"/>
      <c r="O139" s="22">
        <f>O137+O138</f>
        <v>17</v>
      </c>
      <c r="P139" s="23" t="s">
        <v>49</v>
      </c>
      <c r="Q139" s="18"/>
      <c r="R139" s="7"/>
      <c r="S139" s="7"/>
      <c r="T139" s="3"/>
      <c r="U139" s="7"/>
      <c r="V139" s="7"/>
      <c r="W139" s="7"/>
      <c r="X139" s="7"/>
      <c r="Y139" s="7"/>
      <c r="Z139" s="7"/>
      <c r="AA139" s="7"/>
    </row>
    <row r="140" spans="13:27">
      <c r="M140" s="17" t="s">
        <v>50</v>
      </c>
      <c r="N140" s="18"/>
      <c r="O140" s="8">
        <v>50</v>
      </c>
      <c r="P140" s="20"/>
      <c r="Q140" s="20">
        <f>O137/O140</f>
        <v>0.1</v>
      </c>
      <c r="R140" s="7"/>
      <c r="S140" s="7"/>
      <c r="T140" s="3"/>
      <c r="U140" s="26">
        <v>12.7</v>
      </c>
      <c r="V140" s="8">
        <v>1</v>
      </c>
      <c r="W140" s="27">
        <v>0</v>
      </c>
      <c r="X140" s="9">
        <v>7.6388888888888895E-2</v>
      </c>
      <c r="Y140" s="10">
        <v>9.2361111111111116E-2</v>
      </c>
      <c r="Z140" s="7"/>
      <c r="AA140" s="11">
        <f t="shared" ref="AA140:AA162" si="17">Y140-X140</f>
        <v>1.5972222222222221E-2</v>
      </c>
    </row>
    <row r="141" spans="13:27">
      <c r="M141" s="7"/>
      <c r="N141" s="7"/>
      <c r="O141" s="7"/>
      <c r="P141" s="7"/>
      <c r="Q141" s="7"/>
      <c r="R141" s="7"/>
      <c r="S141" s="7"/>
      <c r="T141" s="3"/>
      <c r="U141" s="8" t="s">
        <v>19</v>
      </c>
      <c r="V141" s="8">
        <v>2</v>
      </c>
      <c r="W141" s="27">
        <v>0</v>
      </c>
      <c r="X141" s="9">
        <v>7.6388888888888895E-2</v>
      </c>
      <c r="Y141" s="10">
        <v>0.10416666666666667</v>
      </c>
      <c r="Z141" s="7"/>
      <c r="AA141" s="11">
        <f t="shared" si="17"/>
        <v>2.7777777777777776E-2</v>
      </c>
    </row>
    <row r="142" spans="13:27">
      <c r="M142" s="24"/>
      <c r="N142" s="24"/>
      <c r="O142" s="24"/>
      <c r="P142" s="24"/>
      <c r="Q142" s="24"/>
      <c r="R142" s="24"/>
      <c r="S142" s="24"/>
      <c r="T142" s="3"/>
      <c r="U142" s="8" t="s">
        <v>23</v>
      </c>
      <c r="V142" s="8">
        <v>3</v>
      </c>
      <c r="W142" s="27">
        <v>0</v>
      </c>
      <c r="X142" s="9">
        <v>7.6388888888888895E-2</v>
      </c>
      <c r="Y142" s="10">
        <v>9.8611111111111108E-2</v>
      </c>
      <c r="Z142" s="7"/>
      <c r="AA142" s="11">
        <f t="shared" si="17"/>
        <v>2.2222222222222213E-2</v>
      </c>
    </row>
    <row r="143" spans="13:27" ht="56">
      <c r="M143" s="2" t="s">
        <v>8</v>
      </c>
      <c r="N143" s="2" t="s">
        <v>9</v>
      </c>
      <c r="O143" s="2" t="s">
        <v>10</v>
      </c>
      <c r="P143" s="2" t="s">
        <v>11</v>
      </c>
      <c r="Q143" s="2" t="s">
        <v>12</v>
      </c>
      <c r="R143" s="2"/>
      <c r="S143" s="2" t="s">
        <v>13</v>
      </c>
      <c r="T143" s="3"/>
      <c r="U143" s="41" t="s">
        <v>56</v>
      </c>
      <c r="V143" s="8">
        <v>4</v>
      </c>
      <c r="W143" s="27">
        <v>0</v>
      </c>
      <c r="X143" s="9">
        <v>7.6388888888888895E-2</v>
      </c>
      <c r="Y143" s="10">
        <v>8.819444444444445E-2</v>
      </c>
      <c r="Z143" s="7"/>
      <c r="AA143" s="11">
        <f t="shared" si="17"/>
        <v>1.1805555555555555E-2</v>
      </c>
    </row>
    <row r="144" spans="13:27">
      <c r="M144" s="7"/>
      <c r="N144" s="7"/>
      <c r="O144" s="7"/>
      <c r="P144" s="7"/>
      <c r="Q144" s="7"/>
      <c r="R144" s="7"/>
      <c r="S144" s="7"/>
      <c r="T144" s="3"/>
      <c r="U144" s="7"/>
      <c r="V144" s="8">
        <v>5</v>
      </c>
      <c r="W144" s="27">
        <v>0</v>
      </c>
      <c r="X144" s="9">
        <v>7.6388888888888895E-2</v>
      </c>
      <c r="Y144" s="13" t="s">
        <v>22</v>
      </c>
      <c r="Z144" s="7"/>
      <c r="AA144" s="11" t="e">
        <f t="shared" si="17"/>
        <v>#VALUE!</v>
      </c>
    </row>
    <row r="145" spans="13:27">
      <c r="M145" s="26">
        <v>12.21</v>
      </c>
      <c r="N145" s="36">
        <v>1</v>
      </c>
      <c r="O145" s="36">
        <v>0</v>
      </c>
      <c r="P145" s="38">
        <v>4.9305555555555554E-2</v>
      </c>
      <c r="Q145" s="42">
        <v>6.1805555555555558E-2</v>
      </c>
      <c r="R145" s="39"/>
      <c r="S145" s="40">
        <f t="shared" ref="S145:S162" si="18">Q145-P145</f>
        <v>1.2500000000000004E-2</v>
      </c>
      <c r="T145" s="3"/>
      <c r="U145" s="7"/>
      <c r="V145" s="8">
        <v>6</v>
      </c>
      <c r="W145" s="27">
        <v>0</v>
      </c>
      <c r="X145" s="9">
        <v>7.6388888888888895E-2</v>
      </c>
      <c r="Y145" s="10">
        <v>8.7499999999999994E-2</v>
      </c>
      <c r="Z145" s="7"/>
      <c r="AA145" s="11">
        <f t="shared" si="17"/>
        <v>1.1111111111111099E-2</v>
      </c>
    </row>
    <row r="146" spans="13:27">
      <c r="M146" s="26" t="s">
        <v>19</v>
      </c>
      <c r="N146" s="36">
        <v>2</v>
      </c>
      <c r="O146" s="36">
        <v>0</v>
      </c>
      <c r="P146" s="38">
        <v>4.9305555555555554E-2</v>
      </c>
      <c r="Q146" s="37" t="s">
        <v>22</v>
      </c>
      <c r="R146" s="39"/>
      <c r="S146" s="40" t="e">
        <f t="shared" si="18"/>
        <v>#VALUE!</v>
      </c>
      <c r="T146" s="3"/>
      <c r="U146" s="7"/>
      <c r="V146" s="8">
        <v>7</v>
      </c>
      <c r="W146" s="27">
        <v>0</v>
      </c>
      <c r="X146" s="9">
        <v>7.6388888888888895E-2</v>
      </c>
      <c r="Y146" s="13" t="s">
        <v>22</v>
      </c>
      <c r="Z146" s="7"/>
      <c r="AA146" s="11" t="e">
        <f t="shared" si="17"/>
        <v>#VALUE!</v>
      </c>
    </row>
    <row r="147" spans="13:27">
      <c r="M147" s="26" t="s">
        <v>21</v>
      </c>
      <c r="N147" s="36">
        <v>3</v>
      </c>
      <c r="O147" s="36">
        <v>0</v>
      </c>
      <c r="P147" s="38">
        <v>4.9305555555555554E-2</v>
      </c>
      <c r="Q147" s="37" t="s">
        <v>22</v>
      </c>
      <c r="R147" s="39"/>
      <c r="S147" s="40" t="e">
        <f t="shared" si="18"/>
        <v>#VALUE!</v>
      </c>
      <c r="T147" s="3"/>
      <c r="U147" s="7"/>
      <c r="V147" s="8">
        <v>8</v>
      </c>
      <c r="W147" s="27">
        <v>0</v>
      </c>
      <c r="X147" s="9">
        <v>7.6388888888888895E-2</v>
      </c>
      <c r="Y147" s="13" t="s">
        <v>22</v>
      </c>
      <c r="Z147" s="7"/>
      <c r="AA147" s="11" t="e">
        <f t="shared" si="17"/>
        <v>#VALUE!</v>
      </c>
    </row>
    <row r="148" spans="13:27">
      <c r="M148" s="7"/>
      <c r="N148" s="36">
        <v>4</v>
      </c>
      <c r="O148" s="36">
        <v>0</v>
      </c>
      <c r="P148" s="38">
        <v>4.9305555555555554E-2</v>
      </c>
      <c r="Q148" s="37" t="s">
        <v>22</v>
      </c>
      <c r="R148" s="39"/>
      <c r="S148" s="40" t="e">
        <f t="shared" si="18"/>
        <v>#VALUE!</v>
      </c>
      <c r="T148" s="3"/>
      <c r="U148" s="7"/>
      <c r="V148" s="8">
        <v>9</v>
      </c>
      <c r="W148" s="27">
        <v>0</v>
      </c>
      <c r="X148" s="9">
        <v>7.6388888888888895E-2</v>
      </c>
      <c r="Y148" s="10">
        <v>8.7499999999999994E-2</v>
      </c>
      <c r="Z148" s="7"/>
      <c r="AA148" s="11">
        <f t="shared" si="17"/>
        <v>1.1111111111111099E-2</v>
      </c>
    </row>
    <row r="149" spans="13:27">
      <c r="M149" s="7"/>
      <c r="N149" s="36">
        <v>5</v>
      </c>
      <c r="O149" s="36">
        <v>0</v>
      </c>
      <c r="P149" s="38">
        <v>4.9305555555555554E-2</v>
      </c>
      <c r="Q149" s="37" t="s">
        <v>22</v>
      </c>
      <c r="R149" s="39"/>
      <c r="S149" s="40" t="e">
        <f t="shared" si="18"/>
        <v>#VALUE!</v>
      </c>
      <c r="T149" s="3"/>
      <c r="U149" s="7"/>
      <c r="V149" s="8">
        <v>10</v>
      </c>
      <c r="W149" s="27">
        <v>0</v>
      </c>
      <c r="X149" s="9">
        <v>7.6388888888888895E-2</v>
      </c>
      <c r="Y149" s="10">
        <v>0.17222222222222222</v>
      </c>
      <c r="Z149" s="7"/>
      <c r="AA149" s="11">
        <f t="shared" si="17"/>
        <v>9.5833333333333326E-2</v>
      </c>
    </row>
    <row r="150" spans="13:27">
      <c r="M150" s="7"/>
      <c r="N150" s="36">
        <v>6</v>
      </c>
      <c r="O150" s="36">
        <v>0</v>
      </c>
      <c r="P150" s="38">
        <v>4.9305555555555554E-2</v>
      </c>
      <c r="Q150" s="37" t="s">
        <v>22</v>
      </c>
      <c r="R150" s="39"/>
      <c r="S150" s="40" t="e">
        <f t="shared" si="18"/>
        <v>#VALUE!</v>
      </c>
      <c r="T150" s="3"/>
      <c r="U150" s="7"/>
      <c r="V150" s="8">
        <v>11</v>
      </c>
      <c r="W150" s="27">
        <v>0</v>
      </c>
      <c r="X150" s="9">
        <v>7.6388888888888895E-2</v>
      </c>
      <c r="Y150" s="13" t="s">
        <v>22</v>
      </c>
      <c r="Z150" s="7"/>
      <c r="AA150" s="11" t="e">
        <f t="shared" si="17"/>
        <v>#VALUE!</v>
      </c>
    </row>
    <row r="151" spans="13:27">
      <c r="M151" s="7"/>
      <c r="N151" s="36">
        <v>7</v>
      </c>
      <c r="O151" s="36">
        <v>0</v>
      </c>
      <c r="P151" s="38">
        <v>4.9305555555555554E-2</v>
      </c>
      <c r="Q151" s="42">
        <v>5.1388888888888887E-2</v>
      </c>
      <c r="R151" s="39"/>
      <c r="S151" s="40">
        <f t="shared" si="18"/>
        <v>2.0833333333333329E-3</v>
      </c>
      <c r="T151" s="3"/>
      <c r="U151" s="8"/>
      <c r="V151" s="8">
        <v>12</v>
      </c>
      <c r="W151" s="27">
        <v>0</v>
      </c>
      <c r="X151" s="9">
        <v>7.6388888888888895E-2</v>
      </c>
      <c r="Y151" s="13" t="s">
        <v>22</v>
      </c>
      <c r="Z151" s="27"/>
      <c r="AA151" s="11" t="e">
        <f t="shared" si="17"/>
        <v>#VALUE!</v>
      </c>
    </row>
    <row r="152" spans="13:27">
      <c r="M152" s="7"/>
      <c r="N152" s="36">
        <v>8</v>
      </c>
      <c r="O152" s="36">
        <v>0</v>
      </c>
      <c r="P152" s="38">
        <v>4.9305555555555554E-2</v>
      </c>
      <c r="Q152" s="37" t="s">
        <v>22</v>
      </c>
      <c r="R152" s="39"/>
      <c r="S152" s="40" t="e">
        <f t="shared" si="18"/>
        <v>#VALUE!</v>
      </c>
      <c r="T152" s="3"/>
      <c r="U152" s="8"/>
      <c r="V152" s="8">
        <v>13</v>
      </c>
      <c r="W152" s="27">
        <v>0</v>
      </c>
      <c r="X152" s="9">
        <v>7.6388888888888895E-2</v>
      </c>
      <c r="Y152" s="13" t="s">
        <v>22</v>
      </c>
      <c r="Z152" s="7"/>
      <c r="AA152" s="11" t="e">
        <f t="shared" si="17"/>
        <v>#VALUE!</v>
      </c>
    </row>
    <row r="153" spans="13:27">
      <c r="M153" s="7"/>
      <c r="N153" s="36">
        <v>9</v>
      </c>
      <c r="O153" s="36">
        <v>0</v>
      </c>
      <c r="P153" s="38">
        <v>4.9305555555555554E-2</v>
      </c>
      <c r="Q153" s="42">
        <v>5.9027777777777776E-2</v>
      </c>
      <c r="R153" s="39"/>
      <c r="S153" s="40">
        <f t="shared" si="18"/>
        <v>9.7222222222222224E-3</v>
      </c>
      <c r="T153" s="3"/>
      <c r="U153" s="43"/>
      <c r="V153" s="8">
        <v>14</v>
      </c>
      <c r="W153" s="27">
        <v>0</v>
      </c>
      <c r="X153" s="9">
        <v>7.6388888888888895E-2</v>
      </c>
      <c r="Y153" s="13" t="s">
        <v>22</v>
      </c>
      <c r="Z153" s="7"/>
      <c r="AA153" s="11" t="e">
        <f t="shared" si="17"/>
        <v>#VALUE!</v>
      </c>
    </row>
    <row r="154" spans="13:27">
      <c r="M154" s="7"/>
      <c r="N154" s="36">
        <v>10</v>
      </c>
      <c r="O154" s="36">
        <v>0</v>
      </c>
      <c r="P154" s="38">
        <v>4.9305555555555554E-2</v>
      </c>
      <c r="Q154" s="37" t="s">
        <v>22</v>
      </c>
      <c r="R154" s="39"/>
      <c r="S154" s="40" t="e">
        <f t="shared" si="18"/>
        <v>#VALUE!</v>
      </c>
      <c r="T154" s="3"/>
      <c r="U154" s="8"/>
      <c r="V154" s="8">
        <v>15</v>
      </c>
      <c r="W154" s="27">
        <v>0</v>
      </c>
      <c r="X154" s="9">
        <v>7.6388888888888895E-2</v>
      </c>
      <c r="Y154" s="13" t="s">
        <v>22</v>
      </c>
      <c r="Z154" s="7"/>
      <c r="AA154" s="11" t="e">
        <f t="shared" si="17"/>
        <v>#VALUE!</v>
      </c>
    </row>
    <row r="155" spans="13:27">
      <c r="M155" s="7"/>
      <c r="N155" s="36">
        <v>11</v>
      </c>
      <c r="O155" s="36">
        <v>0</v>
      </c>
      <c r="P155" s="38">
        <v>4.9305555555555554E-2</v>
      </c>
      <c r="Q155" s="37" t="s">
        <v>22</v>
      </c>
      <c r="R155" s="39"/>
      <c r="S155" s="40" t="e">
        <f t="shared" si="18"/>
        <v>#VALUE!</v>
      </c>
      <c r="T155" s="3"/>
      <c r="U155" s="7"/>
      <c r="V155" s="8">
        <v>16</v>
      </c>
      <c r="W155" s="27">
        <v>0</v>
      </c>
      <c r="X155" s="9">
        <v>7.6388888888888895E-2</v>
      </c>
      <c r="Y155" s="10">
        <v>8.7499999999999994E-2</v>
      </c>
      <c r="Z155" s="7"/>
      <c r="AA155" s="11">
        <f t="shared" si="17"/>
        <v>1.1111111111111099E-2</v>
      </c>
    </row>
    <row r="156" spans="13:27">
      <c r="M156" s="7"/>
      <c r="N156" s="36">
        <v>12</v>
      </c>
      <c r="O156" s="36">
        <v>0</v>
      </c>
      <c r="P156" s="38">
        <v>4.9305555555555554E-2</v>
      </c>
      <c r="Q156" s="37" t="s">
        <v>22</v>
      </c>
      <c r="R156" s="39"/>
      <c r="S156" s="40" t="e">
        <f t="shared" si="18"/>
        <v>#VALUE!</v>
      </c>
      <c r="T156" s="3"/>
      <c r="U156" s="7"/>
      <c r="V156" s="8">
        <v>17</v>
      </c>
      <c r="W156" s="27">
        <v>0</v>
      </c>
      <c r="X156" s="9">
        <v>7.6388888888888895E-2</v>
      </c>
      <c r="Y156" s="10">
        <v>0.10138888888888889</v>
      </c>
      <c r="Z156" s="7"/>
      <c r="AA156" s="11">
        <f t="shared" si="17"/>
        <v>2.4999999999999994E-2</v>
      </c>
    </row>
    <row r="157" spans="13:27">
      <c r="M157" s="7"/>
      <c r="N157" s="36">
        <v>13</v>
      </c>
      <c r="O157" s="36">
        <v>0</v>
      </c>
      <c r="P157" s="38">
        <v>4.9305555555555554E-2</v>
      </c>
      <c r="Q157" s="44">
        <v>5.7638888888888892E-2</v>
      </c>
      <c r="R157" s="39"/>
      <c r="S157" s="40">
        <f t="shared" si="18"/>
        <v>8.3333333333333384E-3</v>
      </c>
      <c r="T157" s="3"/>
      <c r="U157" s="7"/>
      <c r="V157" s="8">
        <v>18</v>
      </c>
      <c r="W157" s="27">
        <v>0</v>
      </c>
      <c r="X157" s="9">
        <v>7.6388888888888895E-2</v>
      </c>
      <c r="Y157" s="13" t="s">
        <v>22</v>
      </c>
      <c r="Z157" s="7"/>
      <c r="AA157" s="11" t="e">
        <f t="shared" si="17"/>
        <v>#VALUE!</v>
      </c>
    </row>
    <row r="158" spans="13:27">
      <c r="M158" s="7"/>
      <c r="N158" s="36">
        <v>14</v>
      </c>
      <c r="O158" s="36">
        <v>0</v>
      </c>
      <c r="P158" s="38">
        <v>4.9305555555555554E-2</v>
      </c>
      <c r="Q158" s="37" t="s">
        <v>22</v>
      </c>
      <c r="R158" s="39"/>
      <c r="S158" s="40" t="e">
        <f t="shared" si="18"/>
        <v>#VALUE!</v>
      </c>
      <c r="T158" s="3"/>
      <c r="U158" s="7"/>
      <c r="V158" s="8">
        <v>19</v>
      </c>
      <c r="W158" s="27">
        <v>0</v>
      </c>
      <c r="X158" s="9">
        <v>7.6388888888888895E-2</v>
      </c>
      <c r="Y158" s="10">
        <v>9.6527777777777782E-2</v>
      </c>
      <c r="Z158" s="7"/>
      <c r="AA158" s="11">
        <f t="shared" si="17"/>
        <v>2.0138888888888887E-2</v>
      </c>
    </row>
    <row r="159" spans="13:27">
      <c r="M159" s="7"/>
      <c r="N159" s="36">
        <v>15</v>
      </c>
      <c r="O159" s="36">
        <v>0</v>
      </c>
      <c r="P159" s="38">
        <v>4.9305555555555554E-2</v>
      </c>
      <c r="Q159" s="37" t="s">
        <v>22</v>
      </c>
      <c r="R159" s="39"/>
      <c r="S159" s="40" t="e">
        <f t="shared" si="18"/>
        <v>#VALUE!</v>
      </c>
      <c r="T159" s="3"/>
      <c r="U159" s="7"/>
      <c r="V159" s="8">
        <v>20</v>
      </c>
      <c r="W159" s="27">
        <v>0</v>
      </c>
      <c r="X159" s="9">
        <v>7.6388888888888895E-2</v>
      </c>
      <c r="Y159" s="13" t="s">
        <v>57</v>
      </c>
      <c r="Z159" s="7"/>
      <c r="AA159" s="11" t="e">
        <f t="shared" si="17"/>
        <v>#VALUE!</v>
      </c>
    </row>
    <row r="160" spans="13:27">
      <c r="M160" s="7"/>
      <c r="N160" s="36">
        <v>16</v>
      </c>
      <c r="O160" s="36">
        <v>0</v>
      </c>
      <c r="P160" s="38">
        <v>4.9305555555555554E-2</v>
      </c>
      <c r="Q160" s="37" t="s">
        <v>22</v>
      </c>
      <c r="R160" s="39"/>
      <c r="S160" s="40" t="e">
        <f t="shared" si="18"/>
        <v>#VALUE!</v>
      </c>
      <c r="T160" s="3"/>
      <c r="U160" s="7"/>
      <c r="V160" s="8">
        <v>21</v>
      </c>
      <c r="W160" s="35">
        <v>2.6388888888888889E-2</v>
      </c>
      <c r="X160" s="9">
        <v>7.6388888888888895E-2</v>
      </c>
      <c r="Y160" s="10">
        <v>8.0555555555555561E-2</v>
      </c>
      <c r="Z160" s="7"/>
      <c r="AA160" s="11">
        <f t="shared" si="17"/>
        <v>4.1666666666666657E-3</v>
      </c>
    </row>
    <row r="161" spans="13:27">
      <c r="M161" s="7"/>
      <c r="N161" s="36">
        <v>17</v>
      </c>
      <c r="O161" s="36">
        <v>0</v>
      </c>
      <c r="P161" s="38">
        <v>4.9305555555555554E-2</v>
      </c>
      <c r="Q161" s="37" t="s">
        <v>22</v>
      </c>
      <c r="R161" s="39"/>
      <c r="S161" s="40" t="e">
        <f t="shared" si="18"/>
        <v>#VALUE!</v>
      </c>
      <c r="T161" s="3"/>
      <c r="U161" s="7"/>
      <c r="V161" s="8">
        <v>22</v>
      </c>
      <c r="W161" s="27">
        <v>0</v>
      </c>
      <c r="X161" s="9">
        <v>7.6388888888888895E-2</v>
      </c>
      <c r="Y161" s="10">
        <v>9.6527777777777782E-2</v>
      </c>
      <c r="Z161" s="7"/>
      <c r="AA161" s="11">
        <f t="shared" si="17"/>
        <v>2.0138888888888887E-2</v>
      </c>
    </row>
    <row r="162" spans="13:27">
      <c r="M162" s="7"/>
      <c r="N162" s="36">
        <v>18</v>
      </c>
      <c r="O162" s="36">
        <v>0</v>
      </c>
      <c r="P162" s="38">
        <v>4.9305555555555554E-2</v>
      </c>
      <c r="Q162" s="37" t="s">
        <v>22</v>
      </c>
      <c r="R162" s="39"/>
      <c r="S162" s="40" t="e">
        <f t="shared" si="18"/>
        <v>#VALUE!</v>
      </c>
      <c r="T162" s="3"/>
      <c r="U162" s="7"/>
      <c r="V162" s="8">
        <v>23</v>
      </c>
      <c r="W162" s="27">
        <v>0</v>
      </c>
      <c r="X162" s="9">
        <v>0.11805555555555555</v>
      </c>
      <c r="Y162" s="13" t="s">
        <v>22</v>
      </c>
      <c r="Z162" s="7"/>
      <c r="AA162" s="11" t="e">
        <f t="shared" si="17"/>
        <v>#VALUE!</v>
      </c>
    </row>
    <row r="163" spans="13:27">
      <c r="M163" s="7"/>
      <c r="N163" s="36"/>
      <c r="O163" s="36"/>
      <c r="P163" s="38"/>
      <c r="Q163" s="38"/>
      <c r="R163" s="39"/>
      <c r="S163" s="39"/>
      <c r="T163" s="3"/>
      <c r="U163" s="17" t="s">
        <v>44</v>
      </c>
      <c r="V163" s="18"/>
      <c r="W163" s="8">
        <v>12</v>
      </c>
      <c r="X163" s="19" t="s">
        <v>45</v>
      </c>
      <c r="Y163" s="18"/>
      <c r="Z163" s="19" t="s">
        <v>51</v>
      </c>
      <c r="AA163" s="18"/>
    </row>
    <row r="164" spans="13:27">
      <c r="M164" s="17" t="s">
        <v>44</v>
      </c>
      <c r="N164" s="18"/>
      <c r="O164" s="8">
        <v>4</v>
      </c>
      <c r="P164" s="19" t="s">
        <v>45</v>
      </c>
      <c r="Q164" s="18"/>
      <c r="R164" s="19" t="s">
        <v>51</v>
      </c>
      <c r="S164" s="18"/>
      <c r="T164" s="3"/>
      <c r="U164" s="17" t="s">
        <v>47</v>
      </c>
      <c r="V164" s="18"/>
      <c r="W164" s="8">
        <v>11</v>
      </c>
      <c r="X164" s="20"/>
      <c r="Y164" s="20">
        <f>W163/W165</f>
        <v>0.52173913043478259</v>
      </c>
      <c r="Z164" s="7"/>
      <c r="AA164" s="34">
        <f>22/23</f>
        <v>0.95652173913043481</v>
      </c>
    </row>
    <row r="165" spans="13:27">
      <c r="M165" s="17" t="s">
        <v>47</v>
      </c>
      <c r="N165" s="18"/>
      <c r="O165" s="8">
        <v>14</v>
      </c>
      <c r="P165" s="20"/>
      <c r="Q165" s="20">
        <f>O164/O166</f>
        <v>0.22222222222222221</v>
      </c>
      <c r="R165" s="7"/>
      <c r="S165" s="34">
        <f>18/18</f>
        <v>1</v>
      </c>
      <c r="T165" s="3"/>
      <c r="U165" s="21" t="s">
        <v>48</v>
      </c>
      <c r="V165" s="18"/>
      <c r="W165" s="22">
        <f>W163+W164</f>
        <v>23</v>
      </c>
      <c r="X165" s="23" t="s">
        <v>49</v>
      </c>
      <c r="Y165" s="18"/>
      <c r="Z165" s="7"/>
      <c r="AA165" s="7"/>
    </row>
    <row r="166" spans="13:27">
      <c r="M166" s="21" t="s">
        <v>48</v>
      </c>
      <c r="N166" s="18"/>
      <c r="O166" s="22">
        <f>O164+O165</f>
        <v>18</v>
      </c>
      <c r="P166" s="23" t="s">
        <v>49</v>
      </c>
      <c r="Q166" s="18"/>
      <c r="R166" s="7"/>
      <c r="S166" s="7"/>
      <c r="T166" s="3"/>
      <c r="U166" s="17" t="s">
        <v>50</v>
      </c>
      <c r="V166" s="18"/>
      <c r="W166" s="8">
        <v>52</v>
      </c>
      <c r="X166" s="20"/>
      <c r="Y166" s="20">
        <f>W163/W166</f>
        <v>0.23076923076923078</v>
      </c>
      <c r="Z166" s="7"/>
      <c r="AA166" s="7"/>
    </row>
    <row r="167" spans="13:27">
      <c r="M167" s="17" t="s">
        <v>50</v>
      </c>
      <c r="N167" s="18"/>
      <c r="O167" s="8">
        <v>47</v>
      </c>
      <c r="P167" s="20"/>
      <c r="Q167" s="20">
        <f>O164/O167</f>
        <v>8.5106382978723402E-2</v>
      </c>
      <c r="R167" s="7"/>
      <c r="S167" s="7"/>
      <c r="T167" s="3"/>
      <c r="U167" s="7"/>
      <c r="V167" s="7"/>
      <c r="W167" s="7"/>
      <c r="X167" s="7"/>
      <c r="Y167" s="7"/>
      <c r="Z167" s="7"/>
      <c r="AA167" s="7"/>
    </row>
    <row r="168" spans="13:27">
      <c r="M168" s="8"/>
      <c r="N168" s="8"/>
      <c r="O168" s="8"/>
      <c r="P168" s="20"/>
      <c r="Q168" s="20"/>
      <c r="R168" s="7"/>
      <c r="S168" s="7"/>
      <c r="T168" s="3"/>
      <c r="U168" s="25"/>
      <c r="V168" s="25"/>
      <c r="W168" s="25"/>
      <c r="X168" s="25"/>
      <c r="Y168" s="25"/>
      <c r="Z168" s="25"/>
      <c r="AA168" s="25"/>
    </row>
    <row r="169" spans="13:27" ht="56">
      <c r="M169" s="24"/>
      <c r="N169" s="24"/>
      <c r="O169" s="24"/>
      <c r="P169" s="24"/>
      <c r="Q169" s="24"/>
      <c r="R169" s="24"/>
      <c r="S169" s="24"/>
      <c r="T169" s="3"/>
      <c r="U169" s="2" t="s">
        <v>8</v>
      </c>
      <c r="V169" s="2" t="s">
        <v>9</v>
      </c>
      <c r="W169" s="2" t="s">
        <v>10</v>
      </c>
      <c r="X169" s="2" t="s">
        <v>11</v>
      </c>
      <c r="Y169" s="2" t="s">
        <v>12</v>
      </c>
      <c r="Z169" s="2"/>
      <c r="AA169" s="2" t="s">
        <v>13</v>
      </c>
    </row>
    <row r="170" spans="13:27" ht="56">
      <c r="M170" s="2" t="s">
        <v>8</v>
      </c>
      <c r="N170" s="2" t="s">
        <v>9</v>
      </c>
      <c r="O170" s="2" t="s">
        <v>10</v>
      </c>
      <c r="P170" s="2" t="s">
        <v>11</v>
      </c>
      <c r="Q170" s="2" t="s">
        <v>12</v>
      </c>
      <c r="R170" s="2"/>
      <c r="S170" s="2" t="s">
        <v>13</v>
      </c>
      <c r="T170" s="3"/>
      <c r="U170" s="7"/>
      <c r="V170" s="7"/>
      <c r="W170" s="7"/>
      <c r="X170" s="7"/>
      <c r="Y170" s="7"/>
      <c r="Z170" s="7"/>
      <c r="AA170" s="7"/>
    </row>
    <row r="171" spans="13:27">
      <c r="M171" s="7"/>
      <c r="N171" s="7"/>
      <c r="O171" s="7"/>
      <c r="P171" s="7"/>
      <c r="Q171" s="7"/>
      <c r="R171" s="7"/>
      <c r="S171" s="7"/>
      <c r="T171" s="3"/>
      <c r="U171" s="26">
        <v>12.7</v>
      </c>
      <c r="V171" s="8">
        <v>1</v>
      </c>
      <c r="W171" s="27">
        <v>0</v>
      </c>
      <c r="X171" s="9">
        <v>7.6388888888888895E-2</v>
      </c>
      <c r="Y171" s="10">
        <v>0.10555555555555556</v>
      </c>
      <c r="Z171" s="7"/>
      <c r="AA171" s="11">
        <f t="shared" ref="AA171:AA194" si="19">Y171-X171</f>
        <v>2.916666666666666E-2</v>
      </c>
    </row>
    <row r="172" spans="13:27">
      <c r="M172" s="26">
        <v>12.21</v>
      </c>
      <c r="N172" s="36">
        <v>1</v>
      </c>
      <c r="O172" s="36">
        <v>0</v>
      </c>
      <c r="P172" s="38">
        <v>4.9305555555555554E-2</v>
      </c>
      <c r="Q172" s="45" t="s">
        <v>22</v>
      </c>
      <c r="R172" s="39"/>
      <c r="S172" s="40" t="e">
        <f t="shared" ref="S172:S187" si="20">Q172-P172</f>
        <v>#VALUE!</v>
      </c>
      <c r="T172" s="3"/>
      <c r="U172" s="8" t="s">
        <v>53</v>
      </c>
      <c r="V172" s="8">
        <v>2</v>
      </c>
      <c r="W172" s="27">
        <v>0</v>
      </c>
      <c r="X172" s="9">
        <v>7.6388888888888895E-2</v>
      </c>
      <c r="Y172" s="10">
        <v>0.10069444444444445</v>
      </c>
      <c r="Z172" s="7"/>
      <c r="AA172" s="11">
        <f t="shared" si="19"/>
        <v>2.4305555555555552E-2</v>
      </c>
    </row>
    <row r="173" spans="13:27">
      <c r="M173" s="26" t="s">
        <v>53</v>
      </c>
      <c r="N173" s="36">
        <v>2</v>
      </c>
      <c r="O173" s="36">
        <v>0</v>
      </c>
      <c r="P173" s="38">
        <v>4.9305555555555554E-2</v>
      </c>
      <c r="Q173" s="37" t="s">
        <v>22</v>
      </c>
      <c r="R173" s="39"/>
      <c r="S173" s="40" t="e">
        <f t="shared" si="20"/>
        <v>#VALUE!</v>
      </c>
      <c r="T173" s="3"/>
      <c r="U173" s="8" t="s">
        <v>23</v>
      </c>
      <c r="V173" s="8">
        <v>3</v>
      </c>
      <c r="W173" s="27">
        <v>0</v>
      </c>
      <c r="X173" s="9">
        <v>7.6388888888888895E-2</v>
      </c>
      <c r="Y173" s="10">
        <v>9.166666666666666E-2</v>
      </c>
      <c r="Z173" s="7"/>
      <c r="AA173" s="11">
        <f t="shared" si="19"/>
        <v>1.5277777777777765E-2</v>
      </c>
    </row>
    <row r="174" spans="13:27">
      <c r="M174" s="26" t="s">
        <v>21</v>
      </c>
      <c r="N174" s="36">
        <v>3</v>
      </c>
      <c r="O174" s="36">
        <v>0</v>
      </c>
      <c r="P174" s="38">
        <v>4.9305555555555554E-2</v>
      </c>
      <c r="Q174" s="37" t="s">
        <v>22</v>
      </c>
      <c r="R174" s="39"/>
      <c r="S174" s="40" t="e">
        <f t="shared" si="20"/>
        <v>#VALUE!</v>
      </c>
      <c r="T174" s="3"/>
      <c r="U174" s="41"/>
      <c r="V174" s="8">
        <v>4</v>
      </c>
      <c r="W174" s="27">
        <v>0</v>
      </c>
      <c r="X174" s="9">
        <v>7.6388888888888895E-2</v>
      </c>
      <c r="Y174" s="10">
        <v>0.11666666666666667</v>
      </c>
      <c r="Z174" s="7"/>
      <c r="AA174" s="11">
        <f t="shared" si="19"/>
        <v>4.0277777777777773E-2</v>
      </c>
    </row>
    <row r="175" spans="13:27">
      <c r="M175" s="7"/>
      <c r="N175" s="36">
        <v>4</v>
      </c>
      <c r="O175" s="36">
        <v>0</v>
      </c>
      <c r="P175" s="38">
        <v>4.9305555555555554E-2</v>
      </c>
      <c r="Q175" s="37" t="s">
        <v>22</v>
      </c>
      <c r="R175" s="39"/>
      <c r="S175" s="40" t="e">
        <f t="shared" si="20"/>
        <v>#VALUE!</v>
      </c>
      <c r="T175" s="3"/>
      <c r="U175" s="7"/>
      <c r="V175" s="8">
        <v>5</v>
      </c>
      <c r="W175" s="27">
        <v>0</v>
      </c>
      <c r="X175" s="9">
        <v>7.6388888888888895E-2</v>
      </c>
      <c r="Y175" s="10">
        <v>8.4027777777777785E-2</v>
      </c>
      <c r="Z175" s="7"/>
      <c r="AA175" s="11">
        <f t="shared" si="19"/>
        <v>7.6388888888888895E-3</v>
      </c>
    </row>
    <row r="176" spans="13:27">
      <c r="M176" s="7"/>
      <c r="N176" s="36">
        <v>5</v>
      </c>
      <c r="O176" s="36">
        <v>0</v>
      </c>
      <c r="P176" s="38">
        <v>4.9305555555555554E-2</v>
      </c>
      <c r="Q176" s="37" t="s">
        <v>22</v>
      </c>
      <c r="R176" s="39"/>
      <c r="S176" s="40" t="e">
        <f t="shared" si="20"/>
        <v>#VALUE!</v>
      </c>
      <c r="T176" s="3"/>
      <c r="U176" s="7"/>
      <c r="V176" s="8">
        <v>6</v>
      </c>
      <c r="W176" s="27">
        <v>0</v>
      </c>
      <c r="X176" s="9">
        <v>7.6388888888888895E-2</v>
      </c>
      <c r="Y176" s="10">
        <v>9.375E-2</v>
      </c>
      <c r="Z176" s="7"/>
      <c r="AA176" s="11">
        <f t="shared" si="19"/>
        <v>1.7361111111111105E-2</v>
      </c>
    </row>
    <row r="177" spans="13:27">
      <c r="M177" s="7"/>
      <c r="N177" s="36">
        <v>6</v>
      </c>
      <c r="O177" s="36">
        <v>0</v>
      </c>
      <c r="P177" s="38">
        <v>4.9305555555555554E-2</v>
      </c>
      <c r="Q177" s="44">
        <v>7.6388888888888895E-2</v>
      </c>
      <c r="R177" s="39"/>
      <c r="S177" s="40">
        <f t="shared" si="20"/>
        <v>2.7083333333333341E-2</v>
      </c>
      <c r="T177" s="3"/>
      <c r="U177" s="7"/>
      <c r="V177" s="8">
        <v>7</v>
      </c>
      <c r="W177" s="27">
        <v>0</v>
      </c>
      <c r="X177" s="9">
        <v>7.6388888888888895E-2</v>
      </c>
      <c r="Y177" s="10">
        <v>9.7222222222222224E-2</v>
      </c>
      <c r="Z177" s="7"/>
      <c r="AA177" s="11">
        <f t="shared" si="19"/>
        <v>2.0833333333333329E-2</v>
      </c>
    </row>
    <row r="178" spans="13:27">
      <c r="M178" s="7"/>
      <c r="N178" s="36">
        <v>7</v>
      </c>
      <c r="O178" s="36">
        <v>0</v>
      </c>
      <c r="P178" s="38">
        <v>4.9305555555555554E-2</v>
      </c>
      <c r="Q178" s="45" t="s">
        <v>22</v>
      </c>
      <c r="R178" s="39"/>
      <c r="S178" s="40" t="e">
        <f t="shared" si="20"/>
        <v>#VALUE!</v>
      </c>
      <c r="T178" s="3"/>
      <c r="U178" s="7"/>
      <c r="V178" s="8">
        <v>8</v>
      </c>
      <c r="W178" s="35">
        <v>7.2916666666666671E-2</v>
      </c>
      <c r="X178" s="9">
        <v>7.6388888888888895E-2</v>
      </c>
      <c r="Y178" s="10">
        <v>8.2638888888888887E-2</v>
      </c>
      <c r="Z178" s="7"/>
      <c r="AA178" s="11">
        <f t="shared" si="19"/>
        <v>6.2499999999999917E-3</v>
      </c>
    </row>
    <row r="179" spans="13:27">
      <c r="M179" s="7"/>
      <c r="N179" s="36">
        <v>8</v>
      </c>
      <c r="O179" s="36">
        <v>0</v>
      </c>
      <c r="P179" s="38">
        <v>4.9305555555555554E-2</v>
      </c>
      <c r="Q179" s="37" t="s">
        <v>22</v>
      </c>
      <c r="R179" s="39"/>
      <c r="S179" s="40" t="e">
        <f t="shared" si="20"/>
        <v>#VALUE!</v>
      </c>
      <c r="T179" s="3"/>
      <c r="U179" s="7"/>
      <c r="V179" s="28">
        <v>9</v>
      </c>
      <c r="W179" s="29">
        <v>0</v>
      </c>
      <c r="X179" s="30">
        <v>7.6388888888888895E-2</v>
      </c>
      <c r="Y179" s="46"/>
      <c r="Z179" s="3"/>
      <c r="AA179" s="32">
        <f t="shared" si="19"/>
        <v>-7.6388888888888895E-2</v>
      </c>
    </row>
    <row r="180" spans="13:27">
      <c r="M180" s="7"/>
      <c r="N180" s="36">
        <v>9</v>
      </c>
      <c r="O180" s="36">
        <v>0</v>
      </c>
      <c r="P180" s="38">
        <v>4.9305555555555554E-2</v>
      </c>
      <c r="Q180" s="45" t="s">
        <v>22</v>
      </c>
      <c r="R180" s="39"/>
      <c r="S180" s="40" t="e">
        <f t="shared" si="20"/>
        <v>#VALUE!</v>
      </c>
      <c r="T180" s="3"/>
      <c r="U180" s="7"/>
      <c r="V180" s="8">
        <v>10</v>
      </c>
      <c r="W180" s="27">
        <v>0</v>
      </c>
      <c r="X180" s="9">
        <v>7.6388888888888895E-2</v>
      </c>
      <c r="Y180" s="10">
        <v>9.6527777777777782E-2</v>
      </c>
      <c r="Z180" s="7"/>
      <c r="AA180" s="11">
        <f t="shared" si="19"/>
        <v>2.0138888888888887E-2</v>
      </c>
    </row>
    <row r="181" spans="13:27">
      <c r="M181" s="7"/>
      <c r="N181" s="36">
        <v>10</v>
      </c>
      <c r="O181" s="36">
        <v>0</v>
      </c>
      <c r="P181" s="38">
        <v>4.9305555555555554E-2</v>
      </c>
      <c r="Q181" s="37" t="s">
        <v>22</v>
      </c>
      <c r="R181" s="39"/>
      <c r="S181" s="40" t="e">
        <f t="shared" si="20"/>
        <v>#VALUE!</v>
      </c>
      <c r="T181" s="3"/>
      <c r="U181" s="7"/>
      <c r="V181" s="8">
        <v>11</v>
      </c>
      <c r="W181" s="27">
        <v>0</v>
      </c>
      <c r="X181" s="9">
        <v>7.6388888888888895E-2</v>
      </c>
      <c r="Y181" s="13" t="s">
        <v>22</v>
      </c>
      <c r="Z181" s="7"/>
      <c r="AA181" s="11" t="e">
        <f t="shared" si="19"/>
        <v>#VALUE!</v>
      </c>
    </row>
    <row r="182" spans="13:27">
      <c r="M182" s="7"/>
      <c r="N182" s="36">
        <v>11</v>
      </c>
      <c r="O182" s="36">
        <v>0</v>
      </c>
      <c r="P182" s="38">
        <v>4.9305555555555554E-2</v>
      </c>
      <c r="Q182" s="44">
        <v>7.5694444444444439E-2</v>
      </c>
      <c r="R182" s="39"/>
      <c r="S182" s="40">
        <f t="shared" si="20"/>
        <v>2.6388888888888885E-2</v>
      </c>
      <c r="T182" s="3"/>
      <c r="U182" s="8"/>
      <c r="V182" s="8">
        <v>12</v>
      </c>
      <c r="W182" s="27">
        <v>0</v>
      </c>
      <c r="X182" s="9">
        <v>7.6388888888888895E-2</v>
      </c>
      <c r="Y182" s="10">
        <v>0.12013888888888889</v>
      </c>
      <c r="Z182" s="27"/>
      <c r="AA182" s="11">
        <f t="shared" si="19"/>
        <v>4.3749999999999997E-2</v>
      </c>
    </row>
    <row r="183" spans="13:27">
      <c r="M183" s="7"/>
      <c r="N183" s="36">
        <v>12</v>
      </c>
      <c r="O183" s="36">
        <v>0</v>
      </c>
      <c r="P183" s="38">
        <v>4.9305555555555554E-2</v>
      </c>
      <c r="Q183" s="44">
        <v>8.1944444444444445E-2</v>
      </c>
      <c r="R183" s="39"/>
      <c r="S183" s="40">
        <f t="shared" si="20"/>
        <v>3.2638888888888891E-2</v>
      </c>
      <c r="T183" s="3"/>
      <c r="U183" s="8"/>
      <c r="V183" s="8">
        <v>13</v>
      </c>
      <c r="W183" s="27">
        <v>0</v>
      </c>
      <c r="X183" s="9">
        <v>7.6388888888888895E-2</v>
      </c>
      <c r="Y183" s="13" t="s">
        <v>22</v>
      </c>
      <c r="Z183" s="7"/>
      <c r="AA183" s="11" t="e">
        <f t="shared" si="19"/>
        <v>#VALUE!</v>
      </c>
    </row>
    <row r="184" spans="13:27">
      <c r="M184" s="7"/>
      <c r="N184" s="36">
        <v>13</v>
      </c>
      <c r="O184" s="36">
        <v>0</v>
      </c>
      <c r="P184" s="38">
        <v>4.9305555555555554E-2</v>
      </c>
      <c r="Q184" s="44">
        <v>0.14027777777777778</v>
      </c>
      <c r="R184" s="39"/>
      <c r="S184" s="40">
        <f t="shared" si="20"/>
        <v>9.0972222222222232E-2</v>
      </c>
      <c r="T184" s="3"/>
      <c r="U184" s="43"/>
      <c r="V184" s="8">
        <v>14</v>
      </c>
      <c r="W184" s="27">
        <v>0</v>
      </c>
      <c r="X184" s="9">
        <v>7.6388888888888895E-2</v>
      </c>
      <c r="Y184" s="13" t="s">
        <v>22</v>
      </c>
      <c r="Z184" s="7"/>
      <c r="AA184" s="11" t="e">
        <f t="shared" si="19"/>
        <v>#VALUE!</v>
      </c>
    </row>
    <row r="185" spans="13:27">
      <c r="M185" s="7"/>
      <c r="N185" s="36">
        <v>14</v>
      </c>
      <c r="O185" s="36">
        <v>0</v>
      </c>
      <c r="P185" s="38">
        <v>4.9305555555555554E-2</v>
      </c>
      <c r="Q185" s="37" t="s">
        <v>22</v>
      </c>
      <c r="R185" s="39"/>
      <c r="S185" s="40" t="e">
        <f t="shared" si="20"/>
        <v>#VALUE!</v>
      </c>
      <c r="T185" s="3"/>
      <c r="U185" s="8"/>
      <c r="V185" s="8">
        <v>15</v>
      </c>
      <c r="W185" s="27">
        <v>0</v>
      </c>
      <c r="X185" s="9">
        <v>7.6388888888888895E-2</v>
      </c>
      <c r="Y185" s="13" t="s">
        <v>22</v>
      </c>
      <c r="Z185" s="7"/>
      <c r="AA185" s="11" t="e">
        <f t="shared" si="19"/>
        <v>#VALUE!</v>
      </c>
    </row>
    <row r="186" spans="13:27">
      <c r="M186" s="7"/>
      <c r="N186" s="36">
        <v>15</v>
      </c>
      <c r="O186" s="36">
        <v>0</v>
      </c>
      <c r="P186" s="38">
        <v>4.9305555555555554E-2</v>
      </c>
      <c r="Q186" s="37" t="s">
        <v>22</v>
      </c>
      <c r="R186" s="39"/>
      <c r="S186" s="40" t="e">
        <f t="shared" si="20"/>
        <v>#VALUE!</v>
      </c>
      <c r="T186" s="3"/>
      <c r="U186" s="7"/>
      <c r="V186" s="8">
        <v>16</v>
      </c>
      <c r="W186" s="27">
        <v>0</v>
      </c>
      <c r="X186" s="9">
        <v>7.6388888888888895E-2</v>
      </c>
      <c r="Y186" s="13" t="s">
        <v>22</v>
      </c>
      <c r="Z186" s="7"/>
      <c r="AA186" s="11" t="e">
        <f t="shared" si="19"/>
        <v>#VALUE!</v>
      </c>
    </row>
    <row r="187" spans="13:27">
      <c r="M187" s="7"/>
      <c r="N187" s="36">
        <v>16</v>
      </c>
      <c r="O187" s="36">
        <v>0</v>
      </c>
      <c r="P187" s="38">
        <v>4.9305555555555554E-2</v>
      </c>
      <c r="Q187" s="37" t="s">
        <v>22</v>
      </c>
      <c r="R187" s="39"/>
      <c r="S187" s="40" t="e">
        <f t="shared" si="20"/>
        <v>#VALUE!</v>
      </c>
      <c r="T187" s="3"/>
      <c r="U187" s="7"/>
      <c r="V187" s="8">
        <v>17</v>
      </c>
      <c r="W187" s="27">
        <v>0</v>
      </c>
      <c r="X187" s="9">
        <v>7.6388888888888895E-2</v>
      </c>
      <c r="Y187" s="13" t="s">
        <v>22</v>
      </c>
      <c r="Z187" s="7"/>
      <c r="AA187" s="11" t="e">
        <f t="shared" si="19"/>
        <v>#VALUE!</v>
      </c>
    </row>
    <row r="188" spans="13:27">
      <c r="M188" s="7"/>
      <c r="N188" s="36"/>
      <c r="O188" s="36"/>
      <c r="P188" s="38"/>
      <c r="Q188" s="37"/>
      <c r="R188" s="39"/>
      <c r="S188" s="39"/>
      <c r="T188" s="3"/>
      <c r="U188" s="7"/>
      <c r="V188" s="8">
        <v>18</v>
      </c>
      <c r="W188" s="27">
        <v>0</v>
      </c>
      <c r="X188" s="9">
        <v>7.6388888888888895E-2</v>
      </c>
      <c r="Y188" s="10">
        <v>0.10625</v>
      </c>
      <c r="Z188" s="7"/>
      <c r="AA188" s="11">
        <f t="shared" si="19"/>
        <v>2.9861111111111102E-2</v>
      </c>
    </row>
    <row r="189" spans="13:27">
      <c r="M189" s="17" t="s">
        <v>44</v>
      </c>
      <c r="N189" s="18"/>
      <c r="O189" s="8">
        <v>4</v>
      </c>
      <c r="P189" s="19" t="s">
        <v>45</v>
      </c>
      <c r="Q189" s="18"/>
      <c r="R189" s="19" t="s">
        <v>51</v>
      </c>
      <c r="S189" s="18"/>
      <c r="T189" s="3"/>
      <c r="U189" s="7"/>
      <c r="V189" s="8">
        <v>19</v>
      </c>
      <c r="W189" s="27">
        <v>0</v>
      </c>
      <c r="X189" s="9">
        <v>7.6388888888888895E-2</v>
      </c>
      <c r="Y189" s="10">
        <v>0.10555555555555556</v>
      </c>
      <c r="Z189" s="7"/>
      <c r="AA189" s="11">
        <f t="shared" si="19"/>
        <v>2.916666666666666E-2</v>
      </c>
    </row>
    <row r="190" spans="13:27">
      <c r="M190" s="17" t="s">
        <v>47</v>
      </c>
      <c r="N190" s="18"/>
      <c r="O190" s="8">
        <v>12</v>
      </c>
      <c r="P190" s="20"/>
      <c r="Q190" s="20">
        <f>O189/O191</f>
        <v>0.25</v>
      </c>
      <c r="R190" s="7"/>
      <c r="S190" s="34">
        <f>18/18</f>
        <v>1</v>
      </c>
      <c r="T190" s="3"/>
      <c r="U190" s="7"/>
      <c r="V190" s="8">
        <v>20</v>
      </c>
      <c r="W190" s="27">
        <v>0</v>
      </c>
      <c r="X190" s="9">
        <v>7.6388888888888895E-2</v>
      </c>
      <c r="Y190" s="13" t="s">
        <v>22</v>
      </c>
      <c r="Z190" s="7"/>
      <c r="AA190" s="11" t="e">
        <f t="shared" si="19"/>
        <v>#VALUE!</v>
      </c>
    </row>
    <row r="191" spans="13:27">
      <c r="M191" s="21" t="s">
        <v>48</v>
      </c>
      <c r="N191" s="18"/>
      <c r="O191" s="22">
        <f>O189+O190</f>
        <v>16</v>
      </c>
      <c r="P191" s="23" t="s">
        <v>49</v>
      </c>
      <c r="Q191" s="18"/>
      <c r="R191" s="7"/>
      <c r="S191" s="7"/>
      <c r="T191" s="3"/>
      <c r="U191" s="7"/>
      <c r="V191" s="8">
        <v>21</v>
      </c>
      <c r="W191" s="27">
        <v>0</v>
      </c>
      <c r="X191" s="9">
        <v>7.6388888888888895E-2</v>
      </c>
      <c r="Y191" s="13" t="s">
        <v>22</v>
      </c>
      <c r="Z191" s="7"/>
      <c r="AA191" s="11" t="e">
        <f t="shared" si="19"/>
        <v>#VALUE!</v>
      </c>
    </row>
    <row r="192" spans="13:27">
      <c r="M192" s="17" t="s">
        <v>50</v>
      </c>
      <c r="N192" s="18"/>
      <c r="O192" s="8">
        <v>47</v>
      </c>
      <c r="P192" s="20"/>
      <c r="Q192" s="20">
        <f>O189/O192</f>
        <v>8.5106382978723402E-2</v>
      </c>
      <c r="R192" s="7"/>
      <c r="S192" s="7"/>
      <c r="T192" s="3"/>
      <c r="U192" s="7"/>
      <c r="V192" s="8">
        <v>22</v>
      </c>
      <c r="W192" s="27">
        <v>0</v>
      </c>
      <c r="X192" s="9">
        <v>7.6388888888888895E-2</v>
      </c>
      <c r="Y192" s="13" t="s">
        <v>22</v>
      </c>
      <c r="Z192" s="7"/>
      <c r="AA192" s="11" t="e">
        <f t="shared" si="19"/>
        <v>#VALUE!</v>
      </c>
    </row>
    <row r="193" spans="13:27">
      <c r="M193" s="21"/>
      <c r="N193" s="18"/>
      <c r="O193" s="22"/>
      <c r="P193" s="23"/>
      <c r="Q193" s="18"/>
      <c r="R193" s="7"/>
      <c r="S193" s="7"/>
      <c r="T193" s="3"/>
      <c r="U193" s="7"/>
      <c r="V193" s="8">
        <v>23</v>
      </c>
      <c r="W193" s="27">
        <v>0</v>
      </c>
      <c r="X193" s="9">
        <v>0.11805555555555555</v>
      </c>
      <c r="Y193" s="13" t="s">
        <v>22</v>
      </c>
      <c r="Z193" s="7"/>
      <c r="AA193" s="11" t="e">
        <f t="shared" si="19"/>
        <v>#VALUE!</v>
      </c>
    </row>
    <row r="194" spans="13:27">
      <c r="M194" s="24"/>
      <c r="N194" s="24"/>
      <c r="O194" s="24"/>
      <c r="P194" s="24"/>
      <c r="Q194" s="24"/>
      <c r="R194" s="24"/>
      <c r="S194" s="24"/>
      <c r="T194" s="3"/>
      <c r="U194" s="8"/>
      <c r="V194" s="8">
        <v>24</v>
      </c>
      <c r="W194" s="27">
        <v>0</v>
      </c>
      <c r="X194" s="9">
        <v>0.15972222222222221</v>
      </c>
      <c r="Y194" s="13" t="s">
        <v>22</v>
      </c>
      <c r="Z194" s="27"/>
      <c r="AA194" s="11" t="e">
        <f t="shared" si="19"/>
        <v>#VALUE!</v>
      </c>
    </row>
    <row r="195" spans="13:27" ht="56">
      <c r="M195" s="2" t="s">
        <v>8</v>
      </c>
      <c r="N195" s="2" t="s">
        <v>9</v>
      </c>
      <c r="O195" s="2" t="s">
        <v>10</v>
      </c>
      <c r="P195" s="2" t="s">
        <v>11</v>
      </c>
      <c r="Q195" s="2" t="s">
        <v>12</v>
      </c>
      <c r="R195" s="2"/>
      <c r="S195" s="2" t="s">
        <v>13</v>
      </c>
      <c r="T195" s="3"/>
      <c r="U195" s="17" t="s">
        <v>44</v>
      </c>
      <c r="V195" s="18"/>
      <c r="W195" s="8">
        <v>12</v>
      </c>
      <c r="X195" s="19" t="s">
        <v>45</v>
      </c>
      <c r="Y195" s="18"/>
      <c r="Z195" s="19" t="s">
        <v>51</v>
      </c>
      <c r="AA195" s="18"/>
    </row>
    <row r="196" spans="13:27">
      <c r="M196" s="7"/>
      <c r="N196" s="7"/>
      <c r="O196" s="7"/>
      <c r="P196" s="7"/>
      <c r="Q196" s="7"/>
      <c r="R196" s="7"/>
      <c r="S196" s="7"/>
      <c r="T196" s="3"/>
      <c r="U196" s="17" t="s">
        <v>47</v>
      </c>
      <c r="V196" s="18"/>
      <c r="W196" s="8">
        <v>11</v>
      </c>
      <c r="X196" s="20"/>
      <c r="Y196" s="20">
        <f>W195/W197</f>
        <v>0.52173913043478259</v>
      </c>
      <c r="Z196" s="7"/>
      <c r="AA196" s="34">
        <f>22/23</f>
        <v>0.95652173913043481</v>
      </c>
    </row>
    <row r="197" spans="13:27">
      <c r="M197" s="26">
        <v>12.24</v>
      </c>
      <c r="N197" s="36">
        <v>1</v>
      </c>
      <c r="O197" s="36">
        <v>0</v>
      </c>
      <c r="P197" s="38">
        <v>5.486111111111111E-2</v>
      </c>
      <c r="Q197" s="45" t="s">
        <v>22</v>
      </c>
      <c r="R197" s="39"/>
      <c r="S197" s="40" t="e">
        <f t="shared" ref="S197:S222" si="21">Q197-P197</f>
        <v>#VALUE!</v>
      </c>
      <c r="T197" s="3"/>
      <c r="U197" s="21" t="s">
        <v>48</v>
      </c>
      <c r="V197" s="18"/>
      <c r="W197" s="22">
        <f>W195+W196</f>
        <v>23</v>
      </c>
      <c r="X197" s="23" t="s">
        <v>49</v>
      </c>
      <c r="Y197" s="18"/>
      <c r="Z197" s="7"/>
      <c r="AA197" s="7"/>
    </row>
    <row r="198" spans="13:27">
      <c r="M198" s="26" t="s">
        <v>19</v>
      </c>
      <c r="N198" s="36">
        <v>2</v>
      </c>
      <c r="O198" s="36">
        <v>0</v>
      </c>
      <c r="P198" s="38">
        <v>5.486111111111111E-2</v>
      </c>
      <c r="Q198" s="44">
        <v>7.2916666666666671E-2</v>
      </c>
      <c r="R198" s="39"/>
      <c r="S198" s="40">
        <f t="shared" si="21"/>
        <v>1.8055555555555561E-2</v>
      </c>
      <c r="T198" s="3"/>
      <c r="U198" s="17" t="s">
        <v>50</v>
      </c>
      <c r="V198" s="18"/>
      <c r="W198" s="8">
        <v>52</v>
      </c>
      <c r="X198" s="20"/>
      <c r="Y198" s="20">
        <f>W195/W198</f>
        <v>0.23076923076923078</v>
      </c>
      <c r="Z198" s="7"/>
      <c r="AA198" s="7"/>
    </row>
    <row r="199" spans="13:27">
      <c r="M199" s="26" t="s">
        <v>21</v>
      </c>
      <c r="N199" s="36">
        <v>3</v>
      </c>
      <c r="O199" s="36">
        <v>0</v>
      </c>
      <c r="P199" s="38">
        <v>5.486111111111111E-2</v>
      </c>
      <c r="Q199" s="37" t="s">
        <v>22</v>
      </c>
      <c r="R199" s="39"/>
      <c r="S199" s="40" t="e">
        <f t="shared" si="21"/>
        <v>#VALUE!</v>
      </c>
      <c r="T199" s="3"/>
      <c r="U199" s="7"/>
      <c r="V199" s="7"/>
      <c r="W199" s="7"/>
      <c r="X199" s="7"/>
      <c r="Y199" s="7"/>
      <c r="Z199" s="7"/>
      <c r="AA199" s="7"/>
    </row>
    <row r="200" spans="13:27">
      <c r="M200" s="7"/>
      <c r="N200" s="36">
        <v>4</v>
      </c>
      <c r="O200" s="36">
        <v>0</v>
      </c>
      <c r="P200" s="38">
        <v>5.486111111111111E-2</v>
      </c>
      <c r="Q200" s="37" t="s">
        <v>22</v>
      </c>
      <c r="R200" s="39"/>
      <c r="S200" s="40" t="e">
        <f t="shared" si="21"/>
        <v>#VALUE!</v>
      </c>
      <c r="T200" s="3"/>
      <c r="U200" s="25"/>
      <c r="V200" s="25"/>
      <c r="W200" s="25"/>
      <c r="X200" s="25"/>
      <c r="Y200" s="25"/>
      <c r="Z200" s="25"/>
      <c r="AA200" s="25"/>
    </row>
    <row r="201" spans="13:27" ht="56">
      <c r="M201" s="7"/>
      <c r="N201" s="36">
        <v>5</v>
      </c>
      <c r="O201" s="36">
        <v>0</v>
      </c>
      <c r="P201" s="38">
        <v>5.486111111111111E-2</v>
      </c>
      <c r="Q201" s="44">
        <v>6.1805555555555558E-2</v>
      </c>
      <c r="R201" s="39"/>
      <c r="S201" s="40">
        <f t="shared" si="21"/>
        <v>6.9444444444444475E-3</v>
      </c>
      <c r="T201" s="3"/>
      <c r="U201" s="2" t="s">
        <v>8</v>
      </c>
      <c r="V201" s="2" t="s">
        <v>9</v>
      </c>
      <c r="W201" s="2" t="s">
        <v>10</v>
      </c>
      <c r="X201" s="2" t="s">
        <v>11</v>
      </c>
      <c r="Y201" s="2" t="s">
        <v>12</v>
      </c>
      <c r="Z201" s="2"/>
      <c r="AA201" s="2" t="s">
        <v>13</v>
      </c>
    </row>
    <row r="202" spans="13:27">
      <c r="M202" s="7"/>
      <c r="N202" s="36">
        <v>6</v>
      </c>
      <c r="O202" s="36">
        <v>0</v>
      </c>
      <c r="P202" s="38">
        <v>5.486111111111111E-2</v>
      </c>
      <c r="Q202" s="44">
        <v>7.013888888888889E-2</v>
      </c>
      <c r="R202" s="39"/>
      <c r="S202" s="40">
        <f t="shared" si="21"/>
        <v>1.5277777777777779E-2</v>
      </c>
      <c r="T202" s="3"/>
      <c r="U202" s="7"/>
      <c r="V202" s="7"/>
      <c r="W202" s="7"/>
      <c r="X202" s="7"/>
      <c r="Y202" s="7"/>
      <c r="Z202" s="7"/>
      <c r="AA202" s="7"/>
    </row>
    <row r="203" spans="13:27">
      <c r="M203" s="7"/>
      <c r="N203" s="36">
        <v>7</v>
      </c>
      <c r="O203" s="36">
        <v>0</v>
      </c>
      <c r="P203" s="38">
        <v>5.486111111111111E-2</v>
      </c>
      <c r="Q203" s="45" t="s">
        <v>22</v>
      </c>
      <c r="R203" s="39"/>
      <c r="S203" s="40" t="e">
        <f t="shared" si="21"/>
        <v>#VALUE!</v>
      </c>
      <c r="T203" s="3"/>
      <c r="U203" s="26">
        <v>12.12</v>
      </c>
      <c r="V203" s="8">
        <v>1</v>
      </c>
      <c r="W203" s="27"/>
      <c r="X203" s="9">
        <v>4.8611111111111112E-2</v>
      </c>
      <c r="Y203" s="10">
        <v>7.8472222222222221E-2</v>
      </c>
      <c r="Z203" s="7"/>
      <c r="AA203" s="11">
        <f t="shared" ref="AA203:AA217" si="22">Y203-X203</f>
        <v>2.9861111111111109E-2</v>
      </c>
    </row>
    <row r="204" spans="13:27">
      <c r="M204" s="7"/>
      <c r="N204" s="36">
        <v>8</v>
      </c>
      <c r="O204" s="36">
        <v>0</v>
      </c>
      <c r="P204" s="38">
        <v>5.486111111111111E-2</v>
      </c>
      <c r="Q204" s="37" t="s">
        <v>22</v>
      </c>
      <c r="R204" s="39"/>
      <c r="S204" s="40" t="e">
        <f t="shared" si="21"/>
        <v>#VALUE!</v>
      </c>
      <c r="T204" s="3"/>
      <c r="U204" s="8" t="s">
        <v>19</v>
      </c>
      <c r="V204" s="8">
        <v>2</v>
      </c>
      <c r="W204" s="27"/>
      <c r="X204" s="9">
        <v>4.8611111111111112E-2</v>
      </c>
      <c r="Y204" s="10">
        <v>6.5972222222222224E-2</v>
      </c>
      <c r="Z204" s="7"/>
      <c r="AA204" s="11">
        <f t="shared" si="22"/>
        <v>1.7361111111111112E-2</v>
      </c>
    </row>
    <row r="205" spans="13:27">
      <c r="M205" s="7"/>
      <c r="N205" s="36">
        <v>9</v>
      </c>
      <c r="O205" s="36">
        <v>0</v>
      </c>
      <c r="P205" s="38">
        <v>5.486111111111111E-2</v>
      </c>
      <c r="Q205" s="42">
        <v>7.6388888888888895E-2</v>
      </c>
      <c r="R205" s="39"/>
      <c r="S205" s="40">
        <f t="shared" si="21"/>
        <v>2.1527777777777785E-2</v>
      </c>
      <c r="T205" s="3"/>
      <c r="U205" s="8" t="s">
        <v>23</v>
      </c>
      <c r="V205" s="8">
        <v>3</v>
      </c>
      <c r="W205" s="27"/>
      <c r="X205" s="9">
        <v>4.8611111111111112E-2</v>
      </c>
      <c r="Y205" s="13" t="s">
        <v>22</v>
      </c>
      <c r="Z205" s="7"/>
      <c r="AA205" s="11" t="e">
        <f t="shared" si="22"/>
        <v>#VALUE!</v>
      </c>
    </row>
    <row r="206" spans="13:27">
      <c r="M206" s="7"/>
      <c r="N206" s="36">
        <v>10</v>
      </c>
      <c r="O206" s="36">
        <v>0</v>
      </c>
      <c r="P206" s="38">
        <v>5.486111111111111E-2</v>
      </c>
      <c r="Q206" s="44">
        <v>0.17152777777777778</v>
      </c>
      <c r="R206" s="39"/>
      <c r="S206" s="40">
        <f t="shared" si="21"/>
        <v>0.11666666666666667</v>
      </c>
      <c r="T206" s="3"/>
      <c r="U206" s="41"/>
      <c r="V206" s="8">
        <v>4</v>
      </c>
      <c r="W206" s="27"/>
      <c r="X206" s="9">
        <v>4.8611111111111112E-2</v>
      </c>
      <c r="Y206" s="10">
        <v>5.4166666666666669E-2</v>
      </c>
      <c r="Z206" s="7"/>
      <c r="AA206" s="11">
        <f t="shared" si="22"/>
        <v>5.5555555555555566E-3</v>
      </c>
    </row>
    <row r="207" spans="13:27">
      <c r="M207" s="7"/>
      <c r="N207" s="36">
        <v>11</v>
      </c>
      <c r="O207" s="36">
        <v>0</v>
      </c>
      <c r="P207" s="38">
        <v>5.486111111111111E-2</v>
      </c>
      <c r="Q207" s="44">
        <v>0.12430555555555556</v>
      </c>
      <c r="R207" s="39"/>
      <c r="S207" s="40">
        <f t="shared" si="21"/>
        <v>6.9444444444444448E-2</v>
      </c>
      <c r="T207" s="3"/>
      <c r="U207" s="7"/>
      <c r="V207" s="8">
        <v>5</v>
      </c>
      <c r="W207" s="27"/>
      <c r="X207" s="9">
        <v>4.8611111111111112E-2</v>
      </c>
      <c r="Y207" s="13" t="s">
        <v>22</v>
      </c>
      <c r="Z207" s="7"/>
      <c r="AA207" s="11" t="e">
        <f t="shared" si="22"/>
        <v>#VALUE!</v>
      </c>
    </row>
    <row r="208" spans="13:27">
      <c r="M208" s="7"/>
      <c r="N208" s="36">
        <v>12</v>
      </c>
      <c r="O208" s="36">
        <v>0</v>
      </c>
      <c r="P208" s="38">
        <v>5.486111111111111E-2</v>
      </c>
      <c r="Q208" s="44">
        <v>0.11527777777777778</v>
      </c>
      <c r="R208" s="39"/>
      <c r="S208" s="40">
        <f t="shared" si="21"/>
        <v>6.0416666666666674E-2</v>
      </c>
      <c r="T208" s="3"/>
      <c r="U208" s="7"/>
      <c r="V208" s="8">
        <v>6</v>
      </c>
      <c r="W208" s="27"/>
      <c r="X208" s="9">
        <v>4.8611111111111112E-2</v>
      </c>
      <c r="Y208" s="13" t="s">
        <v>22</v>
      </c>
      <c r="Z208" s="7"/>
      <c r="AA208" s="11" t="e">
        <f t="shared" si="22"/>
        <v>#VALUE!</v>
      </c>
    </row>
    <row r="209" spans="13:27">
      <c r="M209" s="7"/>
      <c r="N209" s="36">
        <v>13</v>
      </c>
      <c r="O209" s="36">
        <v>0</v>
      </c>
      <c r="P209" s="38">
        <v>5.486111111111111E-2</v>
      </c>
      <c r="Q209" s="37" t="s">
        <v>22</v>
      </c>
      <c r="R209" s="39"/>
      <c r="S209" s="40" t="e">
        <f t="shared" si="21"/>
        <v>#VALUE!</v>
      </c>
      <c r="T209" s="3"/>
      <c r="U209" s="7"/>
      <c r="V209" s="8">
        <v>7</v>
      </c>
      <c r="W209" s="27"/>
      <c r="X209" s="9">
        <v>4.8611111111111112E-2</v>
      </c>
      <c r="Y209" s="10">
        <v>8.6805555555555552E-2</v>
      </c>
      <c r="Z209" s="7"/>
      <c r="AA209" s="11">
        <f t="shared" si="22"/>
        <v>3.8194444444444441E-2</v>
      </c>
    </row>
    <row r="210" spans="13:27">
      <c r="M210" s="7"/>
      <c r="N210" s="36">
        <v>14</v>
      </c>
      <c r="O210" s="36">
        <v>0</v>
      </c>
      <c r="P210" s="38">
        <v>5.486111111111111E-2</v>
      </c>
      <c r="Q210" s="37" t="s">
        <v>22</v>
      </c>
      <c r="R210" s="39"/>
      <c r="S210" s="40" t="e">
        <f t="shared" si="21"/>
        <v>#VALUE!</v>
      </c>
      <c r="T210" s="3"/>
      <c r="U210" s="7"/>
      <c r="V210" s="8">
        <v>8</v>
      </c>
      <c r="W210" s="35"/>
      <c r="X210" s="9">
        <v>4.8611111111111112E-2</v>
      </c>
      <c r="Y210" s="10">
        <v>9.375E-2</v>
      </c>
      <c r="Z210" s="7"/>
      <c r="AA210" s="11">
        <f t="shared" si="22"/>
        <v>4.5138888888888888E-2</v>
      </c>
    </row>
    <row r="211" spans="13:27">
      <c r="M211" s="7"/>
      <c r="N211" s="36">
        <v>15</v>
      </c>
      <c r="O211" s="36">
        <v>0</v>
      </c>
      <c r="P211" s="38">
        <v>5.486111111111111E-2</v>
      </c>
      <c r="Q211" s="37" t="s">
        <v>22</v>
      </c>
      <c r="R211" s="39"/>
      <c r="S211" s="40" t="e">
        <f t="shared" si="21"/>
        <v>#VALUE!</v>
      </c>
      <c r="T211" s="3"/>
      <c r="U211" s="7"/>
      <c r="V211" s="36">
        <v>9</v>
      </c>
      <c r="W211" s="37"/>
      <c r="X211" s="38">
        <v>4.8611111111111112E-2</v>
      </c>
      <c r="Y211" s="42">
        <v>0.12916666666666668</v>
      </c>
      <c r="Z211" s="39"/>
      <c r="AA211" s="40">
        <f t="shared" si="22"/>
        <v>8.0555555555555575E-2</v>
      </c>
    </row>
    <row r="212" spans="13:27">
      <c r="M212" s="7"/>
      <c r="N212" s="36">
        <v>16</v>
      </c>
      <c r="O212" s="36">
        <v>0</v>
      </c>
      <c r="P212" s="38">
        <v>5.486111111111111E-2</v>
      </c>
      <c r="Q212" s="37" t="s">
        <v>22</v>
      </c>
      <c r="R212" s="39"/>
      <c r="S212" s="40" t="e">
        <f t="shared" si="21"/>
        <v>#VALUE!</v>
      </c>
      <c r="T212" s="3"/>
      <c r="U212" s="7"/>
      <c r="V212" s="8">
        <v>10</v>
      </c>
      <c r="W212" s="27"/>
      <c r="X212" s="9">
        <v>4.8611111111111112E-2</v>
      </c>
      <c r="Y212" s="13" t="s">
        <v>22</v>
      </c>
      <c r="Z212" s="7"/>
      <c r="AA212" s="11" t="e">
        <f t="shared" si="22"/>
        <v>#VALUE!</v>
      </c>
    </row>
    <row r="213" spans="13:27">
      <c r="M213" s="7"/>
      <c r="N213" s="36">
        <v>17</v>
      </c>
      <c r="O213" s="36">
        <v>0</v>
      </c>
      <c r="P213" s="38">
        <v>5.486111111111111E-2</v>
      </c>
      <c r="Q213" s="27" t="s">
        <v>22</v>
      </c>
      <c r="R213" s="7"/>
      <c r="S213" s="40" t="e">
        <f t="shared" si="21"/>
        <v>#VALUE!</v>
      </c>
      <c r="T213" s="3"/>
      <c r="U213" s="7"/>
      <c r="V213" s="8">
        <v>11</v>
      </c>
      <c r="W213" s="27"/>
      <c r="X213" s="9">
        <v>4.8611111111111112E-2</v>
      </c>
      <c r="Y213" s="13" t="s">
        <v>22</v>
      </c>
      <c r="Z213" s="7"/>
      <c r="AA213" s="11" t="e">
        <f t="shared" si="22"/>
        <v>#VALUE!</v>
      </c>
    </row>
    <row r="214" spans="13:27">
      <c r="M214" s="7"/>
      <c r="N214" s="36">
        <v>18</v>
      </c>
      <c r="O214" s="36">
        <v>0</v>
      </c>
      <c r="P214" s="38">
        <v>5.486111111111111E-2</v>
      </c>
      <c r="Q214" s="27" t="s">
        <v>22</v>
      </c>
      <c r="R214" s="7"/>
      <c r="S214" s="40" t="e">
        <f t="shared" si="21"/>
        <v>#VALUE!</v>
      </c>
      <c r="T214" s="3"/>
      <c r="U214" s="8"/>
      <c r="V214" s="8">
        <v>12</v>
      </c>
      <c r="W214" s="27"/>
      <c r="X214" s="9">
        <v>4.8611111111111112E-2</v>
      </c>
      <c r="Y214" s="10">
        <v>5.9027777777777776E-2</v>
      </c>
      <c r="Z214" s="27"/>
      <c r="AA214" s="11">
        <f t="shared" si="22"/>
        <v>1.0416666666666664E-2</v>
      </c>
    </row>
    <row r="215" spans="13:27">
      <c r="M215" s="7"/>
      <c r="N215" s="36">
        <v>19</v>
      </c>
      <c r="O215" s="36">
        <v>0</v>
      </c>
      <c r="P215" s="38">
        <v>5.486111111111111E-2</v>
      </c>
      <c r="Q215" s="27" t="s">
        <v>22</v>
      </c>
      <c r="R215" s="7"/>
      <c r="S215" s="40" t="e">
        <f t="shared" si="21"/>
        <v>#VALUE!</v>
      </c>
      <c r="T215" s="3"/>
      <c r="U215" s="8"/>
      <c r="V215" s="8">
        <v>13</v>
      </c>
      <c r="W215" s="27"/>
      <c r="X215" s="9">
        <v>4.8611111111111112E-2</v>
      </c>
      <c r="Y215" s="13" t="s">
        <v>22</v>
      </c>
      <c r="Z215" s="7"/>
      <c r="AA215" s="11" t="e">
        <f t="shared" si="22"/>
        <v>#VALUE!</v>
      </c>
    </row>
    <row r="216" spans="13:27">
      <c r="M216" s="7"/>
      <c r="N216" s="36">
        <v>20</v>
      </c>
      <c r="O216" s="36">
        <v>0</v>
      </c>
      <c r="P216" s="38">
        <v>5.486111111111111E-2</v>
      </c>
      <c r="Q216" s="9">
        <v>7.9861111111111105E-2</v>
      </c>
      <c r="R216" s="7"/>
      <c r="S216" s="40">
        <f t="shared" si="21"/>
        <v>2.4999999999999994E-2</v>
      </c>
      <c r="T216" s="3"/>
      <c r="U216" s="43"/>
      <c r="V216" s="8">
        <v>14</v>
      </c>
      <c r="W216" s="27"/>
      <c r="X216" s="9">
        <v>4.8611111111111112E-2</v>
      </c>
      <c r="Y216" s="13" t="s">
        <v>22</v>
      </c>
      <c r="Z216" s="7"/>
      <c r="AA216" s="11" t="e">
        <f t="shared" si="22"/>
        <v>#VALUE!</v>
      </c>
    </row>
    <row r="217" spans="13:27">
      <c r="M217" s="7"/>
      <c r="N217" s="36">
        <v>21</v>
      </c>
      <c r="O217" s="36">
        <v>0</v>
      </c>
      <c r="P217" s="38">
        <v>5.486111111111111E-2</v>
      </c>
      <c r="Q217" s="9">
        <v>8.3333333333333329E-2</v>
      </c>
      <c r="R217" s="7"/>
      <c r="S217" s="40">
        <f t="shared" si="21"/>
        <v>2.8472222222222218E-2</v>
      </c>
      <c r="T217" s="3"/>
      <c r="U217" s="8"/>
      <c r="V217" s="8">
        <v>15</v>
      </c>
      <c r="W217" s="8"/>
      <c r="X217" s="9">
        <v>4.8611111111111112E-2</v>
      </c>
      <c r="Y217" s="10">
        <v>8.7499999999999994E-2</v>
      </c>
      <c r="Z217" s="27"/>
      <c r="AA217" s="11">
        <f t="shared" si="22"/>
        <v>3.8888888888888883E-2</v>
      </c>
    </row>
    <row r="218" spans="13:27">
      <c r="M218" s="7"/>
      <c r="N218" s="36">
        <v>22</v>
      </c>
      <c r="O218" s="36">
        <v>0</v>
      </c>
      <c r="P218" s="38">
        <v>5.486111111111111E-2</v>
      </c>
      <c r="Q218" s="9">
        <v>6.7361111111111108E-2</v>
      </c>
      <c r="R218" s="7"/>
      <c r="S218" s="40">
        <f t="shared" si="21"/>
        <v>1.2499999999999997E-2</v>
      </c>
      <c r="T218" s="3"/>
      <c r="U218" s="8"/>
      <c r="V218" s="8"/>
      <c r="W218" s="8"/>
      <c r="X218" s="20"/>
      <c r="Y218" s="20"/>
      <c r="Z218" s="7"/>
      <c r="AA218" s="34"/>
    </row>
    <row r="219" spans="13:27">
      <c r="M219" s="7"/>
      <c r="N219" s="36">
        <v>23</v>
      </c>
      <c r="O219" s="36">
        <v>0</v>
      </c>
      <c r="P219" s="38">
        <v>5.486111111111111E-2</v>
      </c>
      <c r="Q219" s="9">
        <v>0.10694444444444444</v>
      </c>
      <c r="R219" s="7"/>
      <c r="S219" s="40">
        <f t="shared" si="21"/>
        <v>5.2083333333333329E-2</v>
      </c>
      <c r="T219" s="3"/>
      <c r="U219" s="17" t="s">
        <v>44</v>
      </c>
      <c r="V219" s="18"/>
      <c r="W219" s="8">
        <v>8</v>
      </c>
      <c r="X219" s="19" t="s">
        <v>45</v>
      </c>
      <c r="Y219" s="18"/>
      <c r="Z219" s="19" t="s">
        <v>51</v>
      </c>
      <c r="AA219" s="18"/>
    </row>
    <row r="220" spans="13:27">
      <c r="M220" s="7"/>
      <c r="N220" s="36">
        <v>24</v>
      </c>
      <c r="O220" s="36">
        <v>0</v>
      </c>
      <c r="P220" s="38">
        <v>5.486111111111111E-2</v>
      </c>
      <c r="Q220" s="27" t="s">
        <v>22</v>
      </c>
      <c r="R220" s="7"/>
      <c r="S220" s="40" t="e">
        <f t="shared" si="21"/>
        <v>#VALUE!</v>
      </c>
      <c r="T220" s="3"/>
      <c r="U220" s="17" t="s">
        <v>47</v>
      </c>
      <c r="V220" s="18"/>
      <c r="W220" s="8">
        <v>7</v>
      </c>
      <c r="X220" s="20"/>
      <c r="Y220" s="20">
        <f>W219/W221</f>
        <v>0.53333333333333333</v>
      </c>
      <c r="Z220" s="7"/>
      <c r="AA220" s="34">
        <f>22/23</f>
        <v>0.95652173913043481</v>
      </c>
    </row>
    <row r="221" spans="13:27">
      <c r="M221" s="7"/>
      <c r="N221" s="36">
        <v>25</v>
      </c>
      <c r="O221" s="36">
        <v>0</v>
      </c>
      <c r="P221" s="38">
        <v>5.486111111111111E-2</v>
      </c>
      <c r="Q221" s="9">
        <v>6.7361111111111108E-2</v>
      </c>
      <c r="R221" s="7"/>
      <c r="S221" s="40">
        <f t="shared" si="21"/>
        <v>1.2499999999999997E-2</v>
      </c>
      <c r="T221" s="3"/>
      <c r="U221" s="21" t="s">
        <v>48</v>
      </c>
      <c r="V221" s="18"/>
      <c r="W221" s="22">
        <f>W219+W220</f>
        <v>15</v>
      </c>
      <c r="X221" s="23" t="s">
        <v>49</v>
      </c>
      <c r="Y221" s="18"/>
      <c r="Z221" s="7"/>
      <c r="AA221" s="7"/>
    </row>
    <row r="222" spans="13:27">
      <c r="M222" s="7"/>
      <c r="N222" s="36">
        <v>26</v>
      </c>
      <c r="O222" s="36">
        <v>0</v>
      </c>
      <c r="P222" s="38">
        <v>5.486111111111111E-2</v>
      </c>
      <c r="Q222" s="27" t="s">
        <v>22</v>
      </c>
      <c r="R222" s="7"/>
      <c r="S222" s="40" t="e">
        <f t="shared" si="21"/>
        <v>#VALUE!</v>
      </c>
      <c r="T222" s="3"/>
      <c r="U222" s="17" t="s">
        <v>50</v>
      </c>
      <c r="V222" s="18"/>
      <c r="W222" s="8">
        <v>42</v>
      </c>
      <c r="X222" s="20"/>
      <c r="Y222" s="20">
        <f>W219/W222</f>
        <v>0.19047619047619047</v>
      </c>
      <c r="Z222" s="7"/>
      <c r="AA222" s="7"/>
    </row>
    <row r="223" spans="13:27">
      <c r="M223" s="7"/>
      <c r="N223" s="7"/>
      <c r="O223" s="7"/>
      <c r="P223" s="7"/>
      <c r="Q223" s="7"/>
      <c r="R223" s="7"/>
      <c r="S223" s="7"/>
      <c r="T223" s="3"/>
      <c r="U223" s="7"/>
      <c r="V223" s="8"/>
      <c r="W223" s="27"/>
      <c r="X223" s="9"/>
      <c r="Y223" s="13"/>
      <c r="Z223" s="7"/>
      <c r="AA223" s="7"/>
    </row>
    <row r="224" spans="13:27">
      <c r="M224" s="17" t="s">
        <v>44</v>
      </c>
      <c r="N224" s="18"/>
      <c r="O224" s="8">
        <v>12</v>
      </c>
      <c r="P224" s="19" t="s">
        <v>45</v>
      </c>
      <c r="Q224" s="18"/>
      <c r="R224" s="19" t="s">
        <v>51</v>
      </c>
      <c r="S224" s="18"/>
      <c r="T224" s="3"/>
      <c r="U224" s="25"/>
      <c r="V224" s="25"/>
      <c r="W224" s="25"/>
      <c r="X224" s="25"/>
      <c r="Y224" s="25"/>
      <c r="Z224" s="25"/>
      <c r="AA224" s="25"/>
    </row>
    <row r="225" spans="13:27" ht="56">
      <c r="M225" s="17" t="s">
        <v>47</v>
      </c>
      <c r="N225" s="18"/>
      <c r="O225" s="8">
        <v>14</v>
      </c>
      <c r="P225" s="20"/>
      <c r="Q225" s="20">
        <f>O224/O226</f>
        <v>0.46153846153846156</v>
      </c>
      <c r="R225" s="7"/>
      <c r="S225" s="34">
        <f>18/18</f>
        <v>1</v>
      </c>
      <c r="T225" s="3"/>
      <c r="U225" s="2" t="s">
        <v>8</v>
      </c>
      <c r="V225" s="2" t="s">
        <v>9</v>
      </c>
      <c r="W225" s="2" t="s">
        <v>10</v>
      </c>
      <c r="X225" s="2" t="s">
        <v>11</v>
      </c>
      <c r="Y225" s="2" t="s">
        <v>12</v>
      </c>
      <c r="Z225" s="2"/>
      <c r="AA225" s="2" t="s">
        <v>13</v>
      </c>
    </row>
    <row r="226" spans="13:27">
      <c r="M226" s="21" t="s">
        <v>48</v>
      </c>
      <c r="N226" s="18"/>
      <c r="O226" s="22">
        <f>O224+O225</f>
        <v>26</v>
      </c>
      <c r="P226" s="23" t="s">
        <v>49</v>
      </c>
      <c r="Q226" s="18"/>
      <c r="R226" s="7"/>
      <c r="S226" s="7"/>
      <c r="T226" s="3"/>
      <c r="U226" s="7"/>
      <c r="V226" s="7"/>
      <c r="W226" s="7"/>
      <c r="X226" s="7"/>
      <c r="Y226" s="7"/>
      <c r="Z226" s="7"/>
      <c r="AA226" s="7"/>
    </row>
    <row r="227" spans="13:27">
      <c r="M227" s="17" t="s">
        <v>50</v>
      </c>
      <c r="N227" s="18"/>
      <c r="O227" s="8">
        <v>51</v>
      </c>
      <c r="P227" s="20"/>
      <c r="Q227" s="20">
        <f>O224/O227</f>
        <v>0.23529411764705882</v>
      </c>
      <c r="R227" s="7"/>
      <c r="S227" s="7"/>
      <c r="T227" s="3"/>
      <c r="U227" s="26">
        <v>12.12</v>
      </c>
      <c r="V227" s="8">
        <v>1</v>
      </c>
      <c r="W227" s="27"/>
      <c r="X227" s="9">
        <v>5.9027777777777776E-2</v>
      </c>
      <c r="Y227" s="13" t="s">
        <v>22</v>
      </c>
      <c r="Z227" s="7"/>
      <c r="AA227" s="11" t="e">
        <f t="shared" ref="AA227:AA243" si="23">Y227-X227</f>
        <v>#VALUE!</v>
      </c>
    </row>
    <row r="228" spans="13:27">
      <c r="M228" s="7"/>
      <c r="N228" s="7"/>
      <c r="O228" s="7"/>
      <c r="P228" s="7"/>
      <c r="Q228" s="7"/>
      <c r="R228" s="7"/>
      <c r="S228" s="7"/>
      <c r="T228" s="3"/>
      <c r="U228" s="8" t="s">
        <v>53</v>
      </c>
      <c r="V228" s="8">
        <v>2</v>
      </c>
      <c r="W228" s="27"/>
      <c r="X228" s="9">
        <v>5.9027777777777776E-2</v>
      </c>
      <c r="Y228" s="10">
        <v>8.4722222222222227E-2</v>
      </c>
      <c r="Z228" s="7"/>
      <c r="AA228" s="11">
        <f t="shared" si="23"/>
        <v>2.569444444444445E-2</v>
      </c>
    </row>
    <row r="229" spans="13:27">
      <c r="M229" s="24"/>
      <c r="N229" s="24"/>
      <c r="O229" s="24"/>
      <c r="P229" s="24"/>
      <c r="Q229" s="24"/>
      <c r="R229" s="24"/>
      <c r="S229" s="24"/>
      <c r="T229" s="3"/>
      <c r="U229" s="8" t="s">
        <v>23</v>
      </c>
      <c r="V229" s="8">
        <v>3</v>
      </c>
      <c r="W229" s="27"/>
      <c r="X229" s="9">
        <v>5.9027777777777776E-2</v>
      </c>
      <c r="Y229" s="10">
        <v>7.9861111111111105E-2</v>
      </c>
      <c r="Z229" s="7"/>
      <c r="AA229" s="11">
        <f t="shared" si="23"/>
        <v>2.0833333333333329E-2</v>
      </c>
    </row>
    <row r="230" spans="13:27" ht="56">
      <c r="M230" s="2" t="s">
        <v>8</v>
      </c>
      <c r="N230" s="2" t="s">
        <v>9</v>
      </c>
      <c r="O230" s="2" t="s">
        <v>10</v>
      </c>
      <c r="P230" s="2" t="s">
        <v>11</v>
      </c>
      <c r="Q230" s="2" t="s">
        <v>12</v>
      </c>
      <c r="R230" s="2"/>
      <c r="S230" s="2" t="s">
        <v>13</v>
      </c>
      <c r="T230" s="3"/>
      <c r="U230" s="41"/>
      <c r="V230" s="8">
        <v>4</v>
      </c>
      <c r="W230" s="27"/>
      <c r="X230" s="9">
        <v>5.9027777777777776E-2</v>
      </c>
      <c r="Y230" s="10">
        <v>7.6388888888888895E-2</v>
      </c>
      <c r="Z230" s="7"/>
      <c r="AA230" s="11">
        <f t="shared" si="23"/>
        <v>1.7361111111111119E-2</v>
      </c>
    </row>
    <row r="231" spans="13:27">
      <c r="M231" s="7"/>
      <c r="N231" s="7"/>
      <c r="O231" s="7"/>
      <c r="P231" s="7"/>
      <c r="Q231" s="7"/>
      <c r="R231" s="7"/>
      <c r="S231" s="7"/>
      <c r="T231" s="3"/>
      <c r="U231" s="7"/>
      <c r="V231" s="8">
        <v>5</v>
      </c>
      <c r="W231" s="27"/>
      <c r="X231" s="9">
        <v>5.9027777777777776E-2</v>
      </c>
      <c r="Y231" s="10">
        <v>7.4305555555555555E-2</v>
      </c>
      <c r="Z231" s="7"/>
      <c r="AA231" s="11">
        <f t="shared" si="23"/>
        <v>1.5277777777777779E-2</v>
      </c>
    </row>
    <row r="232" spans="13:27">
      <c r="M232" s="26">
        <v>12.24</v>
      </c>
      <c r="N232" s="36">
        <v>1</v>
      </c>
      <c r="O232" s="36">
        <v>0</v>
      </c>
      <c r="P232" s="38">
        <v>6.1805555555555558E-2</v>
      </c>
      <c r="Q232" s="45" t="s">
        <v>22</v>
      </c>
      <c r="R232" s="39"/>
      <c r="S232" s="40" t="e">
        <f t="shared" ref="S232:S252" si="24">Q232-P232</f>
        <v>#VALUE!</v>
      </c>
      <c r="T232" s="3"/>
      <c r="U232" s="7"/>
      <c r="V232" s="8">
        <v>6</v>
      </c>
      <c r="W232" s="27"/>
      <c r="X232" s="9">
        <v>5.9027777777777776E-2</v>
      </c>
      <c r="Y232" s="13" t="s">
        <v>58</v>
      </c>
      <c r="Z232" s="7"/>
      <c r="AA232" s="11" t="e">
        <f t="shared" si="23"/>
        <v>#VALUE!</v>
      </c>
    </row>
    <row r="233" spans="13:27">
      <c r="M233" s="26" t="s">
        <v>53</v>
      </c>
      <c r="N233" s="36">
        <v>2</v>
      </c>
      <c r="O233" s="36">
        <v>0</v>
      </c>
      <c r="P233" s="38">
        <v>6.1805555555555558E-2</v>
      </c>
      <c r="Q233" s="37" t="s">
        <v>22</v>
      </c>
      <c r="R233" s="39"/>
      <c r="S233" s="40" t="e">
        <f t="shared" si="24"/>
        <v>#VALUE!</v>
      </c>
      <c r="T233" s="3"/>
      <c r="U233" s="7"/>
      <c r="V233" s="8">
        <v>7</v>
      </c>
      <c r="W233" s="27"/>
      <c r="X233" s="9">
        <v>5.9027777777777776E-2</v>
      </c>
      <c r="Y233" s="13" t="s">
        <v>58</v>
      </c>
      <c r="Z233" s="7"/>
      <c r="AA233" s="11" t="e">
        <f t="shared" si="23"/>
        <v>#VALUE!</v>
      </c>
    </row>
    <row r="234" spans="13:27">
      <c r="M234" s="26" t="s">
        <v>21</v>
      </c>
      <c r="N234" s="36">
        <v>3</v>
      </c>
      <c r="O234" s="36">
        <v>0</v>
      </c>
      <c r="P234" s="38">
        <v>6.1805555555555558E-2</v>
      </c>
      <c r="Q234" s="37" t="s">
        <v>22</v>
      </c>
      <c r="R234" s="39"/>
      <c r="S234" s="40" t="e">
        <f t="shared" si="24"/>
        <v>#VALUE!</v>
      </c>
      <c r="T234" s="3"/>
      <c r="U234" s="7"/>
      <c r="V234" s="8">
        <v>8</v>
      </c>
      <c r="W234" s="35"/>
      <c r="X234" s="9">
        <v>5.9027777777777776E-2</v>
      </c>
      <c r="Y234" s="13" t="s">
        <v>22</v>
      </c>
      <c r="Z234" s="7"/>
      <c r="AA234" s="11" t="e">
        <f t="shared" si="23"/>
        <v>#VALUE!</v>
      </c>
    </row>
    <row r="235" spans="13:27">
      <c r="M235" s="7"/>
      <c r="N235" s="36">
        <v>4</v>
      </c>
      <c r="O235" s="36">
        <v>0</v>
      </c>
      <c r="P235" s="38">
        <v>6.1805555555555558E-2</v>
      </c>
      <c r="Q235" s="44">
        <v>9.166666666666666E-2</v>
      </c>
      <c r="R235" s="39"/>
      <c r="S235" s="40">
        <f t="shared" si="24"/>
        <v>2.9861111111111102E-2</v>
      </c>
      <c r="T235" s="3"/>
      <c r="U235" s="7"/>
      <c r="V235" s="36">
        <v>9</v>
      </c>
      <c r="W235" s="37"/>
      <c r="X235" s="9">
        <v>5.9027777777777776E-2</v>
      </c>
      <c r="Y235" s="45" t="s">
        <v>22</v>
      </c>
      <c r="Z235" s="39"/>
      <c r="AA235" s="40" t="e">
        <f t="shared" si="23"/>
        <v>#VALUE!</v>
      </c>
    </row>
    <row r="236" spans="13:27">
      <c r="M236" s="7"/>
      <c r="N236" s="36">
        <v>5</v>
      </c>
      <c r="O236" s="36">
        <v>0</v>
      </c>
      <c r="P236" s="38">
        <v>6.1805555555555558E-2</v>
      </c>
      <c r="Q236" s="44">
        <v>9.5138888888888884E-2</v>
      </c>
      <c r="R236" s="39"/>
      <c r="S236" s="40">
        <f t="shared" si="24"/>
        <v>3.3333333333333326E-2</v>
      </c>
      <c r="T236" s="3"/>
      <c r="U236" s="7"/>
      <c r="V236" s="8">
        <v>10</v>
      </c>
      <c r="W236" s="27"/>
      <c r="X236" s="9">
        <v>5.9027777777777776E-2</v>
      </c>
      <c r="Y236" s="10">
        <v>6.458333333333334E-2</v>
      </c>
      <c r="Z236" s="7"/>
      <c r="AA236" s="11">
        <f t="shared" si="23"/>
        <v>5.5555555555555636E-3</v>
      </c>
    </row>
    <row r="237" spans="13:27">
      <c r="M237" s="7"/>
      <c r="N237" s="36">
        <v>6</v>
      </c>
      <c r="O237" s="36">
        <v>0</v>
      </c>
      <c r="P237" s="38">
        <v>6.1805555555555558E-2</v>
      </c>
      <c r="Q237" s="44">
        <v>7.8472222222222221E-2</v>
      </c>
      <c r="R237" s="39"/>
      <c r="S237" s="40">
        <f t="shared" si="24"/>
        <v>1.6666666666666663E-2</v>
      </c>
      <c r="T237" s="3"/>
      <c r="U237" s="7"/>
      <c r="V237" s="8">
        <v>11</v>
      </c>
      <c r="W237" s="27"/>
      <c r="X237" s="9">
        <v>5.9027777777777776E-2</v>
      </c>
      <c r="Y237" s="10">
        <v>6.6666666666666666E-2</v>
      </c>
      <c r="Z237" s="7"/>
      <c r="AA237" s="11">
        <f t="shared" si="23"/>
        <v>7.6388888888888895E-3</v>
      </c>
    </row>
    <row r="238" spans="13:27">
      <c r="M238" s="7"/>
      <c r="N238" s="36">
        <v>7</v>
      </c>
      <c r="O238" s="36">
        <v>0</v>
      </c>
      <c r="P238" s="38">
        <v>6.1805555555555558E-2</v>
      </c>
      <c r="Q238" s="45" t="s">
        <v>22</v>
      </c>
      <c r="R238" s="39"/>
      <c r="S238" s="40" t="e">
        <f t="shared" si="24"/>
        <v>#VALUE!</v>
      </c>
      <c r="T238" s="3"/>
      <c r="U238" s="8"/>
      <c r="V238" s="8">
        <v>12</v>
      </c>
      <c r="W238" s="27"/>
      <c r="X238" s="9">
        <v>5.9027777777777776E-2</v>
      </c>
      <c r="Y238" s="10">
        <v>7.3611111111111113E-2</v>
      </c>
      <c r="Z238" s="27"/>
      <c r="AA238" s="11">
        <f t="shared" si="23"/>
        <v>1.4583333333333337E-2</v>
      </c>
    </row>
    <row r="239" spans="13:27">
      <c r="M239" s="7"/>
      <c r="N239" s="36">
        <v>8</v>
      </c>
      <c r="O239" s="36">
        <v>0</v>
      </c>
      <c r="P239" s="38">
        <v>6.1805555555555558E-2</v>
      </c>
      <c r="Q239" s="37" t="s">
        <v>22</v>
      </c>
      <c r="R239" s="39"/>
      <c r="S239" s="40" t="e">
        <f t="shared" si="24"/>
        <v>#VALUE!</v>
      </c>
      <c r="T239" s="3"/>
      <c r="U239" s="8"/>
      <c r="V239" s="8">
        <v>13</v>
      </c>
      <c r="W239" s="27"/>
      <c r="X239" s="9">
        <v>5.9027777777777776E-2</v>
      </c>
      <c r="Y239" s="10">
        <v>8.7499999999999994E-2</v>
      </c>
      <c r="Z239" s="7"/>
      <c r="AA239" s="11">
        <f t="shared" si="23"/>
        <v>2.8472222222222218E-2</v>
      </c>
    </row>
    <row r="240" spans="13:27">
      <c r="M240" s="7"/>
      <c r="N240" s="36">
        <v>9</v>
      </c>
      <c r="O240" s="36">
        <v>0</v>
      </c>
      <c r="P240" s="38">
        <v>6.1805555555555558E-2</v>
      </c>
      <c r="Q240" s="37" t="s">
        <v>22</v>
      </c>
      <c r="R240" s="39"/>
      <c r="S240" s="40" t="e">
        <f t="shared" si="24"/>
        <v>#VALUE!</v>
      </c>
      <c r="T240" s="3"/>
      <c r="U240" s="43"/>
      <c r="V240" s="8">
        <v>14</v>
      </c>
      <c r="W240" s="27"/>
      <c r="X240" s="9">
        <v>5.9027777777777776E-2</v>
      </c>
      <c r="Y240" s="13" t="s">
        <v>22</v>
      </c>
      <c r="Z240" s="7"/>
      <c r="AA240" s="11" t="e">
        <f t="shared" si="23"/>
        <v>#VALUE!</v>
      </c>
    </row>
    <row r="241" spans="13:27">
      <c r="M241" s="7"/>
      <c r="N241" s="36">
        <v>10</v>
      </c>
      <c r="O241" s="36">
        <v>0</v>
      </c>
      <c r="P241" s="38">
        <v>6.1805555555555558E-2</v>
      </c>
      <c r="Q241" s="37" t="s">
        <v>22</v>
      </c>
      <c r="R241" s="39"/>
      <c r="S241" s="40" t="e">
        <f t="shared" si="24"/>
        <v>#VALUE!</v>
      </c>
      <c r="T241" s="3"/>
      <c r="U241" s="8"/>
      <c r="V241" s="8">
        <v>15</v>
      </c>
      <c r="W241" s="8"/>
      <c r="X241" s="9">
        <v>5.9027777777777776E-2</v>
      </c>
      <c r="Y241" s="10">
        <v>9.6527777777777782E-2</v>
      </c>
      <c r="Z241" s="27"/>
      <c r="AA241" s="11">
        <f t="shared" si="23"/>
        <v>3.7500000000000006E-2</v>
      </c>
    </row>
    <row r="242" spans="13:27">
      <c r="M242" s="7"/>
      <c r="N242" s="36">
        <v>11</v>
      </c>
      <c r="O242" s="36">
        <v>0</v>
      </c>
      <c r="P242" s="38">
        <v>6.1805555555555558E-2</v>
      </c>
      <c r="Q242" s="44">
        <v>9.0972222222222218E-2</v>
      </c>
      <c r="R242" s="39"/>
      <c r="S242" s="40">
        <f t="shared" si="24"/>
        <v>2.916666666666666E-2</v>
      </c>
      <c r="T242" s="3"/>
      <c r="U242" s="8"/>
      <c r="V242" s="8">
        <v>16</v>
      </c>
      <c r="W242" s="27"/>
      <c r="X242" s="9">
        <v>5.9027777777777776E-2</v>
      </c>
      <c r="Y242" s="10">
        <v>8.4722222222222227E-2</v>
      </c>
      <c r="Z242" s="7"/>
      <c r="AA242" s="11">
        <f t="shared" si="23"/>
        <v>2.569444444444445E-2</v>
      </c>
    </row>
    <row r="243" spans="13:27">
      <c r="M243" s="7"/>
      <c r="N243" s="36">
        <v>12</v>
      </c>
      <c r="O243" s="36">
        <v>0</v>
      </c>
      <c r="P243" s="38">
        <v>6.1805555555555558E-2</v>
      </c>
      <c r="Q243" s="44">
        <v>6.458333333333334E-2</v>
      </c>
      <c r="R243" s="39"/>
      <c r="S243" s="40">
        <f t="shared" si="24"/>
        <v>2.7777777777777818E-3</v>
      </c>
      <c r="T243" s="3"/>
      <c r="U243" s="47"/>
      <c r="V243" s="8">
        <v>17</v>
      </c>
      <c r="W243" s="8"/>
      <c r="X243" s="9">
        <v>5.9027777777777776E-2</v>
      </c>
      <c r="Y243" s="13" t="s">
        <v>58</v>
      </c>
      <c r="Z243" s="27"/>
      <c r="AA243" s="11" t="e">
        <f t="shared" si="23"/>
        <v>#VALUE!</v>
      </c>
    </row>
    <row r="244" spans="13:27">
      <c r="M244" s="7"/>
      <c r="N244" s="36">
        <v>13</v>
      </c>
      <c r="O244" s="36">
        <v>0</v>
      </c>
      <c r="P244" s="38">
        <v>6.1805555555555558E-2</v>
      </c>
      <c r="Q244" s="37" t="s">
        <v>22</v>
      </c>
      <c r="R244" s="39"/>
      <c r="S244" s="40" t="e">
        <f t="shared" si="24"/>
        <v>#VALUE!</v>
      </c>
      <c r="T244" s="3"/>
      <c r="U244" s="47"/>
      <c r="V244" s="47"/>
      <c r="W244" s="47"/>
      <c r="X244" s="47"/>
      <c r="Y244" s="47"/>
      <c r="Z244" s="47"/>
      <c r="AA244" s="47"/>
    </row>
    <row r="245" spans="13:27">
      <c r="M245" s="7"/>
      <c r="N245" s="36">
        <v>14</v>
      </c>
      <c r="O245" s="36">
        <v>0</v>
      </c>
      <c r="P245" s="38">
        <v>6.1805555555555558E-2</v>
      </c>
      <c r="Q245" s="37" t="s">
        <v>22</v>
      </c>
      <c r="R245" s="39"/>
      <c r="S245" s="40" t="e">
        <f t="shared" si="24"/>
        <v>#VALUE!</v>
      </c>
      <c r="T245" s="3"/>
      <c r="U245" s="17" t="s">
        <v>44</v>
      </c>
      <c r="V245" s="18"/>
      <c r="W245" s="8">
        <v>10</v>
      </c>
      <c r="X245" s="19" t="s">
        <v>45</v>
      </c>
      <c r="Y245" s="18"/>
      <c r="Z245" s="19" t="s">
        <v>51</v>
      </c>
      <c r="AA245" s="18"/>
    </row>
    <row r="246" spans="13:27">
      <c r="M246" s="7"/>
      <c r="N246" s="36">
        <v>15</v>
      </c>
      <c r="O246" s="36">
        <v>0</v>
      </c>
      <c r="P246" s="38">
        <v>6.1805555555555558E-2</v>
      </c>
      <c r="Q246" s="37" t="s">
        <v>22</v>
      </c>
      <c r="R246" s="39"/>
      <c r="S246" s="40" t="e">
        <f t="shared" si="24"/>
        <v>#VALUE!</v>
      </c>
      <c r="T246" s="3"/>
      <c r="U246" s="17" t="s">
        <v>47</v>
      </c>
      <c r="V246" s="18"/>
      <c r="W246" s="8">
        <f>W247-W245</f>
        <v>4</v>
      </c>
      <c r="X246" s="20"/>
      <c r="Y246" s="20">
        <f>W245/W247</f>
        <v>0.7142857142857143</v>
      </c>
      <c r="Z246" s="7"/>
      <c r="AA246" s="34">
        <f>22/23</f>
        <v>0.95652173913043481</v>
      </c>
    </row>
    <row r="247" spans="13:27">
      <c r="M247" s="7"/>
      <c r="N247" s="36">
        <v>16</v>
      </c>
      <c r="O247" s="36">
        <v>0</v>
      </c>
      <c r="P247" s="38">
        <v>6.1805555555555558E-2</v>
      </c>
      <c r="Q247" s="44">
        <v>8.9583333333333334E-2</v>
      </c>
      <c r="R247" s="39"/>
      <c r="S247" s="40">
        <f t="shared" si="24"/>
        <v>2.7777777777777776E-2</v>
      </c>
      <c r="T247" s="3"/>
      <c r="U247" s="21" t="s">
        <v>48</v>
      </c>
      <c r="V247" s="18"/>
      <c r="W247" s="43">
        <v>14</v>
      </c>
      <c r="X247" s="23" t="s">
        <v>49</v>
      </c>
      <c r="Y247" s="18"/>
      <c r="Z247" s="7"/>
      <c r="AA247" s="7"/>
    </row>
    <row r="248" spans="13:27">
      <c r="M248" s="7"/>
      <c r="N248" s="36">
        <v>17</v>
      </c>
      <c r="O248" s="36">
        <v>0</v>
      </c>
      <c r="P248" s="38">
        <v>6.1805555555555558E-2</v>
      </c>
      <c r="Q248" s="37" t="s">
        <v>22</v>
      </c>
      <c r="R248" s="7"/>
      <c r="S248" s="40" t="e">
        <f t="shared" si="24"/>
        <v>#VALUE!</v>
      </c>
      <c r="T248" s="3"/>
      <c r="U248" s="17" t="s">
        <v>50</v>
      </c>
      <c r="V248" s="18"/>
      <c r="W248" s="8">
        <v>42</v>
      </c>
      <c r="X248" s="20"/>
      <c r="Y248" s="20">
        <f>W245/W248</f>
        <v>0.23809523809523808</v>
      </c>
      <c r="Z248" s="7"/>
      <c r="AA248" s="7"/>
    </row>
    <row r="249" spans="13:27">
      <c r="M249" s="7"/>
      <c r="N249" s="36">
        <v>18</v>
      </c>
      <c r="O249" s="36">
        <v>0</v>
      </c>
      <c r="P249" s="38">
        <v>6.1805555555555558E-2</v>
      </c>
      <c r="Q249" s="37" t="s">
        <v>22</v>
      </c>
      <c r="R249" s="7"/>
      <c r="S249" s="40" t="e">
        <f t="shared" si="24"/>
        <v>#VALUE!</v>
      </c>
      <c r="T249" s="3"/>
      <c r="U249" s="7"/>
      <c r="V249" s="7"/>
      <c r="W249" s="7"/>
      <c r="X249" s="7"/>
      <c r="Y249" s="7"/>
      <c r="Z249" s="7"/>
      <c r="AA249" s="7"/>
    </row>
    <row r="250" spans="13:27">
      <c r="M250" s="7"/>
      <c r="N250" s="36">
        <v>19</v>
      </c>
      <c r="O250" s="36">
        <v>0</v>
      </c>
      <c r="P250" s="38">
        <v>6.1805555555555558E-2</v>
      </c>
      <c r="Q250" s="35">
        <v>0.10069444444444445</v>
      </c>
      <c r="R250" s="7"/>
      <c r="S250" s="40">
        <f t="shared" si="24"/>
        <v>3.888888888888889E-2</v>
      </c>
      <c r="T250" s="3"/>
      <c r="U250" s="25"/>
      <c r="V250" s="25"/>
      <c r="W250" s="25"/>
      <c r="X250" s="25"/>
      <c r="Y250" s="25"/>
      <c r="Z250" s="25"/>
      <c r="AA250" s="25"/>
    </row>
    <row r="251" spans="13:27" ht="56">
      <c r="M251" s="7"/>
      <c r="N251" s="36">
        <v>20</v>
      </c>
      <c r="O251" s="36">
        <v>0</v>
      </c>
      <c r="P251" s="38">
        <v>6.1805555555555558E-2</v>
      </c>
      <c r="Q251" s="9">
        <v>7.1527777777777773E-2</v>
      </c>
      <c r="R251" s="7"/>
      <c r="S251" s="40">
        <f t="shared" si="24"/>
        <v>9.7222222222222154E-3</v>
      </c>
      <c r="T251" s="3"/>
      <c r="U251" s="2" t="s">
        <v>8</v>
      </c>
      <c r="V251" s="2" t="s">
        <v>9</v>
      </c>
      <c r="W251" s="2" t="s">
        <v>10</v>
      </c>
      <c r="X251" s="2" t="s">
        <v>11</v>
      </c>
      <c r="Y251" s="2" t="s">
        <v>12</v>
      </c>
      <c r="Z251" s="2"/>
      <c r="AA251" s="2" t="s">
        <v>13</v>
      </c>
    </row>
    <row r="252" spans="13:27">
      <c r="M252" s="7"/>
      <c r="N252" s="36">
        <v>21</v>
      </c>
      <c r="O252" s="36">
        <v>0</v>
      </c>
      <c r="P252" s="38">
        <v>6.1805555555555558E-2</v>
      </c>
      <c r="Q252" s="9">
        <v>7.4999999999999997E-2</v>
      </c>
      <c r="R252" s="7"/>
      <c r="S252" s="40">
        <f t="shared" si="24"/>
        <v>1.3194444444444439E-2</v>
      </c>
      <c r="T252" s="3"/>
      <c r="U252" s="7"/>
      <c r="V252" s="7"/>
      <c r="W252" s="7"/>
      <c r="X252" s="7"/>
      <c r="Y252" s="7"/>
      <c r="Z252" s="7"/>
      <c r="AA252" s="7"/>
    </row>
    <row r="253" spans="13:27">
      <c r="M253" s="7"/>
      <c r="N253" s="7"/>
      <c r="O253" s="7"/>
      <c r="P253" s="7"/>
      <c r="Q253" s="7"/>
      <c r="R253" s="7"/>
      <c r="S253" s="7"/>
      <c r="T253" s="3"/>
      <c r="U253" s="26">
        <v>12.21</v>
      </c>
      <c r="V253" s="8">
        <v>1</v>
      </c>
      <c r="W253" s="27"/>
      <c r="X253" s="9">
        <v>4.8611111111111112E-2</v>
      </c>
      <c r="Y253" s="10">
        <v>5.6944444444444443E-2</v>
      </c>
      <c r="Z253" s="7"/>
      <c r="AA253" s="11">
        <f t="shared" ref="AA253:AA273" si="25">Y253-X253</f>
        <v>8.3333333333333315E-3</v>
      </c>
    </row>
    <row r="254" spans="13:27">
      <c r="M254" s="17" t="s">
        <v>44</v>
      </c>
      <c r="N254" s="18"/>
      <c r="O254" s="8">
        <v>9</v>
      </c>
      <c r="P254" s="19" t="s">
        <v>45</v>
      </c>
      <c r="Q254" s="18"/>
      <c r="R254" s="19" t="s">
        <v>51</v>
      </c>
      <c r="S254" s="18"/>
      <c r="T254" s="3"/>
      <c r="U254" s="8" t="s">
        <v>19</v>
      </c>
      <c r="V254" s="8">
        <v>2</v>
      </c>
      <c r="W254" s="27"/>
      <c r="X254" s="9">
        <v>4.8611111111111112E-2</v>
      </c>
      <c r="Y254" s="13" t="s">
        <v>22</v>
      </c>
      <c r="Z254" s="7"/>
      <c r="AA254" s="11" t="e">
        <f t="shared" si="25"/>
        <v>#VALUE!</v>
      </c>
    </row>
    <row r="255" spans="13:27">
      <c r="M255" s="17" t="s">
        <v>47</v>
      </c>
      <c r="N255" s="18"/>
      <c r="O255" s="8">
        <v>12</v>
      </c>
      <c r="P255" s="20"/>
      <c r="Q255" s="20">
        <f>O254/O256</f>
        <v>0.42857142857142855</v>
      </c>
      <c r="R255" s="7"/>
      <c r="S255" s="34">
        <f>18/18</f>
        <v>1</v>
      </c>
      <c r="T255" s="3"/>
      <c r="U255" s="8" t="s">
        <v>23</v>
      </c>
      <c r="V255" s="8">
        <v>3</v>
      </c>
      <c r="W255" s="27"/>
      <c r="X255" s="9">
        <v>4.8611111111111112E-2</v>
      </c>
      <c r="Y255" s="13" t="s">
        <v>22</v>
      </c>
      <c r="Z255" s="7"/>
      <c r="AA255" s="11" t="e">
        <f t="shared" si="25"/>
        <v>#VALUE!</v>
      </c>
    </row>
    <row r="256" spans="13:27">
      <c r="M256" s="21" t="s">
        <v>48</v>
      </c>
      <c r="N256" s="18"/>
      <c r="O256" s="22">
        <f>O254+O255</f>
        <v>21</v>
      </c>
      <c r="P256" s="23" t="s">
        <v>49</v>
      </c>
      <c r="Q256" s="18"/>
      <c r="R256" s="7"/>
      <c r="S256" s="7"/>
      <c r="T256" s="3"/>
      <c r="U256" s="41"/>
      <c r="V256" s="8">
        <v>4</v>
      </c>
      <c r="W256" s="27"/>
      <c r="X256" s="9">
        <v>4.8611111111111112E-2</v>
      </c>
      <c r="Y256" s="10">
        <v>5.6944444444444443E-2</v>
      </c>
      <c r="Z256" s="7"/>
      <c r="AA256" s="11">
        <f t="shared" si="25"/>
        <v>8.3333333333333315E-3</v>
      </c>
    </row>
    <row r="257" spans="13:27">
      <c r="M257" s="17" t="s">
        <v>50</v>
      </c>
      <c r="N257" s="18"/>
      <c r="O257" s="8">
        <v>51</v>
      </c>
      <c r="P257" s="20"/>
      <c r="Q257" s="20">
        <f>O254/O257</f>
        <v>0.17647058823529413</v>
      </c>
      <c r="R257" s="7"/>
      <c r="S257" s="7"/>
      <c r="T257" s="3"/>
      <c r="U257" s="7"/>
      <c r="V257" s="8">
        <v>5</v>
      </c>
      <c r="W257" s="27"/>
      <c r="X257" s="9">
        <v>4.8611111111111112E-2</v>
      </c>
      <c r="Y257" s="13" t="s">
        <v>22</v>
      </c>
      <c r="Z257" s="7"/>
      <c r="AA257" s="11" t="e">
        <f t="shared" si="25"/>
        <v>#VALUE!</v>
      </c>
    </row>
    <row r="258" spans="13:27">
      <c r="M258" s="7"/>
      <c r="N258" s="7"/>
      <c r="O258" s="7"/>
      <c r="P258" s="7"/>
      <c r="Q258" s="7"/>
      <c r="R258" s="7"/>
      <c r="S258" s="7"/>
      <c r="T258" s="3"/>
      <c r="U258" s="7"/>
      <c r="V258" s="8">
        <v>6</v>
      </c>
      <c r="W258" s="27"/>
      <c r="X258" s="9">
        <v>4.8611111111111112E-2</v>
      </c>
      <c r="Y258" s="10">
        <v>5.486111111111111E-2</v>
      </c>
      <c r="Z258" s="7"/>
      <c r="AA258" s="11">
        <f t="shared" si="25"/>
        <v>6.2499999999999986E-3</v>
      </c>
    </row>
    <row r="259" spans="13:27">
      <c r="M259" s="24"/>
      <c r="N259" s="24"/>
      <c r="O259" s="24"/>
      <c r="P259" s="24"/>
      <c r="Q259" s="24"/>
      <c r="R259" s="24"/>
      <c r="S259" s="24"/>
      <c r="T259" s="3"/>
      <c r="U259" s="7"/>
      <c r="V259" s="8">
        <v>7</v>
      </c>
      <c r="W259" s="27"/>
      <c r="X259" s="9">
        <v>4.8611111111111112E-2</v>
      </c>
      <c r="Y259" s="10">
        <v>6.3194444444444442E-2</v>
      </c>
      <c r="Z259" s="7"/>
      <c r="AA259" s="11">
        <f t="shared" si="25"/>
        <v>1.458333333333333E-2</v>
      </c>
    </row>
    <row r="260" spans="13:27" ht="56">
      <c r="M260" s="2" t="s">
        <v>8</v>
      </c>
      <c r="N260" s="2" t="s">
        <v>9</v>
      </c>
      <c r="O260" s="2" t="s">
        <v>10</v>
      </c>
      <c r="P260" s="2" t="s">
        <v>11</v>
      </c>
      <c r="Q260" s="2" t="s">
        <v>12</v>
      </c>
      <c r="R260" s="2"/>
      <c r="S260" s="2" t="s">
        <v>13</v>
      </c>
      <c r="T260" s="3"/>
      <c r="U260" s="7"/>
      <c r="V260" s="8">
        <v>8</v>
      </c>
      <c r="W260" s="35"/>
      <c r="X260" s="9">
        <v>4.8611111111111112E-2</v>
      </c>
      <c r="Y260" s="13" t="s">
        <v>22</v>
      </c>
      <c r="Z260" s="7"/>
      <c r="AA260" s="11" t="e">
        <f t="shared" si="25"/>
        <v>#VALUE!</v>
      </c>
    </row>
    <row r="261" spans="13:27">
      <c r="M261" s="7"/>
      <c r="N261" s="7"/>
      <c r="O261" s="7"/>
      <c r="P261" s="7"/>
      <c r="Q261" s="7"/>
      <c r="R261" s="7"/>
      <c r="S261" s="7"/>
      <c r="T261" s="3"/>
      <c r="U261" s="7"/>
      <c r="V261" s="36">
        <v>9</v>
      </c>
      <c r="W261" s="37"/>
      <c r="X261" s="9">
        <v>4.8611111111111112E-2</v>
      </c>
      <c r="Y261" s="45" t="s">
        <v>58</v>
      </c>
      <c r="Z261" s="39"/>
      <c r="AA261" s="40" t="e">
        <f t="shared" si="25"/>
        <v>#VALUE!</v>
      </c>
    </row>
    <row r="262" spans="13:27">
      <c r="M262" s="26">
        <v>12.24</v>
      </c>
      <c r="N262" s="36">
        <v>1</v>
      </c>
      <c r="O262" s="36">
        <v>0</v>
      </c>
      <c r="P262" s="38">
        <v>6.1805555555555558E-2</v>
      </c>
      <c r="Q262" s="45" t="s">
        <v>22</v>
      </c>
      <c r="R262" s="39"/>
      <c r="S262" s="40" t="e">
        <f t="shared" ref="S262:S282" si="26">Q262-P262</f>
        <v>#VALUE!</v>
      </c>
      <c r="T262" s="3"/>
      <c r="U262" s="7"/>
      <c r="V262" s="8">
        <v>10</v>
      </c>
      <c r="W262" s="27"/>
      <c r="X262" s="9">
        <v>4.8611111111111112E-2</v>
      </c>
      <c r="Y262" s="13" t="s">
        <v>22</v>
      </c>
      <c r="Z262" s="7"/>
      <c r="AA262" s="11" t="e">
        <f t="shared" si="25"/>
        <v>#VALUE!</v>
      </c>
    </row>
    <row r="263" spans="13:27">
      <c r="M263" s="26" t="s">
        <v>53</v>
      </c>
      <c r="N263" s="36">
        <v>2</v>
      </c>
      <c r="O263" s="36">
        <v>0</v>
      </c>
      <c r="P263" s="38">
        <v>6.1805555555555558E-2</v>
      </c>
      <c r="Q263" s="37" t="s">
        <v>22</v>
      </c>
      <c r="R263" s="39"/>
      <c r="S263" s="40" t="e">
        <f t="shared" si="26"/>
        <v>#VALUE!</v>
      </c>
      <c r="T263" s="3"/>
      <c r="U263" s="7"/>
      <c r="V263" s="8">
        <v>11</v>
      </c>
      <c r="W263" s="27"/>
      <c r="X263" s="9">
        <v>4.8611111111111112E-2</v>
      </c>
      <c r="Y263" s="13" t="s">
        <v>22</v>
      </c>
      <c r="Z263" s="7"/>
      <c r="AA263" s="11" t="e">
        <f t="shared" si="25"/>
        <v>#VALUE!</v>
      </c>
    </row>
    <row r="264" spans="13:27">
      <c r="M264" s="26" t="s">
        <v>21</v>
      </c>
      <c r="N264" s="36">
        <v>3</v>
      </c>
      <c r="O264" s="36">
        <v>0</v>
      </c>
      <c r="P264" s="38">
        <v>6.1805555555555558E-2</v>
      </c>
      <c r="Q264" s="37" t="s">
        <v>22</v>
      </c>
      <c r="R264" s="39"/>
      <c r="S264" s="40" t="e">
        <f t="shared" si="26"/>
        <v>#VALUE!</v>
      </c>
      <c r="T264" s="3"/>
      <c r="U264" s="8"/>
      <c r="V264" s="8">
        <v>12</v>
      </c>
      <c r="W264" s="27"/>
      <c r="X264" s="9">
        <v>4.8611111111111112E-2</v>
      </c>
      <c r="Y264" s="10">
        <v>7.4305555555555555E-2</v>
      </c>
      <c r="Z264" s="27"/>
      <c r="AA264" s="11">
        <f t="shared" si="25"/>
        <v>2.5694444444444443E-2</v>
      </c>
    </row>
    <row r="265" spans="13:27">
      <c r="M265" s="7"/>
      <c r="N265" s="36">
        <v>4</v>
      </c>
      <c r="O265" s="36">
        <v>0</v>
      </c>
      <c r="P265" s="38">
        <v>6.1805555555555558E-2</v>
      </c>
      <c r="Q265" s="44">
        <v>9.166666666666666E-2</v>
      </c>
      <c r="R265" s="39"/>
      <c r="S265" s="40">
        <f t="shared" si="26"/>
        <v>2.9861111111111102E-2</v>
      </c>
      <c r="T265" s="3"/>
      <c r="U265" s="8"/>
      <c r="V265" s="8">
        <v>13</v>
      </c>
      <c r="W265" s="27"/>
      <c r="X265" s="9">
        <v>4.8611111111111112E-2</v>
      </c>
      <c r="Y265" s="10">
        <v>5.6944444444444443E-2</v>
      </c>
      <c r="Z265" s="7"/>
      <c r="AA265" s="11">
        <f t="shared" si="25"/>
        <v>8.3333333333333315E-3</v>
      </c>
    </row>
    <row r="266" spans="13:27">
      <c r="M266" s="7"/>
      <c r="N266" s="36">
        <v>5</v>
      </c>
      <c r="O266" s="36">
        <v>0</v>
      </c>
      <c r="P266" s="38">
        <v>6.1805555555555558E-2</v>
      </c>
      <c r="Q266" s="44">
        <v>9.5138888888888884E-2</v>
      </c>
      <c r="R266" s="39"/>
      <c r="S266" s="40">
        <f t="shared" si="26"/>
        <v>3.3333333333333326E-2</v>
      </c>
      <c r="T266" s="3"/>
      <c r="U266" s="43"/>
      <c r="V266" s="8">
        <v>14</v>
      </c>
      <c r="W266" s="27"/>
      <c r="X266" s="9">
        <v>4.8611111111111112E-2</v>
      </c>
      <c r="Y266" s="10">
        <v>0.05</v>
      </c>
      <c r="Z266" s="7"/>
      <c r="AA266" s="11">
        <f t="shared" si="25"/>
        <v>1.3888888888888909E-3</v>
      </c>
    </row>
    <row r="267" spans="13:27">
      <c r="M267" s="7"/>
      <c r="N267" s="36">
        <v>6</v>
      </c>
      <c r="O267" s="36">
        <v>0</v>
      </c>
      <c r="P267" s="38">
        <v>6.1805555555555558E-2</v>
      </c>
      <c r="Q267" s="44">
        <v>7.8472222222222221E-2</v>
      </c>
      <c r="R267" s="39"/>
      <c r="S267" s="40">
        <f t="shared" si="26"/>
        <v>1.6666666666666663E-2</v>
      </c>
      <c r="T267" s="3"/>
      <c r="U267" s="8"/>
      <c r="V267" s="8">
        <v>15</v>
      </c>
      <c r="W267" s="8"/>
      <c r="X267" s="9">
        <v>4.8611111111111112E-2</v>
      </c>
      <c r="Y267" s="13" t="s">
        <v>22</v>
      </c>
      <c r="Z267" s="27"/>
      <c r="AA267" s="11" t="e">
        <f t="shared" si="25"/>
        <v>#VALUE!</v>
      </c>
    </row>
    <row r="268" spans="13:27">
      <c r="M268" s="7"/>
      <c r="N268" s="36">
        <v>7</v>
      </c>
      <c r="O268" s="36">
        <v>0</v>
      </c>
      <c r="P268" s="38">
        <v>6.1805555555555558E-2</v>
      </c>
      <c r="Q268" s="45" t="s">
        <v>22</v>
      </c>
      <c r="R268" s="39"/>
      <c r="S268" s="40" t="e">
        <f t="shared" si="26"/>
        <v>#VALUE!</v>
      </c>
      <c r="T268" s="3"/>
      <c r="U268" s="8"/>
      <c r="V268" s="8">
        <v>16</v>
      </c>
      <c r="W268" s="27"/>
      <c r="X268" s="9">
        <v>4.8611111111111112E-2</v>
      </c>
      <c r="Y268" s="13" t="s">
        <v>58</v>
      </c>
      <c r="Z268" s="7"/>
      <c r="AA268" s="11" t="e">
        <f t="shared" si="25"/>
        <v>#VALUE!</v>
      </c>
    </row>
    <row r="269" spans="13:27">
      <c r="M269" s="7"/>
      <c r="N269" s="36">
        <v>8</v>
      </c>
      <c r="O269" s="36">
        <v>0</v>
      </c>
      <c r="P269" s="38">
        <v>6.1805555555555558E-2</v>
      </c>
      <c r="Q269" s="37" t="s">
        <v>22</v>
      </c>
      <c r="R269" s="39"/>
      <c r="S269" s="40" t="e">
        <f t="shared" si="26"/>
        <v>#VALUE!</v>
      </c>
      <c r="T269" s="3"/>
      <c r="U269" s="47"/>
      <c r="V269" s="8">
        <v>17</v>
      </c>
      <c r="W269" s="8"/>
      <c r="X269" s="9">
        <v>4.8611111111111112E-2</v>
      </c>
      <c r="Y269" s="13" t="s">
        <v>22</v>
      </c>
      <c r="Z269" s="27"/>
      <c r="AA269" s="11" t="e">
        <f t="shared" si="25"/>
        <v>#VALUE!</v>
      </c>
    </row>
    <row r="270" spans="13:27">
      <c r="M270" s="7"/>
      <c r="N270" s="36">
        <v>9</v>
      </c>
      <c r="O270" s="36">
        <v>0</v>
      </c>
      <c r="P270" s="38">
        <v>6.1805555555555558E-2</v>
      </c>
      <c r="Q270" s="37" t="s">
        <v>22</v>
      </c>
      <c r="R270" s="39"/>
      <c r="S270" s="40" t="e">
        <f t="shared" si="26"/>
        <v>#VALUE!</v>
      </c>
      <c r="T270" s="3"/>
      <c r="U270" s="47"/>
      <c r="V270" s="8">
        <v>18</v>
      </c>
      <c r="W270" s="47"/>
      <c r="X270" s="9">
        <v>4.8611111111111112E-2</v>
      </c>
      <c r="Y270" s="10">
        <v>9.4444444444444442E-2</v>
      </c>
      <c r="Z270" s="7"/>
      <c r="AA270" s="11">
        <f t="shared" si="25"/>
        <v>4.583333333333333E-2</v>
      </c>
    </row>
    <row r="271" spans="13:27">
      <c r="M271" s="7"/>
      <c r="N271" s="36">
        <v>10</v>
      </c>
      <c r="O271" s="36">
        <v>0</v>
      </c>
      <c r="P271" s="38">
        <v>6.1805555555555558E-2</v>
      </c>
      <c r="Q271" s="37" t="s">
        <v>22</v>
      </c>
      <c r="R271" s="39"/>
      <c r="S271" s="40" t="e">
        <f t="shared" si="26"/>
        <v>#VALUE!</v>
      </c>
      <c r="T271" s="3"/>
      <c r="U271" s="8"/>
      <c r="V271" s="8">
        <v>19</v>
      </c>
      <c r="W271" s="8"/>
      <c r="X271" s="9">
        <v>4.8611111111111112E-2</v>
      </c>
      <c r="Y271" s="13" t="s">
        <v>22</v>
      </c>
      <c r="Z271" s="27"/>
      <c r="AA271" s="11" t="e">
        <f t="shared" si="25"/>
        <v>#VALUE!</v>
      </c>
    </row>
    <row r="272" spans="13:27">
      <c r="M272" s="7"/>
      <c r="N272" s="36">
        <v>11</v>
      </c>
      <c r="O272" s="36">
        <v>0</v>
      </c>
      <c r="P272" s="38">
        <v>6.1805555555555558E-2</v>
      </c>
      <c r="Q272" s="44">
        <v>9.0972222222222218E-2</v>
      </c>
      <c r="R272" s="39"/>
      <c r="S272" s="40">
        <f t="shared" si="26"/>
        <v>2.916666666666666E-2</v>
      </c>
      <c r="T272" s="3"/>
      <c r="U272" s="8"/>
      <c r="V272" s="8">
        <v>20</v>
      </c>
      <c r="W272" s="8"/>
      <c r="X272" s="9">
        <v>4.8611111111111112E-2</v>
      </c>
      <c r="Y272" s="10">
        <v>5.6250000000000001E-2</v>
      </c>
      <c r="Z272" s="7"/>
      <c r="AA272" s="11">
        <f t="shared" si="25"/>
        <v>7.6388888888888895E-3</v>
      </c>
    </row>
    <row r="273" spans="13:27">
      <c r="M273" s="7"/>
      <c r="N273" s="36">
        <v>12</v>
      </c>
      <c r="O273" s="36">
        <v>0</v>
      </c>
      <c r="P273" s="38">
        <v>6.1805555555555558E-2</v>
      </c>
      <c r="Q273" s="44">
        <v>6.458333333333334E-2</v>
      </c>
      <c r="R273" s="39"/>
      <c r="S273" s="40">
        <f t="shared" si="26"/>
        <v>2.7777777777777818E-3</v>
      </c>
      <c r="T273" s="3"/>
      <c r="U273" s="43"/>
      <c r="V273" s="8">
        <v>21</v>
      </c>
      <c r="W273" s="43"/>
      <c r="X273" s="9">
        <v>4.8611111111111112E-2</v>
      </c>
      <c r="Y273" s="10">
        <v>7.2222222222222215E-2</v>
      </c>
      <c r="Z273" s="27"/>
      <c r="AA273" s="11">
        <f t="shared" si="25"/>
        <v>2.3611111111111104E-2</v>
      </c>
    </row>
    <row r="274" spans="13:27">
      <c r="M274" s="7"/>
      <c r="N274" s="36">
        <v>13</v>
      </c>
      <c r="O274" s="36">
        <v>0</v>
      </c>
      <c r="P274" s="38">
        <v>6.1805555555555558E-2</v>
      </c>
      <c r="Q274" s="37" t="s">
        <v>22</v>
      </c>
      <c r="R274" s="39"/>
      <c r="S274" s="40" t="e">
        <f t="shared" si="26"/>
        <v>#VALUE!</v>
      </c>
      <c r="T274" s="3"/>
      <c r="U274" s="17"/>
      <c r="V274" s="18"/>
      <c r="W274" s="8"/>
      <c r="X274" s="20"/>
      <c r="Y274" s="20"/>
      <c r="Z274" s="7"/>
      <c r="AA274" s="7"/>
    </row>
    <row r="275" spans="13:27">
      <c r="M275" s="7"/>
      <c r="N275" s="36">
        <v>14</v>
      </c>
      <c r="O275" s="36">
        <v>0</v>
      </c>
      <c r="P275" s="38">
        <v>6.1805555555555558E-2</v>
      </c>
      <c r="Q275" s="37" t="s">
        <v>22</v>
      </c>
      <c r="R275" s="39"/>
      <c r="S275" s="40" t="e">
        <f t="shared" si="26"/>
        <v>#VALUE!</v>
      </c>
      <c r="T275" s="3"/>
      <c r="U275" s="17" t="s">
        <v>44</v>
      </c>
      <c r="V275" s="18"/>
      <c r="W275" s="13">
        <v>10</v>
      </c>
      <c r="X275" s="19" t="s">
        <v>45</v>
      </c>
      <c r="Y275" s="18"/>
      <c r="Z275" s="19" t="s">
        <v>51</v>
      </c>
      <c r="AA275" s="18"/>
    </row>
    <row r="276" spans="13:27">
      <c r="M276" s="7"/>
      <c r="N276" s="36">
        <v>15</v>
      </c>
      <c r="O276" s="36">
        <v>0</v>
      </c>
      <c r="P276" s="38">
        <v>6.1805555555555558E-2</v>
      </c>
      <c r="Q276" s="37" t="s">
        <v>22</v>
      </c>
      <c r="R276" s="39"/>
      <c r="S276" s="40" t="e">
        <f t="shared" si="26"/>
        <v>#VALUE!</v>
      </c>
      <c r="T276" s="3"/>
      <c r="U276" s="17" t="s">
        <v>47</v>
      </c>
      <c r="V276" s="18"/>
      <c r="W276" s="13">
        <f>W277-W275</f>
        <v>9</v>
      </c>
      <c r="X276" s="48"/>
      <c r="Y276" s="49">
        <f>W275/W277</f>
        <v>0.52631578947368418</v>
      </c>
      <c r="Z276" s="50"/>
      <c r="AA276" s="49">
        <f>22/23</f>
        <v>0.95652173913043481</v>
      </c>
    </row>
    <row r="277" spans="13:27">
      <c r="M277" s="7"/>
      <c r="N277" s="36">
        <v>16</v>
      </c>
      <c r="O277" s="36">
        <v>0</v>
      </c>
      <c r="P277" s="38">
        <v>6.1805555555555558E-2</v>
      </c>
      <c r="Q277" s="44">
        <v>8.9583333333333334E-2</v>
      </c>
      <c r="R277" s="39"/>
      <c r="S277" s="40">
        <f t="shared" si="26"/>
        <v>2.7777777777777776E-2</v>
      </c>
      <c r="T277" s="3"/>
      <c r="U277" s="21" t="s">
        <v>48</v>
      </c>
      <c r="V277" s="18"/>
      <c r="W277" s="51">
        <v>19</v>
      </c>
      <c r="X277" s="23" t="s">
        <v>49</v>
      </c>
      <c r="Y277" s="18"/>
      <c r="Z277" s="50"/>
      <c r="AA277" s="50"/>
    </row>
    <row r="278" spans="13:27">
      <c r="M278" s="7"/>
      <c r="N278" s="36">
        <v>17</v>
      </c>
      <c r="O278" s="36">
        <v>0</v>
      </c>
      <c r="P278" s="38">
        <v>6.1805555555555558E-2</v>
      </c>
      <c r="Q278" s="37" t="s">
        <v>22</v>
      </c>
      <c r="R278" s="7"/>
      <c r="S278" s="40" t="e">
        <f t="shared" si="26"/>
        <v>#VALUE!</v>
      </c>
      <c r="T278" s="3"/>
      <c r="U278" s="17" t="s">
        <v>50</v>
      </c>
      <c r="V278" s="18"/>
      <c r="W278" s="13">
        <v>42</v>
      </c>
      <c r="X278" s="48"/>
      <c r="Y278" s="49">
        <f>W275/W278</f>
        <v>0.23809523809523808</v>
      </c>
      <c r="Z278" s="50"/>
      <c r="AA278" s="50"/>
    </row>
    <row r="279" spans="13:27">
      <c r="M279" s="7"/>
      <c r="N279" s="36">
        <v>18</v>
      </c>
      <c r="O279" s="36">
        <v>0</v>
      </c>
      <c r="P279" s="38">
        <v>6.1805555555555558E-2</v>
      </c>
      <c r="Q279" s="37" t="s">
        <v>22</v>
      </c>
      <c r="R279" s="7"/>
      <c r="S279" s="40" t="e">
        <f t="shared" si="26"/>
        <v>#VALUE!</v>
      </c>
      <c r="T279" s="3"/>
      <c r="U279" s="7"/>
      <c r="V279" s="7"/>
      <c r="W279" s="7"/>
      <c r="X279" s="7"/>
      <c r="Y279" s="7"/>
      <c r="Z279" s="7"/>
      <c r="AA279" s="7"/>
    </row>
    <row r="280" spans="13:27">
      <c r="M280" s="7"/>
      <c r="N280" s="36">
        <v>19</v>
      </c>
      <c r="O280" s="36">
        <v>0</v>
      </c>
      <c r="P280" s="38">
        <v>6.1805555555555558E-2</v>
      </c>
      <c r="Q280" s="35">
        <v>0.10069444444444445</v>
      </c>
      <c r="R280" s="7"/>
      <c r="S280" s="40">
        <f t="shared" si="26"/>
        <v>3.888888888888889E-2</v>
      </c>
      <c r="T280" s="3"/>
      <c r="U280" s="25"/>
      <c r="V280" s="25"/>
      <c r="W280" s="25"/>
      <c r="X280" s="25"/>
      <c r="Y280" s="25"/>
      <c r="Z280" s="25"/>
      <c r="AA280" s="25"/>
    </row>
    <row r="281" spans="13:27" ht="56">
      <c r="M281" s="7"/>
      <c r="N281" s="36">
        <v>20</v>
      </c>
      <c r="O281" s="36">
        <v>0</v>
      </c>
      <c r="P281" s="38">
        <v>6.1805555555555558E-2</v>
      </c>
      <c r="Q281" s="9">
        <v>7.1527777777777773E-2</v>
      </c>
      <c r="R281" s="7"/>
      <c r="S281" s="40">
        <f t="shared" si="26"/>
        <v>9.7222222222222154E-3</v>
      </c>
      <c r="T281" s="3"/>
      <c r="U281" s="2" t="s">
        <v>8</v>
      </c>
      <c r="V281" s="2" t="s">
        <v>9</v>
      </c>
      <c r="W281" s="2" t="s">
        <v>10</v>
      </c>
      <c r="X281" s="2" t="s">
        <v>11</v>
      </c>
      <c r="Y281" s="2" t="s">
        <v>12</v>
      </c>
      <c r="Z281" s="2"/>
      <c r="AA281" s="2" t="s">
        <v>13</v>
      </c>
    </row>
    <row r="282" spans="13:27">
      <c r="M282" s="7"/>
      <c r="N282" s="36">
        <v>21</v>
      </c>
      <c r="O282" s="36">
        <v>0</v>
      </c>
      <c r="P282" s="38">
        <v>6.1805555555555558E-2</v>
      </c>
      <c r="Q282" s="9">
        <v>7.4999999999999997E-2</v>
      </c>
      <c r="R282" s="7"/>
      <c r="S282" s="40">
        <f t="shared" si="26"/>
        <v>1.3194444444444439E-2</v>
      </c>
      <c r="T282" s="3"/>
      <c r="U282" s="7"/>
      <c r="V282" s="7"/>
      <c r="W282" s="7"/>
      <c r="X282" s="7"/>
      <c r="Y282" s="7"/>
      <c r="Z282" s="7"/>
      <c r="AA282" s="7"/>
    </row>
    <row r="283" spans="13:27">
      <c r="M283" s="7"/>
      <c r="N283" s="7"/>
      <c r="O283" s="7"/>
      <c r="P283" s="7"/>
      <c r="Q283" s="7"/>
      <c r="R283" s="7"/>
      <c r="S283" s="7"/>
      <c r="T283" s="3"/>
      <c r="U283" s="26">
        <v>12.21</v>
      </c>
      <c r="V283" s="8">
        <v>1</v>
      </c>
      <c r="W283" s="27"/>
      <c r="X283" s="9">
        <v>5.6944444444444443E-2</v>
      </c>
      <c r="Y283" s="10">
        <v>6.25E-2</v>
      </c>
      <c r="Z283" s="7"/>
      <c r="AA283" s="11">
        <f t="shared" ref="AA283:AA294" si="27">Y283-X283</f>
        <v>5.5555555555555566E-3</v>
      </c>
    </row>
    <row r="284" spans="13:27">
      <c r="M284" s="17" t="s">
        <v>44</v>
      </c>
      <c r="N284" s="18"/>
      <c r="O284" s="8">
        <v>9</v>
      </c>
      <c r="P284" s="19" t="s">
        <v>45</v>
      </c>
      <c r="Q284" s="18"/>
      <c r="R284" s="19" t="s">
        <v>51</v>
      </c>
      <c r="S284" s="18"/>
      <c r="T284" s="3"/>
      <c r="U284" s="8" t="s">
        <v>53</v>
      </c>
      <c r="V284" s="8">
        <v>2</v>
      </c>
      <c r="W284" s="27"/>
      <c r="X284" s="9">
        <v>5.6944444444444443E-2</v>
      </c>
      <c r="Y284" s="10">
        <v>6.8750000000000006E-2</v>
      </c>
      <c r="Z284" s="7"/>
      <c r="AA284" s="11">
        <f t="shared" si="27"/>
        <v>1.1805555555555562E-2</v>
      </c>
    </row>
    <row r="285" spans="13:27">
      <c r="M285" s="17" t="s">
        <v>47</v>
      </c>
      <c r="N285" s="18"/>
      <c r="O285" s="8">
        <v>12</v>
      </c>
      <c r="P285" s="20"/>
      <c r="Q285" s="20">
        <f>O284/O286</f>
        <v>0.42857142857142855</v>
      </c>
      <c r="R285" s="7"/>
      <c r="S285" s="34">
        <f>18/18</f>
        <v>1</v>
      </c>
      <c r="T285" s="3"/>
      <c r="U285" s="8" t="s">
        <v>23</v>
      </c>
      <c r="V285" s="8">
        <v>3</v>
      </c>
      <c r="W285" s="27"/>
      <c r="X285" s="9">
        <v>5.6944444444444443E-2</v>
      </c>
      <c r="Y285" s="10">
        <v>6.8750000000000006E-2</v>
      </c>
      <c r="Z285" s="7"/>
      <c r="AA285" s="11">
        <f t="shared" si="27"/>
        <v>1.1805555555555562E-2</v>
      </c>
    </row>
    <row r="286" spans="13:27">
      <c r="M286" s="21" t="s">
        <v>48</v>
      </c>
      <c r="N286" s="18"/>
      <c r="O286" s="22">
        <f>O284+O285</f>
        <v>21</v>
      </c>
      <c r="P286" s="23" t="s">
        <v>49</v>
      </c>
      <c r="Q286" s="18"/>
      <c r="R286" s="7"/>
      <c r="S286" s="7"/>
      <c r="T286" s="3"/>
      <c r="U286" s="41"/>
      <c r="V286" s="8">
        <v>4</v>
      </c>
      <c r="W286" s="27"/>
      <c r="X286" s="9">
        <v>5.6944444444444443E-2</v>
      </c>
      <c r="Y286" s="13" t="s">
        <v>22</v>
      </c>
      <c r="Z286" s="7"/>
      <c r="AA286" s="11" t="e">
        <f t="shared" si="27"/>
        <v>#VALUE!</v>
      </c>
    </row>
    <row r="287" spans="13:27">
      <c r="M287" s="17" t="s">
        <v>50</v>
      </c>
      <c r="N287" s="18"/>
      <c r="O287" s="8">
        <v>51</v>
      </c>
      <c r="P287" s="20"/>
      <c r="Q287" s="20">
        <f>O284/O287</f>
        <v>0.17647058823529413</v>
      </c>
      <c r="R287" s="7"/>
      <c r="S287" s="7"/>
      <c r="T287" s="3"/>
      <c r="U287" s="7"/>
      <c r="V287" s="8">
        <v>5</v>
      </c>
      <c r="W287" s="27"/>
      <c r="X287" s="9">
        <v>5.6944444444444443E-2</v>
      </c>
      <c r="Y287" s="13" t="s">
        <v>22</v>
      </c>
      <c r="Z287" s="7"/>
      <c r="AA287" s="11" t="e">
        <f t="shared" si="27"/>
        <v>#VALUE!</v>
      </c>
    </row>
    <row r="288" spans="13:27">
      <c r="M288" s="7"/>
      <c r="N288" s="7"/>
      <c r="O288" s="7"/>
      <c r="P288" s="7"/>
      <c r="Q288" s="7"/>
      <c r="R288" s="7"/>
      <c r="S288" s="7"/>
      <c r="T288" s="3"/>
      <c r="U288" s="7"/>
      <c r="V288" s="8">
        <v>6</v>
      </c>
      <c r="W288" s="27"/>
      <c r="X288" s="9">
        <v>5.6944444444444443E-2</v>
      </c>
      <c r="Y288" s="10">
        <v>6.1805555555555558E-2</v>
      </c>
      <c r="Z288" s="7"/>
      <c r="AA288" s="11">
        <f t="shared" si="27"/>
        <v>4.8611111111111147E-3</v>
      </c>
    </row>
    <row r="289" spans="13:27">
      <c r="M289" s="24"/>
      <c r="N289" s="24"/>
      <c r="O289" s="24"/>
      <c r="P289" s="24"/>
      <c r="Q289" s="24"/>
      <c r="R289" s="24"/>
      <c r="S289" s="24"/>
      <c r="T289" s="3"/>
      <c r="U289" s="7"/>
      <c r="V289" s="8">
        <v>7</v>
      </c>
      <c r="W289" s="27"/>
      <c r="X289" s="9">
        <v>5.6944444444444443E-2</v>
      </c>
      <c r="Y289" s="13" t="s">
        <v>22</v>
      </c>
      <c r="Z289" s="7"/>
      <c r="AA289" s="11" t="e">
        <f t="shared" si="27"/>
        <v>#VALUE!</v>
      </c>
    </row>
    <row r="290" spans="13:27" ht="56">
      <c r="M290" s="2" t="s">
        <v>8</v>
      </c>
      <c r="N290" s="2" t="s">
        <v>9</v>
      </c>
      <c r="O290" s="2" t="s">
        <v>10</v>
      </c>
      <c r="P290" s="2" t="s">
        <v>11</v>
      </c>
      <c r="Q290" s="2" t="s">
        <v>12</v>
      </c>
      <c r="R290" s="2"/>
      <c r="S290" s="2" t="s">
        <v>13</v>
      </c>
      <c r="T290" s="3"/>
      <c r="U290" s="7"/>
      <c r="V290" s="8">
        <v>8</v>
      </c>
      <c r="W290" s="35"/>
      <c r="X290" s="9">
        <v>5.6944444444444443E-2</v>
      </c>
      <c r="Y290" s="13" t="s">
        <v>22</v>
      </c>
      <c r="Z290" s="7"/>
      <c r="AA290" s="11" t="e">
        <f t="shared" si="27"/>
        <v>#VALUE!</v>
      </c>
    </row>
    <row r="291" spans="13:27">
      <c r="M291" s="7"/>
      <c r="N291" s="7"/>
      <c r="O291" s="7"/>
      <c r="P291" s="7"/>
      <c r="Q291" s="7"/>
      <c r="R291" s="7"/>
      <c r="S291" s="7"/>
      <c r="T291" s="3"/>
      <c r="U291" s="7"/>
      <c r="V291" s="36">
        <v>9</v>
      </c>
      <c r="W291" s="37"/>
      <c r="X291" s="9">
        <v>5.6944444444444443E-2</v>
      </c>
      <c r="Y291" s="42">
        <v>8.819444444444445E-2</v>
      </c>
      <c r="Z291" s="39"/>
      <c r="AA291" s="40">
        <f t="shared" si="27"/>
        <v>3.1250000000000007E-2</v>
      </c>
    </row>
    <row r="292" spans="13:27">
      <c r="M292" s="26">
        <v>12.26</v>
      </c>
      <c r="N292" s="36">
        <v>1</v>
      </c>
      <c r="O292" s="36">
        <v>0</v>
      </c>
      <c r="P292" s="38">
        <v>5.5555555555555552E-2</v>
      </c>
      <c r="Q292" s="37" t="s">
        <v>22</v>
      </c>
      <c r="R292" s="39"/>
      <c r="S292" s="40" t="e">
        <f t="shared" ref="S292:S303" si="28">Q292-P292</f>
        <v>#VALUE!</v>
      </c>
      <c r="T292" s="3"/>
      <c r="U292" s="7"/>
      <c r="V292" s="8">
        <v>10</v>
      </c>
      <c r="W292" s="27"/>
      <c r="X292" s="9">
        <v>5.6944444444444443E-2</v>
      </c>
      <c r="Y292" s="10">
        <v>7.2222222222222215E-2</v>
      </c>
      <c r="Z292" s="7"/>
      <c r="AA292" s="11">
        <f t="shared" si="27"/>
        <v>1.5277777777777772E-2</v>
      </c>
    </row>
    <row r="293" spans="13:27">
      <c r="M293" s="26" t="s">
        <v>19</v>
      </c>
      <c r="N293" s="36">
        <v>2</v>
      </c>
      <c r="O293" s="36">
        <v>0</v>
      </c>
      <c r="P293" s="38">
        <v>5.5555555555555552E-2</v>
      </c>
      <c r="Q293" s="44">
        <v>5.9722222222222225E-2</v>
      </c>
      <c r="R293" s="39"/>
      <c r="S293" s="40">
        <f t="shared" si="28"/>
        <v>4.1666666666666727E-3</v>
      </c>
      <c r="T293" s="3"/>
      <c r="U293" s="7"/>
      <c r="V293" s="8">
        <v>11</v>
      </c>
      <c r="W293" s="27"/>
      <c r="X293" s="9">
        <v>5.6944444444444443E-2</v>
      </c>
      <c r="Y293" s="13" t="s">
        <v>22</v>
      </c>
      <c r="Z293" s="7"/>
      <c r="AA293" s="11" t="e">
        <f t="shared" si="27"/>
        <v>#VALUE!</v>
      </c>
    </row>
    <row r="294" spans="13:27">
      <c r="M294" s="26" t="s">
        <v>21</v>
      </c>
      <c r="N294" s="36">
        <v>3</v>
      </c>
      <c r="O294" s="36">
        <v>0</v>
      </c>
      <c r="P294" s="38">
        <v>5.5555555555555552E-2</v>
      </c>
      <c r="Q294" s="37" t="s">
        <v>22</v>
      </c>
      <c r="R294" s="39"/>
      <c r="S294" s="40" t="e">
        <f t="shared" si="28"/>
        <v>#VALUE!</v>
      </c>
      <c r="T294" s="3"/>
      <c r="U294" s="8"/>
      <c r="V294" s="8">
        <v>12</v>
      </c>
      <c r="W294" s="27"/>
      <c r="X294" s="9">
        <v>5.6944444444444443E-2</v>
      </c>
      <c r="Y294" s="10">
        <v>5.9027777777777776E-2</v>
      </c>
      <c r="Z294" s="27"/>
      <c r="AA294" s="11">
        <f t="shared" si="27"/>
        <v>2.0833333333333329E-3</v>
      </c>
    </row>
    <row r="295" spans="13:27">
      <c r="M295" s="7"/>
      <c r="N295" s="36">
        <v>4</v>
      </c>
      <c r="O295" s="36">
        <v>0</v>
      </c>
      <c r="P295" s="38">
        <v>5.5555555555555552E-2</v>
      </c>
      <c r="Q295" s="37" t="s">
        <v>22</v>
      </c>
      <c r="R295" s="39"/>
      <c r="S295" s="40" t="e">
        <f t="shared" si="28"/>
        <v>#VALUE!</v>
      </c>
      <c r="T295" s="3"/>
      <c r="U295" s="8"/>
      <c r="V295" s="8"/>
      <c r="W295" s="27"/>
      <c r="X295" s="9"/>
      <c r="Y295" s="10"/>
      <c r="Z295" s="7"/>
      <c r="AA295" s="7"/>
    </row>
    <row r="296" spans="13:27">
      <c r="M296" s="7"/>
      <c r="N296" s="36">
        <v>5</v>
      </c>
      <c r="O296" s="36">
        <v>0</v>
      </c>
      <c r="P296" s="38">
        <v>5.5555555555555552E-2</v>
      </c>
      <c r="Q296" s="37" t="s">
        <v>22</v>
      </c>
      <c r="R296" s="39"/>
      <c r="S296" s="40" t="e">
        <f t="shared" si="28"/>
        <v>#VALUE!</v>
      </c>
      <c r="T296" s="3"/>
      <c r="U296" s="17" t="s">
        <v>44</v>
      </c>
      <c r="V296" s="18"/>
      <c r="W296" s="13">
        <v>7</v>
      </c>
      <c r="X296" s="19" t="s">
        <v>45</v>
      </c>
      <c r="Y296" s="18"/>
      <c r="Z296" s="19" t="s">
        <v>51</v>
      </c>
      <c r="AA296" s="18"/>
    </row>
    <row r="297" spans="13:27">
      <c r="M297" s="7"/>
      <c r="N297" s="36">
        <v>6</v>
      </c>
      <c r="O297" s="36">
        <v>0</v>
      </c>
      <c r="P297" s="38">
        <v>5.5555555555555552E-2</v>
      </c>
      <c r="Q297" s="44">
        <v>6.5972222222222224E-2</v>
      </c>
      <c r="R297" s="39"/>
      <c r="S297" s="40">
        <f t="shared" si="28"/>
        <v>1.0416666666666671E-2</v>
      </c>
      <c r="T297" s="3"/>
      <c r="U297" s="17" t="s">
        <v>47</v>
      </c>
      <c r="V297" s="18"/>
      <c r="W297" s="13">
        <f>W298-W296</f>
        <v>5</v>
      </c>
      <c r="X297" s="48"/>
      <c r="Y297" s="49">
        <f>W296/W298</f>
        <v>0.58333333333333337</v>
      </c>
      <c r="Z297" s="50"/>
      <c r="AA297" s="49">
        <f>22/23</f>
        <v>0.95652173913043481</v>
      </c>
    </row>
    <row r="298" spans="13:27">
      <c r="M298" s="7"/>
      <c r="N298" s="36">
        <v>7</v>
      </c>
      <c r="O298" s="36">
        <v>0</v>
      </c>
      <c r="P298" s="38">
        <v>5.5555555555555552E-2</v>
      </c>
      <c r="Q298" s="37" t="s">
        <v>22</v>
      </c>
      <c r="R298" s="39"/>
      <c r="S298" s="40" t="e">
        <f t="shared" si="28"/>
        <v>#VALUE!</v>
      </c>
      <c r="T298" s="3"/>
      <c r="U298" s="21" t="s">
        <v>48</v>
      </c>
      <c r="V298" s="18"/>
      <c r="W298" s="51">
        <v>12</v>
      </c>
      <c r="X298" s="23" t="s">
        <v>49</v>
      </c>
      <c r="Y298" s="18"/>
      <c r="Z298" s="50"/>
      <c r="AA298" s="50"/>
    </row>
    <row r="299" spans="13:27">
      <c r="M299" s="7"/>
      <c r="N299" s="36">
        <v>8</v>
      </c>
      <c r="O299" s="36">
        <v>0</v>
      </c>
      <c r="P299" s="38">
        <v>5.5555555555555552E-2</v>
      </c>
      <c r="Q299" s="37"/>
      <c r="R299" s="39"/>
      <c r="S299" s="40">
        <f t="shared" si="28"/>
        <v>-5.5555555555555552E-2</v>
      </c>
      <c r="T299" s="3"/>
      <c r="U299" s="17" t="s">
        <v>50</v>
      </c>
      <c r="V299" s="18"/>
      <c r="W299" s="13">
        <v>42</v>
      </c>
      <c r="X299" s="48"/>
      <c r="Y299" s="49">
        <f>W296/W299</f>
        <v>0.16666666666666666</v>
      </c>
      <c r="Z299" s="50"/>
      <c r="AA299" s="50"/>
    </row>
    <row r="300" spans="13:27">
      <c r="M300" s="7"/>
      <c r="N300" s="36">
        <v>9</v>
      </c>
      <c r="O300" s="36">
        <v>0</v>
      </c>
      <c r="P300" s="38">
        <v>5.5555555555555552E-2</v>
      </c>
      <c r="Q300" s="44">
        <v>0.1701388888888889</v>
      </c>
      <c r="R300" s="39"/>
      <c r="S300" s="40">
        <f t="shared" si="28"/>
        <v>0.11458333333333334</v>
      </c>
      <c r="T300" s="3"/>
      <c r="U300" s="47"/>
      <c r="V300" s="8"/>
      <c r="W300" s="47"/>
      <c r="X300" s="9"/>
      <c r="Y300" s="10"/>
      <c r="Z300" s="7"/>
      <c r="AA300" s="7"/>
    </row>
    <row r="301" spans="13:27">
      <c r="M301" s="7"/>
      <c r="N301" s="36">
        <v>10</v>
      </c>
      <c r="O301" s="36">
        <v>0</v>
      </c>
      <c r="P301" s="38">
        <v>5.5555555555555552E-2</v>
      </c>
      <c r="Q301" s="37" t="s">
        <v>22</v>
      </c>
      <c r="R301" s="39"/>
      <c r="S301" s="40" t="e">
        <f t="shared" si="28"/>
        <v>#VALUE!</v>
      </c>
      <c r="T301" s="3"/>
      <c r="U301" s="25"/>
      <c r="V301" s="25"/>
      <c r="W301" s="25"/>
      <c r="X301" s="25"/>
      <c r="Y301" s="25"/>
      <c r="Z301" s="25"/>
      <c r="AA301" s="25"/>
    </row>
    <row r="302" spans="13:27" ht="56">
      <c r="M302" s="7"/>
      <c r="N302" s="36">
        <v>11</v>
      </c>
      <c r="O302" s="36">
        <v>0</v>
      </c>
      <c r="P302" s="38">
        <v>5.5555555555555552E-2</v>
      </c>
      <c r="Q302" s="44">
        <v>9.4444444444444442E-2</v>
      </c>
      <c r="R302" s="39"/>
      <c r="S302" s="40">
        <f t="shared" si="28"/>
        <v>3.888888888888889E-2</v>
      </c>
      <c r="T302" s="3"/>
      <c r="U302" s="2" t="s">
        <v>8</v>
      </c>
      <c r="V302" s="2" t="s">
        <v>9</v>
      </c>
      <c r="W302" s="2" t="s">
        <v>10</v>
      </c>
      <c r="X302" s="2" t="s">
        <v>11</v>
      </c>
      <c r="Y302" s="2" t="s">
        <v>12</v>
      </c>
      <c r="Z302" s="2"/>
      <c r="AA302" s="2" t="s">
        <v>13</v>
      </c>
    </row>
    <row r="303" spans="13:27">
      <c r="M303" s="7"/>
      <c r="N303" s="36">
        <v>12</v>
      </c>
      <c r="O303" s="36">
        <v>0</v>
      </c>
      <c r="P303" s="38">
        <v>5.5555555555555552E-2</v>
      </c>
      <c r="Q303" s="37" t="s">
        <v>22</v>
      </c>
      <c r="R303" s="39"/>
      <c r="S303" s="40" t="e">
        <f t="shared" si="28"/>
        <v>#VALUE!</v>
      </c>
      <c r="T303" s="3"/>
      <c r="U303" s="7"/>
      <c r="V303" s="7"/>
      <c r="W303" s="7"/>
      <c r="X303" s="7"/>
      <c r="Y303" s="7"/>
      <c r="Z303" s="7"/>
      <c r="AA303" s="7"/>
    </row>
    <row r="304" spans="13:27">
      <c r="M304" s="7"/>
      <c r="N304" s="36"/>
      <c r="O304" s="36"/>
      <c r="P304" s="38"/>
      <c r="Q304" s="37"/>
      <c r="R304" s="39"/>
      <c r="S304" s="39"/>
      <c r="T304" s="3"/>
      <c r="U304" s="26">
        <v>12.24</v>
      </c>
      <c r="V304" s="8">
        <v>1</v>
      </c>
      <c r="W304" s="27"/>
      <c r="X304" s="9">
        <v>6.25E-2</v>
      </c>
      <c r="Y304" s="10">
        <v>0.12569444444444444</v>
      </c>
      <c r="Z304" s="7"/>
      <c r="AA304" s="11">
        <f t="shared" ref="AA304:AA320" si="29">Y304-X304</f>
        <v>6.3194444444444442E-2</v>
      </c>
    </row>
    <row r="305" spans="13:27">
      <c r="M305" s="17" t="s">
        <v>44</v>
      </c>
      <c r="N305" s="18"/>
      <c r="O305" s="8">
        <v>4</v>
      </c>
      <c r="P305" s="19" t="s">
        <v>45</v>
      </c>
      <c r="Q305" s="18"/>
      <c r="R305" s="19" t="s">
        <v>51</v>
      </c>
      <c r="S305" s="18"/>
      <c r="T305" s="3"/>
      <c r="U305" s="8" t="s">
        <v>53</v>
      </c>
      <c r="V305" s="8">
        <v>2</v>
      </c>
      <c r="W305" s="27"/>
      <c r="X305" s="9">
        <v>6.25E-2</v>
      </c>
      <c r="Y305" s="10">
        <v>8.611111111111111E-2</v>
      </c>
      <c r="Z305" s="7"/>
      <c r="AA305" s="11">
        <f t="shared" si="29"/>
        <v>2.361111111111111E-2</v>
      </c>
    </row>
    <row r="306" spans="13:27">
      <c r="M306" s="17" t="s">
        <v>47</v>
      </c>
      <c r="N306" s="18"/>
      <c r="O306" s="8">
        <v>8</v>
      </c>
      <c r="P306" s="20"/>
      <c r="Q306" s="20">
        <f>O305/O307</f>
        <v>0.33333333333333331</v>
      </c>
      <c r="R306" s="7"/>
      <c r="S306" s="34">
        <f>18/18</f>
        <v>1</v>
      </c>
      <c r="T306" s="3"/>
      <c r="U306" s="8" t="s">
        <v>23</v>
      </c>
      <c r="V306" s="8">
        <v>3</v>
      </c>
      <c r="W306" s="27"/>
      <c r="X306" s="9">
        <v>6.25E-2</v>
      </c>
      <c r="Y306" s="10">
        <v>8.0555555555555561E-2</v>
      </c>
      <c r="Z306" s="7"/>
      <c r="AA306" s="11">
        <f t="shared" si="29"/>
        <v>1.8055555555555561E-2</v>
      </c>
    </row>
    <row r="307" spans="13:27">
      <c r="M307" s="21" t="s">
        <v>48</v>
      </c>
      <c r="N307" s="18"/>
      <c r="O307" s="22">
        <f>O305+O306</f>
        <v>12</v>
      </c>
      <c r="P307" s="23" t="s">
        <v>49</v>
      </c>
      <c r="Q307" s="18"/>
      <c r="R307" s="7"/>
      <c r="S307" s="7"/>
      <c r="T307" s="3"/>
      <c r="U307" s="41"/>
      <c r="V307" s="8">
        <v>4</v>
      </c>
      <c r="W307" s="27"/>
      <c r="X307" s="9">
        <v>6.25E-2</v>
      </c>
      <c r="Y307" s="10">
        <v>8.1944444444444445E-2</v>
      </c>
      <c r="Z307" s="7"/>
      <c r="AA307" s="11">
        <f t="shared" si="29"/>
        <v>1.9444444444444445E-2</v>
      </c>
    </row>
    <row r="308" spans="13:27">
      <c r="M308" s="17" t="s">
        <v>50</v>
      </c>
      <c r="N308" s="18"/>
      <c r="O308" s="8">
        <v>51</v>
      </c>
      <c r="P308" s="20"/>
      <c r="Q308" s="20">
        <f>O305/O308</f>
        <v>7.8431372549019607E-2</v>
      </c>
      <c r="R308" s="7"/>
      <c r="S308" s="7"/>
      <c r="T308" s="3"/>
      <c r="U308" s="7"/>
      <c r="V308" s="8">
        <v>5</v>
      </c>
      <c r="W308" s="27"/>
      <c r="X308" s="9">
        <v>6.25E-2</v>
      </c>
      <c r="Y308" s="10">
        <v>7.1527777777777773E-2</v>
      </c>
      <c r="Z308" s="7"/>
      <c r="AA308" s="11">
        <f t="shared" si="29"/>
        <v>9.0277777777777735E-3</v>
      </c>
    </row>
    <row r="309" spans="13:27">
      <c r="M309" s="24"/>
      <c r="N309" s="24"/>
      <c r="O309" s="24"/>
      <c r="P309" s="24"/>
      <c r="Q309" s="24"/>
      <c r="R309" s="24"/>
      <c r="S309" s="24"/>
      <c r="T309" s="3"/>
      <c r="U309" s="7"/>
      <c r="V309" s="8">
        <v>6</v>
      </c>
      <c r="W309" s="27"/>
      <c r="X309" s="9">
        <v>6.25E-2</v>
      </c>
      <c r="Y309" s="10">
        <v>7.1527777777777773E-2</v>
      </c>
      <c r="Z309" s="7"/>
      <c r="AA309" s="11">
        <f t="shared" si="29"/>
        <v>9.0277777777777735E-3</v>
      </c>
    </row>
    <row r="310" spans="13:27" ht="56">
      <c r="M310" s="2" t="s">
        <v>8</v>
      </c>
      <c r="N310" s="2" t="s">
        <v>9</v>
      </c>
      <c r="O310" s="2" t="s">
        <v>10</v>
      </c>
      <c r="P310" s="2" t="s">
        <v>11</v>
      </c>
      <c r="Q310" s="2" t="s">
        <v>12</v>
      </c>
      <c r="R310" s="2"/>
      <c r="S310" s="2" t="s">
        <v>13</v>
      </c>
      <c r="T310" s="3"/>
      <c r="U310" s="7"/>
      <c r="V310" s="8">
        <v>7</v>
      </c>
      <c r="W310" s="27"/>
      <c r="X310" s="9">
        <v>6.25E-2</v>
      </c>
      <c r="Y310" s="10">
        <v>6.6666666666666666E-2</v>
      </c>
      <c r="Z310" s="7"/>
      <c r="AA310" s="11">
        <f t="shared" si="29"/>
        <v>4.1666666666666657E-3</v>
      </c>
    </row>
    <row r="311" spans="13:27">
      <c r="M311" s="7"/>
      <c r="N311" s="7"/>
      <c r="O311" s="7"/>
      <c r="P311" s="7"/>
      <c r="Q311" s="7"/>
      <c r="R311" s="7"/>
      <c r="S311" s="7"/>
      <c r="T311" s="3"/>
      <c r="U311" s="7"/>
      <c r="V311" s="8">
        <v>8</v>
      </c>
      <c r="W311" s="35"/>
      <c r="X311" s="9">
        <v>6.25E-2</v>
      </c>
      <c r="Y311" s="10">
        <v>7.4305555555555555E-2</v>
      </c>
      <c r="Z311" s="7"/>
      <c r="AA311" s="11">
        <f t="shared" si="29"/>
        <v>1.1805555555555555E-2</v>
      </c>
    </row>
    <row r="312" spans="13:27">
      <c r="M312" s="26">
        <v>12.26</v>
      </c>
      <c r="N312" s="36">
        <v>1</v>
      </c>
      <c r="O312" s="36">
        <v>0</v>
      </c>
      <c r="P312" s="38">
        <v>5.8333333333333334E-2</v>
      </c>
      <c r="Q312" s="37" t="s">
        <v>22</v>
      </c>
      <c r="R312" s="39"/>
      <c r="S312" s="40" t="e">
        <f t="shared" ref="S312:S326" si="30">Q312-P312</f>
        <v>#VALUE!</v>
      </c>
      <c r="T312" s="3"/>
      <c r="U312" s="7"/>
      <c r="V312" s="36">
        <v>9</v>
      </c>
      <c r="W312" s="37"/>
      <c r="X312" s="9">
        <v>6.25E-2</v>
      </c>
      <c r="Y312" s="42">
        <v>7.4999999999999997E-2</v>
      </c>
      <c r="Z312" s="39"/>
      <c r="AA312" s="40">
        <f t="shared" si="29"/>
        <v>1.2499999999999997E-2</v>
      </c>
    </row>
    <row r="313" spans="13:27">
      <c r="M313" s="26" t="s">
        <v>53</v>
      </c>
      <c r="N313" s="36">
        <v>2</v>
      </c>
      <c r="O313" s="36">
        <v>0</v>
      </c>
      <c r="P313" s="38">
        <v>5.8333333333333334E-2</v>
      </c>
      <c r="Q313" s="37" t="s">
        <v>22</v>
      </c>
      <c r="R313" s="39"/>
      <c r="S313" s="40" t="e">
        <f t="shared" si="30"/>
        <v>#VALUE!</v>
      </c>
      <c r="T313" s="3"/>
      <c r="U313" s="7"/>
      <c r="V313" s="8">
        <v>10</v>
      </c>
      <c r="W313" s="27"/>
      <c r="X313" s="9">
        <v>6.25E-2</v>
      </c>
      <c r="Y313" s="10">
        <v>6.3888888888888884E-2</v>
      </c>
      <c r="Z313" s="7"/>
      <c r="AA313" s="11">
        <f t="shared" si="29"/>
        <v>1.388888888888884E-3</v>
      </c>
    </row>
    <row r="314" spans="13:27">
      <c r="M314" s="26" t="s">
        <v>21</v>
      </c>
      <c r="N314" s="36">
        <v>3</v>
      </c>
      <c r="O314" s="36">
        <v>0</v>
      </c>
      <c r="P314" s="38">
        <v>5.8333333333333334E-2</v>
      </c>
      <c r="Q314" s="37" t="s">
        <v>22</v>
      </c>
      <c r="R314" s="39"/>
      <c r="S314" s="40" t="e">
        <f t="shared" si="30"/>
        <v>#VALUE!</v>
      </c>
      <c r="T314" s="3"/>
      <c r="U314" s="7"/>
      <c r="V314" s="8">
        <v>11</v>
      </c>
      <c r="W314" s="27"/>
      <c r="X314" s="9">
        <v>6.25E-2</v>
      </c>
      <c r="Y314" s="10">
        <v>8.9583333333333334E-2</v>
      </c>
      <c r="Z314" s="7"/>
      <c r="AA314" s="11">
        <f t="shared" si="29"/>
        <v>2.7083333333333334E-2</v>
      </c>
    </row>
    <row r="315" spans="13:27">
      <c r="M315" s="7"/>
      <c r="N315" s="36">
        <v>4</v>
      </c>
      <c r="O315" s="36">
        <v>0</v>
      </c>
      <c r="P315" s="38">
        <v>5.8333333333333334E-2</v>
      </c>
      <c r="Q315" s="37" t="s">
        <v>22</v>
      </c>
      <c r="R315" s="39"/>
      <c r="S315" s="40" t="e">
        <f t="shared" si="30"/>
        <v>#VALUE!</v>
      </c>
      <c r="T315" s="3"/>
      <c r="U315" s="8"/>
      <c r="V315" s="8">
        <v>12</v>
      </c>
      <c r="W315" s="27"/>
      <c r="X315" s="9">
        <v>6.25E-2</v>
      </c>
      <c r="Y315" s="10">
        <v>8.7499999999999994E-2</v>
      </c>
      <c r="Z315" s="27"/>
      <c r="AA315" s="11">
        <f t="shared" si="29"/>
        <v>2.4999999999999994E-2</v>
      </c>
    </row>
    <row r="316" spans="13:27">
      <c r="M316" s="7"/>
      <c r="N316" s="36">
        <v>5</v>
      </c>
      <c r="O316" s="36">
        <v>0</v>
      </c>
      <c r="P316" s="38">
        <v>5.8333333333333334E-2</v>
      </c>
      <c r="Q316" s="44">
        <v>7.7777777777777779E-2</v>
      </c>
      <c r="R316" s="39"/>
      <c r="S316" s="40">
        <f t="shared" si="30"/>
        <v>1.9444444444444445E-2</v>
      </c>
      <c r="T316" s="3"/>
      <c r="U316" s="8"/>
      <c r="V316" s="8">
        <v>13</v>
      </c>
      <c r="W316" s="27"/>
      <c r="X316" s="9">
        <v>6.25E-2</v>
      </c>
      <c r="Y316" s="10">
        <v>7.9166666666666663E-2</v>
      </c>
      <c r="Z316" s="7"/>
      <c r="AA316" s="11">
        <f t="shared" si="29"/>
        <v>1.6666666666666663E-2</v>
      </c>
    </row>
    <row r="317" spans="13:27">
      <c r="M317" s="7"/>
      <c r="N317" s="36">
        <v>6</v>
      </c>
      <c r="O317" s="36">
        <v>0</v>
      </c>
      <c r="P317" s="38">
        <v>5.8333333333333334E-2</v>
      </c>
      <c r="Q317" s="44">
        <v>8.2638888888888887E-2</v>
      </c>
      <c r="R317" s="39"/>
      <c r="S317" s="40">
        <f t="shared" si="30"/>
        <v>2.4305555555555552E-2</v>
      </c>
      <c r="T317" s="3"/>
      <c r="U317" s="47"/>
      <c r="V317" s="8">
        <v>14</v>
      </c>
      <c r="W317" s="27"/>
      <c r="X317" s="9">
        <v>6.25E-2</v>
      </c>
      <c r="Y317" s="10">
        <v>7.4999999999999997E-2</v>
      </c>
      <c r="Z317" s="27"/>
      <c r="AA317" s="11">
        <f t="shared" si="29"/>
        <v>1.2499999999999997E-2</v>
      </c>
    </row>
    <row r="318" spans="13:27">
      <c r="M318" s="7"/>
      <c r="N318" s="36">
        <v>7</v>
      </c>
      <c r="O318" s="36">
        <v>0</v>
      </c>
      <c r="P318" s="38">
        <v>5.8333333333333334E-2</v>
      </c>
      <c r="Q318" s="37" t="s">
        <v>22</v>
      </c>
      <c r="R318" s="39"/>
      <c r="S318" s="40" t="e">
        <f t="shared" si="30"/>
        <v>#VALUE!</v>
      </c>
      <c r="T318" s="3"/>
      <c r="U318" s="47"/>
      <c r="V318" s="8">
        <v>15</v>
      </c>
      <c r="W318" s="27"/>
      <c r="X318" s="9">
        <v>6.25E-2</v>
      </c>
      <c r="Y318" s="13" t="s">
        <v>58</v>
      </c>
      <c r="Z318" s="7"/>
      <c r="AA318" s="11" t="e">
        <f t="shared" si="29"/>
        <v>#VALUE!</v>
      </c>
    </row>
    <row r="319" spans="13:27">
      <c r="M319" s="7"/>
      <c r="N319" s="36">
        <v>8</v>
      </c>
      <c r="O319" s="36">
        <v>0</v>
      </c>
      <c r="P319" s="38">
        <v>5.8333333333333334E-2</v>
      </c>
      <c r="Q319" s="37" t="s">
        <v>22</v>
      </c>
      <c r="R319" s="39"/>
      <c r="S319" s="40" t="e">
        <f t="shared" si="30"/>
        <v>#VALUE!</v>
      </c>
      <c r="T319" s="3"/>
      <c r="U319" s="47"/>
      <c r="V319" s="8">
        <v>16</v>
      </c>
      <c r="W319" s="27"/>
      <c r="X319" s="9">
        <v>6.25E-2</v>
      </c>
      <c r="Y319" s="13" t="s">
        <v>22</v>
      </c>
      <c r="Z319" s="27"/>
      <c r="AA319" s="11" t="e">
        <f t="shared" si="29"/>
        <v>#VALUE!</v>
      </c>
    </row>
    <row r="320" spans="13:27">
      <c r="M320" s="7"/>
      <c r="N320" s="36">
        <v>9</v>
      </c>
      <c r="O320" s="36">
        <v>0</v>
      </c>
      <c r="P320" s="38">
        <v>5.8333333333333334E-2</v>
      </c>
      <c r="Q320" s="37" t="s">
        <v>22</v>
      </c>
      <c r="R320" s="39"/>
      <c r="S320" s="40" t="e">
        <f t="shared" si="30"/>
        <v>#VALUE!</v>
      </c>
      <c r="T320" s="3"/>
      <c r="U320" s="47"/>
      <c r="V320" s="8">
        <v>17</v>
      </c>
      <c r="W320" s="27"/>
      <c r="X320" s="9">
        <v>6.25E-2</v>
      </c>
      <c r="Y320" s="10">
        <v>8.1250000000000003E-2</v>
      </c>
      <c r="Z320" s="7"/>
      <c r="AA320" s="11">
        <f t="shared" si="29"/>
        <v>1.8750000000000003E-2</v>
      </c>
    </row>
    <row r="321" spans="13:27">
      <c r="M321" s="7"/>
      <c r="N321" s="36">
        <v>10</v>
      </c>
      <c r="O321" s="36">
        <v>0</v>
      </c>
      <c r="P321" s="38">
        <v>5.8333333333333334E-2</v>
      </c>
      <c r="Q321" s="44">
        <v>9.4444444444444442E-2</v>
      </c>
      <c r="R321" s="39"/>
      <c r="S321" s="40">
        <f t="shared" si="30"/>
        <v>3.6111111111111108E-2</v>
      </c>
      <c r="T321" s="3"/>
      <c r="U321" s="7"/>
      <c r="V321" s="8"/>
      <c r="W321" s="7"/>
      <c r="X321" s="7"/>
      <c r="Y321" s="7"/>
      <c r="Z321" s="7"/>
      <c r="AA321" s="7"/>
    </row>
    <row r="322" spans="13:27">
      <c r="M322" s="7"/>
      <c r="N322" s="36">
        <v>11</v>
      </c>
      <c r="O322" s="36">
        <v>0</v>
      </c>
      <c r="P322" s="38">
        <v>5.8333333333333334E-2</v>
      </c>
      <c r="Q322" s="44">
        <v>8.5416666666666669E-2</v>
      </c>
      <c r="R322" s="39"/>
      <c r="S322" s="40">
        <f t="shared" si="30"/>
        <v>2.7083333333333334E-2</v>
      </c>
      <c r="T322" s="3"/>
      <c r="U322" s="17" t="s">
        <v>44</v>
      </c>
      <c r="V322" s="18"/>
      <c r="W322" s="13">
        <v>15</v>
      </c>
      <c r="X322" s="19" t="s">
        <v>45</v>
      </c>
      <c r="Y322" s="18"/>
      <c r="Z322" s="19" t="s">
        <v>51</v>
      </c>
      <c r="AA322" s="18"/>
    </row>
    <row r="323" spans="13:27">
      <c r="M323" s="7"/>
      <c r="N323" s="36">
        <v>12</v>
      </c>
      <c r="O323" s="36">
        <v>0</v>
      </c>
      <c r="P323" s="38">
        <v>5.8333333333333334E-2</v>
      </c>
      <c r="Q323" s="44">
        <v>8.1250000000000003E-2</v>
      </c>
      <c r="R323" s="39"/>
      <c r="S323" s="40">
        <f t="shared" si="30"/>
        <v>2.2916666666666669E-2</v>
      </c>
      <c r="T323" s="3"/>
      <c r="U323" s="17" t="s">
        <v>47</v>
      </c>
      <c r="V323" s="18"/>
      <c r="W323" s="13">
        <f>W324-W322</f>
        <v>1</v>
      </c>
      <c r="X323" s="48"/>
      <c r="Y323" s="49">
        <f>W322/W324</f>
        <v>0.9375</v>
      </c>
      <c r="Z323" s="50"/>
      <c r="AA323" s="49">
        <f>22/23</f>
        <v>0.95652173913043481</v>
      </c>
    </row>
    <row r="324" spans="13:27">
      <c r="M324" s="7"/>
      <c r="N324" s="36">
        <v>13</v>
      </c>
      <c r="O324" s="36">
        <v>0</v>
      </c>
      <c r="P324" s="38">
        <v>5.8333333333333334E-2</v>
      </c>
      <c r="Q324" s="44">
        <v>0.16319444444444445</v>
      </c>
      <c r="R324" s="39"/>
      <c r="S324" s="40">
        <f t="shared" si="30"/>
        <v>0.10486111111111111</v>
      </c>
      <c r="T324" s="3"/>
      <c r="U324" s="21" t="s">
        <v>48</v>
      </c>
      <c r="V324" s="18"/>
      <c r="W324" s="51">
        <v>16</v>
      </c>
      <c r="X324" s="23" t="s">
        <v>49</v>
      </c>
      <c r="Y324" s="18"/>
      <c r="Z324" s="50"/>
      <c r="AA324" s="50"/>
    </row>
    <row r="325" spans="13:27">
      <c r="M325" s="7"/>
      <c r="N325" s="36">
        <v>14</v>
      </c>
      <c r="O325" s="36">
        <v>0</v>
      </c>
      <c r="P325" s="38">
        <v>5.8333333333333334E-2</v>
      </c>
      <c r="Q325" s="44">
        <v>6.9444444444444448E-2</v>
      </c>
      <c r="R325" s="39"/>
      <c r="S325" s="40">
        <f t="shared" si="30"/>
        <v>1.1111111111111113E-2</v>
      </c>
      <c r="T325" s="3"/>
      <c r="U325" s="17" t="s">
        <v>50</v>
      </c>
      <c r="V325" s="18"/>
      <c r="W325" s="13">
        <v>51</v>
      </c>
      <c r="X325" s="48"/>
      <c r="Y325" s="49">
        <f>W322/W325</f>
        <v>0.29411764705882354</v>
      </c>
      <c r="Z325" s="50"/>
      <c r="AA325" s="50"/>
    </row>
    <row r="326" spans="13:27">
      <c r="M326" s="7"/>
      <c r="N326" s="36">
        <v>15</v>
      </c>
      <c r="O326" s="36">
        <v>0</v>
      </c>
      <c r="P326" s="38">
        <v>5.8333333333333334E-2</v>
      </c>
      <c r="Q326" s="37" t="s">
        <v>22</v>
      </c>
      <c r="R326" s="39"/>
      <c r="S326" s="40" t="e">
        <f t="shared" si="30"/>
        <v>#VALUE!</v>
      </c>
      <c r="T326" s="3"/>
      <c r="U326" s="7"/>
      <c r="V326" s="7"/>
      <c r="W326" s="7"/>
      <c r="X326" s="7"/>
      <c r="Y326" s="7"/>
      <c r="Z326" s="7"/>
      <c r="AA326" s="7"/>
    </row>
    <row r="327" spans="13:27">
      <c r="M327" s="7"/>
      <c r="N327" s="36"/>
      <c r="O327" s="36"/>
      <c r="P327" s="38"/>
      <c r="Q327" s="37"/>
      <c r="R327" s="39"/>
      <c r="S327" s="39"/>
      <c r="T327" s="3"/>
      <c r="U327" s="25"/>
      <c r="V327" s="25"/>
      <c r="W327" s="25"/>
      <c r="X327" s="25"/>
      <c r="Y327" s="25"/>
      <c r="Z327" s="25"/>
      <c r="AA327" s="25"/>
    </row>
    <row r="328" spans="13:27" ht="56">
      <c r="M328" s="17" t="s">
        <v>44</v>
      </c>
      <c r="N328" s="18"/>
      <c r="O328" s="8">
        <v>7</v>
      </c>
      <c r="P328" s="19" t="s">
        <v>45</v>
      </c>
      <c r="Q328" s="18"/>
      <c r="R328" s="19" t="s">
        <v>51</v>
      </c>
      <c r="S328" s="18"/>
      <c r="T328" s="3"/>
      <c r="U328" s="2" t="s">
        <v>8</v>
      </c>
      <c r="V328" s="2" t="s">
        <v>9</v>
      </c>
      <c r="W328" s="2" t="s">
        <v>10</v>
      </c>
      <c r="X328" s="2" t="s">
        <v>11</v>
      </c>
      <c r="Y328" s="2" t="s">
        <v>12</v>
      </c>
      <c r="Z328" s="2"/>
      <c r="AA328" s="2" t="s">
        <v>13</v>
      </c>
    </row>
    <row r="329" spans="13:27">
      <c r="M329" s="17" t="s">
        <v>47</v>
      </c>
      <c r="N329" s="18"/>
      <c r="O329" s="8">
        <v>8</v>
      </c>
      <c r="P329" s="20"/>
      <c r="Q329" s="20">
        <f>O328/O330</f>
        <v>0.46666666666666667</v>
      </c>
      <c r="R329" s="7"/>
      <c r="S329" s="34">
        <f>18/18</f>
        <v>1</v>
      </c>
      <c r="T329" s="3"/>
      <c r="U329" s="7"/>
      <c r="V329" s="7"/>
      <c r="W329" s="7"/>
      <c r="X329" s="7"/>
      <c r="Y329" s="7"/>
      <c r="Z329" s="7"/>
      <c r="AA329" s="7"/>
    </row>
    <row r="330" spans="13:27">
      <c r="M330" s="21" t="s">
        <v>48</v>
      </c>
      <c r="N330" s="18"/>
      <c r="O330" s="22">
        <f>O328+O329</f>
        <v>15</v>
      </c>
      <c r="P330" s="23" t="s">
        <v>49</v>
      </c>
      <c r="Q330" s="18"/>
      <c r="R330" s="7"/>
      <c r="S330" s="7"/>
      <c r="T330" s="3"/>
      <c r="U330" s="26">
        <v>12.24</v>
      </c>
      <c r="V330" s="8">
        <v>1</v>
      </c>
      <c r="W330" s="27"/>
      <c r="X330" s="9">
        <v>5.486111111111111E-2</v>
      </c>
      <c r="Y330" s="10">
        <v>7.2222222222222215E-2</v>
      </c>
      <c r="Z330" s="7"/>
      <c r="AA330" s="11">
        <f t="shared" ref="AA330:AA347" si="31">Y330-X330</f>
        <v>1.7361111111111105E-2</v>
      </c>
    </row>
    <row r="331" spans="13:27">
      <c r="M331" s="17" t="s">
        <v>50</v>
      </c>
      <c r="N331" s="18"/>
      <c r="O331" s="8">
        <v>51</v>
      </c>
      <c r="P331" s="20"/>
      <c r="Q331" s="20">
        <f>O328/O331</f>
        <v>0.13725490196078433</v>
      </c>
      <c r="R331" s="7"/>
      <c r="S331" s="7"/>
      <c r="T331" s="3"/>
      <c r="U331" s="8" t="s">
        <v>19</v>
      </c>
      <c r="V331" s="8">
        <v>2</v>
      </c>
      <c r="W331" s="27"/>
      <c r="X331" s="9">
        <v>5.486111111111111E-2</v>
      </c>
      <c r="Y331" s="13" t="s">
        <v>22</v>
      </c>
      <c r="Z331" s="7"/>
      <c r="AA331" s="11" t="e">
        <f t="shared" si="31"/>
        <v>#VALUE!</v>
      </c>
    </row>
    <row r="332" spans="13:27">
      <c r="M332" s="7"/>
      <c r="N332" s="7"/>
      <c r="O332" s="7"/>
      <c r="P332" s="7"/>
      <c r="Q332" s="7"/>
      <c r="R332" s="7"/>
      <c r="S332" s="7"/>
      <c r="T332" s="3"/>
      <c r="U332" s="8" t="s">
        <v>23</v>
      </c>
      <c r="V332" s="8">
        <v>3</v>
      </c>
      <c r="W332" s="27"/>
      <c r="X332" s="9">
        <v>5.486111111111111E-2</v>
      </c>
      <c r="Y332" s="10">
        <v>7.0833333333333331E-2</v>
      </c>
      <c r="Z332" s="7"/>
      <c r="AA332" s="11">
        <f t="shared" si="31"/>
        <v>1.5972222222222221E-2</v>
      </c>
    </row>
    <row r="333" spans="13:27">
      <c r="M333" s="24"/>
      <c r="N333" s="24"/>
      <c r="O333" s="24"/>
      <c r="P333" s="24"/>
      <c r="Q333" s="24"/>
      <c r="R333" s="24"/>
      <c r="S333" s="24"/>
      <c r="T333" s="3"/>
      <c r="U333" s="41"/>
      <c r="V333" s="8">
        <v>4</v>
      </c>
      <c r="W333" s="27"/>
      <c r="X333" s="9">
        <v>5.486111111111111E-2</v>
      </c>
      <c r="Y333" s="13" t="s">
        <v>22</v>
      </c>
      <c r="Z333" s="7"/>
      <c r="AA333" s="11" t="e">
        <f t="shared" si="31"/>
        <v>#VALUE!</v>
      </c>
    </row>
    <row r="334" spans="13:27" ht="56">
      <c r="M334" s="2" t="s">
        <v>8</v>
      </c>
      <c r="N334" s="2" t="s">
        <v>9</v>
      </c>
      <c r="O334" s="2" t="s">
        <v>10</v>
      </c>
      <c r="P334" s="2" t="s">
        <v>11</v>
      </c>
      <c r="Q334" s="2" t="s">
        <v>12</v>
      </c>
      <c r="R334" s="2"/>
      <c r="S334" s="2" t="s">
        <v>13</v>
      </c>
      <c r="T334" s="3"/>
      <c r="U334" s="7"/>
      <c r="V334" s="8">
        <v>5</v>
      </c>
      <c r="W334" s="27"/>
      <c r="X334" s="9">
        <v>5.486111111111111E-2</v>
      </c>
      <c r="Y334" s="10">
        <v>6.1805555555555558E-2</v>
      </c>
      <c r="Z334" s="7"/>
      <c r="AA334" s="11">
        <f t="shared" si="31"/>
        <v>6.9444444444444475E-3</v>
      </c>
    </row>
    <row r="335" spans="13:27">
      <c r="M335" s="7"/>
      <c r="N335" s="7"/>
      <c r="O335" s="7"/>
      <c r="P335" s="7"/>
      <c r="Q335" s="7"/>
      <c r="R335" s="7"/>
      <c r="S335" s="7"/>
      <c r="T335" s="3"/>
      <c r="U335" s="7"/>
      <c r="V335" s="8">
        <v>6</v>
      </c>
      <c r="W335" s="27"/>
      <c r="X335" s="9">
        <v>5.486111111111111E-2</v>
      </c>
      <c r="Y335" s="10">
        <v>6.0416666666666667E-2</v>
      </c>
      <c r="Z335" s="7"/>
      <c r="AA335" s="11">
        <f t="shared" si="31"/>
        <v>5.5555555555555566E-3</v>
      </c>
    </row>
    <row r="336" spans="13:27">
      <c r="M336" s="26">
        <v>12.28</v>
      </c>
      <c r="N336" s="36">
        <v>1</v>
      </c>
      <c r="O336" s="36">
        <v>0</v>
      </c>
      <c r="P336" s="38">
        <v>5.6250000000000001E-2</v>
      </c>
      <c r="Q336" s="37" t="s">
        <v>22</v>
      </c>
      <c r="R336" s="39"/>
      <c r="S336" s="40" t="e">
        <f t="shared" ref="S336:S351" si="32">Q336-P336</f>
        <v>#VALUE!</v>
      </c>
      <c r="T336" s="3"/>
      <c r="U336" s="7"/>
      <c r="V336" s="8">
        <v>7</v>
      </c>
      <c r="W336" s="27"/>
      <c r="X336" s="9">
        <v>5.486111111111111E-2</v>
      </c>
      <c r="Y336" s="10">
        <v>6.7361111111111108E-2</v>
      </c>
      <c r="Z336" s="7"/>
      <c r="AA336" s="11">
        <f t="shared" si="31"/>
        <v>1.2499999999999997E-2</v>
      </c>
    </row>
    <row r="337" spans="13:27">
      <c r="M337" s="26" t="s">
        <v>19</v>
      </c>
      <c r="N337" s="36">
        <v>2</v>
      </c>
      <c r="O337" s="36">
        <v>0</v>
      </c>
      <c r="P337" s="38">
        <v>5.6250000000000001E-2</v>
      </c>
      <c r="Q337" s="44">
        <v>6.6666666666666666E-2</v>
      </c>
      <c r="R337" s="39"/>
      <c r="S337" s="40">
        <f t="shared" si="32"/>
        <v>1.0416666666666664E-2</v>
      </c>
      <c r="T337" s="3"/>
      <c r="U337" s="7"/>
      <c r="V337" s="8">
        <v>8</v>
      </c>
      <c r="W337" s="35"/>
      <c r="X337" s="9">
        <v>5.486111111111111E-2</v>
      </c>
      <c r="Y337" s="10">
        <v>5.9722222222222225E-2</v>
      </c>
      <c r="Z337" s="7"/>
      <c r="AA337" s="11">
        <f t="shared" si="31"/>
        <v>4.8611111111111147E-3</v>
      </c>
    </row>
    <row r="338" spans="13:27">
      <c r="M338" s="26" t="s">
        <v>21</v>
      </c>
      <c r="N338" s="36">
        <v>3</v>
      </c>
      <c r="O338" s="36">
        <v>0</v>
      </c>
      <c r="P338" s="38">
        <v>5.6250000000000001E-2</v>
      </c>
      <c r="Q338" s="37" t="s">
        <v>22</v>
      </c>
      <c r="R338" s="39"/>
      <c r="S338" s="40" t="e">
        <f t="shared" si="32"/>
        <v>#VALUE!</v>
      </c>
      <c r="T338" s="3"/>
      <c r="U338" s="7"/>
      <c r="V338" s="36">
        <v>9</v>
      </c>
      <c r="W338" s="37"/>
      <c r="X338" s="9">
        <v>5.486111111111111E-2</v>
      </c>
      <c r="Y338" s="42">
        <v>6.7361111111111108E-2</v>
      </c>
      <c r="Z338" s="39"/>
      <c r="AA338" s="40">
        <f t="shared" si="31"/>
        <v>1.2499999999999997E-2</v>
      </c>
    </row>
    <row r="339" spans="13:27">
      <c r="M339" s="7"/>
      <c r="N339" s="36">
        <v>4</v>
      </c>
      <c r="O339" s="36">
        <v>0</v>
      </c>
      <c r="P339" s="38">
        <v>5.6250000000000001E-2</v>
      </c>
      <c r="Q339" s="37" t="s">
        <v>22</v>
      </c>
      <c r="R339" s="39"/>
      <c r="S339" s="40" t="e">
        <f t="shared" si="32"/>
        <v>#VALUE!</v>
      </c>
      <c r="T339" s="3"/>
      <c r="U339" s="7"/>
      <c r="V339" s="8">
        <v>10</v>
      </c>
      <c r="W339" s="27"/>
      <c r="X339" s="9">
        <v>5.486111111111111E-2</v>
      </c>
      <c r="Y339" s="10">
        <v>6.3194444444444442E-2</v>
      </c>
      <c r="Z339" s="7"/>
      <c r="AA339" s="11">
        <f t="shared" si="31"/>
        <v>8.3333333333333315E-3</v>
      </c>
    </row>
    <row r="340" spans="13:27">
      <c r="M340" s="7"/>
      <c r="N340" s="36">
        <v>5</v>
      </c>
      <c r="O340" s="36">
        <v>0</v>
      </c>
      <c r="P340" s="38">
        <v>5.6250000000000001E-2</v>
      </c>
      <c r="Q340" s="44">
        <v>5.9722222222222225E-2</v>
      </c>
      <c r="R340" s="39"/>
      <c r="S340" s="40">
        <f t="shared" si="32"/>
        <v>3.4722222222222238E-3</v>
      </c>
      <c r="T340" s="3"/>
      <c r="U340" s="7"/>
      <c r="V340" s="8">
        <v>11</v>
      </c>
      <c r="W340" s="27"/>
      <c r="X340" s="9">
        <v>5.486111111111111E-2</v>
      </c>
      <c r="Y340" s="10">
        <v>6.3888888888888884E-2</v>
      </c>
      <c r="Z340" s="7"/>
      <c r="AA340" s="11">
        <f t="shared" si="31"/>
        <v>9.0277777777777735E-3</v>
      </c>
    </row>
    <row r="341" spans="13:27">
      <c r="M341" s="7"/>
      <c r="N341" s="36">
        <v>6</v>
      </c>
      <c r="O341" s="36">
        <v>0</v>
      </c>
      <c r="P341" s="38">
        <v>5.6250000000000001E-2</v>
      </c>
      <c r="Q341" s="37" t="s">
        <v>22</v>
      </c>
      <c r="R341" s="39"/>
      <c r="S341" s="40" t="e">
        <f t="shared" si="32"/>
        <v>#VALUE!</v>
      </c>
      <c r="T341" s="3"/>
      <c r="U341" s="8"/>
      <c r="V341" s="8">
        <v>12</v>
      </c>
      <c r="W341" s="27"/>
      <c r="X341" s="9">
        <v>5.486111111111111E-2</v>
      </c>
      <c r="Y341" s="13" t="s">
        <v>22</v>
      </c>
      <c r="Z341" s="27"/>
      <c r="AA341" s="11" t="e">
        <f t="shared" si="31"/>
        <v>#VALUE!</v>
      </c>
    </row>
    <row r="342" spans="13:27">
      <c r="M342" s="7"/>
      <c r="N342" s="36">
        <v>7</v>
      </c>
      <c r="O342" s="36">
        <v>0</v>
      </c>
      <c r="P342" s="38">
        <v>5.6250000000000001E-2</v>
      </c>
      <c r="Q342" s="44">
        <v>5.8333333333333334E-2</v>
      </c>
      <c r="R342" s="39"/>
      <c r="S342" s="40">
        <f t="shared" si="32"/>
        <v>2.0833333333333329E-3</v>
      </c>
      <c r="T342" s="3"/>
      <c r="U342" s="8"/>
      <c r="V342" s="8">
        <v>13</v>
      </c>
      <c r="W342" s="27"/>
      <c r="X342" s="9">
        <v>5.486111111111111E-2</v>
      </c>
      <c r="Y342" s="10">
        <v>7.6388888888888895E-2</v>
      </c>
      <c r="Z342" s="7"/>
      <c r="AA342" s="11">
        <f t="shared" si="31"/>
        <v>2.1527777777777785E-2</v>
      </c>
    </row>
    <row r="343" spans="13:27">
      <c r="M343" s="7"/>
      <c r="N343" s="36">
        <v>8</v>
      </c>
      <c r="O343" s="36">
        <v>0</v>
      </c>
      <c r="P343" s="38">
        <v>5.6250000000000001E-2</v>
      </c>
      <c r="Q343" s="44">
        <v>6.1111111111111109E-2</v>
      </c>
      <c r="R343" s="39"/>
      <c r="S343" s="40">
        <f t="shared" si="32"/>
        <v>4.8611111111111077E-3</v>
      </c>
      <c r="T343" s="3"/>
      <c r="U343" s="47"/>
      <c r="V343" s="8">
        <v>14</v>
      </c>
      <c r="W343" s="27"/>
      <c r="X343" s="9">
        <v>5.486111111111111E-2</v>
      </c>
      <c r="Y343" s="10">
        <v>8.1944444444444445E-2</v>
      </c>
      <c r="Z343" s="27"/>
      <c r="AA343" s="11">
        <f t="shared" si="31"/>
        <v>2.7083333333333334E-2</v>
      </c>
    </row>
    <row r="344" spans="13:27">
      <c r="M344" s="7"/>
      <c r="N344" s="36">
        <v>9</v>
      </c>
      <c r="O344" s="36">
        <v>0</v>
      </c>
      <c r="P344" s="38">
        <v>5.6250000000000001E-2</v>
      </c>
      <c r="Q344" s="44">
        <v>7.1527777777777773E-2</v>
      </c>
      <c r="R344" s="39"/>
      <c r="S344" s="40">
        <f t="shared" si="32"/>
        <v>1.5277777777777772E-2</v>
      </c>
      <c r="T344" s="3"/>
      <c r="U344" s="47"/>
      <c r="V344" s="8">
        <v>15</v>
      </c>
      <c r="W344" s="27"/>
      <c r="X344" s="9">
        <v>5.486111111111111E-2</v>
      </c>
      <c r="Y344" s="13" t="s">
        <v>22</v>
      </c>
      <c r="Z344" s="7"/>
      <c r="AA344" s="11" t="e">
        <f t="shared" si="31"/>
        <v>#VALUE!</v>
      </c>
    </row>
    <row r="345" spans="13:27">
      <c r="M345" s="7"/>
      <c r="N345" s="36">
        <v>10</v>
      </c>
      <c r="O345" s="36">
        <v>0</v>
      </c>
      <c r="P345" s="38">
        <v>5.6250000000000001E-2</v>
      </c>
      <c r="Q345" s="37" t="s">
        <v>22</v>
      </c>
      <c r="R345" s="39"/>
      <c r="S345" s="40" t="e">
        <f t="shared" si="32"/>
        <v>#VALUE!</v>
      </c>
      <c r="T345" s="3"/>
      <c r="U345" s="47"/>
      <c r="V345" s="8">
        <v>16</v>
      </c>
      <c r="W345" s="27"/>
      <c r="X345" s="9">
        <v>5.486111111111111E-2</v>
      </c>
      <c r="Y345" s="13" t="s">
        <v>22</v>
      </c>
      <c r="Z345" s="27"/>
      <c r="AA345" s="11" t="e">
        <f t="shared" si="31"/>
        <v>#VALUE!</v>
      </c>
    </row>
    <row r="346" spans="13:27">
      <c r="M346" s="7"/>
      <c r="N346" s="36">
        <v>11</v>
      </c>
      <c r="O346" s="36">
        <v>0</v>
      </c>
      <c r="P346" s="38">
        <v>5.6250000000000001E-2</v>
      </c>
      <c r="Q346" s="37" t="s">
        <v>22</v>
      </c>
      <c r="R346" s="39"/>
      <c r="S346" s="40" t="e">
        <f t="shared" si="32"/>
        <v>#VALUE!</v>
      </c>
      <c r="T346" s="3"/>
      <c r="U346" s="47"/>
      <c r="V346" s="8">
        <v>17</v>
      </c>
      <c r="W346" s="27"/>
      <c r="X346" s="9">
        <v>5.486111111111111E-2</v>
      </c>
      <c r="Y346" s="10">
        <v>7.2222222222222215E-2</v>
      </c>
      <c r="Z346" s="7"/>
      <c r="AA346" s="11">
        <f t="shared" si="31"/>
        <v>1.7361111111111105E-2</v>
      </c>
    </row>
    <row r="347" spans="13:27">
      <c r="M347" s="7"/>
      <c r="N347" s="36">
        <v>12</v>
      </c>
      <c r="O347" s="36">
        <v>0</v>
      </c>
      <c r="P347" s="38">
        <v>5.6250000000000001E-2</v>
      </c>
      <c r="Q347" s="44">
        <v>6.9444444444444448E-2</v>
      </c>
      <c r="R347" s="39"/>
      <c r="S347" s="40">
        <f t="shared" si="32"/>
        <v>1.3194444444444446E-2</v>
      </c>
      <c r="T347" s="3"/>
      <c r="U347" s="7"/>
      <c r="V347" s="8">
        <v>18</v>
      </c>
      <c r="W347" s="7"/>
      <c r="X347" s="9">
        <v>5.486111111111111E-2</v>
      </c>
      <c r="Y347" s="9">
        <v>7.3611111111111113E-2</v>
      </c>
      <c r="Z347" s="7"/>
      <c r="AA347" s="11">
        <f t="shared" si="31"/>
        <v>1.8750000000000003E-2</v>
      </c>
    </row>
    <row r="348" spans="13:27">
      <c r="M348" s="7"/>
      <c r="N348" s="36">
        <v>13</v>
      </c>
      <c r="O348" s="36">
        <v>0</v>
      </c>
      <c r="P348" s="38">
        <v>5.6250000000000001E-2</v>
      </c>
      <c r="Q348" s="44">
        <v>7.2916666666666671E-2</v>
      </c>
      <c r="R348" s="39"/>
      <c r="S348" s="40">
        <f t="shared" si="32"/>
        <v>1.666666666666667E-2</v>
      </c>
      <c r="T348" s="3"/>
      <c r="U348" s="17" t="s">
        <v>44</v>
      </c>
      <c r="V348" s="18"/>
      <c r="W348" s="13">
        <v>13</v>
      </c>
      <c r="X348" s="19" t="s">
        <v>45</v>
      </c>
      <c r="Y348" s="18"/>
      <c r="Z348" s="19" t="s">
        <v>51</v>
      </c>
      <c r="AA348" s="18"/>
    </row>
    <row r="349" spans="13:27">
      <c r="M349" s="7"/>
      <c r="N349" s="36">
        <v>14</v>
      </c>
      <c r="O349" s="36">
        <v>0</v>
      </c>
      <c r="P349" s="38">
        <v>5.6250000000000001E-2</v>
      </c>
      <c r="Q349" s="37" t="s">
        <v>22</v>
      </c>
      <c r="R349" s="39"/>
      <c r="S349" s="40" t="e">
        <f t="shared" si="32"/>
        <v>#VALUE!</v>
      </c>
      <c r="T349" s="3"/>
      <c r="U349" s="17" t="s">
        <v>47</v>
      </c>
      <c r="V349" s="18"/>
      <c r="W349" s="13">
        <f>W350-W348</f>
        <v>5</v>
      </c>
      <c r="X349" s="48"/>
      <c r="Y349" s="49">
        <f>W348/W350</f>
        <v>0.72222222222222221</v>
      </c>
      <c r="Z349" s="50"/>
      <c r="AA349" s="49">
        <f>22/23</f>
        <v>0.95652173913043481</v>
      </c>
    </row>
    <row r="350" spans="13:27">
      <c r="M350" s="7"/>
      <c r="N350" s="36">
        <v>15</v>
      </c>
      <c r="O350" s="36">
        <v>0</v>
      </c>
      <c r="P350" s="38">
        <v>5.6250000000000001E-2</v>
      </c>
      <c r="Q350" s="37" t="s">
        <v>22</v>
      </c>
      <c r="R350" s="39"/>
      <c r="S350" s="40" t="e">
        <f t="shared" si="32"/>
        <v>#VALUE!</v>
      </c>
      <c r="T350" s="3"/>
      <c r="U350" s="21" t="s">
        <v>48</v>
      </c>
      <c r="V350" s="18"/>
      <c r="W350" s="51">
        <v>18</v>
      </c>
      <c r="X350" s="23" t="s">
        <v>49</v>
      </c>
      <c r="Y350" s="18"/>
      <c r="Z350" s="50"/>
      <c r="AA350" s="50"/>
    </row>
    <row r="351" spans="13:27">
      <c r="M351" s="7"/>
      <c r="N351" s="36">
        <v>16</v>
      </c>
      <c r="O351" s="36">
        <v>0</v>
      </c>
      <c r="P351" s="38">
        <v>5.6250000000000001E-2</v>
      </c>
      <c r="Q351" s="44">
        <v>0.11180555555555556</v>
      </c>
      <c r="R351" s="39"/>
      <c r="S351" s="40">
        <f t="shared" si="32"/>
        <v>5.5555555555555559E-2</v>
      </c>
      <c r="T351" s="3"/>
      <c r="U351" s="17" t="s">
        <v>50</v>
      </c>
      <c r="V351" s="18"/>
      <c r="W351" s="13">
        <v>51</v>
      </c>
      <c r="X351" s="48"/>
      <c r="Y351" s="49">
        <f>W348/W351</f>
        <v>0.25490196078431371</v>
      </c>
      <c r="Z351" s="50"/>
      <c r="AA351" s="50"/>
    </row>
    <row r="352" spans="13:27">
      <c r="M352" s="7"/>
      <c r="N352" s="47"/>
      <c r="O352" s="47"/>
      <c r="P352" s="47"/>
      <c r="Q352" s="47"/>
      <c r="R352" s="47"/>
      <c r="S352" s="47"/>
      <c r="T352" s="3"/>
      <c r="U352" s="7"/>
      <c r="V352" s="7"/>
      <c r="W352" s="7"/>
      <c r="X352" s="7"/>
      <c r="Y352" s="7"/>
      <c r="Z352" s="7"/>
      <c r="AA352" s="7"/>
    </row>
    <row r="353" spans="13:27">
      <c r="M353" s="17" t="s">
        <v>44</v>
      </c>
      <c r="N353" s="18"/>
      <c r="O353" s="8">
        <v>8</v>
      </c>
      <c r="P353" s="19" t="s">
        <v>45</v>
      </c>
      <c r="Q353" s="18"/>
      <c r="R353" s="19" t="s">
        <v>51</v>
      </c>
      <c r="S353" s="18"/>
      <c r="T353" s="3"/>
      <c r="U353" s="25"/>
      <c r="V353" s="25"/>
      <c r="W353" s="25"/>
      <c r="X353" s="25"/>
      <c r="Y353" s="25"/>
      <c r="Z353" s="25"/>
      <c r="AA353" s="25"/>
    </row>
    <row r="354" spans="13:27" ht="56">
      <c r="M354" s="17" t="s">
        <v>47</v>
      </c>
      <c r="N354" s="18"/>
      <c r="O354" s="8">
        <v>8</v>
      </c>
      <c r="P354" s="20"/>
      <c r="Q354" s="20">
        <f>O353/O355</f>
        <v>0.5</v>
      </c>
      <c r="R354" s="7"/>
      <c r="S354" s="34">
        <f>18/18</f>
        <v>1</v>
      </c>
      <c r="T354" s="3"/>
      <c r="U354" s="2" t="s">
        <v>8</v>
      </c>
      <c r="V354" s="2" t="s">
        <v>9</v>
      </c>
      <c r="W354" s="2" t="s">
        <v>10</v>
      </c>
      <c r="X354" s="2" t="s">
        <v>11</v>
      </c>
      <c r="Y354" s="2" t="s">
        <v>12</v>
      </c>
      <c r="Z354" s="2"/>
      <c r="AA354" s="2" t="s">
        <v>13</v>
      </c>
    </row>
    <row r="355" spans="13:27">
      <c r="M355" s="21" t="s">
        <v>48</v>
      </c>
      <c r="N355" s="18"/>
      <c r="O355" s="43">
        <v>16</v>
      </c>
      <c r="P355" s="23" t="s">
        <v>49</v>
      </c>
      <c r="Q355" s="18"/>
      <c r="R355" s="7"/>
      <c r="S355" s="7"/>
      <c r="T355" s="3"/>
      <c r="U355" s="7"/>
      <c r="V355" s="7"/>
      <c r="W355" s="7"/>
      <c r="X355" s="7"/>
      <c r="Y355" s="7"/>
      <c r="Z355" s="7"/>
      <c r="AA355" s="7"/>
    </row>
    <row r="356" spans="13:27">
      <c r="M356" s="17" t="s">
        <v>50</v>
      </c>
      <c r="N356" s="18"/>
      <c r="O356" s="8">
        <v>50</v>
      </c>
      <c r="P356" s="20"/>
      <c r="Q356" s="20">
        <f>O353/O356</f>
        <v>0.16</v>
      </c>
      <c r="R356" s="7"/>
      <c r="S356" s="7"/>
      <c r="T356" s="3"/>
      <c r="U356" s="26">
        <v>12.26</v>
      </c>
      <c r="V356" s="8">
        <v>1</v>
      </c>
      <c r="W356" s="27"/>
      <c r="X356" s="9">
        <v>5.486111111111111E-2</v>
      </c>
      <c r="Y356" s="10">
        <v>6.8750000000000006E-2</v>
      </c>
      <c r="Z356" s="7"/>
      <c r="AA356" s="11">
        <f t="shared" ref="AA356:AA365" si="33">Y356-X356</f>
        <v>1.3888888888888895E-2</v>
      </c>
    </row>
    <row r="357" spans="13:27">
      <c r="M357" s="7"/>
      <c r="N357" s="7"/>
      <c r="O357" s="7"/>
      <c r="P357" s="7"/>
      <c r="Q357" s="7"/>
      <c r="R357" s="7"/>
      <c r="S357" s="7"/>
      <c r="T357" s="3"/>
      <c r="U357" s="8" t="s">
        <v>19</v>
      </c>
      <c r="V357" s="8">
        <v>2</v>
      </c>
      <c r="W357" s="27"/>
      <c r="X357" s="9">
        <v>5.486111111111111E-2</v>
      </c>
      <c r="Y357" s="10">
        <v>6.3888888888888884E-2</v>
      </c>
      <c r="Z357" s="7"/>
      <c r="AA357" s="11">
        <f t="shared" si="33"/>
        <v>9.0277777777777735E-3</v>
      </c>
    </row>
    <row r="358" spans="13:27">
      <c r="M358" s="24"/>
      <c r="N358" s="24"/>
      <c r="O358" s="24"/>
      <c r="P358" s="24"/>
      <c r="Q358" s="24"/>
      <c r="R358" s="24"/>
      <c r="S358" s="24"/>
      <c r="T358" s="3"/>
      <c r="U358" s="8" t="s">
        <v>23</v>
      </c>
      <c r="V358" s="8">
        <v>3</v>
      </c>
      <c r="W358" s="27"/>
      <c r="X358" s="9">
        <v>5.486111111111111E-2</v>
      </c>
      <c r="Y358" s="10">
        <v>7.6388888888888895E-2</v>
      </c>
      <c r="Z358" s="7"/>
      <c r="AA358" s="11">
        <f t="shared" si="33"/>
        <v>2.1527777777777785E-2</v>
      </c>
    </row>
    <row r="359" spans="13:27" ht="56">
      <c r="M359" s="2" t="s">
        <v>8</v>
      </c>
      <c r="N359" s="2" t="s">
        <v>9</v>
      </c>
      <c r="O359" s="2" t="s">
        <v>10</v>
      </c>
      <c r="P359" s="2" t="s">
        <v>11</v>
      </c>
      <c r="Q359" s="2" t="s">
        <v>12</v>
      </c>
      <c r="R359" s="2"/>
      <c r="S359" s="2" t="s">
        <v>13</v>
      </c>
      <c r="T359" s="3"/>
      <c r="U359" s="41"/>
      <c r="V359" s="8">
        <v>4</v>
      </c>
      <c r="W359" s="27"/>
      <c r="X359" s="9">
        <v>5.486111111111111E-2</v>
      </c>
      <c r="Y359" s="10">
        <v>6.1805555555555558E-2</v>
      </c>
      <c r="Z359" s="7"/>
      <c r="AA359" s="11">
        <f t="shared" si="33"/>
        <v>6.9444444444444475E-3</v>
      </c>
    </row>
    <row r="360" spans="13:27">
      <c r="M360" s="7"/>
      <c r="N360" s="7"/>
      <c r="O360" s="7"/>
      <c r="P360" s="7"/>
      <c r="Q360" s="7"/>
      <c r="R360" s="7"/>
      <c r="S360" s="7"/>
      <c r="T360" s="3"/>
      <c r="U360" s="7"/>
      <c r="V360" s="8">
        <v>5</v>
      </c>
      <c r="W360" s="27"/>
      <c r="X360" s="9">
        <v>5.486111111111111E-2</v>
      </c>
      <c r="Y360" s="13" t="s">
        <v>22</v>
      </c>
      <c r="Z360" s="7"/>
      <c r="AA360" s="11" t="e">
        <f t="shared" si="33"/>
        <v>#VALUE!</v>
      </c>
    </row>
    <row r="361" spans="13:27">
      <c r="M361" s="26">
        <v>12.28</v>
      </c>
      <c r="N361" s="36">
        <v>1</v>
      </c>
      <c r="O361" s="36">
        <v>0</v>
      </c>
      <c r="P361" s="38">
        <v>5.486111111111111E-2</v>
      </c>
      <c r="Q361" s="37" t="s">
        <v>22</v>
      </c>
      <c r="R361" s="39"/>
      <c r="S361" s="40" t="e">
        <f t="shared" ref="S361:S371" si="34">Q361-P361</f>
        <v>#VALUE!</v>
      </c>
      <c r="T361" s="3"/>
      <c r="U361" s="7"/>
      <c r="V361" s="8">
        <v>6</v>
      </c>
      <c r="W361" s="27"/>
      <c r="X361" s="9">
        <v>5.486111111111111E-2</v>
      </c>
      <c r="Y361" s="13" t="s">
        <v>22</v>
      </c>
      <c r="Z361" s="7"/>
      <c r="AA361" s="11" t="e">
        <f t="shared" si="33"/>
        <v>#VALUE!</v>
      </c>
    </row>
    <row r="362" spans="13:27">
      <c r="M362" s="26" t="s">
        <v>53</v>
      </c>
      <c r="N362" s="36">
        <v>2</v>
      </c>
      <c r="O362" s="36">
        <v>0</v>
      </c>
      <c r="P362" s="38">
        <v>5.486111111111111E-2</v>
      </c>
      <c r="Q362" s="44">
        <v>6.458333333333334E-2</v>
      </c>
      <c r="R362" s="39"/>
      <c r="S362" s="40">
        <f t="shared" si="34"/>
        <v>9.7222222222222293E-3</v>
      </c>
      <c r="T362" s="3"/>
      <c r="U362" s="7"/>
      <c r="V362" s="8">
        <v>7</v>
      </c>
      <c r="W362" s="27"/>
      <c r="X362" s="9">
        <v>5.486111111111111E-2</v>
      </c>
      <c r="Y362" s="13" t="s">
        <v>22</v>
      </c>
      <c r="Z362" s="7"/>
      <c r="AA362" s="11" t="e">
        <f t="shared" si="33"/>
        <v>#VALUE!</v>
      </c>
    </row>
    <row r="363" spans="13:27">
      <c r="M363" s="26" t="s">
        <v>21</v>
      </c>
      <c r="N363" s="36">
        <v>3</v>
      </c>
      <c r="O363" s="36">
        <v>0</v>
      </c>
      <c r="P363" s="38">
        <v>5.486111111111111E-2</v>
      </c>
      <c r="Q363" s="44">
        <v>9.5138888888888884E-2</v>
      </c>
      <c r="R363" s="39"/>
      <c r="S363" s="40">
        <f t="shared" si="34"/>
        <v>4.0277777777777773E-2</v>
      </c>
      <c r="T363" s="3"/>
      <c r="U363" s="7"/>
      <c r="V363" s="8">
        <v>8</v>
      </c>
      <c r="W363" s="35"/>
      <c r="X363" s="9">
        <v>5.486111111111111E-2</v>
      </c>
      <c r="Y363" s="13" t="s">
        <v>22</v>
      </c>
      <c r="Z363" s="7"/>
      <c r="AA363" s="11" t="e">
        <f t="shared" si="33"/>
        <v>#VALUE!</v>
      </c>
    </row>
    <row r="364" spans="13:27">
      <c r="M364" s="7"/>
      <c r="N364" s="36">
        <v>4</v>
      </c>
      <c r="O364" s="36">
        <v>0</v>
      </c>
      <c r="P364" s="38">
        <v>5.486111111111111E-2</v>
      </c>
      <c r="Q364" s="44">
        <v>5.9722222222222225E-2</v>
      </c>
      <c r="R364" s="39"/>
      <c r="S364" s="40">
        <f t="shared" si="34"/>
        <v>4.8611111111111147E-3</v>
      </c>
      <c r="T364" s="3"/>
      <c r="U364" s="7"/>
      <c r="V364" s="36">
        <v>9</v>
      </c>
      <c r="W364" s="37"/>
      <c r="X364" s="9">
        <v>5.486111111111111E-2</v>
      </c>
      <c r="Y364" s="42">
        <v>0.15625</v>
      </c>
      <c r="Z364" s="39"/>
      <c r="AA364" s="40">
        <f t="shared" si="33"/>
        <v>0.10138888888888889</v>
      </c>
    </row>
    <row r="365" spans="13:27">
      <c r="M365" s="7"/>
      <c r="N365" s="36">
        <v>5</v>
      </c>
      <c r="O365" s="36">
        <v>0</v>
      </c>
      <c r="P365" s="38">
        <v>5.486111111111111E-2</v>
      </c>
      <c r="Q365" s="37" t="s">
        <v>22</v>
      </c>
      <c r="R365" s="39"/>
      <c r="S365" s="40" t="e">
        <f t="shared" si="34"/>
        <v>#VALUE!</v>
      </c>
      <c r="T365" s="3"/>
      <c r="U365" s="7"/>
      <c r="V365" s="8">
        <v>10</v>
      </c>
      <c r="W365" s="27"/>
      <c r="X365" s="9">
        <v>5.486111111111111E-2</v>
      </c>
      <c r="Y365" s="10">
        <v>6.8750000000000006E-2</v>
      </c>
      <c r="Z365" s="7"/>
      <c r="AA365" s="11">
        <f t="shared" si="33"/>
        <v>1.3888888888888895E-2</v>
      </c>
    </row>
    <row r="366" spans="13:27">
      <c r="M366" s="7"/>
      <c r="N366" s="36">
        <v>6</v>
      </c>
      <c r="O366" s="36">
        <v>0</v>
      </c>
      <c r="P366" s="38">
        <v>5.486111111111111E-2</v>
      </c>
      <c r="Q366" s="44">
        <v>5.9027777777777776E-2</v>
      </c>
      <c r="R366" s="39"/>
      <c r="S366" s="40">
        <f t="shared" si="34"/>
        <v>4.1666666666666657E-3</v>
      </c>
      <c r="T366" s="3"/>
      <c r="U366" s="7"/>
      <c r="V366" s="8"/>
      <c r="W366" s="27"/>
      <c r="X366" s="9"/>
      <c r="Y366" s="10"/>
      <c r="Z366" s="7"/>
      <c r="AA366" s="7"/>
    </row>
    <row r="367" spans="13:27">
      <c r="M367" s="7"/>
      <c r="N367" s="36">
        <v>7</v>
      </c>
      <c r="O367" s="36">
        <v>0</v>
      </c>
      <c r="P367" s="38">
        <v>5.486111111111111E-2</v>
      </c>
      <c r="Q367" s="44">
        <v>6.5277777777777782E-2</v>
      </c>
      <c r="R367" s="39"/>
      <c r="S367" s="40">
        <f t="shared" si="34"/>
        <v>1.0416666666666671E-2</v>
      </c>
      <c r="T367" s="3"/>
      <c r="U367" s="17" t="s">
        <v>44</v>
      </c>
      <c r="V367" s="18"/>
      <c r="W367" s="13">
        <v>6</v>
      </c>
      <c r="X367" s="19" t="s">
        <v>45</v>
      </c>
      <c r="Y367" s="18"/>
      <c r="Z367" s="19" t="s">
        <v>51</v>
      </c>
      <c r="AA367" s="18"/>
    </row>
    <row r="368" spans="13:27">
      <c r="M368" s="7"/>
      <c r="N368" s="36">
        <v>8</v>
      </c>
      <c r="O368" s="36">
        <v>0</v>
      </c>
      <c r="P368" s="38">
        <v>5.486111111111111E-2</v>
      </c>
      <c r="Q368" s="37" t="s">
        <v>22</v>
      </c>
      <c r="R368" s="39"/>
      <c r="S368" s="40" t="e">
        <f t="shared" si="34"/>
        <v>#VALUE!</v>
      </c>
      <c r="T368" s="3"/>
      <c r="U368" s="17" t="s">
        <v>47</v>
      </c>
      <c r="V368" s="18"/>
      <c r="W368" s="13">
        <f>W369-W367</f>
        <v>4</v>
      </c>
      <c r="X368" s="48"/>
      <c r="Y368" s="49">
        <f>W367/W369</f>
        <v>0.6</v>
      </c>
      <c r="Z368" s="50"/>
      <c r="AA368" s="49">
        <f>22/23</f>
        <v>0.95652173913043481</v>
      </c>
    </row>
    <row r="369" spans="13:27">
      <c r="M369" s="7"/>
      <c r="N369" s="36">
        <v>9</v>
      </c>
      <c r="O369" s="36">
        <v>0</v>
      </c>
      <c r="P369" s="38">
        <v>5.486111111111111E-2</v>
      </c>
      <c r="Q369" s="44">
        <v>8.0555555555555561E-2</v>
      </c>
      <c r="R369" s="39"/>
      <c r="S369" s="40">
        <f t="shared" si="34"/>
        <v>2.569444444444445E-2</v>
      </c>
      <c r="T369" s="3"/>
      <c r="U369" s="21" t="s">
        <v>48</v>
      </c>
      <c r="V369" s="18"/>
      <c r="W369" s="51">
        <v>10</v>
      </c>
      <c r="X369" s="23" t="s">
        <v>49</v>
      </c>
      <c r="Y369" s="18"/>
      <c r="Z369" s="50"/>
      <c r="AA369" s="50"/>
    </row>
    <row r="370" spans="13:27">
      <c r="M370" s="7"/>
      <c r="N370" s="36">
        <v>10</v>
      </c>
      <c r="O370" s="36">
        <v>0</v>
      </c>
      <c r="P370" s="38">
        <v>5.486111111111111E-2</v>
      </c>
      <c r="Q370" s="37" t="s">
        <v>22</v>
      </c>
      <c r="R370" s="39"/>
      <c r="S370" s="40" t="e">
        <f t="shared" si="34"/>
        <v>#VALUE!</v>
      </c>
      <c r="T370" s="3"/>
      <c r="U370" s="17" t="s">
        <v>50</v>
      </c>
      <c r="V370" s="18"/>
      <c r="W370" s="13">
        <v>51</v>
      </c>
      <c r="X370" s="48"/>
      <c r="Y370" s="49">
        <f>W367/W370</f>
        <v>0.11764705882352941</v>
      </c>
      <c r="Z370" s="50"/>
      <c r="AA370" s="50"/>
    </row>
    <row r="371" spans="13:27">
      <c r="M371" s="7"/>
      <c r="N371" s="36">
        <v>11</v>
      </c>
      <c r="O371" s="36">
        <v>0</v>
      </c>
      <c r="P371" s="38">
        <v>5.486111111111111E-2</v>
      </c>
      <c r="Q371" s="37" t="s">
        <v>22</v>
      </c>
      <c r="R371" s="39"/>
      <c r="S371" s="40" t="e">
        <f t="shared" si="34"/>
        <v>#VALUE!</v>
      </c>
      <c r="T371" s="3"/>
      <c r="U371" s="47"/>
      <c r="V371" s="8"/>
      <c r="W371" s="27"/>
      <c r="X371" s="9"/>
      <c r="Y371" s="13"/>
      <c r="Z371" s="27"/>
      <c r="AA371" s="7"/>
    </row>
    <row r="372" spans="13:27">
      <c r="M372" s="7"/>
      <c r="N372" s="47"/>
      <c r="O372" s="47"/>
      <c r="P372" s="47"/>
      <c r="Q372" s="47"/>
      <c r="R372" s="47"/>
      <c r="S372" s="47"/>
      <c r="T372" s="3"/>
      <c r="U372" s="25"/>
      <c r="V372" s="25"/>
      <c r="W372" s="25"/>
      <c r="X372" s="25"/>
      <c r="Y372" s="25"/>
      <c r="Z372" s="25"/>
      <c r="AA372" s="25"/>
    </row>
    <row r="373" spans="13:27" ht="56">
      <c r="M373" s="17" t="s">
        <v>44</v>
      </c>
      <c r="N373" s="18"/>
      <c r="O373" s="8">
        <v>6</v>
      </c>
      <c r="P373" s="19" t="s">
        <v>45</v>
      </c>
      <c r="Q373" s="18"/>
      <c r="R373" s="19" t="s">
        <v>51</v>
      </c>
      <c r="S373" s="18"/>
      <c r="T373" s="3"/>
      <c r="U373" s="2" t="s">
        <v>8</v>
      </c>
      <c r="V373" s="2" t="s">
        <v>9</v>
      </c>
      <c r="W373" s="2" t="s">
        <v>10</v>
      </c>
      <c r="X373" s="2" t="s">
        <v>11</v>
      </c>
      <c r="Y373" s="2" t="s">
        <v>12</v>
      </c>
      <c r="Z373" s="2"/>
      <c r="AA373" s="2" t="s">
        <v>13</v>
      </c>
    </row>
    <row r="374" spans="13:27">
      <c r="M374" s="17" t="s">
        <v>47</v>
      </c>
      <c r="N374" s="18"/>
      <c r="O374" s="8">
        <f>O375-O373</f>
        <v>5</v>
      </c>
      <c r="P374" s="20"/>
      <c r="Q374" s="20">
        <f>O373/O375</f>
        <v>0.54545454545454541</v>
      </c>
      <c r="R374" s="7"/>
      <c r="S374" s="34">
        <f>18/18</f>
        <v>1</v>
      </c>
      <c r="T374" s="3"/>
      <c r="U374" s="7"/>
      <c r="V374" s="7"/>
      <c r="W374" s="7"/>
      <c r="X374" s="7"/>
      <c r="Y374" s="7"/>
      <c r="Z374" s="7"/>
      <c r="AA374" s="7"/>
    </row>
    <row r="375" spans="13:27">
      <c r="M375" s="21" t="s">
        <v>48</v>
      </c>
      <c r="N375" s="18"/>
      <c r="O375" s="43">
        <v>11</v>
      </c>
      <c r="P375" s="23" t="s">
        <v>49</v>
      </c>
      <c r="Q375" s="18"/>
      <c r="R375" s="7"/>
      <c r="S375" s="7"/>
      <c r="T375" s="3"/>
      <c r="U375" s="26">
        <v>12.26</v>
      </c>
      <c r="V375" s="8">
        <v>1</v>
      </c>
      <c r="W375" s="27"/>
      <c r="X375" s="9">
        <v>5.7638888888888892E-2</v>
      </c>
      <c r="Y375" s="13" t="s">
        <v>22</v>
      </c>
      <c r="Z375" s="7"/>
      <c r="AA375" s="11" t="e">
        <f t="shared" ref="AA375:AA389" si="35">Y375-X375</f>
        <v>#VALUE!</v>
      </c>
    </row>
    <row r="376" spans="13:27">
      <c r="M376" s="17" t="s">
        <v>50</v>
      </c>
      <c r="N376" s="18"/>
      <c r="O376" s="8">
        <v>50</v>
      </c>
      <c r="P376" s="20"/>
      <c r="Q376" s="20">
        <f>O373/O376</f>
        <v>0.12</v>
      </c>
      <c r="R376" s="7"/>
      <c r="S376" s="7"/>
      <c r="T376" s="3"/>
      <c r="U376" s="8" t="s">
        <v>53</v>
      </c>
      <c r="V376" s="8">
        <v>2</v>
      </c>
      <c r="W376" s="27"/>
      <c r="X376" s="9">
        <v>5.7638888888888892E-2</v>
      </c>
      <c r="Y376" s="10">
        <v>5.9722222222222225E-2</v>
      </c>
      <c r="Z376" s="7"/>
      <c r="AA376" s="11">
        <f t="shared" si="35"/>
        <v>2.0833333333333329E-3</v>
      </c>
    </row>
    <row r="377" spans="13:27">
      <c r="M377" s="7"/>
      <c r="N377" s="7"/>
      <c r="O377" s="7"/>
      <c r="P377" s="7"/>
      <c r="Q377" s="7"/>
      <c r="R377" s="7"/>
      <c r="S377" s="7"/>
      <c r="T377" s="3"/>
      <c r="U377" s="8" t="s">
        <v>23</v>
      </c>
      <c r="V377" s="8">
        <v>3</v>
      </c>
      <c r="W377" s="27"/>
      <c r="X377" s="9">
        <v>5.7638888888888892E-2</v>
      </c>
      <c r="Y377" s="13" t="s">
        <v>22</v>
      </c>
      <c r="Z377" s="7"/>
      <c r="AA377" s="11" t="e">
        <f t="shared" si="35"/>
        <v>#VALUE!</v>
      </c>
    </row>
    <row r="378" spans="13:27">
      <c r="M378" s="7"/>
      <c r="N378" s="7"/>
      <c r="O378" s="7"/>
      <c r="P378" s="7"/>
      <c r="Q378" s="7"/>
      <c r="R378" s="7"/>
      <c r="S378" s="7"/>
      <c r="T378" s="3"/>
      <c r="U378" s="41"/>
      <c r="V378" s="8">
        <v>4</v>
      </c>
      <c r="W378" s="27"/>
      <c r="X378" s="9">
        <v>5.7638888888888892E-2</v>
      </c>
      <c r="Y378" s="13" t="s">
        <v>22</v>
      </c>
      <c r="Z378" s="7"/>
      <c r="AA378" s="11" t="e">
        <f t="shared" si="35"/>
        <v>#VALUE!</v>
      </c>
    </row>
    <row r="379" spans="13:27">
      <c r="M379" s="7"/>
      <c r="N379" s="7"/>
      <c r="O379" s="7"/>
      <c r="P379" s="7"/>
      <c r="Q379" s="7"/>
      <c r="R379" s="7"/>
      <c r="S379" s="7"/>
      <c r="T379" s="3"/>
      <c r="U379" s="7"/>
      <c r="V379" s="8">
        <v>5</v>
      </c>
      <c r="W379" s="27"/>
      <c r="X379" s="9">
        <v>5.7638888888888892E-2</v>
      </c>
      <c r="Y379" s="10">
        <v>8.6805555555555552E-2</v>
      </c>
      <c r="Z379" s="7"/>
      <c r="AA379" s="11">
        <f t="shared" si="35"/>
        <v>2.916666666666666E-2</v>
      </c>
    </row>
    <row r="380" spans="13:27">
      <c r="M380" s="7"/>
      <c r="N380" s="7"/>
      <c r="O380" s="7"/>
      <c r="P380" s="7"/>
      <c r="Q380" s="7"/>
      <c r="R380" s="7"/>
      <c r="S380" s="7"/>
      <c r="T380" s="3"/>
      <c r="U380" s="7"/>
      <c r="V380" s="8">
        <v>6</v>
      </c>
      <c r="W380" s="27"/>
      <c r="X380" s="9">
        <v>5.7638888888888892E-2</v>
      </c>
      <c r="Y380" s="13" t="s">
        <v>22</v>
      </c>
      <c r="Z380" s="7"/>
      <c r="AA380" s="11" t="e">
        <f t="shared" si="35"/>
        <v>#VALUE!</v>
      </c>
    </row>
    <row r="381" spans="13:27">
      <c r="M381" s="7"/>
      <c r="N381" s="7"/>
      <c r="O381" s="7"/>
      <c r="P381" s="7"/>
      <c r="Q381" s="7"/>
      <c r="R381" s="7"/>
      <c r="S381" s="7"/>
      <c r="T381" s="3"/>
      <c r="U381" s="7"/>
      <c r="V381" s="8">
        <v>7</v>
      </c>
      <c r="W381" s="27"/>
      <c r="X381" s="9">
        <v>5.7638888888888892E-2</v>
      </c>
      <c r="Y381" s="10">
        <v>6.805555555555555E-2</v>
      </c>
      <c r="Z381" s="7"/>
      <c r="AA381" s="11">
        <f t="shared" si="35"/>
        <v>1.0416666666666657E-2</v>
      </c>
    </row>
    <row r="382" spans="13:27">
      <c r="M382" s="7"/>
      <c r="N382" s="7"/>
      <c r="O382" s="7"/>
      <c r="P382" s="7"/>
      <c r="Q382" s="7"/>
      <c r="R382" s="7"/>
      <c r="S382" s="7"/>
      <c r="T382" s="3"/>
      <c r="U382" s="7"/>
      <c r="V382" s="8">
        <v>8</v>
      </c>
      <c r="W382" s="35"/>
      <c r="X382" s="9">
        <v>5.7638888888888892E-2</v>
      </c>
      <c r="Y382" s="10">
        <v>7.8472222222222221E-2</v>
      </c>
      <c r="Z382" s="7"/>
      <c r="AA382" s="11">
        <f t="shared" si="35"/>
        <v>2.0833333333333329E-2</v>
      </c>
    </row>
    <row r="383" spans="13:27">
      <c r="M383" s="7"/>
      <c r="N383" s="7"/>
      <c r="O383" s="7"/>
      <c r="P383" s="7"/>
      <c r="Q383" s="7"/>
      <c r="R383" s="7"/>
      <c r="S383" s="7"/>
      <c r="T383" s="3"/>
      <c r="U383" s="7"/>
      <c r="V383" s="36">
        <v>9</v>
      </c>
      <c r="W383" s="37"/>
      <c r="X383" s="9">
        <v>5.7638888888888892E-2</v>
      </c>
      <c r="Y383" s="42">
        <v>6.5972222222222224E-2</v>
      </c>
      <c r="Z383" s="39"/>
      <c r="AA383" s="40">
        <f t="shared" si="35"/>
        <v>8.3333333333333315E-3</v>
      </c>
    </row>
    <row r="384" spans="13:27">
      <c r="M384" s="7"/>
      <c r="N384" s="7"/>
      <c r="O384" s="7"/>
      <c r="P384" s="7"/>
      <c r="Q384" s="7"/>
      <c r="R384" s="7"/>
      <c r="S384" s="7"/>
      <c r="T384" s="3"/>
      <c r="U384" s="7"/>
      <c r="V384" s="8">
        <v>10</v>
      </c>
      <c r="W384" s="27"/>
      <c r="X384" s="9">
        <v>5.7638888888888892E-2</v>
      </c>
      <c r="Y384" s="13" t="s">
        <v>22</v>
      </c>
      <c r="Z384" s="7"/>
      <c r="AA384" s="11" t="e">
        <f t="shared" si="35"/>
        <v>#VALUE!</v>
      </c>
    </row>
    <row r="385" spans="13:27">
      <c r="M385" s="7"/>
      <c r="N385" s="7"/>
      <c r="O385" s="7"/>
      <c r="P385" s="7"/>
      <c r="Q385" s="7"/>
      <c r="R385" s="7"/>
      <c r="S385" s="7"/>
      <c r="T385" s="3"/>
      <c r="U385" s="7"/>
      <c r="V385" s="36">
        <v>11</v>
      </c>
      <c r="W385" s="37"/>
      <c r="X385" s="9">
        <v>5.7638888888888892E-2</v>
      </c>
      <c r="Y385" s="45" t="s">
        <v>22</v>
      </c>
      <c r="Z385" s="39"/>
      <c r="AA385" s="40" t="e">
        <f t="shared" si="35"/>
        <v>#VALUE!</v>
      </c>
    </row>
    <row r="386" spans="13:27">
      <c r="M386" s="7"/>
      <c r="N386" s="7"/>
      <c r="O386" s="7"/>
      <c r="P386" s="7"/>
      <c r="Q386" s="7"/>
      <c r="R386" s="7"/>
      <c r="S386" s="7"/>
      <c r="T386" s="3"/>
      <c r="U386" s="7"/>
      <c r="V386" s="8">
        <v>12</v>
      </c>
      <c r="W386" s="27"/>
      <c r="X386" s="9">
        <v>5.7638888888888892E-2</v>
      </c>
      <c r="Y386" s="13" t="s">
        <v>22</v>
      </c>
      <c r="Z386" s="7"/>
      <c r="AA386" s="11" t="e">
        <f t="shared" si="35"/>
        <v>#VALUE!</v>
      </c>
    </row>
    <row r="387" spans="13:27">
      <c r="M387" s="7"/>
      <c r="N387" s="7"/>
      <c r="O387" s="7"/>
      <c r="P387" s="7"/>
      <c r="Q387" s="7"/>
      <c r="R387" s="7"/>
      <c r="S387" s="7"/>
      <c r="T387" s="3"/>
      <c r="U387" s="7"/>
      <c r="V387" s="36">
        <v>13</v>
      </c>
      <c r="W387" s="37"/>
      <c r="X387" s="9">
        <v>5.7638888888888892E-2</v>
      </c>
      <c r="Y387" s="42">
        <v>8.1250000000000003E-2</v>
      </c>
      <c r="Z387" s="39"/>
      <c r="AA387" s="40">
        <f t="shared" si="35"/>
        <v>2.361111111111111E-2</v>
      </c>
    </row>
    <row r="388" spans="13:27">
      <c r="M388" s="7"/>
      <c r="N388" s="7"/>
      <c r="O388" s="7"/>
      <c r="P388" s="7"/>
      <c r="Q388" s="7"/>
      <c r="R388" s="7"/>
      <c r="S388" s="7"/>
      <c r="T388" s="3"/>
      <c r="U388" s="7"/>
      <c r="V388" s="8">
        <v>14</v>
      </c>
      <c r="W388" s="27"/>
      <c r="X388" s="9">
        <v>5.7638888888888892E-2</v>
      </c>
      <c r="Y388" s="10">
        <v>7.4305555555555555E-2</v>
      </c>
      <c r="Z388" s="7"/>
      <c r="AA388" s="11">
        <f t="shared" si="35"/>
        <v>1.6666666666666663E-2</v>
      </c>
    </row>
    <row r="389" spans="13:27">
      <c r="M389" s="7"/>
      <c r="N389" s="7"/>
      <c r="O389" s="7"/>
      <c r="P389" s="7"/>
      <c r="Q389" s="7"/>
      <c r="R389" s="7"/>
      <c r="S389" s="7"/>
      <c r="T389" s="3"/>
      <c r="U389" s="7"/>
      <c r="V389" s="36">
        <v>15</v>
      </c>
      <c r="W389" s="37"/>
      <c r="X389" s="9">
        <v>5.7638888888888892E-2</v>
      </c>
      <c r="Y389" s="42">
        <v>6.3194444444444442E-2</v>
      </c>
      <c r="Z389" s="39"/>
      <c r="AA389" s="40">
        <f t="shared" si="35"/>
        <v>5.5555555555555497E-3</v>
      </c>
    </row>
    <row r="390" spans="13:27">
      <c r="M390" s="7"/>
      <c r="N390" s="7"/>
      <c r="O390" s="7"/>
      <c r="P390" s="7"/>
      <c r="Q390" s="7"/>
      <c r="R390" s="7"/>
      <c r="S390" s="7"/>
      <c r="T390" s="3"/>
      <c r="U390" s="7"/>
      <c r="V390" s="8"/>
      <c r="W390" s="27"/>
      <c r="X390" s="9"/>
      <c r="Y390" s="10"/>
      <c r="Z390" s="7"/>
      <c r="AA390" s="7"/>
    </row>
    <row r="391" spans="13:27">
      <c r="M391" s="7"/>
      <c r="N391" s="7"/>
      <c r="O391" s="7"/>
      <c r="P391" s="7"/>
      <c r="Q391" s="7"/>
      <c r="R391" s="7"/>
      <c r="S391" s="7"/>
      <c r="T391" s="3"/>
      <c r="U391" s="7"/>
      <c r="V391" s="8"/>
      <c r="W391" s="27"/>
      <c r="X391" s="9"/>
      <c r="Y391" s="10"/>
      <c r="Z391" s="7"/>
      <c r="AA391" s="7"/>
    </row>
    <row r="392" spans="13:27">
      <c r="M392" s="7"/>
      <c r="N392" s="7"/>
      <c r="O392" s="7"/>
      <c r="P392" s="7"/>
      <c r="Q392" s="7"/>
      <c r="R392" s="7"/>
      <c r="S392" s="7"/>
      <c r="T392" s="3"/>
      <c r="U392" s="17" t="s">
        <v>44</v>
      </c>
      <c r="V392" s="18"/>
      <c r="W392" s="13">
        <v>8</v>
      </c>
      <c r="X392" s="19" t="s">
        <v>45</v>
      </c>
      <c r="Y392" s="18"/>
      <c r="Z392" s="19" t="s">
        <v>51</v>
      </c>
      <c r="AA392" s="18"/>
    </row>
    <row r="393" spans="13:27">
      <c r="M393" s="7"/>
      <c r="N393" s="7"/>
      <c r="O393" s="7"/>
      <c r="P393" s="7"/>
      <c r="Q393" s="7"/>
      <c r="R393" s="7"/>
      <c r="S393" s="7"/>
      <c r="T393" s="3"/>
      <c r="U393" s="17" t="s">
        <v>47</v>
      </c>
      <c r="V393" s="18"/>
      <c r="W393" s="13">
        <f>W394-W392</f>
        <v>7</v>
      </c>
      <c r="X393" s="48"/>
      <c r="Y393" s="49">
        <f>W392/W394</f>
        <v>0.53333333333333333</v>
      </c>
      <c r="Z393" s="50"/>
      <c r="AA393" s="49">
        <f>22/23</f>
        <v>0.95652173913043481</v>
      </c>
    </row>
    <row r="394" spans="13:27">
      <c r="M394" s="7"/>
      <c r="N394" s="7"/>
      <c r="O394" s="7"/>
      <c r="P394" s="7"/>
      <c r="Q394" s="7"/>
      <c r="R394" s="7"/>
      <c r="S394" s="7"/>
      <c r="T394" s="3"/>
      <c r="U394" s="21" t="s">
        <v>48</v>
      </c>
      <c r="V394" s="18"/>
      <c r="W394" s="51">
        <v>15</v>
      </c>
      <c r="X394" s="23" t="s">
        <v>49</v>
      </c>
      <c r="Y394" s="18"/>
      <c r="Z394" s="50"/>
      <c r="AA394" s="50"/>
    </row>
    <row r="395" spans="13:27">
      <c r="M395" s="7"/>
      <c r="N395" s="7"/>
      <c r="O395" s="7"/>
      <c r="P395" s="7"/>
      <c r="Q395" s="7"/>
      <c r="R395" s="7"/>
      <c r="S395" s="7"/>
      <c r="T395" s="3"/>
      <c r="U395" s="17" t="s">
        <v>50</v>
      </c>
      <c r="V395" s="18"/>
      <c r="W395" s="13">
        <v>51</v>
      </c>
      <c r="X395" s="48"/>
      <c r="Y395" s="49">
        <f>W392/W395</f>
        <v>0.15686274509803921</v>
      </c>
      <c r="Z395" s="50"/>
      <c r="AA395" s="50"/>
    </row>
    <row r="396" spans="13:27">
      <c r="M396" s="7"/>
      <c r="N396" s="7"/>
      <c r="O396" s="7"/>
      <c r="P396" s="7"/>
      <c r="Q396" s="7"/>
      <c r="R396" s="7"/>
      <c r="S396" s="7"/>
      <c r="T396" s="3"/>
      <c r="U396" s="7"/>
      <c r="V396" s="7"/>
      <c r="W396" s="7"/>
      <c r="X396" s="7"/>
      <c r="Y396" s="7"/>
      <c r="Z396" s="7"/>
      <c r="AA396" s="7"/>
    </row>
    <row r="397" spans="13:27">
      <c r="M397" s="7"/>
      <c r="N397" s="7"/>
      <c r="O397" s="7"/>
      <c r="P397" s="7"/>
      <c r="Q397" s="7"/>
      <c r="R397" s="7"/>
      <c r="S397" s="7"/>
      <c r="T397" s="3"/>
      <c r="U397" s="25"/>
      <c r="V397" s="25"/>
      <c r="W397" s="25"/>
      <c r="X397" s="25"/>
      <c r="Y397" s="25"/>
      <c r="Z397" s="25"/>
      <c r="AA397" s="25"/>
    </row>
    <row r="398" spans="13:27" ht="56">
      <c r="M398" s="7"/>
      <c r="N398" s="7"/>
      <c r="O398" s="7"/>
      <c r="P398" s="7"/>
      <c r="Q398" s="7"/>
      <c r="R398" s="7"/>
      <c r="S398" s="7"/>
      <c r="T398" s="3"/>
      <c r="U398" s="2" t="s">
        <v>8</v>
      </c>
      <c r="V398" s="2" t="s">
        <v>9</v>
      </c>
      <c r="W398" s="2" t="s">
        <v>10</v>
      </c>
      <c r="X398" s="2" t="s">
        <v>11</v>
      </c>
      <c r="Y398" s="2" t="s">
        <v>12</v>
      </c>
      <c r="Z398" s="2"/>
      <c r="AA398" s="2" t="s">
        <v>13</v>
      </c>
    </row>
    <row r="399" spans="13:27">
      <c r="M399" s="7"/>
      <c r="N399" s="7"/>
      <c r="O399" s="7"/>
      <c r="P399" s="7"/>
      <c r="Q399" s="7"/>
      <c r="R399" s="7"/>
      <c r="S399" s="7"/>
      <c r="T399" s="3"/>
      <c r="U399" s="7"/>
      <c r="V399" s="7"/>
      <c r="W399" s="7"/>
      <c r="X399" s="7"/>
      <c r="Y399" s="7"/>
      <c r="Z399" s="7"/>
      <c r="AA399" s="7"/>
    </row>
    <row r="400" spans="13:27">
      <c r="M400" s="7"/>
      <c r="N400" s="7"/>
      <c r="O400" s="7"/>
      <c r="P400" s="7"/>
      <c r="Q400" s="7"/>
      <c r="R400" s="7"/>
      <c r="S400" s="7"/>
      <c r="T400" s="3"/>
      <c r="U400" s="26">
        <v>12.28</v>
      </c>
      <c r="V400" s="8">
        <v>1</v>
      </c>
      <c r="W400" s="27"/>
      <c r="X400" s="9">
        <v>5.6250000000000001E-2</v>
      </c>
      <c r="Y400" s="10"/>
      <c r="Z400" s="7"/>
      <c r="AA400" s="11">
        <f t="shared" ref="AA400:AA421" si="36">Y400-X400</f>
        <v>-5.6250000000000001E-2</v>
      </c>
    </row>
    <row r="401" spans="13:27">
      <c r="M401" s="7"/>
      <c r="N401" s="7"/>
      <c r="O401" s="7"/>
      <c r="P401" s="7"/>
      <c r="Q401" s="7"/>
      <c r="R401" s="7"/>
      <c r="S401" s="7"/>
      <c r="T401" s="3"/>
      <c r="U401" s="8" t="s">
        <v>19</v>
      </c>
      <c r="V401" s="8">
        <v>2</v>
      </c>
      <c r="W401" s="27"/>
      <c r="X401" s="9">
        <v>5.6250000000000001E-2</v>
      </c>
      <c r="Y401" s="10"/>
      <c r="Z401" s="7"/>
      <c r="AA401" s="11">
        <f t="shared" si="36"/>
        <v>-5.6250000000000001E-2</v>
      </c>
    </row>
    <row r="402" spans="13:27">
      <c r="M402" s="7"/>
      <c r="N402" s="7"/>
      <c r="O402" s="7"/>
      <c r="P402" s="7"/>
      <c r="Q402" s="7"/>
      <c r="R402" s="7"/>
      <c r="S402" s="7"/>
      <c r="T402" s="3"/>
      <c r="U402" s="8" t="s">
        <v>23</v>
      </c>
      <c r="V402" s="8">
        <v>3</v>
      </c>
      <c r="W402" s="27"/>
      <c r="X402" s="9">
        <v>5.6250000000000001E-2</v>
      </c>
      <c r="Y402" s="10"/>
      <c r="Z402" s="7"/>
      <c r="AA402" s="11">
        <f t="shared" si="36"/>
        <v>-5.6250000000000001E-2</v>
      </c>
    </row>
    <row r="403" spans="13:27">
      <c r="M403" s="7"/>
      <c r="N403" s="7"/>
      <c r="O403" s="7"/>
      <c r="P403" s="7"/>
      <c r="Q403" s="7"/>
      <c r="R403" s="7"/>
      <c r="S403" s="7"/>
      <c r="T403" s="3"/>
      <c r="U403" s="41"/>
      <c r="V403" s="8">
        <v>4</v>
      </c>
      <c r="W403" s="27"/>
      <c r="X403" s="9">
        <v>5.6250000000000001E-2</v>
      </c>
      <c r="Y403" s="10"/>
      <c r="Z403" s="7"/>
      <c r="AA403" s="11">
        <f t="shared" si="36"/>
        <v>-5.6250000000000001E-2</v>
      </c>
    </row>
    <row r="404" spans="13:27">
      <c r="M404" s="7"/>
      <c r="N404" s="7"/>
      <c r="O404" s="7"/>
      <c r="P404" s="7"/>
      <c r="Q404" s="7"/>
      <c r="R404" s="7"/>
      <c r="S404" s="7"/>
      <c r="T404" s="3"/>
      <c r="U404" s="7"/>
      <c r="V404" s="8">
        <v>5</v>
      </c>
      <c r="W404" s="27"/>
      <c r="X404" s="9">
        <v>5.6250000000000001E-2</v>
      </c>
      <c r="Y404" s="10"/>
      <c r="Z404" s="7"/>
      <c r="AA404" s="11">
        <f t="shared" si="36"/>
        <v>-5.6250000000000001E-2</v>
      </c>
    </row>
    <row r="405" spans="13:27">
      <c r="M405" s="7"/>
      <c r="N405" s="7"/>
      <c r="O405" s="7"/>
      <c r="P405" s="7"/>
      <c r="Q405" s="7"/>
      <c r="R405" s="7"/>
      <c r="S405" s="7"/>
      <c r="T405" s="3"/>
      <c r="U405" s="7"/>
      <c r="V405" s="8">
        <v>6</v>
      </c>
      <c r="W405" s="27"/>
      <c r="X405" s="9">
        <v>5.6250000000000001E-2</v>
      </c>
      <c r="Y405" s="10"/>
      <c r="Z405" s="7"/>
      <c r="AA405" s="11">
        <f t="shared" si="36"/>
        <v>-5.6250000000000001E-2</v>
      </c>
    </row>
    <row r="406" spans="13:27">
      <c r="M406" s="7"/>
      <c r="N406" s="7"/>
      <c r="O406" s="7"/>
      <c r="P406" s="7"/>
      <c r="Q406" s="7"/>
      <c r="R406" s="7"/>
      <c r="S406" s="7"/>
      <c r="T406" s="3"/>
      <c r="U406" s="7"/>
      <c r="V406" s="8">
        <v>7</v>
      </c>
      <c r="W406" s="27"/>
      <c r="X406" s="9">
        <v>5.6250000000000001E-2</v>
      </c>
      <c r="Y406" s="13"/>
      <c r="Z406" s="7"/>
      <c r="AA406" s="11">
        <f t="shared" si="36"/>
        <v>-5.6250000000000001E-2</v>
      </c>
    </row>
    <row r="407" spans="13:27">
      <c r="M407" s="7"/>
      <c r="N407" s="7"/>
      <c r="O407" s="7"/>
      <c r="P407" s="7"/>
      <c r="Q407" s="7"/>
      <c r="R407" s="7"/>
      <c r="S407" s="7"/>
      <c r="T407" s="3"/>
      <c r="U407" s="7"/>
      <c r="V407" s="8">
        <v>8</v>
      </c>
      <c r="W407" s="35"/>
      <c r="X407" s="9">
        <v>5.6250000000000001E-2</v>
      </c>
      <c r="Y407" s="13"/>
      <c r="Z407" s="7"/>
      <c r="AA407" s="11">
        <f t="shared" si="36"/>
        <v>-5.6250000000000001E-2</v>
      </c>
    </row>
    <row r="408" spans="13:27">
      <c r="M408" s="7"/>
      <c r="N408" s="7"/>
      <c r="O408" s="7"/>
      <c r="P408" s="7"/>
      <c r="Q408" s="7"/>
      <c r="R408" s="7"/>
      <c r="S408" s="7"/>
      <c r="T408" s="3"/>
      <c r="U408" s="7"/>
      <c r="V408" s="36">
        <v>9</v>
      </c>
      <c r="W408" s="37"/>
      <c r="X408" s="9">
        <v>5.6250000000000001E-2</v>
      </c>
      <c r="Y408" s="45"/>
      <c r="Z408" s="39"/>
      <c r="AA408" s="40">
        <f t="shared" si="36"/>
        <v>-5.6250000000000001E-2</v>
      </c>
    </row>
    <row r="409" spans="13:27">
      <c r="M409" s="7"/>
      <c r="N409" s="7"/>
      <c r="O409" s="7"/>
      <c r="P409" s="7"/>
      <c r="Q409" s="7"/>
      <c r="R409" s="7"/>
      <c r="S409" s="7"/>
      <c r="T409" s="3"/>
      <c r="U409" s="7"/>
      <c r="V409" s="8">
        <v>10</v>
      </c>
      <c r="W409" s="27"/>
      <c r="X409" s="9">
        <v>5.6250000000000001E-2</v>
      </c>
      <c r="Y409" s="13"/>
      <c r="Z409" s="7"/>
      <c r="AA409" s="11">
        <f t="shared" si="36"/>
        <v>-5.6250000000000001E-2</v>
      </c>
    </row>
    <row r="410" spans="13:27">
      <c r="M410" s="7"/>
      <c r="N410" s="7"/>
      <c r="O410" s="7"/>
      <c r="P410" s="7"/>
      <c r="Q410" s="7"/>
      <c r="R410" s="7"/>
      <c r="S410" s="7"/>
      <c r="T410" s="3"/>
      <c r="U410" s="7"/>
      <c r="V410" s="36">
        <v>11</v>
      </c>
      <c r="W410" s="37"/>
      <c r="X410" s="9">
        <v>5.6250000000000001E-2</v>
      </c>
      <c r="Y410" s="45"/>
      <c r="Z410" s="39"/>
      <c r="AA410" s="40">
        <f t="shared" si="36"/>
        <v>-5.6250000000000001E-2</v>
      </c>
    </row>
    <row r="411" spans="13:27">
      <c r="M411" s="7"/>
      <c r="N411" s="7"/>
      <c r="O411" s="7"/>
      <c r="P411" s="7"/>
      <c r="Q411" s="7"/>
      <c r="R411" s="7"/>
      <c r="S411" s="7"/>
      <c r="T411" s="3"/>
      <c r="U411" s="7"/>
      <c r="V411" s="8">
        <v>12</v>
      </c>
      <c r="W411" s="27"/>
      <c r="X411" s="9">
        <v>5.6250000000000001E-2</v>
      </c>
      <c r="Y411" s="13"/>
      <c r="Z411" s="7"/>
      <c r="AA411" s="11">
        <f t="shared" si="36"/>
        <v>-5.6250000000000001E-2</v>
      </c>
    </row>
    <row r="412" spans="13:27">
      <c r="M412" s="7"/>
      <c r="N412" s="7"/>
      <c r="O412" s="7"/>
      <c r="P412" s="7"/>
      <c r="Q412" s="7"/>
      <c r="R412" s="7"/>
      <c r="S412" s="7"/>
      <c r="T412" s="3"/>
      <c r="U412" s="7"/>
      <c r="V412" s="36">
        <v>13</v>
      </c>
      <c r="W412" s="37"/>
      <c r="X412" s="9">
        <v>5.6250000000000001E-2</v>
      </c>
      <c r="Y412" s="45"/>
      <c r="Z412" s="39"/>
      <c r="AA412" s="40">
        <f t="shared" si="36"/>
        <v>-5.6250000000000001E-2</v>
      </c>
    </row>
    <row r="413" spans="13:27">
      <c r="M413" s="7"/>
      <c r="N413" s="7"/>
      <c r="O413" s="7"/>
      <c r="P413" s="7"/>
      <c r="Q413" s="7"/>
      <c r="R413" s="7"/>
      <c r="S413" s="7"/>
      <c r="T413" s="3"/>
      <c r="U413" s="7"/>
      <c r="V413" s="8">
        <v>14</v>
      </c>
      <c r="W413" s="27"/>
      <c r="X413" s="9">
        <v>5.6250000000000001E-2</v>
      </c>
      <c r="Y413" s="13"/>
      <c r="Z413" s="7"/>
      <c r="AA413" s="11">
        <f t="shared" si="36"/>
        <v>-5.6250000000000001E-2</v>
      </c>
    </row>
    <row r="414" spans="13:27">
      <c r="M414" s="7"/>
      <c r="N414" s="7"/>
      <c r="O414" s="7"/>
      <c r="P414" s="7"/>
      <c r="Q414" s="7"/>
      <c r="R414" s="7"/>
      <c r="S414" s="7"/>
      <c r="T414" s="3"/>
      <c r="U414" s="7"/>
      <c r="V414" s="36">
        <v>15</v>
      </c>
      <c r="W414" s="37"/>
      <c r="X414" s="9">
        <v>5.6250000000000001E-2</v>
      </c>
      <c r="Y414" s="42"/>
      <c r="Z414" s="39"/>
      <c r="AA414" s="40">
        <f t="shared" si="36"/>
        <v>-5.6250000000000001E-2</v>
      </c>
    </row>
    <row r="415" spans="13:27">
      <c r="M415" s="7"/>
      <c r="N415" s="7"/>
      <c r="O415" s="7"/>
      <c r="P415" s="7"/>
      <c r="Q415" s="7"/>
      <c r="R415" s="7"/>
      <c r="S415" s="7"/>
      <c r="T415" s="3"/>
      <c r="U415" s="7"/>
      <c r="V415" s="8">
        <v>16</v>
      </c>
      <c r="W415" s="37"/>
      <c r="X415" s="9">
        <v>5.6250000000000001E-2</v>
      </c>
      <c r="Y415" s="42"/>
      <c r="Z415" s="39"/>
      <c r="AA415" s="40">
        <f t="shared" si="36"/>
        <v>-5.6250000000000001E-2</v>
      </c>
    </row>
    <row r="416" spans="13:27">
      <c r="M416" s="7"/>
      <c r="N416" s="7"/>
      <c r="O416" s="7"/>
      <c r="P416" s="7"/>
      <c r="Q416" s="7"/>
      <c r="R416" s="7"/>
      <c r="S416" s="7"/>
      <c r="T416" s="3"/>
      <c r="U416" s="7"/>
      <c r="V416" s="36">
        <v>17</v>
      </c>
      <c r="W416" s="37"/>
      <c r="X416" s="9">
        <v>5.6250000000000001E-2</v>
      </c>
      <c r="Y416" s="10"/>
      <c r="Z416" s="7"/>
      <c r="AA416" s="11">
        <f t="shared" si="36"/>
        <v>-5.6250000000000001E-2</v>
      </c>
    </row>
    <row r="417" spans="13:27">
      <c r="M417" s="7"/>
      <c r="N417" s="7"/>
      <c r="O417" s="7"/>
      <c r="P417" s="7"/>
      <c r="Q417" s="7"/>
      <c r="R417" s="7"/>
      <c r="S417" s="7"/>
      <c r="T417" s="3"/>
      <c r="U417" s="7"/>
      <c r="V417" s="8">
        <v>18</v>
      </c>
      <c r="W417" s="37"/>
      <c r="X417" s="9">
        <v>5.6250000000000001E-2</v>
      </c>
      <c r="Y417" s="42"/>
      <c r="Z417" s="39"/>
      <c r="AA417" s="40">
        <f t="shared" si="36"/>
        <v>-5.6250000000000001E-2</v>
      </c>
    </row>
    <row r="418" spans="13:27">
      <c r="M418" s="7"/>
      <c r="N418" s="7"/>
      <c r="O418" s="7"/>
      <c r="P418" s="7"/>
      <c r="Q418" s="7"/>
      <c r="R418" s="7"/>
      <c r="S418" s="7"/>
      <c r="T418" s="3"/>
      <c r="U418" s="7"/>
      <c r="V418" s="36">
        <v>19</v>
      </c>
      <c r="W418" s="37"/>
      <c r="X418" s="9">
        <v>5.6250000000000001E-2</v>
      </c>
      <c r="Y418" s="10"/>
      <c r="Z418" s="7"/>
      <c r="AA418" s="11">
        <f t="shared" si="36"/>
        <v>-5.6250000000000001E-2</v>
      </c>
    </row>
    <row r="419" spans="13:27">
      <c r="M419" s="7"/>
      <c r="N419" s="7"/>
      <c r="O419" s="7"/>
      <c r="P419" s="7"/>
      <c r="Q419" s="7"/>
      <c r="R419" s="7"/>
      <c r="S419" s="7"/>
      <c r="T419" s="3"/>
      <c r="U419" s="7"/>
      <c r="V419" s="8">
        <v>20</v>
      </c>
      <c r="W419" s="37"/>
      <c r="X419" s="9">
        <v>5.6250000000000001E-2</v>
      </c>
      <c r="Y419" s="42"/>
      <c r="Z419" s="39"/>
      <c r="AA419" s="40">
        <f t="shared" si="36"/>
        <v>-5.6250000000000001E-2</v>
      </c>
    </row>
    <row r="420" spans="13:27">
      <c r="M420" s="7"/>
      <c r="N420" s="7"/>
      <c r="O420" s="7"/>
      <c r="P420" s="7"/>
      <c r="Q420" s="7"/>
      <c r="R420" s="7"/>
      <c r="S420" s="7"/>
      <c r="T420" s="3"/>
      <c r="U420" s="7"/>
      <c r="V420" s="36">
        <v>21</v>
      </c>
      <c r="W420" s="47"/>
      <c r="X420" s="9">
        <v>5.6250000000000001E-2</v>
      </c>
      <c r="Y420" s="42"/>
      <c r="Z420" s="39"/>
      <c r="AA420" s="40">
        <f t="shared" si="36"/>
        <v>-5.6250000000000001E-2</v>
      </c>
    </row>
    <row r="421" spans="13:27">
      <c r="M421" s="7"/>
      <c r="N421" s="7"/>
      <c r="O421" s="7"/>
      <c r="P421" s="7"/>
      <c r="Q421" s="7"/>
      <c r="R421" s="7"/>
      <c r="S421" s="7"/>
      <c r="T421" s="3"/>
      <c r="U421" s="7"/>
      <c r="V421" s="8">
        <v>22</v>
      </c>
      <c r="W421" s="27"/>
      <c r="X421" s="9">
        <v>5.6250000000000001E-2</v>
      </c>
      <c r="Y421" s="13"/>
      <c r="Z421" s="7"/>
      <c r="AA421" s="40">
        <f t="shared" si="36"/>
        <v>-5.6250000000000001E-2</v>
      </c>
    </row>
    <row r="422" spans="13:27">
      <c r="M422" s="7"/>
      <c r="N422" s="7"/>
      <c r="O422" s="7"/>
      <c r="P422" s="7"/>
      <c r="Q422" s="7"/>
      <c r="R422" s="7"/>
      <c r="S422" s="7"/>
      <c r="T422" s="3"/>
      <c r="U422" s="7"/>
      <c r="V422" s="8"/>
      <c r="W422" s="27"/>
      <c r="X422" s="9"/>
      <c r="Y422" s="10"/>
      <c r="Z422" s="7"/>
      <c r="AA422" s="7"/>
    </row>
    <row r="423" spans="13:27">
      <c r="M423" s="7"/>
      <c r="N423" s="7"/>
      <c r="O423" s="7"/>
      <c r="P423" s="7"/>
      <c r="Q423" s="7"/>
      <c r="R423" s="7"/>
      <c r="S423" s="7"/>
      <c r="T423" s="3"/>
      <c r="U423" s="17" t="s">
        <v>44</v>
      </c>
      <c r="V423" s="18"/>
      <c r="W423" s="13">
        <v>13</v>
      </c>
      <c r="X423" s="19" t="s">
        <v>45</v>
      </c>
      <c r="Y423" s="18"/>
      <c r="Z423" s="19" t="s">
        <v>51</v>
      </c>
      <c r="AA423" s="18"/>
    </row>
    <row r="424" spans="13:27">
      <c r="M424" s="7"/>
      <c r="N424" s="7"/>
      <c r="O424" s="7"/>
      <c r="P424" s="7"/>
      <c r="Q424" s="7"/>
      <c r="R424" s="7"/>
      <c r="S424" s="7"/>
      <c r="T424" s="3"/>
      <c r="U424" s="17" t="s">
        <v>47</v>
      </c>
      <c r="V424" s="18"/>
      <c r="W424" s="13">
        <f>W425-W423</f>
        <v>9</v>
      </c>
      <c r="X424" s="48"/>
      <c r="Y424" s="49">
        <f>W423/W425</f>
        <v>0.59090909090909094</v>
      </c>
      <c r="Z424" s="50"/>
      <c r="AA424" s="49">
        <f>22/23</f>
        <v>0.95652173913043481</v>
      </c>
    </row>
    <row r="425" spans="13:27">
      <c r="M425" s="7"/>
      <c r="N425" s="7"/>
      <c r="O425" s="7"/>
      <c r="P425" s="7"/>
      <c r="Q425" s="7"/>
      <c r="R425" s="7"/>
      <c r="S425" s="7"/>
      <c r="T425" s="3"/>
      <c r="U425" s="21" t="s">
        <v>48</v>
      </c>
      <c r="V425" s="18"/>
      <c r="W425" s="51">
        <v>22</v>
      </c>
      <c r="X425" s="23" t="s">
        <v>49</v>
      </c>
      <c r="Y425" s="18"/>
      <c r="Z425" s="50"/>
      <c r="AA425" s="50"/>
    </row>
    <row r="426" spans="13:27">
      <c r="M426" s="7"/>
      <c r="N426" s="7"/>
      <c r="O426" s="7"/>
      <c r="P426" s="7"/>
      <c r="Q426" s="7"/>
      <c r="R426" s="7"/>
      <c r="S426" s="7"/>
      <c r="T426" s="3"/>
      <c r="U426" s="17" t="s">
        <v>50</v>
      </c>
      <c r="V426" s="18"/>
      <c r="W426" s="13">
        <v>50</v>
      </c>
      <c r="X426" s="48"/>
      <c r="Y426" s="49">
        <f>W423/W426</f>
        <v>0.26</v>
      </c>
      <c r="Z426" s="50"/>
      <c r="AA426" s="50"/>
    </row>
    <row r="427" spans="13:27">
      <c r="M427" s="7"/>
      <c r="N427" s="7"/>
      <c r="O427" s="7"/>
      <c r="P427" s="7"/>
      <c r="Q427" s="7"/>
      <c r="R427" s="7"/>
      <c r="S427" s="7"/>
      <c r="T427" s="3"/>
      <c r="U427" s="7"/>
      <c r="V427" s="7"/>
      <c r="W427" s="7"/>
      <c r="X427" s="7"/>
      <c r="Y427" s="7"/>
      <c r="Z427" s="7"/>
      <c r="AA427" s="7"/>
    </row>
    <row r="428" spans="13:27">
      <c r="M428" s="7"/>
      <c r="N428" s="7"/>
      <c r="O428" s="7"/>
      <c r="P428" s="7"/>
      <c r="Q428" s="7"/>
      <c r="R428" s="7"/>
      <c r="S428" s="7"/>
      <c r="T428" s="3"/>
      <c r="U428" s="25"/>
      <c r="V428" s="25"/>
      <c r="W428" s="25"/>
      <c r="X428" s="25"/>
      <c r="Y428" s="25"/>
      <c r="Z428" s="25"/>
      <c r="AA428" s="25"/>
    </row>
    <row r="429" spans="13:27" ht="56">
      <c r="M429" s="7"/>
      <c r="N429" s="7"/>
      <c r="O429" s="7"/>
      <c r="P429" s="7"/>
      <c r="Q429" s="7"/>
      <c r="R429" s="7"/>
      <c r="S429" s="7"/>
      <c r="T429" s="3"/>
      <c r="U429" s="2" t="s">
        <v>8</v>
      </c>
      <c r="V429" s="2" t="s">
        <v>9</v>
      </c>
      <c r="W429" s="2" t="s">
        <v>10</v>
      </c>
      <c r="X429" s="2" t="s">
        <v>11</v>
      </c>
      <c r="Y429" s="2" t="s">
        <v>12</v>
      </c>
      <c r="Z429" s="2"/>
      <c r="AA429" s="2" t="s">
        <v>13</v>
      </c>
    </row>
    <row r="430" spans="13:27">
      <c r="M430" s="7"/>
      <c r="N430" s="7"/>
      <c r="O430" s="7"/>
      <c r="P430" s="7"/>
      <c r="Q430" s="7"/>
      <c r="R430" s="7"/>
      <c r="S430" s="7"/>
      <c r="T430" s="3"/>
      <c r="U430" s="7"/>
      <c r="V430" s="7"/>
      <c r="W430" s="7"/>
      <c r="X430" s="7"/>
      <c r="Y430" s="7"/>
      <c r="Z430" s="7"/>
      <c r="AA430" s="7"/>
    </row>
    <row r="431" spans="13:27">
      <c r="M431" s="7"/>
      <c r="N431" s="7"/>
      <c r="O431" s="7"/>
      <c r="P431" s="7"/>
      <c r="Q431" s="7"/>
      <c r="R431" s="7"/>
      <c r="S431" s="7"/>
      <c r="T431" s="3"/>
      <c r="U431" s="26">
        <v>12.28</v>
      </c>
      <c r="V431" s="8">
        <v>1</v>
      </c>
      <c r="W431" s="27"/>
      <c r="X431" s="9">
        <v>5.486111111111111E-2</v>
      </c>
      <c r="Y431" s="10">
        <v>7.013888888888889E-2</v>
      </c>
      <c r="Z431" s="7"/>
      <c r="AA431" s="11">
        <f t="shared" ref="AA431:AA445" si="37">Y431-X431</f>
        <v>1.5277777777777779E-2</v>
      </c>
    </row>
    <row r="432" spans="13:27">
      <c r="M432" s="7"/>
      <c r="N432" s="7"/>
      <c r="O432" s="7"/>
      <c r="P432" s="7"/>
      <c r="Q432" s="7"/>
      <c r="R432" s="7"/>
      <c r="S432" s="7"/>
      <c r="T432" s="3"/>
      <c r="U432" s="8" t="s">
        <v>53</v>
      </c>
      <c r="V432" s="8">
        <v>2</v>
      </c>
      <c r="W432" s="27"/>
      <c r="X432" s="9">
        <v>5.486111111111111E-2</v>
      </c>
      <c r="Y432" s="10">
        <v>5.9722222222222225E-2</v>
      </c>
      <c r="Z432" s="7"/>
      <c r="AA432" s="11">
        <f t="shared" si="37"/>
        <v>4.8611111111111147E-3</v>
      </c>
    </row>
    <row r="433" spans="13:27">
      <c r="M433" s="7"/>
      <c r="N433" s="7"/>
      <c r="O433" s="7"/>
      <c r="P433" s="7"/>
      <c r="Q433" s="7"/>
      <c r="R433" s="7"/>
      <c r="S433" s="7"/>
      <c r="T433" s="3"/>
      <c r="U433" s="8" t="s">
        <v>23</v>
      </c>
      <c r="V433" s="8">
        <v>3</v>
      </c>
      <c r="W433" s="27"/>
      <c r="X433" s="9">
        <v>5.6250000000000001E-2</v>
      </c>
      <c r="Y433" s="10">
        <v>8.6805555555555552E-2</v>
      </c>
      <c r="Z433" s="7"/>
      <c r="AA433" s="11">
        <f t="shared" si="37"/>
        <v>3.0555555555555551E-2</v>
      </c>
    </row>
    <row r="434" spans="13:27">
      <c r="M434" s="7"/>
      <c r="N434" s="7"/>
      <c r="O434" s="7"/>
      <c r="P434" s="7"/>
      <c r="Q434" s="7"/>
      <c r="R434" s="7"/>
      <c r="S434" s="7"/>
      <c r="T434" s="3"/>
      <c r="U434" s="41"/>
      <c r="V434" s="8">
        <v>4</v>
      </c>
      <c r="W434" s="27"/>
      <c r="X434" s="9">
        <v>5.6250000000000001E-2</v>
      </c>
      <c r="Y434" s="13" t="s">
        <v>22</v>
      </c>
      <c r="Z434" s="7"/>
      <c r="AA434" s="11" t="e">
        <f t="shared" si="37"/>
        <v>#VALUE!</v>
      </c>
    </row>
    <row r="435" spans="13:27">
      <c r="M435" s="7"/>
      <c r="N435" s="7"/>
      <c r="O435" s="7"/>
      <c r="P435" s="7"/>
      <c r="Q435" s="7"/>
      <c r="R435" s="7"/>
      <c r="S435" s="7"/>
      <c r="T435" s="3"/>
      <c r="U435" s="7"/>
      <c r="V435" s="8">
        <v>5</v>
      </c>
      <c r="W435" s="27"/>
      <c r="X435" s="9">
        <v>5.6250000000000001E-2</v>
      </c>
      <c r="Y435" s="13" t="s">
        <v>22</v>
      </c>
      <c r="Z435" s="7"/>
      <c r="AA435" s="11" t="e">
        <f t="shared" si="37"/>
        <v>#VALUE!</v>
      </c>
    </row>
    <row r="436" spans="13:27">
      <c r="M436" s="7"/>
      <c r="N436" s="7"/>
      <c r="O436" s="7"/>
      <c r="P436" s="7"/>
      <c r="Q436" s="7"/>
      <c r="R436" s="7"/>
      <c r="S436" s="7"/>
      <c r="T436" s="3"/>
      <c r="U436" s="7"/>
      <c r="V436" s="8">
        <v>6</v>
      </c>
      <c r="W436" s="27"/>
      <c r="X436" s="9">
        <v>5.6250000000000001E-2</v>
      </c>
      <c r="Y436" s="13" t="s">
        <v>22</v>
      </c>
      <c r="Z436" s="7"/>
      <c r="AA436" s="11" t="e">
        <f t="shared" si="37"/>
        <v>#VALUE!</v>
      </c>
    </row>
    <row r="437" spans="13:27">
      <c r="M437" s="7"/>
      <c r="N437" s="7"/>
      <c r="O437" s="7"/>
      <c r="P437" s="7"/>
      <c r="Q437" s="7"/>
      <c r="R437" s="7"/>
      <c r="S437" s="7"/>
      <c r="T437" s="3"/>
      <c r="U437" s="7"/>
      <c r="V437" s="8">
        <v>7</v>
      </c>
      <c r="W437" s="27"/>
      <c r="X437" s="9">
        <v>5.6250000000000001E-2</v>
      </c>
      <c r="Y437" s="10">
        <v>5.9027777777777776E-2</v>
      </c>
      <c r="Z437" s="7"/>
      <c r="AA437" s="11">
        <f t="shared" si="37"/>
        <v>2.7777777777777748E-3</v>
      </c>
    </row>
    <row r="438" spans="13:27">
      <c r="M438" s="7"/>
      <c r="N438" s="7"/>
      <c r="O438" s="7"/>
      <c r="P438" s="7"/>
      <c r="Q438" s="7"/>
      <c r="R438" s="7"/>
      <c r="S438" s="7"/>
      <c r="T438" s="3"/>
      <c r="U438" s="7"/>
      <c r="V438" s="8">
        <v>8</v>
      </c>
      <c r="W438" s="35"/>
      <c r="X438" s="9">
        <v>5.6250000000000001E-2</v>
      </c>
      <c r="Y438" s="10">
        <v>5.6944444444444443E-2</v>
      </c>
      <c r="Z438" s="7"/>
      <c r="AA438" s="11">
        <f t="shared" si="37"/>
        <v>6.9444444444444198E-4</v>
      </c>
    </row>
    <row r="439" spans="13:27">
      <c r="M439" s="7"/>
      <c r="N439" s="7"/>
      <c r="O439" s="7"/>
      <c r="P439" s="7"/>
      <c r="Q439" s="7"/>
      <c r="R439" s="7"/>
      <c r="S439" s="7"/>
      <c r="T439" s="3"/>
      <c r="U439" s="7"/>
      <c r="V439" s="36">
        <v>9</v>
      </c>
      <c r="W439" s="37"/>
      <c r="X439" s="9">
        <v>5.6250000000000001E-2</v>
      </c>
      <c r="Y439" s="45" t="s">
        <v>22</v>
      </c>
      <c r="Z439" s="39"/>
      <c r="AA439" s="40" t="e">
        <f t="shared" si="37"/>
        <v>#VALUE!</v>
      </c>
    </row>
    <row r="440" spans="13:27">
      <c r="M440" s="7"/>
      <c r="N440" s="7"/>
      <c r="O440" s="7"/>
      <c r="P440" s="7"/>
      <c r="Q440" s="7"/>
      <c r="R440" s="7"/>
      <c r="S440" s="7"/>
      <c r="T440" s="3"/>
      <c r="U440" s="7"/>
      <c r="V440" s="8">
        <v>10</v>
      </c>
      <c r="W440" s="27"/>
      <c r="X440" s="9">
        <v>5.6250000000000001E-2</v>
      </c>
      <c r="Y440" s="13" t="s">
        <v>22</v>
      </c>
      <c r="Z440" s="7"/>
      <c r="AA440" s="11" t="e">
        <f t="shared" si="37"/>
        <v>#VALUE!</v>
      </c>
    </row>
    <row r="441" spans="13:27">
      <c r="M441" s="7"/>
      <c r="N441" s="7"/>
      <c r="O441" s="7"/>
      <c r="P441" s="7"/>
      <c r="Q441" s="7"/>
      <c r="R441" s="7"/>
      <c r="S441" s="7"/>
      <c r="T441" s="3"/>
      <c r="U441" s="7"/>
      <c r="V441" s="36">
        <v>11</v>
      </c>
      <c r="W441" s="37"/>
      <c r="X441" s="9">
        <v>5.6250000000000001E-2</v>
      </c>
      <c r="Y441" s="42">
        <v>8.1250000000000003E-2</v>
      </c>
      <c r="Z441" s="39"/>
      <c r="AA441" s="40">
        <f t="shared" si="37"/>
        <v>2.5000000000000001E-2</v>
      </c>
    </row>
    <row r="442" spans="13:27">
      <c r="M442" s="7"/>
      <c r="N442" s="7"/>
      <c r="O442" s="7"/>
      <c r="P442" s="7"/>
      <c r="Q442" s="7"/>
      <c r="R442" s="7"/>
      <c r="S442" s="7"/>
      <c r="T442" s="3"/>
      <c r="U442" s="7"/>
      <c r="V442" s="8">
        <v>12</v>
      </c>
      <c r="W442" s="27"/>
      <c r="X442" s="9">
        <v>5.6250000000000001E-2</v>
      </c>
      <c r="Y442" s="13" t="s">
        <v>58</v>
      </c>
      <c r="Z442" s="7"/>
      <c r="AA442" s="11" t="e">
        <f t="shared" si="37"/>
        <v>#VALUE!</v>
      </c>
    </row>
    <row r="443" spans="13:27">
      <c r="M443" s="7"/>
      <c r="N443" s="7"/>
      <c r="O443" s="7"/>
      <c r="P443" s="7"/>
      <c r="Q443" s="7"/>
      <c r="R443" s="7"/>
      <c r="S443" s="7"/>
      <c r="T443" s="3"/>
      <c r="U443" s="7"/>
      <c r="V443" s="36">
        <v>13</v>
      </c>
      <c r="W443" s="37"/>
      <c r="X443" s="9">
        <v>5.6250000000000001E-2</v>
      </c>
      <c r="Y443" s="42">
        <v>6.805555555555555E-2</v>
      </c>
      <c r="Z443" s="39"/>
      <c r="AA443" s="40">
        <f t="shared" si="37"/>
        <v>1.1805555555555548E-2</v>
      </c>
    </row>
    <row r="444" spans="13:27">
      <c r="M444" s="7"/>
      <c r="N444" s="7"/>
      <c r="O444" s="7"/>
      <c r="P444" s="7"/>
      <c r="Q444" s="7"/>
      <c r="R444" s="7"/>
      <c r="S444" s="7"/>
      <c r="T444" s="3"/>
      <c r="U444" s="7"/>
      <c r="V444" s="8">
        <v>14</v>
      </c>
      <c r="W444" s="27"/>
      <c r="X444" s="9">
        <v>5.6250000000000001E-2</v>
      </c>
      <c r="Y444" s="13" t="s">
        <v>22</v>
      </c>
      <c r="Z444" s="7"/>
      <c r="AA444" s="11" t="e">
        <f t="shared" si="37"/>
        <v>#VALUE!</v>
      </c>
    </row>
    <row r="445" spans="13:27">
      <c r="M445" s="7"/>
      <c r="N445" s="7"/>
      <c r="O445" s="7"/>
      <c r="P445" s="7"/>
      <c r="Q445" s="7"/>
      <c r="R445" s="7"/>
      <c r="S445" s="7"/>
      <c r="T445" s="3"/>
      <c r="U445" s="7"/>
      <c r="V445" s="36">
        <v>15</v>
      </c>
      <c r="W445" s="37"/>
      <c r="X445" s="9">
        <v>5.6250000000000001E-2</v>
      </c>
      <c r="Y445" s="42">
        <v>6.5972222222222224E-2</v>
      </c>
      <c r="Z445" s="39"/>
      <c r="AA445" s="40">
        <f t="shared" si="37"/>
        <v>9.7222222222222224E-3</v>
      </c>
    </row>
    <row r="446" spans="13:27">
      <c r="M446" s="7"/>
      <c r="N446" s="7"/>
      <c r="O446" s="7"/>
      <c r="P446" s="7"/>
      <c r="Q446" s="7"/>
      <c r="R446" s="7"/>
      <c r="S446" s="7"/>
      <c r="T446" s="3"/>
      <c r="U446" s="7"/>
      <c r="V446" s="8">
        <v>16</v>
      </c>
      <c r="W446" s="37"/>
      <c r="X446" s="9">
        <v>5.6250000000000001E-2</v>
      </c>
      <c r="Y446" s="45" t="s">
        <v>22</v>
      </c>
      <c r="Z446" s="39"/>
      <c r="AA446" s="39"/>
    </row>
    <row r="447" spans="13:27">
      <c r="M447" s="7"/>
      <c r="N447" s="7"/>
      <c r="O447" s="7"/>
      <c r="P447" s="7"/>
      <c r="Q447" s="7"/>
      <c r="R447" s="7"/>
      <c r="S447" s="7"/>
      <c r="T447" s="3"/>
      <c r="U447" s="17" t="s">
        <v>44</v>
      </c>
      <c r="V447" s="18"/>
      <c r="W447" s="13">
        <v>8</v>
      </c>
      <c r="X447" s="19" t="s">
        <v>45</v>
      </c>
      <c r="Y447" s="18"/>
      <c r="Z447" s="19" t="s">
        <v>51</v>
      </c>
      <c r="AA447" s="18"/>
    </row>
    <row r="448" spans="13:27">
      <c r="M448" s="7"/>
      <c r="N448" s="7"/>
      <c r="O448" s="7"/>
      <c r="P448" s="7"/>
      <c r="Q448" s="7"/>
      <c r="R448" s="7"/>
      <c r="S448" s="7"/>
      <c r="T448" s="3"/>
      <c r="U448" s="17" t="s">
        <v>47</v>
      </c>
      <c r="V448" s="18"/>
      <c r="W448" s="13">
        <f>W449-W447</f>
        <v>9</v>
      </c>
      <c r="X448" s="48"/>
      <c r="Y448" s="49">
        <f>W447/W449</f>
        <v>0.47058823529411764</v>
      </c>
      <c r="Z448" s="50"/>
      <c r="AA448" s="49">
        <f>22/23</f>
        <v>0.95652173913043481</v>
      </c>
    </row>
    <row r="449" spans="13:27">
      <c r="M449" s="7"/>
      <c r="N449" s="7"/>
      <c r="O449" s="7"/>
      <c r="P449" s="7"/>
      <c r="Q449" s="7"/>
      <c r="R449" s="7"/>
      <c r="S449" s="7"/>
      <c r="T449" s="3"/>
      <c r="U449" s="21" t="s">
        <v>48</v>
      </c>
      <c r="V449" s="18"/>
      <c r="W449" s="51">
        <v>17</v>
      </c>
      <c r="X449" s="23" t="s">
        <v>49</v>
      </c>
      <c r="Y449" s="18"/>
      <c r="Z449" s="50"/>
      <c r="AA449" s="50"/>
    </row>
    <row r="450" spans="13:27">
      <c r="M450" s="7"/>
      <c r="N450" s="7"/>
      <c r="O450" s="7"/>
      <c r="P450" s="7"/>
      <c r="Q450" s="7"/>
      <c r="R450" s="7"/>
      <c r="S450" s="7"/>
      <c r="T450" s="3"/>
      <c r="U450" s="17" t="s">
        <v>50</v>
      </c>
      <c r="V450" s="18"/>
      <c r="W450" s="13">
        <v>50</v>
      </c>
      <c r="X450" s="48"/>
      <c r="Y450" s="49">
        <f>W447/W450</f>
        <v>0.16</v>
      </c>
      <c r="Z450" s="50"/>
      <c r="AA450" s="50"/>
    </row>
    <row r="451" spans="13:27">
      <c r="M451" s="7"/>
      <c r="N451" s="7"/>
      <c r="O451" s="7"/>
      <c r="P451" s="7"/>
      <c r="Q451" s="7"/>
      <c r="R451" s="7"/>
      <c r="S451" s="7"/>
      <c r="T451" s="3"/>
      <c r="U451" s="7"/>
      <c r="V451" s="36"/>
      <c r="W451" s="47"/>
      <c r="X451" s="9"/>
      <c r="Y451" s="42"/>
      <c r="Z451" s="39"/>
      <c r="AA451" s="39"/>
    </row>
    <row r="452" spans="13:27">
      <c r="M452" s="7"/>
      <c r="N452" s="7"/>
      <c r="O452" s="7"/>
      <c r="P452" s="7"/>
      <c r="Q452" s="7"/>
      <c r="R452" s="7"/>
      <c r="S452" s="7"/>
      <c r="T452" s="3"/>
      <c r="U452" s="7"/>
      <c r="V452" s="8"/>
      <c r="W452" s="27"/>
      <c r="X452" s="9"/>
      <c r="Y452" s="13"/>
      <c r="Z452" s="7"/>
      <c r="AA452" s="39"/>
    </row>
    <row r="453" spans="13:27">
      <c r="M453" s="7"/>
      <c r="N453" s="7"/>
      <c r="O453" s="7"/>
      <c r="P453" s="7"/>
      <c r="Q453" s="7"/>
      <c r="R453" s="7"/>
      <c r="S453" s="7"/>
      <c r="T453" s="3"/>
      <c r="U453" s="7"/>
      <c r="V453" s="8"/>
      <c r="W453" s="27"/>
      <c r="X453" s="9"/>
      <c r="Y453" s="10"/>
      <c r="Z453" s="7"/>
      <c r="AA453" s="7"/>
    </row>
    <row r="454" spans="13:27">
      <c r="M454" s="7"/>
      <c r="N454" s="7"/>
      <c r="O454" s="7"/>
      <c r="P454" s="7"/>
      <c r="Q454" s="7"/>
      <c r="R454" s="7"/>
      <c r="S454" s="7"/>
      <c r="T454" s="3"/>
      <c r="U454" s="17"/>
      <c r="V454" s="18"/>
      <c r="W454" s="13"/>
      <c r="X454" s="19"/>
      <c r="Y454" s="18"/>
      <c r="Z454" s="19"/>
      <c r="AA454" s="18"/>
    </row>
    <row r="455" spans="13:27">
      <c r="M455" s="7"/>
      <c r="N455" s="7"/>
      <c r="O455" s="7"/>
      <c r="P455" s="7"/>
      <c r="Q455" s="7"/>
      <c r="R455" s="7"/>
      <c r="S455" s="7"/>
      <c r="T455" s="3"/>
      <c r="U455" s="17"/>
      <c r="V455" s="18"/>
      <c r="W455" s="13"/>
      <c r="X455" s="48"/>
      <c r="Y455" s="49"/>
      <c r="Z455" s="50"/>
      <c r="AA455" s="49"/>
    </row>
    <row r="456" spans="13:27">
      <c r="M456" s="7"/>
      <c r="N456" s="7"/>
      <c r="O456" s="7"/>
      <c r="P456" s="7"/>
      <c r="Q456" s="7"/>
      <c r="R456" s="7"/>
      <c r="S456" s="7"/>
      <c r="T456" s="3"/>
      <c r="U456" s="21"/>
      <c r="V456" s="18"/>
      <c r="W456" s="51"/>
      <c r="X456" s="23"/>
      <c r="Y456" s="18"/>
      <c r="Z456" s="50"/>
      <c r="AA456" s="50"/>
    </row>
    <row r="457" spans="13:27">
      <c r="M457" s="7"/>
      <c r="N457" s="7"/>
      <c r="O457" s="7"/>
      <c r="P457" s="7"/>
      <c r="Q457" s="7"/>
      <c r="R457" s="7"/>
      <c r="S457" s="7"/>
      <c r="T457" s="3"/>
      <c r="U457" s="17"/>
      <c r="V457" s="18"/>
      <c r="W457" s="13"/>
      <c r="X457" s="48"/>
      <c r="Y457" s="49"/>
      <c r="Z457" s="50"/>
      <c r="AA457" s="50"/>
    </row>
  </sheetData>
  <mergeCells count="228">
    <mergeCell ref="U455:V455"/>
    <mergeCell ref="U456:V456"/>
    <mergeCell ref="X456:Y456"/>
    <mergeCell ref="U457:V457"/>
    <mergeCell ref="Z447:AA447"/>
    <mergeCell ref="U448:V448"/>
    <mergeCell ref="U449:V449"/>
    <mergeCell ref="X449:Y449"/>
    <mergeCell ref="U450:V450"/>
    <mergeCell ref="U454:V454"/>
    <mergeCell ref="X454:Y454"/>
    <mergeCell ref="Z454:AA454"/>
    <mergeCell ref="U424:V424"/>
    <mergeCell ref="U425:V425"/>
    <mergeCell ref="X425:Y425"/>
    <mergeCell ref="U426:V426"/>
    <mergeCell ref="U447:V447"/>
    <mergeCell ref="X447:Y447"/>
    <mergeCell ref="Z392:AA392"/>
    <mergeCell ref="U393:V393"/>
    <mergeCell ref="U394:V394"/>
    <mergeCell ref="X394:Y394"/>
    <mergeCell ref="U395:V395"/>
    <mergeCell ref="U423:V423"/>
    <mergeCell ref="X423:Y423"/>
    <mergeCell ref="Z423:AA423"/>
    <mergeCell ref="M374:N374"/>
    <mergeCell ref="M375:N375"/>
    <mergeCell ref="P375:Q375"/>
    <mergeCell ref="M376:N376"/>
    <mergeCell ref="U392:V392"/>
    <mergeCell ref="X392:Y392"/>
    <mergeCell ref="Z367:AA367"/>
    <mergeCell ref="U368:V368"/>
    <mergeCell ref="U369:V369"/>
    <mergeCell ref="X369:Y369"/>
    <mergeCell ref="U370:V370"/>
    <mergeCell ref="M373:N373"/>
    <mergeCell ref="P373:Q373"/>
    <mergeCell ref="R373:S373"/>
    <mergeCell ref="M354:N354"/>
    <mergeCell ref="M355:N355"/>
    <mergeCell ref="P355:Q355"/>
    <mergeCell ref="M356:N356"/>
    <mergeCell ref="U367:V367"/>
    <mergeCell ref="X367:Y367"/>
    <mergeCell ref="Z348:AA348"/>
    <mergeCell ref="U349:V349"/>
    <mergeCell ref="U350:V350"/>
    <mergeCell ref="X350:Y350"/>
    <mergeCell ref="U351:V351"/>
    <mergeCell ref="M353:N353"/>
    <mergeCell ref="P353:Q353"/>
    <mergeCell ref="R353:S353"/>
    <mergeCell ref="M329:N329"/>
    <mergeCell ref="M330:N330"/>
    <mergeCell ref="P330:Q330"/>
    <mergeCell ref="M331:N331"/>
    <mergeCell ref="U348:V348"/>
    <mergeCell ref="X348:Y348"/>
    <mergeCell ref="Z322:AA322"/>
    <mergeCell ref="U323:V323"/>
    <mergeCell ref="U324:V324"/>
    <mergeCell ref="X324:Y324"/>
    <mergeCell ref="U325:V325"/>
    <mergeCell ref="M328:N328"/>
    <mergeCell ref="P328:Q328"/>
    <mergeCell ref="R328:S328"/>
    <mergeCell ref="M306:N306"/>
    <mergeCell ref="M307:N307"/>
    <mergeCell ref="P307:Q307"/>
    <mergeCell ref="M308:N308"/>
    <mergeCell ref="U322:V322"/>
    <mergeCell ref="X322:Y322"/>
    <mergeCell ref="Z296:AA296"/>
    <mergeCell ref="U297:V297"/>
    <mergeCell ref="U298:V298"/>
    <mergeCell ref="X298:Y298"/>
    <mergeCell ref="U299:V299"/>
    <mergeCell ref="M305:N305"/>
    <mergeCell ref="P305:Q305"/>
    <mergeCell ref="R305:S305"/>
    <mergeCell ref="M285:N285"/>
    <mergeCell ref="M286:N286"/>
    <mergeCell ref="P286:Q286"/>
    <mergeCell ref="M287:N287"/>
    <mergeCell ref="U296:V296"/>
    <mergeCell ref="X296:Y296"/>
    <mergeCell ref="U277:V277"/>
    <mergeCell ref="X277:Y277"/>
    <mergeCell ref="U278:V278"/>
    <mergeCell ref="M284:N284"/>
    <mergeCell ref="P284:Q284"/>
    <mergeCell ref="R284:S284"/>
    <mergeCell ref="M257:N257"/>
    <mergeCell ref="U274:V274"/>
    <mergeCell ref="U275:V275"/>
    <mergeCell ref="X275:Y275"/>
    <mergeCell ref="Z275:AA275"/>
    <mergeCell ref="U276:V276"/>
    <mergeCell ref="U248:V248"/>
    <mergeCell ref="M254:N254"/>
    <mergeCell ref="P254:Q254"/>
    <mergeCell ref="R254:S254"/>
    <mergeCell ref="M255:N255"/>
    <mergeCell ref="M256:N256"/>
    <mergeCell ref="P256:Q256"/>
    <mergeCell ref="M227:N227"/>
    <mergeCell ref="U245:V245"/>
    <mergeCell ref="X245:Y245"/>
    <mergeCell ref="Z245:AA245"/>
    <mergeCell ref="U246:V246"/>
    <mergeCell ref="U247:V247"/>
    <mergeCell ref="X247:Y247"/>
    <mergeCell ref="U222:V222"/>
    <mergeCell ref="M224:N224"/>
    <mergeCell ref="P224:Q224"/>
    <mergeCell ref="R224:S224"/>
    <mergeCell ref="M225:N225"/>
    <mergeCell ref="M226:N226"/>
    <mergeCell ref="P226:Q226"/>
    <mergeCell ref="U198:V198"/>
    <mergeCell ref="U219:V219"/>
    <mergeCell ref="X219:Y219"/>
    <mergeCell ref="Z219:AA219"/>
    <mergeCell ref="U220:V220"/>
    <mergeCell ref="U221:V221"/>
    <mergeCell ref="X221:Y221"/>
    <mergeCell ref="U195:V195"/>
    <mergeCell ref="X195:Y195"/>
    <mergeCell ref="Z195:AA195"/>
    <mergeCell ref="U196:V196"/>
    <mergeCell ref="U197:V197"/>
    <mergeCell ref="X197:Y197"/>
    <mergeCell ref="M190:N190"/>
    <mergeCell ref="M191:N191"/>
    <mergeCell ref="P191:Q191"/>
    <mergeCell ref="M192:N192"/>
    <mergeCell ref="M193:N193"/>
    <mergeCell ref="P193:Q193"/>
    <mergeCell ref="M166:N166"/>
    <mergeCell ref="P166:Q166"/>
    <mergeCell ref="U166:V166"/>
    <mergeCell ref="M167:N167"/>
    <mergeCell ref="M189:N189"/>
    <mergeCell ref="P189:Q189"/>
    <mergeCell ref="R189:S189"/>
    <mergeCell ref="Z163:AA163"/>
    <mergeCell ref="M164:N164"/>
    <mergeCell ref="P164:Q164"/>
    <mergeCell ref="R164:S164"/>
    <mergeCell ref="U164:V164"/>
    <mergeCell ref="M165:N165"/>
    <mergeCell ref="U165:V165"/>
    <mergeCell ref="X165:Y165"/>
    <mergeCell ref="M138:N138"/>
    <mergeCell ref="M139:N139"/>
    <mergeCell ref="P139:Q139"/>
    <mergeCell ref="M140:N140"/>
    <mergeCell ref="U163:V163"/>
    <mergeCell ref="X163:Y163"/>
    <mergeCell ref="U134:V134"/>
    <mergeCell ref="X134:Y134"/>
    <mergeCell ref="U135:V135"/>
    <mergeCell ref="M137:N137"/>
    <mergeCell ref="P137:Q137"/>
    <mergeCell ref="R137:S137"/>
    <mergeCell ref="U116:V116"/>
    <mergeCell ref="U117:V117"/>
    <mergeCell ref="U132:V132"/>
    <mergeCell ref="X132:Y132"/>
    <mergeCell ref="Z132:AA132"/>
    <mergeCell ref="U133:V133"/>
    <mergeCell ref="M112:N112"/>
    <mergeCell ref="U113:V113"/>
    <mergeCell ref="X113:Y113"/>
    <mergeCell ref="Z113:AA113"/>
    <mergeCell ref="U114:V114"/>
    <mergeCell ref="U115:V115"/>
    <mergeCell ref="X115:Y115"/>
    <mergeCell ref="U89:V89"/>
    <mergeCell ref="M109:N109"/>
    <mergeCell ref="P109:Q109"/>
    <mergeCell ref="R109:S109"/>
    <mergeCell ref="M110:N110"/>
    <mergeCell ref="M111:N111"/>
    <mergeCell ref="P111:Q111"/>
    <mergeCell ref="M79:N79"/>
    <mergeCell ref="U86:V86"/>
    <mergeCell ref="X86:Y86"/>
    <mergeCell ref="Z86:AA86"/>
    <mergeCell ref="U87:V87"/>
    <mergeCell ref="U88:V88"/>
    <mergeCell ref="X88:Y88"/>
    <mergeCell ref="U65:V65"/>
    <mergeCell ref="M76:N76"/>
    <mergeCell ref="P76:Q76"/>
    <mergeCell ref="R76:S76"/>
    <mergeCell ref="M77:N77"/>
    <mergeCell ref="M78:N78"/>
    <mergeCell ref="P78:Q78"/>
    <mergeCell ref="M56:N56"/>
    <mergeCell ref="U62:V62"/>
    <mergeCell ref="X62:Y62"/>
    <mergeCell ref="Z62:AA62"/>
    <mergeCell ref="U63:V63"/>
    <mergeCell ref="U64:V64"/>
    <mergeCell ref="X64:Y64"/>
    <mergeCell ref="U26:V26"/>
    <mergeCell ref="M53:N53"/>
    <mergeCell ref="P53:Q53"/>
    <mergeCell ref="R53:S53"/>
    <mergeCell ref="M54:N54"/>
    <mergeCell ref="M55:N55"/>
    <mergeCell ref="P55:Q55"/>
    <mergeCell ref="M22:N22"/>
    <mergeCell ref="U23:V23"/>
    <mergeCell ref="X23:Y23"/>
    <mergeCell ref="Z23:AA23"/>
    <mergeCell ref="U24:V24"/>
    <mergeCell ref="U25:V25"/>
    <mergeCell ref="X25:Y25"/>
    <mergeCell ref="M19:N19"/>
    <mergeCell ref="P19:Q19"/>
    <mergeCell ref="R19:S19"/>
    <mergeCell ref="M20:N20"/>
    <mergeCell ref="M21:N21"/>
    <mergeCell ref="P21:Q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 takeoff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Garrity</dc:creator>
  <cp:lastModifiedBy>Paul Garrity</cp:lastModifiedBy>
  <dcterms:created xsi:type="dcterms:W3CDTF">2019-11-07T03:17:55Z</dcterms:created>
  <dcterms:modified xsi:type="dcterms:W3CDTF">2019-11-07T13:32:18Z</dcterms:modified>
</cp:coreProperties>
</file>