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240" yWindow="108" windowWidth="14808" windowHeight="8016"/>
  </bookViews>
  <sheets>
    <sheet name="Sheet1" sheetId="1" r:id="rId1"/>
    <sheet name="Sheet2" sheetId="2" r:id="rId2"/>
    <sheet name="Sheet3" sheetId="3" r:id="rId3"/>
  </sheets>
  <calcPr calcId="125725"/>
</workbook>
</file>

<file path=xl/calcChain.xml><?xml version="1.0" encoding="utf-8"?>
<calcChain xmlns="http://schemas.openxmlformats.org/spreadsheetml/2006/main">
  <c r="BB42" i="3"/>
  <c r="BB41"/>
  <c r="FB40"/>
  <c r="BB40"/>
  <c r="FB39"/>
  <c r="BB39"/>
  <c r="FB38"/>
  <c r="BB38"/>
  <c r="FB37"/>
  <c r="BB37"/>
  <c r="AT37"/>
  <c r="FB36"/>
  <c r="CU36"/>
  <c r="BB36"/>
  <c r="AT36"/>
  <c r="FB35"/>
  <c r="DS35"/>
  <c r="CU35"/>
  <c r="BB35"/>
  <c r="AT35"/>
  <c r="FB34"/>
  <c r="DS34"/>
  <c r="CU34"/>
  <c r="BB34"/>
  <c r="AT34"/>
  <c r="FB33"/>
  <c r="DS33"/>
  <c r="CU33"/>
  <c r="BB33"/>
  <c r="AT33"/>
  <c r="FB32"/>
  <c r="DS32"/>
  <c r="CU32"/>
  <c r="BB32"/>
  <c r="AT32"/>
  <c r="FB31"/>
  <c r="DS31"/>
  <c r="CU31"/>
  <c r="BB31"/>
  <c r="AT31"/>
  <c r="EA30"/>
  <c r="DS30"/>
  <c r="CU30"/>
  <c r="BB30"/>
  <c r="AT30"/>
  <c r="HF29"/>
  <c r="FB29"/>
  <c r="EA29"/>
  <c r="DS29"/>
  <c r="CU29"/>
  <c r="BB29"/>
  <c r="AT29"/>
  <c r="HF28"/>
  <c r="FB28"/>
  <c r="EA28"/>
  <c r="DS28"/>
  <c r="CU28"/>
  <c r="BB28"/>
  <c r="AT28"/>
  <c r="FB27"/>
  <c r="EA27"/>
  <c r="DS27"/>
  <c r="CU27"/>
  <c r="BB27"/>
  <c r="AT27"/>
  <c r="HF26"/>
  <c r="FB26"/>
  <c r="EA26"/>
  <c r="DS26"/>
  <c r="CU26"/>
  <c r="CI26"/>
  <c r="CG26"/>
  <c r="CE26"/>
  <c r="AT26"/>
  <c r="AG26"/>
  <c r="AF26"/>
  <c r="HF25"/>
  <c r="FB25"/>
  <c r="EA25"/>
  <c r="DS25"/>
  <c r="CU25"/>
  <c r="CI25"/>
  <c r="CG25"/>
  <c r="CE25"/>
  <c r="BB25"/>
  <c r="AT25"/>
  <c r="AG25"/>
  <c r="AF25"/>
  <c r="HF24"/>
  <c r="FB24"/>
  <c r="EA24"/>
  <c r="DS24"/>
  <c r="CU24"/>
  <c r="CI24"/>
  <c r="CG24"/>
  <c r="CE24"/>
  <c r="BB24"/>
  <c r="AT24"/>
  <c r="AG24"/>
  <c r="AF24"/>
  <c r="Z24"/>
  <c r="X24"/>
  <c r="FB23"/>
  <c r="EA23"/>
  <c r="DS23"/>
  <c r="CU23"/>
  <c r="CI23"/>
  <c r="CG23"/>
  <c r="CE23"/>
  <c r="BB23"/>
  <c r="AT23"/>
  <c r="AF23"/>
  <c r="AG23" s="1"/>
  <c r="Z23"/>
  <c r="X23"/>
  <c r="HF22"/>
  <c r="FX22"/>
  <c r="FB22"/>
  <c r="EH22"/>
  <c r="EF22"/>
  <c r="EA22"/>
  <c r="DS22"/>
  <c r="CU22"/>
  <c r="CI22"/>
  <c r="CG22"/>
  <c r="CE22"/>
  <c r="BB22"/>
  <c r="AT22"/>
  <c r="Z22"/>
  <c r="X22"/>
  <c r="HF21"/>
  <c r="FX21"/>
  <c r="FB21"/>
  <c r="EL21"/>
  <c r="EH21"/>
  <c r="EF21"/>
  <c r="DS21"/>
  <c r="CU21"/>
  <c r="CI21"/>
  <c r="CG21"/>
  <c r="CE21"/>
  <c r="BB21"/>
  <c r="AT21"/>
  <c r="Z21"/>
  <c r="X21"/>
  <c r="GZ20"/>
  <c r="FX20"/>
  <c r="FB20"/>
  <c r="EL20"/>
  <c r="EH20"/>
  <c r="EF20"/>
  <c r="DS20"/>
  <c r="CU20"/>
  <c r="CI20"/>
  <c r="CG20"/>
  <c r="CE20"/>
  <c r="BB20"/>
  <c r="AT20"/>
  <c r="AG20"/>
  <c r="AF20"/>
  <c r="Z20"/>
  <c r="X20"/>
  <c r="HF19"/>
  <c r="GZ19"/>
  <c r="FX19"/>
  <c r="FB19"/>
  <c r="EL19"/>
  <c r="EH19"/>
  <c r="EF19"/>
  <c r="DS19"/>
  <c r="CU19"/>
  <c r="CI19"/>
  <c r="CG19"/>
  <c r="CE19"/>
  <c r="BB19"/>
  <c r="AT19"/>
  <c r="AG19"/>
  <c r="AF19"/>
  <c r="Z19"/>
  <c r="X19"/>
  <c r="HF18"/>
  <c r="GZ18"/>
  <c r="FX18"/>
  <c r="FB18"/>
  <c r="EL18"/>
  <c r="EH18"/>
  <c r="EF18"/>
  <c r="EA18"/>
  <c r="DS18"/>
  <c r="CU18"/>
  <c r="CI18"/>
  <c r="CG18"/>
  <c r="CE18"/>
  <c r="BB18"/>
  <c r="AT18"/>
  <c r="AF18"/>
  <c r="AG18" s="1"/>
  <c r="Z18"/>
  <c r="X18"/>
  <c r="I18"/>
  <c r="K18" s="1"/>
  <c r="H18"/>
  <c r="J18" s="1"/>
  <c r="HL17"/>
  <c r="GZ17"/>
  <c r="FX17"/>
  <c r="FB17"/>
  <c r="EL17"/>
  <c r="EJ17"/>
  <c r="EH17"/>
  <c r="EF17"/>
  <c r="EA17"/>
  <c r="DS17"/>
  <c r="CI17"/>
  <c r="CG17"/>
  <c r="CE17"/>
  <c r="BB17"/>
  <c r="AT17"/>
  <c r="AG17"/>
  <c r="AF17"/>
  <c r="Z17"/>
  <c r="X17"/>
  <c r="I17"/>
  <c r="K17" s="1"/>
  <c r="H17"/>
  <c r="J17" s="1"/>
  <c r="HL16"/>
  <c r="HF16"/>
  <c r="GZ16"/>
  <c r="FX16"/>
  <c r="FB16"/>
  <c r="EP16"/>
  <c r="EN16"/>
  <c r="EL16"/>
  <c r="EJ16"/>
  <c r="EH16"/>
  <c r="EF16"/>
  <c r="EA16"/>
  <c r="DS16"/>
  <c r="CI16"/>
  <c r="CG16"/>
  <c r="CE16"/>
  <c r="BB16"/>
  <c r="AT16"/>
  <c r="Z16"/>
  <c r="X16"/>
  <c r="Q16"/>
  <c r="I16"/>
  <c r="K16" s="1"/>
  <c r="H16"/>
  <c r="J16" s="1"/>
  <c r="HR15"/>
  <c r="HL15"/>
  <c r="HF15"/>
  <c r="GZ15"/>
  <c r="FX15"/>
  <c r="FP15"/>
  <c r="FN15"/>
  <c r="FB15"/>
  <c r="EP15"/>
  <c r="EN15"/>
  <c r="EL15"/>
  <c r="EJ15"/>
  <c r="EH15"/>
  <c r="EF15"/>
  <c r="EA15"/>
  <c r="DS15"/>
  <c r="CM15"/>
  <c r="CK15"/>
  <c r="CI15"/>
  <c r="CG15"/>
  <c r="CE15"/>
  <c r="BY15"/>
  <c r="BU15"/>
  <c r="BS15"/>
  <c r="BQ15"/>
  <c r="BO15"/>
  <c r="BI15"/>
  <c r="BB15"/>
  <c r="AT15"/>
  <c r="Z15"/>
  <c r="X15"/>
  <c r="Q15"/>
  <c r="I15"/>
  <c r="K15" s="1"/>
  <c r="H15"/>
  <c r="J15" s="1"/>
  <c r="HR14"/>
  <c r="HL14"/>
  <c r="HF14"/>
  <c r="GZ14"/>
  <c r="FX14"/>
  <c r="FR14"/>
  <c r="FP14"/>
  <c r="FN14"/>
  <c r="FB14"/>
  <c r="EP14"/>
  <c r="EN14"/>
  <c r="EL14"/>
  <c r="EJ14"/>
  <c r="EH14"/>
  <c r="EF14"/>
  <c r="EA14"/>
  <c r="DS14"/>
  <c r="CM14"/>
  <c r="CK14"/>
  <c r="CI14"/>
  <c r="CG14"/>
  <c r="CE14"/>
  <c r="BY14"/>
  <c r="BU14"/>
  <c r="BS14"/>
  <c r="BQ14"/>
  <c r="BO14"/>
  <c r="BI14"/>
  <c r="BB14"/>
  <c r="AT14"/>
  <c r="AF14"/>
  <c r="AG14" s="1"/>
  <c r="Z14"/>
  <c r="X14"/>
  <c r="Q14"/>
  <c r="I14"/>
  <c r="K14" s="1"/>
  <c r="H14"/>
  <c r="J14" s="1"/>
  <c r="HR13"/>
  <c r="HL13"/>
  <c r="GZ13"/>
  <c r="FX13"/>
  <c r="FH13"/>
  <c r="FB13"/>
  <c r="EA13"/>
  <c r="DS13"/>
  <c r="CM13"/>
  <c r="CK13"/>
  <c r="CI13"/>
  <c r="CG13"/>
  <c r="CE13"/>
  <c r="BY13"/>
  <c r="BW13"/>
  <c r="BU13"/>
  <c r="BS13"/>
  <c r="BQ13"/>
  <c r="BO13"/>
  <c r="BI13"/>
  <c r="BB13"/>
  <c r="AT13"/>
  <c r="AG13"/>
  <c r="AF13"/>
  <c r="Z13"/>
  <c r="X13"/>
  <c r="Q13"/>
  <c r="I13"/>
  <c r="K13" s="1"/>
  <c r="H13"/>
  <c r="J13" s="1"/>
  <c r="HR12"/>
  <c r="HL12"/>
  <c r="GZ12"/>
  <c r="FX12"/>
  <c r="FP12"/>
  <c r="FN12"/>
  <c r="FH12"/>
  <c r="FB12"/>
  <c r="CM12"/>
  <c r="CK12"/>
  <c r="CI12"/>
  <c r="CG12"/>
  <c r="CE12"/>
  <c r="BY12"/>
  <c r="BW12"/>
  <c r="BU12"/>
  <c r="BS12"/>
  <c r="BQ12"/>
  <c r="BO12"/>
  <c r="BI12"/>
  <c r="BB12"/>
  <c r="AT12"/>
  <c r="AF12"/>
  <c r="AG12" s="1"/>
  <c r="Z12"/>
  <c r="X12"/>
  <c r="Q12"/>
  <c r="I12"/>
  <c r="K12" s="1"/>
  <c r="H12"/>
  <c r="J12" s="1"/>
  <c r="HF11"/>
  <c r="GZ11"/>
  <c r="FR11"/>
  <c r="FP11"/>
  <c r="FN11"/>
  <c r="FH11"/>
  <c r="FB11"/>
  <c r="CM11"/>
  <c r="CK11"/>
  <c r="CI11"/>
  <c r="CG11"/>
  <c r="CE11"/>
  <c r="BY11"/>
  <c r="BW11"/>
  <c r="BU11"/>
  <c r="BS11"/>
  <c r="BQ11"/>
  <c r="BO11"/>
  <c r="BI11"/>
  <c r="BB11"/>
  <c r="AT11"/>
  <c r="AM11"/>
  <c r="AN11" s="1"/>
  <c r="AF11"/>
  <c r="AG11" s="1"/>
  <c r="Z11"/>
  <c r="X11"/>
  <c r="Q11"/>
  <c r="I11"/>
  <c r="K11" s="1"/>
  <c r="H11"/>
  <c r="J11" s="1"/>
  <c r="HF10"/>
  <c r="GZ10"/>
  <c r="FB10"/>
  <c r="EV10"/>
  <c r="CM10"/>
  <c r="CK10"/>
  <c r="CI10"/>
  <c r="CG10"/>
  <c r="CE10"/>
  <c r="BY10"/>
  <c r="BW10"/>
  <c r="BU10"/>
  <c r="BS10"/>
  <c r="BQ10"/>
  <c r="BO10"/>
  <c r="BI10"/>
  <c r="BB10"/>
  <c r="AT10"/>
  <c r="AN10"/>
  <c r="AM10"/>
  <c r="AG10"/>
  <c r="AF10"/>
  <c r="Z10"/>
  <c r="X10"/>
  <c r="Q10"/>
  <c r="I10"/>
  <c r="K10" s="1"/>
  <c r="H10"/>
  <c r="J10" s="1"/>
  <c r="Q9"/>
  <c r="AA170" i="2" l="1"/>
  <c r="U170"/>
  <c r="V170" s="1"/>
  <c r="W170" s="1"/>
  <c r="T170"/>
  <c r="U169"/>
  <c r="T169"/>
  <c r="K169"/>
  <c r="H169"/>
  <c r="I169" s="1"/>
  <c r="J169" s="1"/>
  <c r="U168"/>
  <c r="T168"/>
  <c r="K168"/>
  <c r="I168"/>
  <c r="J168" s="1"/>
  <c r="H168"/>
  <c r="U167"/>
  <c r="T167"/>
  <c r="K167"/>
  <c r="J167"/>
  <c r="H167"/>
  <c r="I167" s="1"/>
  <c r="U166"/>
  <c r="T166"/>
  <c r="K166"/>
  <c r="I166"/>
  <c r="J166" s="1"/>
  <c r="H166"/>
  <c r="U165"/>
  <c r="T165"/>
  <c r="K165"/>
  <c r="H165"/>
  <c r="I165" s="1"/>
  <c r="J165" s="1"/>
  <c r="U164"/>
  <c r="T164"/>
  <c r="K164"/>
  <c r="I164"/>
  <c r="J164" s="1"/>
  <c r="H164"/>
  <c r="U163"/>
  <c r="T163"/>
  <c r="K163"/>
  <c r="J163"/>
  <c r="H163"/>
  <c r="I163" s="1"/>
  <c r="U162"/>
  <c r="T162"/>
  <c r="K162"/>
  <c r="I162"/>
  <c r="J162" s="1"/>
  <c r="H162"/>
  <c r="U161"/>
  <c r="T161"/>
  <c r="K161"/>
  <c r="H161"/>
  <c r="I161" s="1"/>
  <c r="J161" s="1"/>
  <c r="U160"/>
  <c r="T160"/>
  <c r="K160"/>
  <c r="I160"/>
  <c r="J160" s="1"/>
  <c r="H160"/>
  <c r="U159"/>
  <c r="T159"/>
  <c r="K159"/>
  <c r="J159"/>
  <c r="H159"/>
  <c r="I159" s="1"/>
  <c r="U158"/>
  <c r="T158"/>
  <c r="K158"/>
  <c r="I158"/>
  <c r="J158" s="1"/>
  <c r="H158"/>
  <c r="U157"/>
  <c r="T157"/>
  <c r="K157"/>
  <c r="H157"/>
  <c r="I157" s="1"/>
  <c r="J157" s="1"/>
  <c r="U156"/>
  <c r="T156"/>
  <c r="K156"/>
  <c r="I156"/>
  <c r="J156" s="1"/>
  <c r="H156"/>
  <c r="U155"/>
  <c r="T155"/>
  <c r="K155"/>
  <c r="J155"/>
  <c r="H155"/>
  <c r="I155" s="1"/>
  <c r="U154"/>
  <c r="T154"/>
  <c r="K154"/>
  <c r="H154"/>
  <c r="I154" s="1"/>
  <c r="J154" s="1"/>
  <c r="U153"/>
  <c r="T153"/>
  <c r="K153"/>
  <c r="I153"/>
  <c r="J153" s="1"/>
  <c r="H153"/>
  <c r="U152"/>
  <c r="T152"/>
  <c r="K152"/>
  <c r="H152"/>
  <c r="I152" s="1"/>
  <c r="J152" s="1"/>
  <c r="U151"/>
  <c r="T151"/>
  <c r="K151"/>
  <c r="I151"/>
  <c r="J151" s="1"/>
  <c r="H151"/>
  <c r="U150"/>
  <c r="T150"/>
  <c r="K150"/>
  <c r="H150"/>
  <c r="I150" s="1"/>
  <c r="J150" s="1"/>
  <c r="U149"/>
  <c r="T149"/>
  <c r="K149"/>
  <c r="I149"/>
  <c r="J149" s="1"/>
  <c r="H149"/>
  <c r="U148"/>
  <c r="T148"/>
  <c r="K148"/>
  <c r="H148"/>
  <c r="I148" s="1"/>
  <c r="J148" s="1"/>
  <c r="U147"/>
  <c r="T147"/>
  <c r="K147"/>
  <c r="I147"/>
  <c r="J147" s="1"/>
  <c r="H147"/>
  <c r="U146"/>
  <c r="T146"/>
  <c r="K146"/>
  <c r="H146"/>
  <c r="I146" s="1"/>
  <c r="J146" s="1"/>
  <c r="U145"/>
  <c r="T145"/>
  <c r="K145"/>
  <c r="I145"/>
  <c r="J145" s="1"/>
  <c r="H145"/>
  <c r="U144"/>
  <c r="T144"/>
  <c r="K144"/>
  <c r="H144"/>
  <c r="I144" s="1"/>
  <c r="J144" s="1"/>
  <c r="U143"/>
  <c r="T143"/>
  <c r="K143"/>
  <c r="I143"/>
  <c r="J143" s="1"/>
  <c r="H143"/>
  <c r="U142"/>
  <c r="T142"/>
  <c r="K142"/>
  <c r="H142"/>
  <c r="I142" s="1"/>
  <c r="J142" s="1"/>
  <c r="U141"/>
  <c r="T141"/>
  <c r="K141"/>
  <c r="I141"/>
  <c r="J141" s="1"/>
  <c r="H141"/>
  <c r="U140"/>
  <c r="T140"/>
  <c r="K140"/>
  <c r="H140"/>
  <c r="I140" s="1"/>
  <c r="J140" s="1"/>
  <c r="U139"/>
  <c r="T139"/>
  <c r="K139"/>
  <c r="I139"/>
  <c r="J139" s="1"/>
  <c r="H139"/>
  <c r="U138"/>
  <c r="T138"/>
  <c r="K138"/>
  <c r="H138"/>
  <c r="I138" s="1"/>
  <c r="J138" s="1"/>
  <c r="U137"/>
  <c r="T137"/>
  <c r="K137"/>
  <c r="I137"/>
  <c r="J137" s="1"/>
  <c r="H137"/>
  <c r="U136"/>
  <c r="T136"/>
  <c r="K136"/>
  <c r="H136"/>
  <c r="I136" s="1"/>
  <c r="J136" s="1"/>
  <c r="U135"/>
  <c r="T135"/>
  <c r="K135"/>
  <c r="I135"/>
  <c r="J135" s="1"/>
  <c r="H135"/>
  <c r="U134"/>
  <c r="T134"/>
  <c r="K134"/>
  <c r="H134"/>
  <c r="I134" s="1"/>
  <c r="J134" s="1"/>
  <c r="U133"/>
  <c r="T133"/>
  <c r="K133"/>
  <c r="I133"/>
  <c r="J133" s="1"/>
  <c r="H133"/>
  <c r="U132"/>
  <c r="T132"/>
  <c r="K132"/>
  <c r="H132"/>
  <c r="I132" s="1"/>
  <c r="J132" s="1"/>
  <c r="U131"/>
  <c r="T131"/>
  <c r="K131"/>
  <c r="I131"/>
  <c r="J131" s="1"/>
  <c r="H131"/>
  <c r="U130"/>
  <c r="T130"/>
  <c r="K130"/>
  <c r="H130"/>
  <c r="I130" s="1"/>
  <c r="J130" s="1"/>
  <c r="U129"/>
  <c r="T129"/>
  <c r="K129"/>
  <c r="I129"/>
  <c r="J129" s="1"/>
  <c r="H129"/>
  <c r="U128"/>
  <c r="T128"/>
  <c r="K128"/>
  <c r="H128"/>
  <c r="I128" s="1"/>
  <c r="J128" s="1"/>
  <c r="U127"/>
  <c r="T127"/>
  <c r="K127"/>
  <c r="I127"/>
  <c r="J127" s="1"/>
  <c r="H127"/>
  <c r="U126"/>
  <c r="T126"/>
  <c r="K126"/>
  <c r="H126"/>
  <c r="I126" s="1"/>
  <c r="J126" s="1"/>
  <c r="U125"/>
  <c r="T125"/>
  <c r="K125"/>
  <c r="I125"/>
  <c r="J125" s="1"/>
  <c r="H125"/>
  <c r="U124"/>
  <c r="T124"/>
  <c r="K124"/>
  <c r="H124"/>
  <c r="I124" s="1"/>
  <c r="J124" s="1"/>
  <c r="U123"/>
  <c r="T123"/>
  <c r="K123"/>
  <c r="I123"/>
  <c r="J123" s="1"/>
  <c r="H123"/>
  <c r="U122"/>
  <c r="T122"/>
  <c r="K122"/>
  <c r="H122"/>
  <c r="I122" s="1"/>
  <c r="J122" s="1"/>
  <c r="U121"/>
  <c r="T121"/>
  <c r="K121"/>
  <c r="I121"/>
  <c r="J121" s="1"/>
  <c r="H121"/>
  <c r="U120"/>
  <c r="T120"/>
  <c r="K120"/>
  <c r="H120"/>
  <c r="I120" s="1"/>
  <c r="J120" s="1"/>
  <c r="U119"/>
  <c r="T119"/>
  <c r="K119"/>
  <c r="I119"/>
  <c r="J119" s="1"/>
  <c r="H119"/>
  <c r="U118"/>
  <c r="T118"/>
  <c r="K118"/>
  <c r="H118"/>
  <c r="I118" s="1"/>
  <c r="J118" s="1"/>
  <c r="U117"/>
  <c r="T117"/>
  <c r="K117"/>
  <c r="I117"/>
  <c r="J117" s="1"/>
  <c r="H117"/>
  <c r="U116"/>
  <c r="T116"/>
  <c r="K116"/>
  <c r="I116"/>
  <c r="J116" s="1"/>
  <c r="H116"/>
  <c r="U115"/>
  <c r="T115"/>
  <c r="K115"/>
  <c r="H115"/>
  <c r="I115" s="1"/>
  <c r="J115" s="1"/>
  <c r="U114"/>
  <c r="T114"/>
  <c r="K114"/>
  <c r="I114"/>
  <c r="J114" s="1"/>
  <c r="H114"/>
  <c r="U113"/>
  <c r="T113"/>
  <c r="K113"/>
  <c r="H113"/>
  <c r="I113" s="1"/>
  <c r="J113" s="1"/>
  <c r="U112"/>
  <c r="T112"/>
  <c r="K112"/>
  <c r="I112"/>
  <c r="J112" s="1"/>
  <c r="H112"/>
  <c r="U111"/>
  <c r="T111"/>
  <c r="K111"/>
  <c r="H111"/>
  <c r="I111" s="1"/>
  <c r="J111" s="1"/>
  <c r="U110"/>
  <c r="T110"/>
  <c r="K110"/>
  <c r="I110"/>
  <c r="J110" s="1"/>
  <c r="H110"/>
  <c r="U109"/>
  <c r="T109"/>
  <c r="K109"/>
  <c r="H109"/>
  <c r="I109" s="1"/>
  <c r="J109" s="1"/>
  <c r="U108"/>
  <c r="T108"/>
  <c r="K108"/>
  <c r="I108"/>
  <c r="J108" s="1"/>
  <c r="H108"/>
  <c r="U107"/>
  <c r="T107"/>
  <c r="K107"/>
  <c r="H107"/>
  <c r="I107" s="1"/>
  <c r="J107" s="1"/>
  <c r="U106"/>
  <c r="T106"/>
  <c r="K106"/>
  <c r="I106"/>
  <c r="J106" s="1"/>
  <c r="H106"/>
  <c r="U105"/>
  <c r="T105"/>
  <c r="K105"/>
  <c r="H105"/>
  <c r="I105" s="1"/>
  <c r="J105" s="1"/>
  <c r="U104"/>
  <c r="T104"/>
  <c r="K104"/>
  <c r="I104"/>
  <c r="J104" s="1"/>
  <c r="H104"/>
  <c r="U103"/>
  <c r="T103"/>
  <c r="K103"/>
  <c r="H103"/>
  <c r="I103" s="1"/>
  <c r="J103" s="1"/>
  <c r="U102"/>
  <c r="T102"/>
  <c r="K102"/>
  <c r="H102"/>
  <c r="I102" s="1"/>
  <c r="J102" s="1"/>
  <c r="U101"/>
  <c r="T101"/>
  <c r="K101"/>
  <c r="H101"/>
  <c r="I101" s="1"/>
  <c r="J101" s="1"/>
  <c r="U100"/>
  <c r="T100"/>
  <c r="K100"/>
  <c r="H100"/>
  <c r="I100" s="1"/>
  <c r="J100" s="1"/>
  <c r="U99"/>
  <c r="T99"/>
  <c r="K99"/>
  <c r="I99"/>
  <c r="J99" s="1"/>
  <c r="H99"/>
  <c r="U98"/>
  <c r="T98"/>
  <c r="K98"/>
  <c r="H98"/>
  <c r="I98" s="1"/>
  <c r="J98" s="1"/>
  <c r="U97"/>
  <c r="T97"/>
  <c r="K97"/>
  <c r="I97"/>
  <c r="J97" s="1"/>
  <c r="H97"/>
  <c r="U96"/>
  <c r="T96"/>
  <c r="K96"/>
  <c r="H96"/>
  <c r="I96" s="1"/>
  <c r="J96" s="1"/>
  <c r="U95"/>
  <c r="T95"/>
  <c r="K95"/>
  <c r="I95"/>
  <c r="J95" s="1"/>
  <c r="H95"/>
  <c r="U94"/>
  <c r="T94"/>
  <c r="K94"/>
  <c r="H94"/>
  <c r="I94" s="1"/>
  <c r="J94" s="1"/>
  <c r="U93"/>
  <c r="T93"/>
  <c r="K93"/>
  <c r="I93"/>
  <c r="J93" s="1"/>
  <c r="H93"/>
  <c r="U92"/>
  <c r="T92"/>
  <c r="K92"/>
  <c r="H92"/>
  <c r="I92" s="1"/>
  <c r="J92" s="1"/>
  <c r="U91"/>
  <c r="T91"/>
  <c r="K91"/>
  <c r="I91"/>
  <c r="J91" s="1"/>
  <c r="H91"/>
  <c r="U90"/>
  <c r="T90"/>
  <c r="K90"/>
  <c r="H90"/>
  <c r="I90" s="1"/>
  <c r="J90" s="1"/>
  <c r="U89"/>
  <c r="T89"/>
  <c r="K89"/>
  <c r="I89"/>
  <c r="J89" s="1"/>
  <c r="H89"/>
  <c r="U88"/>
  <c r="T88"/>
  <c r="K88"/>
  <c r="H88"/>
  <c r="I88" s="1"/>
  <c r="J88" s="1"/>
  <c r="U87"/>
  <c r="T87"/>
  <c r="K87"/>
  <c r="I87"/>
  <c r="J87" s="1"/>
  <c r="H87"/>
  <c r="U86"/>
  <c r="T86"/>
  <c r="K86"/>
  <c r="H86"/>
  <c r="I86" s="1"/>
  <c r="J86" s="1"/>
  <c r="U85"/>
  <c r="T85"/>
  <c r="K85"/>
  <c r="I85"/>
  <c r="J85" s="1"/>
  <c r="H85"/>
  <c r="U84"/>
  <c r="T84"/>
  <c r="K84"/>
  <c r="H84"/>
  <c r="I84" s="1"/>
  <c r="J84" s="1"/>
  <c r="U83"/>
  <c r="T83"/>
  <c r="K83"/>
  <c r="I83"/>
  <c r="J83" s="1"/>
  <c r="H83"/>
  <c r="U82"/>
  <c r="T82"/>
  <c r="K82"/>
  <c r="H82"/>
  <c r="I82" s="1"/>
  <c r="J82" s="1"/>
  <c r="U81"/>
  <c r="T81"/>
  <c r="K81"/>
  <c r="I81"/>
  <c r="J81" s="1"/>
  <c r="H81"/>
  <c r="U80"/>
  <c r="T80"/>
  <c r="K80"/>
  <c r="H80"/>
  <c r="I80" s="1"/>
  <c r="J80" s="1"/>
  <c r="U79"/>
  <c r="T79"/>
  <c r="K79"/>
  <c r="I79"/>
  <c r="J79" s="1"/>
  <c r="H79"/>
  <c r="U78"/>
  <c r="T78"/>
  <c r="K78"/>
  <c r="H78"/>
  <c r="I78" s="1"/>
  <c r="J78" s="1"/>
  <c r="U77"/>
  <c r="T77"/>
  <c r="K77"/>
  <c r="I77"/>
  <c r="J77" s="1"/>
  <c r="H77"/>
  <c r="U76"/>
  <c r="T76"/>
  <c r="K76"/>
  <c r="H76"/>
  <c r="I76" s="1"/>
  <c r="J76" s="1"/>
  <c r="U75"/>
  <c r="T75"/>
  <c r="K75"/>
  <c r="I75"/>
  <c r="J75" s="1"/>
  <c r="H75"/>
  <c r="U74"/>
  <c r="T74"/>
  <c r="K74"/>
  <c r="H74"/>
  <c r="I74" s="1"/>
  <c r="J74" s="1"/>
  <c r="U73"/>
  <c r="T73"/>
  <c r="K73"/>
  <c r="I73"/>
  <c r="J73" s="1"/>
  <c r="H73"/>
  <c r="U72"/>
  <c r="T72"/>
  <c r="K72"/>
  <c r="H72"/>
  <c r="I72" s="1"/>
  <c r="J72" s="1"/>
  <c r="U71"/>
  <c r="T71"/>
  <c r="K71"/>
  <c r="I71"/>
  <c r="J71" s="1"/>
  <c r="H71"/>
  <c r="U70"/>
  <c r="T70"/>
  <c r="K70"/>
  <c r="H70"/>
  <c r="I70" s="1"/>
  <c r="J70" s="1"/>
  <c r="U69"/>
  <c r="T69"/>
  <c r="K69"/>
  <c r="I69"/>
  <c r="J69" s="1"/>
  <c r="H69"/>
  <c r="U68"/>
  <c r="T68"/>
  <c r="K68"/>
  <c r="H68"/>
  <c r="I68" s="1"/>
  <c r="J68" s="1"/>
  <c r="U67"/>
  <c r="T67"/>
  <c r="K67"/>
  <c r="I67"/>
  <c r="J67" s="1"/>
  <c r="H67"/>
  <c r="U66"/>
  <c r="T66"/>
  <c r="K66"/>
  <c r="H66"/>
  <c r="I66" s="1"/>
  <c r="J66" s="1"/>
  <c r="U65"/>
  <c r="T65"/>
  <c r="K65"/>
  <c r="I65"/>
  <c r="J65" s="1"/>
  <c r="H65"/>
  <c r="U64"/>
  <c r="T64"/>
  <c r="K64"/>
  <c r="H64"/>
  <c r="I64" s="1"/>
  <c r="J64" s="1"/>
  <c r="U63"/>
  <c r="T63"/>
  <c r="K63"/>
  <c r="I63"/>
  <c r="J63" s="1"/>
  <c r="H63"/>
  <c r="U62"/>
  <c r="T62"/>
  <c r="K62"/>
  <c r="H62"/>
  <c r="I62" s="1"/>
  <c r="J62" s="1"/>
  <c r="U61"/>
  <c r="T61"/>
  <c r="K61"/>
  <c r="I61"/>
  <c r="J61" s="1"/>
  <c r="H61"/>
  <c r="U60"/>
  <c r="T60"/>
  <c r="K60"/>
  <c r="H60"/>
  <c r="I60" s="1"/>
  <c r="J60" s="1"/>
  <c r="U59"/>
  <c r="T59"/>
  <c r="K59"/>
  <c r="I59"/>
  <c r="J59" s="1"/>
  <c r="H59"/>
  <c r="U58"/>
  <c r="T58"/>
  <c r="K58"/>
  <c r="H58"/>
  <c r="I58" s="1"/>
  <c r="J58" s="1"/>
  <c r="U57"/>
  <c r="T57"/>
  <c r="K57"/>
  <c r="I57"/>
  <c r="J57" s="1"/>
  <c r="H57"/>
  <c r="U56"/>
  <c r="T56"/>
  <c r="K56"/>
  <c r="H56"/>
  <c r="I56" s="1"/>
  <c r="J56" s="1"/>
  <c r="U55"/>
  <c r="T55"/>
  <c r="K55"/>
  <c r="I55"/>
  <c r="J55" s="1"/>
  <c r="H55"/>
  <c r="U54"/>
  <c r="T54"/>
  <c r="K54"/>
  <c r="H54"/>
  <c r="I54" s="1"/>
  <c r="J54" s="1"/>
  <c r="U53"/>
  <c r="T53"/>
  <c r="K53"/>
  <c r="I53"/>
  <c r="J53" s="1"/>
  <c r="H53"/>
  <c r="U52"/>
  <c r="T52"/>
  <c r="K52"/>
  <c r="H52"/>
  <c r="I52" s="1"/>
  <c r="J52" s="1"/>
  <c r="U51"/>
  <c r="T51"/>
  <c r="K51"/>
  <c r="I51"/>
  <c r="J51" s="1"/>
  <c r="H51"/>
  <c r="U50"/>
  <c r="T50"/>
  <c r="K50"/>
  <c r="H50"/>
  <c r="I50" s="1"/>
  <c r="J50" s="1"/>
  <c r="U49"/>
  <c r="T49"/>
  <c r="K49"/>
  <c r="I49"/>
  <c r="J49" s="1"/>
  <c r="H49"/>
  <c r="U48"/>
  <c r="T48"/>
  <c r="K48"/>
  <c r="H48"/>
  <c r="I48" s="1"/>
  <c r="J48" s="1"/>
  <c r="U47"/>
  <c r="T47"/>
  <c r="K47"/>
  <c r="I47"/>
  <c r="J47" s="1"/>
  <c r="H47"/>
  <c r="U46"/>
  <c r="T46"/>
  <c r="K46"/>
  <c r="H46"/>
  <c r="I46" s="1"/>
  <c r="J46" s="1"/>
  <c r="U45"/>
  <c r="T45"/>
  <c r="K45"/>
  <c r="I45"/>
  <c r="J45" s="1"/>
  <c r="H45"/>
  <c r="U44"/>
  <c r="T44"/>
  <c r="K44"/>
  <c r="H44"/>
  <c r="I44" s="1"/>
  <c r="J44" s="1"/>
  <c r="U43"/>
  <c r="T43"/>
  <c r="K43"/>
  <c r="I43"/>
  <c r="J43" s="1"/>
  <c r="H43"/>
  <c r="U42"/>
  <c r="T42"/>
  <c r="K42"/>
  <c r="H42"/>
  <c r="I42" s="1"/>
  <c r="J42" s="1"/>
  <c r="U41"/>
  <c r="T41"/>
  <c r="K41"/>
  <c r="I41"/>
  <c r="J41" s="1"/>
  <c r="H41"/>
  <c r="U40"/>
  <c r="T40"/>
  <c r="K40"/>
  <c r="H40"/>
  <c r="I40" s="1"/>
  <c r="J40" s="1"/>
  <c r="U39"/>
  <c r="T39"/>
  <c r="K39"/>
  <c r="I39"/>
  <c r="J39" s="1"/>
  <c r="H39"/>
  <c r="U38"/>
  <c r="T38"/>
  <c r="K38"/>
  <c r="H38"/>
  <c r="I38" s="1"/>
  <c r="J38" s="1"/>
  <c r="U37"/>
  <c r="T37"/>
  <c r="K37"/>
  <c r="I37"/>
  <c r="J37" s="1"/>
  <c r="H37"/>
  <c r="U36"/>
  <c r="T36"/>
  <c r="K36"/>
  <c r="H36"/>
  <c r="I36" s="1"/>
  <c r="J36" s="1"/>
  <c r="U35"/>
  <c r="T35"/>
  <c r="K35"/>
  <c r="I35"/>
  <c r="J35" s="1"/>
  <c r="H35"/>
  <c r="U34"/>
  <c r="T34"/>
  <c r="K34"/>
  <c r="H34"/>
  <c r="I34" s="1"/>
  <c r="J34" s="1"/>
  <c r="U33"/>
  <c r="T33"/>
  <c r="K33"/>
  <c r="H33"/>
  <c r="I33" s="1"/>
  <c r="J33" s="1"/>
  <c r="BU32"/>
  <c r="BU33" s="1"/>
  <c r="U32"/>
  <c r="T32"/>
  <c r="K32"/>
  <c r="I32"/>
  <c r="J32" s="1"/>
  <c r="H32"/>
  <c r="U31"/>
  <c r="T31"/>
  <c r="K31"/>
  <c r="H31"/>
  <c r="I31" s="1"/>
  <c r="J31" s="1"/>
  <c r="U30"/>
  <c r="T30"/>
  <c r="K30"/>
  <c r="I30"/>
  <c r="J30" s="1"/>
  <c r="H30"/>
  <c r="U29"/>
  <c r="T29"/>
  <c r="K29"/>
  <c r="H29"/>
  <c r="I29" s="1"/>
  <c r="J29" s="1"/>
  <c r="U28"/>
  <c r="T28"/>
  <c r="K28"/>
  <c r="I28"/>
  <c r="J28" s="1"/>
  <c r="H28"/>
  <c r="U27"/>
  <c r="T27"/>
  <c r="K27"/>
  <c r="H27"/>
  <c r="I27" s="1"/>
  <c r="J27" s="1"/>
  <c r="U26"/>
  <c r="T26"/>
  <c r="K26"/>
  <c r="I26"/>
  <c r="J26" s="1"/>
  <c r="H26"/>
  <c r="U25"/>
  <c r="T25"/>
  <c r="K25"/>
  <c r="H25"/>
  <c r="I25" s="1"/>
  <c r="J25" s="1"/>
  <c r="U24"/>
  <c r="T24"/>
  <c r="K24"/>
  <c r="I24"/>
  <c r="J24" s="1"/>
  <c r="H24"/>
  <c r="BW23"/>
  <c r="BW24" s="1"/>
  <c r="U23"/>
  <c r="T23"/>
  <c r="K23"/>
  <c r="I23"/>
  <c r="J23" s="1"/>
  <c r="H23"/>
  <c r="U22"/>
  <c r="T22"/>
  <c r="K22"/>
  <c r="H22"/>
  <c r="I22" s="1"/>
  <c r="J22" s="1"/>
  <c r="U21"/>
  <c r="T21"/>
  <c r="K21"/>
  <c r="I21"/>
  <c r="J21" s="1"/>
  <c r="H21"/>
  <c r="U20"/>
  <c r="T20"/>
  <c r="K20"/>
  <c r="BZ4" s="1"/>
  <c r="I20"/>
  <c r="J20" s="1"/>
  <c r="H20"/>
  <c r="BV18"/>
  <c r="BW18" s="1"/>
  <c r="BX18" s="1"/>
  <c r="BY18" s="1"/>
  <c r="BZ18" s="1"/>
  <c r="K18"/>
  <c r="I18"/>
  <c r="J18" s="1"/>
  <c r="L18" s="1"/>
  <c r="H18"/>
  <c r="BP17"/>
  <c r="BO17"/>
  <c r="BN17"/>
  <c r="BK17"/>
  <c r="BJ17"/>
  <c r="BI17"/>
  <c r="BV14"/>
  <c r="BV13"/>
  <c r="BW4"/>
  <c r="AA191" i="1"/>
  <c r="Z191"/>
  <c r="G191"/>
  <c r="I191" s="1"/>
  <c r="AA190"/>
  <c r="Z190"/>
  <c r="I190"/>
  <c r="Q190" s="1"/>
  <c r="G190"/>
  <c r="L190" s="1"/>
  <c r="AA189"/>
  <c r="Z189"/>
  <c r="G189"/>
  <c r="I189" s="1"/>
  <c r="AA188"/>
  <c r="Z188"/>
  <c r="I188"/>
  <c r="Q188" s="1"/>
  <c r="G188"/>
  <c r="L188" s="1"/>
  <c r="AA187"/>
  <c r="Z187"/>
  <c r="G187"/>
  <c r="I187" s="1"/>
  <c r="AA186"/>
  <c r="Z186"/>
  <c r="I186"/>
  <c r="Q186" s="1"/>
  <c r="G186"/>
  <c r="L186" s="1"/>
  <c r="AA185"/>
  <c r="Z185"/>
  <c r="G185"/>
  <c r="I185" s="1"/>
  <c r="AA184"/>
  <c r="Z184"/>
  <c r="I184"/>
  <c r="Q184" s="1"/>
  <c r="G184"/>
  <c r="L184" s="1"/>
  <c r="AA183"/>
  <c r="Z183"/>
  <c r="G183"/>
  <c r="I183" s="1"/>
  <c r="AA182"/>
  <c r="Z182"/>
  <c r="I182"/>
  <c r="Q182" s="1"/>
  <c r="G182"/>
  <c r="L182" s="1"/>
  <c r="AA181"/>
  <c r="Z181"/>
  <c r="G181"/>
  <c r="I181" s="1"/>
  <c r="AA180"/>
  <c r="Z180"/>
  <c r="I180"/>
  <c r="Q180" s="1"/>
  <c r="G180"/>
  <c r="L180" s="1"/>
  <c r="AA179"/>
  <c r="Z179"/>
  <c r="G179"/>
  <c r="I179" s="1"/>
  <c r="AA178"/>
  <c r="Z178"/>
  <c r="I178"/>
  <c r="Q178" s="1"/>
  <c r="G178"/>
  <c r="L178" s="1"/>
  <c r="AA177"/>
  <c r="Z177"/>
  <c r="G177"/>
  <c r="I177" s="1"/>
  <c r="AA176"/>
  <c r="Z176"/>
  <c r="I176"/>
  <c r="Q176" s="1"/>
  <c r="G176"/>
  <c r="L176" s="1"/>
  <c r="AA175"/>
  <c r="Z175"/>
  <c r="G175"/>
  <c r="I175" s="1"/>
  <c r="AA174"/>
  <c r="Z174"/>
  <c r="I174"/>
  <c r="Q174" s="1"/>
  <c r="G174"/>
  <c r="L174" s="1"/>
  <c r="AA173"/>
  <c r="Z173"/>
  <c r="G173"/>
  <c r="I173" s="1"/>
  <c r="Q173" s="1"/>
  <c r="AA172"/>
  <c r="Z172"/>
  <c r="G172"/>
  <c r="I172" s="1"/>
  <c r="AA171"/>
  <c r="Z171"/>
  <c r="I171"/>
  <c r="Q171" s="1"/>
  <c r="G171"/>
  <c r="L171" s="1"/>
  <c r="AA170"/>
  <c r="Z170"/>
  <c r="G170"/>
  <c r="I170" s="1"/>
  <c r="AA169"/>
  <c r="Z169"/>
  <c r="I169"/>
  <c r="Q169" s="1"/>
  <c r="G169"/>
  <c r="L169" s="1"/>
  <c r="AA168"/>
  <c r="Z168"/>
  <c r="G168"/>
  <c r="I168" s="1"/>
  <c r="AA167"/>
  <c r="Z167"/>
  <c r="I167"/>
  <c r="Q167" s="1"/>
  <c r="G167"/>
  <c r="L167" s="1"/>
  <c r="AA166"/>
  <c r="Z166"/>
  <c r="G166"/>
  <c r="I166" s="1"/>
  <c r="AA165"/>
  <c r="Z165"/>
  <c r="I165"/>
  <c r="Q165" s="1"/>
  <c r="G165"/>
  <c r="L165" s="1"/>
  <c r="AA164"/>
  <c r="Z164"/>
  <c r="G164"/>
  <c r="I164" s="1"/>
  <c r="AA163"/>
  <c r="Z163"/>
  <c r="I163"/>
  <c r="Q163" s="1"/>
  <c r="G163"/>
  <c r="L163" s="1"/>
  <c r="AA162"/>
  <c r="Z162"/>
  <c r="G162"/>
  <c r="I162" s="1"/>
  <c r="AA161"/>
  <c r="Z161"/>
  <c r="I161"/>
  <c r="Q161" s="1"/>
  <c r="G161"/>
  <c r="L161" s="1"/>
  <c r="AA160"/>
  <c r="Z160"/>
  <c r="G160"/>
  <c r="I160" s="1"/>
  <c r="AA159"/>
  <c r="Z159"/>
  <c r="I159"/>
  <c r="Q159" s="1"/>
  <c r="G159"/>
  <c r="L159" s="1"/>
  <c r="AA158"/>
  <c r="Z158"/>
  <c r="G158"/>
  <c r="I158" s="1"/>
  <c r="AA157"/>
  <c r="Z157"/>
  <c r="I157"/>
  <c r="Q157" s="1"/>
  <c r="G157"/>
  <c r="L157" s="1"/>
  <c r="AA156"/>
  <c r="Z156"/>
  <c r="G156"/>
  <c r="I156" s="1"/>
  <c r="AA155"/>
  <c r="Z155"/>
  <c r="I155"/>
  <c r="Q155" s="1"/>
  <c r="G155"/>
  <c r="L155" s="1"/>
  <c r="AA154"/>
  <c r="Z154"/>
  <c r="G154"/>
  <c r="I154" s="1"/>
  <c r="AA153"/>
  <c r="Z153"/>
  <c r="I153"/>
  <c r="Q153" s="1"/>
  <c r="G153"/>
  <c r="L153" s="1"/>
  <c r="AA152"/>
  <c r="Z152"/>
  <c r="I152"/>
  <c r="Q152" s="1"/>
  <c r="G152"/>
  <c r="L152" s="1"/>
  <c r="AA151"/>
  <c r="Z151"/>
  <c r="G151"/>
  <c r="I151" s="1"/>
  <c r="AA150"/>
  <c r="Z150"/>
  <c r="I150"/>
  <c r="Q150" s="1"/>
  <c r="G150"/>
  <c r="L150" s="1"/>
  <c r="AA149"/>
  <c r="Z149"/>
  <c r="G149"/>
  <c r="I149" s="1"/>
  <c r="AA148"/>
  <c r="Z148"/>
  <c r="I148"/>
  <c r="Q148" s="1"/>
  <c r="G148"/>
  <c r="L148" s="1"/>
  <c r="AA147"/>
  <c r="Z147"/>
  <c r="G147"/>
  <c r="I147" s="1"/>
  <c r="AA146"/>
  <c r="Z146"/>
  <c r="I146"/>
  <c r="Q146" s="1"/>
  <c r="G146"/>
  <c r="L146" s="1"/>
  <c r="AA145"/>
  <c r="Z145"/>
  <c r="G145"/>
  <c r="I145" s="1"/>
  <c r="AA144"/>
  <c r="Z144"/>
  <c r="I144"/>
  <c r="Q144" s="1"/>
  <c r="G144"/>
  <c r="L144" s="1"/>
  <c r="AA143"/>
  <c r="Z143"/>
  <c r="G143"/>
  <c r="I143" s="1"/>
  <c r="AA142"/>
  <c r="Z142"/>
  <c r="I142"/>
  <c r="Q142" s="1"/>
  <c r="G142"/>
  <c r="L142" s="1"/>
  <c r="AA141"/>
  <c r="Z141"/>
  <c r="G141"/>
  <c r="I141" s="1"/>
  <c r="AA140"/>
  <c r="Z140"/>
  <c r="I140"/>
  <c r="Q140" s="1"/>
  <c r="G140"/>
  <c r="L140" s="1"/>
  <c r="AA139"/>
  <c r="Z139"/>
  <c r="G139"/>
  <c r="I139" s="1"/>
  <c r="AA138"/>
  <c r="Z138"/>
  <c r="I138"/>
  <c r="Q138" s="1"/>
  <c r="G138"/>
  <c r="L138" s="1"/>
  <c r="AA137"/>
  <c r="Z137"/>
  <c r="G137"/>
  <c r="I137" s="1"/>
  <c r="AA136"/>
  <c r="Z136"/>
  <c r="I136"/>
  <c r="Q136" s="1"/>
  <c r="G136"/>
  <c r="L136" s="1"/>
  <c r="AA135"/>
  <c r="Z135"/>
  <c r="G135"/>
  <c r="I135" s="1"/>
  <c r="AA134"/>
  <c r="Z134"/>
  <c r="I134"/>
  <c r="Q134" s="1"/>
  <c r="G134"/>
  <c r="L134" s="1"/>
  <c r="AA133"/>
  <c r="Z133"/>
  <c r="G133"/>
  <c r="I133" s="1"/>
  <c r="AA132"/>
  <c r="Z132"/>
  <c r="I132"/>
  <c r="Q132" s="1"/>
  <c r="G132"/>
  <c r="L132" s="1"/>
  <c r="AA131"/>
  <c r="Z131"/>
  <c r="G131"/>
  <c r="I131" s="1"/>
  <c r="AA130"/>
  <c r="Z130"/>
  <c r="I130"/>
  <c r="Q130" s="1"/>
  <c r="G130"/>
  <c r="L130" s="1"/>
  <c r="AA129"/>
  <c r="Z129"/>
  <c r="G129"/>
  <c r="I129" s="1"/>
  <c r="AA128"/>
  <c r="Z128"/>
  <c r="I128"/>
  <c r="Q128" s="1"/>
  <c r="G128"/>
  <c r="L128" s="1"/>
  <c r="AA127"/>
  <c r="Z127"/>
  <c r="G127"/>
  <c r="I127" s="1"/>
  <c r="AA126"/>
  <c r="Z126"/>
  <c r="I126"/>
  <c r="Q126" s="1"/>
  <c r="G126"/>
  <c r="L126" s="1"/>
  <c r="AA125"/>
  <c r="Z125"/>
  <c r="G125"/>
  <c r="I125" s="1"/>
  <c r="AA124"/>
  <c r="Z124"/>
  <c r="I124"/>
  <c r="Q124" s="1"/>
  <c r="G124"/>
  <c r="L124" s="1"/>
  <c r="AA123"/>
  <c r="Z123"/>
  <c r="G123"/>
  <c r="I123" s="1"/>
  <c r="AA122"/>
  <c r="Z122"/>
  <c r="I122"/>
  <c r="Q122" s="1"/>
  <c r="G122"/>
  <c r="L122" s="1"/>
  <c r="AA121"/>
  <c r="Z121"/>
  <c r="G121"/>
  <c r="I121" s="1"/>
  <c r="AA120"/>
  <c r="Z120"/>
  <c r="I120"/>
  <c r="Q120" s="1"/>
  <c r="G120"/>
  <c r="L120" s="1"/>
  <c r="AA119"/>
  <c r="Z119"/>
  <c r="I119"/>
  <c r="Q119" s="1"/>
  <c r="G119"/>
  <c r="L119" s="1"/>
  <c r="AA118"/>
  <c r="Z118"/>
  <c r="G118"/>
  <c r="L118" s="1"/>
  <c r="AA117"/>
  <c r="Z117"/>
  <c r="I117"/>
  <c r="Q117" s="1"/>
  <c r="G117"/>
  <c r="L117" s="1"/>
  <c r="AA116"/>
  <c r="Z116"/>
  <c r="G116"/>
  <c r="L116" s="1"/>
  <c r="AA115"/>
  <c r="Z115"/>
  <c r="I115"/>
  <c r="Q115" s="1"/>
  <c r="G115"/>
  <c r="L115" s="1"/>
  <c r="AA114"/>
  <c r="Z114"/>
  <c r="G114"/>
  <c r="L114" s="1"/>
  <c r="AA113"/>
  <c r="Z113"/>
  <c r="I113"/>
  <c r="G113"/>
  <c r="L113" s="1"/>
  <c r="AA112"/>
  <c r="Z112"/>
  <c r="I112"/>
  <c r="Q112" s="1"/>
  <c r="G112"/>
  <c r="L112" s="1"/>
  <c r="AA111"/>
  <c r="Z111"/>
  <c r="G111"/>
  <c r="L111" s="1"/>
  <c r="AA110"/>
  <c r="Z110"/>
  <c r="I110"/>
  <c r="Q110" s="1"/>
  <c r="G110"/>
  <c r="L110" s="1"/>
  <c r="AA109"/>
  <c r="Z109"/>
  <c r="G109"/>
  <c r="L109" s="1"/>
  <c r="AA108"/>
  <c r="Z108"/>
  <c r="I108"/>
  <c r="Q108" s="1"/>
  <c r="G108"/>
  <c r="L108" s="1"/>
  <c r="AA107"/>
  <c r="Z107"/>
  <c r="G107"/>
  <c r="L107" s="1"/>
  <c r="AA106"/>
  <c r="Z106"/>
  <c r="I106"/>
  <c r="Q106" s="1"/>
  <c r="G106"/>
  <c r="L106" s="1"/>
  <c r="AA105"/>
  <c r="Z105"/>
  <c r="G105"/>
  <c r="L105" s="1"/>
  <c r="AA104"/>
  <c r="Z104"/>
  <c r="I104"/>
  <c r="Q104" s="1"/>
  <c r="G104"/>
  <c r="L104" s="1"/>
  <c r="AA103"/>
  <c r="Z103"/>
  <c r="G103"/>
  <c r="L103" s="1"/>
  <c r="AA102"/>
  <c r="Z102"/>
  <c r="I102"/>
  <c r="Q102" s="1"/>
  <c r="G102"/>
  <c r="L102" s="1"/>
  <c r="AA101"/>
  <c r="Z101"/>
  <c r="G101"/>
  <c r="L101" s="1"/>
  <c r="AA100"/>
  <c r="Z100"/>
  <c r="I100"/>
  <c r="Q100" s="1"/>
  <c r="G100"/>
  <c r="L100" s="1"/>
  <c r="AA99"/>
  <c r="Z99"/>
  <c r="G99"/>
  <c r="L99" s="1"/>
  <c r="AA98"/>
  <c r="Z98"/>
  <c r="I98"/>
  <c r="Q98" s="1"/>
  <c r="G98"/>
  <c r="L98" s="1"/>
  <c r="AA97"/>
  <c r="Z97"/>
  <c r="G97"/>
  <c r="L97" s="1"/>
  <c r="AA96"/>
  <c r="Z96"/>
  <c r="I96"/>
  <c r="Q96" s="1"/>
  <c r="G96"/>
  <c r="L96" s="1"/>
  <c r="AA95"/>
  <c r="Z95"/>
  <c r="G95"/>
  <c r="L95" s="1"/>
  <c r="AA94"/>
  <c r="Z94"/>
  <c r="I94"/>
  <c r="Q94" s="1"/>
  <c r="G94"/>
  <c r="L94" s="1"/>
  <c r="AA93"/>
  <c r="Z93"/>
  <c r="G93"/>
  <c r="L93" s="1"/>
  <c r="AA92"/>
  <c r="Z92"/>
  <c r="I92"/>
  <c r="Q92" s="1"/>
  <c r="G92"/>
  <c r="L92" s="1"/>
  <c r="AA91"/>
  <c r="Z91"/>
  <c r="G91"/>
  <c r="L91" s="1"/>
  <c r="AA90"/>
  <c r="Z90"/>
  <c r="I90"/>
  <c r="Q90" s="1"/>
  <c r="G90"/>
  <c r="L90" s="1"/>
  <c r="AA89"/>
  <c r="Z89"/>
  <c r="G89"/>
  <c r="L89" s="1"/>
  <c r="AA88"/>
  <c r="Z88"/>
  <c r="I88"/>
  <c r="Q88" s="1"/>
  <c r="G88"/>
  <c r="L88" s="1"/>
  <c r="AA87"/>
  <c r="Z87"/>
  <c r="G87"/>
  <c r="L87" s="1"/>
  <c r="AA86"/>
  <c r="Z86"/>
  <c r="I86"/>
  <c r="Q86" s="1"/>
  <c r="G86"/>
  <c r="L86" s="1"/>
  <c r="AA85"/>
  <c r="Z85"/>
  <c r="G85"/>
  <c r="L85" s="1"/>
  <c r="AA84"/>
  <c r="Z84"/>
  <c r="I84"/>
  <c r="Q84" s="1"/>
  <c r="G84"/>
  <c r="L84" s="1"/>
  <c r="AA83"/>
  <c r="Z83"/>
  <c r="G83"/>
  <c r="L83" s="1"/>
  <c r="AA82"/>
  <c r="Z82"/>
  <c r="G82"/>
  <c r="I82" s="1"/>
  <c r="AA81"/>
  <c r="Z81"/>
  <c r="G81"/>
  <c r="L81" s="1"/>
  <c r="AA80"/>
  <c r="Z80"/>
  <c r="G80"/>
  <c r="I80" s="1"/>
  <c r="AA79"/>
  <c r="Z79"/>
  <c r="G79"/>
  <c r="L79" s="1"/>
  <c r="AA78"/>
  <c r="Z78"/>
  <c r="G78"/>
  <c r="I78" s="1"/>
  <c r="AA77"/>
  <c r="Z77"/>
  <c r="I77"/>
  <c r="Q77" s="1"/>
  <c r="G77"/>
  <c r="L77" s="1"/>
  <c r="AA76"/>
  <c r="Z76"/>
  <c r="G76"/>
  <c r="I76" s="1"/>
  <c r="AA75"/>
  <c r="Z75"/>
  <c r="G75"/>
  <c r="I75" s="1"/>
  <c r="AA74"/>
  <c r="Z74"/>
  <c r="I74"/>
  <c r="Q74" s="1"/>
  <c r="G74"/>
  <c r="L74" s="1"/>
  <c r="AA73"/>
  <c r="Z73"/>
  <c r="I73"/>
  <c r="Q73" s="1"/>
  <c r="G73"/>
  <c r="L73" s="1"/>
  <c r="AA72"/>
  <c r="Z72"/>
  <c r="G72"/>
  <c r="L72" s="1"/>
  <c r="AA71"/>
  <c r="Z71"/>
  <c r="I71"/>
  <c r="Q71" s="1"/>
  <c r="G71"/>
  <c r="L71" s="1"/>
  <c r="AA70"/>
  <c r="Z70"/>
  <c r="G70"/>
  <c r="L70" s="1"/>
  <c r="AA69"/>
  <c r="Z69"/>
  <c r="I69"/>
  <c r="Q69" s="1"/>
  <c r="G69"/>
  <c r="L69" s="1"/>
  <c r="AA68"/>
  <c r="Z68"/>
  <c r="G68"/>
  <c r="L68" s="1"/>
  <c r="AA67"/>
  <c r="Z67"/>
  <c r="I67"/>
  <c r="Q67" s="1"/>
  <c r="G67"/>
  <c r="L67" s="1"/>
  <c r="AA66"/>
  <c r="Z66"/>
  <c r="G66"/>
  <c r="L66" s="1"/>
  <c r="AA65"/>
  <c r="Z65"/>
  <c r="I65"/>
  <c r="Q65" s="1"/>
  <c r="G65"/>
  <c r="L65" s="1"/>
  <c r="AA64"/>
  <c r="Z64"/>
  <c r="G64"/>
  <c r="L64" s="1"/>
  <c r="AA63"/>
  <c r="Z63"/>
  <c r="I63"/>
  <c r="Q63" s="1"/>
  <c r="G63"/>
  <c r="L63" s="1"/>
  <c r="AA62"/>
  <c r="Z62"/>
  <c r="I62"/>
  <c r="Q62" s="1"/>
  <c r="G62"/>
  <c r="L62" s="1"/>
  <c r="AA61"/>
  <c r="Z61"/>
  <c r="G61"/>
  <c r="L61" s="1"/>
  <c r="AA60"/>
  <c r="Z60"/>
  <c r="I60"/>
  <c r="Q60" s="1"/>
  <c r="G60"/>
  <c r="L60" s="1"/>
  <c r="AA59"/>
  <c r="Z59"/>
  <c r="G59"/>
  <c r="L59" s="1"/>
  <c r="AA58"/>
  <c r="Z58"/>
  <c r="I58"/>
  <c r="Q58" s="1"/>
  <c r="G58"/>
  <c r="L58" s="1"/>
  <c r="AA57"/>
  <c r="Z57"/>
  <c r="G57"/>
  <c r="L57" s="1"/>
  <c r="AA56"/>
  <c r="Z56"/>
  <c r="I56"/>
  <c r="Q56" s="1"/>
  <c r="G56"/>
  <c r="L56" s="1"/>
  <c r="AA55"/>
  <c r="Z55"/>
  <c r="G55"/>
  <c r="L55" s="1"/>
  <c r="AA54"/>
  <c r="Z54"/>
  <c r="I54"/>
  <c r="Q54" s="1"/>
  <c r="G54"/>
  <c r="L54" s="1"/>
  <c r="AA53"/>
  <c r="Z53"/>
  <c r="G53"/>
  <c r="L53" s="1"/>
  <c r="AA52"/>
  <c r="Z52"/>
  <c r="I52"/>
  <c r="Q52" s="1"/>
  <c r="G52"/>
  <c r="L52" s="1"/>
  <c r="AA51"/>
  <c r="Z51"/>
  <c r="G51"/>
  <c r="L51" s="1"/>
  <c r="AA50"/>
  <c r="Z50"/>
  <c r="I50"/>
  <c r="Q50" s="1"/>
  <c r="G50"/>
  <c r="L50" s="1"/>
  <c r="AA49"/>
  <c r="Z49"/>
  <c r="G49"/>
  <c r="L49" s="1"/>
  <c r="AA48"/>
  <c r="Z48"/>
  <c r="I48"/>
  <c r="Q48" s="1"/>
  <c r="G48"/>
  <c r="L48" s="1"/>
  <c r="AA47"/>
  <c r="Z47"/>
  <c r="G47"/>
  <c r="L47" s="1"/>
  <c r="AA46"/>
  <c r="Z46"/>
  <c r="I46"/>
  <c r="Q46" s="1"/>
  <c r="G46"/>
  <c r="L46" s="1"/>
  <c r="AA45"/>
  <c r="Z45"/>
  <c r="G45"/>
  <c r="L45" s="1"/>
  <c r="AA44"/>
  <c r="Z44"/>
  <c r="I44"/>
  <c r="Q44" s="1"/>
  <c r="G44"/>
  <c r="L44" s="1"/>
  <c r="AA43"/>
  <c r="Z43"/>
  <c r="G43"/>
  <c r="L43" s="1"/>
  <c r="AA42"/>
  <c r="Z42"/>
  <c r="I42"/>
  <c r="Q42" s="1"/>
  <c r="G42"/>
  <c r="L42" s="1"/>
  <c r="AA41"/>
  <c r="Z41"/>
  <c r="G41"/>
  <c r="L41" s="1"/>
  <c r="AA40"/>
  <c r="Z40"/>
  <c r="I40"/>
  <c r="Q40" s="1"/>
  <c r="G40"/>
  <c r="L40" s="1"/>
  <c r="AA39"/>
  <c r="Z39"/>
  <c r="G39"/>
  <c r="L39" s="1"/>
  <c r="AA38"/>
  <c r="Z38"/>
  <c r="I38"/>
  <c r="Q38" s="1"/>
  <c r="G38"/>
  <c r="L38" s="1"/>
  <c r="AA37"/>
  <c r="Z37"/>
  <c r="G37"/>
  <c r="L37" s="1"/>
  <c r="AA36"/>
  <c r="Z36"/>
  <c r="I36"/>
  <c r="Q36" s="1"/>
  <c r="G36"/>
  <c r="L36" s="1"/>
  <c r="AA35"/>
  <c r="Z35"/>
  <c r="G35"/>
  <c r="L35" s="1"/>
  <c r="AA34"/>
  <c r="Z34"/>
  <c r="I34"/>
  <c r="Q34" s="1"/>
  <c r="G34"/>
  <c r="L34" s="1"/>
  <c r="AA33"/>
  <c r="Z33"/>
  <c r="G33"/>
  <c r="L33" s="1"/>
  <c r="AA32"/>
  <c r="Z32"/>
  <c r="G32"/>
  <c r="I32" s="1"/>
  <c r="AG31"/>
  <c r="G31"/>
  <c r="I31" s="1"/>
  <c r="AA30"/>
  <c r="Z30"/>
  <c r="G30"/>
  <c r="L30" s="1"/>
  <c r="AI29"/>
  <c r="AM29" s="1"/>
  <c r="AO29" s="1"/>
  <c r="AQ29" s="1"/>
  <c r="AS29" s="1"/>
  <c r="AU29" s="1"/>
  <c r="AH29"/>
  <c r="AL29" s="1"/>
  <c r="AN29" s="1"/>
  <c r="AP29" s="1"/>
  <c r="AR29" s="1"/>
  <c r="AT29" s="1"/>
  <c r="AG29"/>
  <c r="Q29"/>
  <c r="P29"/>
  <c r="AA28"/>
  <c r="Z28"/>
  <c r="I28"/>
  <c r="Q28" s="1"/>
  <c r="G28"/>
  <c r="L28" s="1"/>
  <c r="L22" i="2" l="1"/>
  <c r="V22" s="1"/>
  <c r="W22" s="1"/>
  <c r="L21"/>
  <c r="V21" s="1"/>
  <c r="AC20"/>
  <c r="L20"/>
  <c r="BU4"/>
  <c r="AC23"/>
  <c r="L23"/>
  <c r="V23" s="1"/>
  <c r="L24"/>
  <c r="V24" s="1"/>
  <c r="W24" s="1"/>
  <c r="W21"/>
  <c r="W23"/>
  <c r="L26"/>
  <c r="V26" s="1"/>
  <c r="W26" s="1"/>
  <c r="L27"/>
  <c r="V27" s="1"/>
  <c r="L30"/>
  <c r="V30" s="1"/>
  <c r="W30" s="1"/>
  <c r="L31"/>
  <c r="V31" s="1"/>
  <c r="W31" s="1"/>
  <c r="AC33"/>
  <c r="L33"/>
  <c r="V33" s="1"/>
  <c r="L34"/>
  <c r="V34" s="1"/>
  <c r="W34" s="1"/>
  <c r="Y34" s="1"/>
  <c r="L37"/>
  <c r="V37" s="1"/>
  <c r="L38"/>
  <c r="V38" s="1"/>
  <c r="W38" s="1"/>
  <c r="Y38" s="1"/>
  <c r="L41"/>
  <c r="V41" s="1"/>
  <c r="L42"/>
  <c r="V42" s="1"/>
  <c r="W42" s="1"/>
  <c r="Y42" s="1"/>
  <c r="L45"/>
  <c r="V45" s="1"/>
  <c r="L46"/>
  <c r="V46" s="1"/>
  <c r="W46" s="1"/>
  <c r="L49"/>
  <c r="V49" s="1"/>
  <c r="W49" s="1"/>
  <c r="Y49" s="1"/>
  <c r="L50"/>
  <c r="V50" s="1"/>
  <c r="W50" s="1"/>
  <c r="L53"/>
  <c r="V53" s="1"/>
  <c r="L54"/>
  <c r="V54" s="1"/>
  <c r="W54" s="1"/>
  <c r="L57"/>
  <c r="V57" s="1"/>
  <c r="W57" s="1"/>
  <c r="Y57" s="1"/>
  <c r="L58"/>
  <c r="V58" s="1"/>
  <c r="W58" s="1"/>
  <c r="L61"/>
  <c r="V61" s="1"/>
  <c r="L62"/>
  <c r="V62" s="1"/>
  <c r="W62" s="1"/>
  <c r="L65"/>
  <c r="V65" s="1"/>
  <c r="W65" s="1"/>
  <c r="Y65" s="1"/>
  <c r="L66"/>
  <c r="V66" s="1"/>
  <c r="W66" s="1"/>
  <c r="L69"/>
  <c r="V69" s="1"/>
  <c r="L70"/>
  <c r="V70" s="1"/>
  <c r="W70" s="1"/>
  <c r="L73"/>
  <c r="V73" s="1"/>
  <c r="W73" s="1"/>
  <c r="Y73" s="1"/>
  <c r="L74"/>
  <c r="V74" s="1"/>
  <c r="W74" s="1"/>
  <c r="L77"/>
  <c r="V77" s="1"/>
  <c r="L78"/>
  <c r="V78" s="1"/>
  <c r="W78" s="1"/>
  <c r="L81"/>
  <c r="V81" s="1"/>
  <c r="W81" s="1"/>
  <c r="Y81" s="1"/>
  <c r="L82"/>
  <c r="V82" s="1"/>
  <c r="W82" s="1"/>
  <c r="L85"/>
  <c r="V85" s="1"/>
  <c r="W27"/>
  <c r="W33"/>
  <c r="W37"/>
  <c r="W41"/>
  <c r="W45"/>
  <c r="Y45" s="1"/>
  <c r="AA45" s="1"/>
  <c r="W53"/>
  <c r="Y53" s="1"/>
  <c r="AA53" s="1"/>
  <c r="W61"/>
  <c r="Y61" s="1"/>
  <c r="AA61" s="1"/>
  <c r="W69"/>
  <c r="Y69" s="1"/>
  <c r="AA69" s="1"/>
  <c r="W77"/>
  <c r="Y77" s="1"/>
  <c r="AA77" s="1"/>
  <c r="W85"/>
  <c r="L25"/>
  <c r="V25" s="1"/>
  <c r="L28"/>
  <c r="V28" s="1"/>
  <c r="W28" s="1"/>
  <c r="L29"/>
  <c r="V29" s="1"/>
  <c r="L32"/>
  <c r="V32" s="1"/>
  <c r="W32" s="1"/>
  <c r="Y32" s="1"/>
  <c r="AC35"/>
  <c r="L35"/>
  <c r="V35" s="1"/>
  <c r="AC36"/>
  <c r="L36"/>
  <c r="V36" s="1"/>
  <c r="AC39"/>
  <c r="L39"/>
  <c r="V39" s="1"/>
  <c r="AC40"/>
  <c r="L40"/>
  <c r="V40" s="1"/>
  <c r="AC43"/>
  <c r="L43"/>
  <c r="V43" s="1"/>
  <c r="AC44"/>
  <c r="L44"/>
  <c r="V44" s="1"/>
  <c r="W44" s="1"/>
  <c r="AC47"/>
  <c r="L47"/>
  <c r="V47" s="1"/>
  <c r="AC48"/>
  <c r="L48"/>
  <c r="V48" s="1"/>
  <c r="W48" s="1"/>
  <c r="AC51"/>
  <c r="L51"/>
  <c r="V51" s="1"/>
  <c r="AC52"/>
  <c r="L52"/>
  <c r="V52" s="1"/>
  <c r="W52" s="1"/>
  <c r="AC55"/>
  <c r="L55"/>
  <c r="V55" s="1"/>
  <c r="AC56"/>
  <c r="L56"/>
  <c r="V56" s="1"/>
  <c r="W56" s="1"/>
  <c r="AC59"/>
  <c r="L59"/>
  <c r="V59" s="1"/>
  <c r="AC60"/>
  <c r="L60"/>
  <c r="V60" s="1"/>
  <c r="W60" s="1"/>
  <c r="AC63"/>
  <c r="L63"/>
  <c r="V63" s="1"/>
  <c r="AC64"/>
  <c r="L64"/>
  <c r="V64" s="1"/>
  <c r="W64" s="1"/>
  <c r="AC67"/>
  <c r="L67"/>
  <c r="V67" s="1"/>
  <c r="AC68"/>
  <c r="L68"/>
  <c r="V68" s="1"/>
  <c r="W68" s="1"/>
  <c r="AC71"/>
  <c r="L71"/>
  <c r="V71" s="1"/>
  <c r="AC72"/>
  <c r="L72"/>
  <c r="V72" s="1"/>
  <c r="W72" s="1"/>
  <c r="AC75"/>
  <c r="L75"/>
  <c r="V75" s="1"/>
  <c r="AC76"/>
  <c r="L76"/>
  <c r="V76" s="1"/>
  <c r="W76" s="1"/>
  <c r="AC79"/>
  <c r="L79"/>
  <c r="V79" s="1"/>
  <c r="AC80"/>
  <c r="L80"/>
  <c r="V80" s="1"/>
  <c r="W80" s="1"/>
  <c r="AC83"/>
  <c r="L83"/>
  <c r="V83" s="1"/>
  <c r="AC84"/>
  <c r="L84"/>
  <c r="V84" s="1"/>
  <c r="W84" s="1"/>
  <c r="BU8"/>
  <c r="W25"/>
  <c r="W29"/>
  <c r="W35"/>
  <c r="W36"/>
  <c r="W39"/>
  <c r="W40"/>
  <c r="W43"/>
  <c r="Y43" s="1"/>
  <c r="AA43" s="1"/>
  <c r="W47"/>
  <c r="W51"/>
  <c r="Y51" s="1"/>
  <c r="AA51" s="1"/>
  <c r="W55"/>
  <c r="W59"/>
  <c r="Y59" s="1"/>
  <c r="AA59" s="1"/>
  <c r="W63"/>
  <c r="W67"/>
  <c r="Y67" s="1"/>
  <c r="AA67" s="1"/>
  <c r="W71"/>
  <c r="W75"/>
  <c r="Y75" s="1"/>
  <c r="AA75" s="1"/>
  <c r="W79"/>
  <c r="W83"/>
  <c r="Y83" s="1"/>
  <c r="AA83" s="1"/>
  <c r="AC86"/>
  <c r="L86"/>
  <c r="V86" s="1"/>
  <c r="AC89"/>
  <c r="L89"/>
  <c r="V89" s="1"/>
  <c r="AC90"/>
  <c r="L90"/>
  <c r="V90" s="1"/>
  <c r="AC93"/>
  <c r="L93"/>
  <c r="V93" s="1"/>
  <c r="AC94"/>
  <c r="L94"/>
  <c r="V94" s="1"/>
  <c r="AC97"/>
  <c r="L97"/>
  <c r="V97" s="1"/>
  <c r="AC98"/>
  <c r="L98"/>
  <c r="V98" s="1"/>
  <c r="W98" s="1"/>
  <c r="L104"/>
  <c r="V104" s="1"/>
  <c r="W104" s="1"/>
  <c r="L105"/>
  <c r="V105" s="1"/>
  <c r="L108"/>
  <c r="V108" s="1"/>
  <c r="W108" s="1"/>
  <c r="Y108" s="1"/>
  <c r="L109"/>
  <c r="V109" s="1"/>
  <c r="L112"/>
  <c r="V112" s="1"/>
  <c r="W112" s="1"/>
  <c r="L113"/>
  <c r="V113" s="1"/>
  <c r="W113" s="1"/>
  <c r="L116"/>
  <c r="V116" s="1"/>
  <c r="W86"/>
  <c r="W89"/>
  <c r="W90"/>
  <c r="W93"/>
  <c r="W94"/>
  <c r="W97"/>
  <c r="W105"/>
  <c r="W109"/>
  <c r="W116"/>
  <c r="L87"/>
  <c r="V87" s="1"/>
  <c r="L88"/>
  <c r="V88" s="1"/>
  <c r="W88" s="1"/>
  <c r="Y88" s="1"/>
  <c r="L91"/>
  <c r="V91" s="1"/>
  <c r="L92"/>
  <c r="V92" s="1"/>
  <c r="W92" s="1"/>
  <c r="Y92" s="1"/>
  <c r="L95"/>
  <c r="V95" s="1"/>
  <c r="L96"/>
  <c r="V96" s="1"/>
  <c r="W96" s="1"/>
  <c r="L99"/>
  <c r="V99" s="1"/>
  <c r="W99" s="1"/>
  <c r="L100"/>
  <c r="V100" s="1"/>
  <c r="L101"/>
  <c r="V101" s="1"/>
  <c r="W101" s="1"/>
  <c r="L102"/>
  <c r="V102" s="1"/>
  <c r="L103"/>
  <c r="V103" s="1"/>
  <c r="W103" s="1"/>
  <c r="Y103" s="1"/>
  <c r="L106"/>
  <c r="V106" s="1"/>
  <c r="L107"/>
  <c r="V107" s="1"/>
  <c r="W107" s="1"/>
  <c r="Y107" s="1"/>
  <c r="L110"/>
  <c r="V110" s="1"/>
  <c r="L111"/>
  <c r="V111" s="1"/>
  <c r="W111" s="1"/>
  <c r="L114"/>
  <c r="V114" s="1"/>
  <c r="W114" s="1"/>
  <c r="Y114" s="1"/>
  <c r="L115"/>
  <c r="V115" s="1"/>
  <c r="W115" s="1"/>
  <c r="W87"/>
  <c r="W91"/>
  <c r="W95"/>
  <c r="Y95" s="1"/>
  <c r="AA95" s="1"/>
  <c r="W100"/>
  <c r="W102"/>
  <c r="W106"/>
  <c r="W110"/>
  <c r="L119"/>
  <c r="V119" s="1"/>
  <c r="L120"/>
  <c r="V120" s="1"/>
  <c r="W120" s="1"/>
  <c r="L123"/>
  <c r="V123" s="1"/>
  <c r="L124"/>
  <c r="V124" s="1"/>
  <c r="W124" s="1"/>
  <c r="L127"/>
  <c r="V127" s="1"/>
  <c r="W127" s="1"/>
  <c r="L128"/>
  <c r="V128" s="1"/>
  <c r="W128" s="1"/>
  <c r="L131"/>
  <c r="V131" s="1"/>
  <c r="L132"/>
  <c r="V132" s="1"/>
  <c r="W132" s="1"/>
  <c r="L135"/>
  <c r="V135" s="1"/>
  <c r="W135" s="1"/>
  <c r="L136"/>
  <c r="V136" s="1"/>
  <c r="W136" s="1"/>
  <c r="L139"/>
  <c r="V139" s="1"/>
  <c r="L140"/>
  <c r="V140" s="1"/>
  <c r="W140" s="1"/>
  <c r="L143"/>
  <c r="V143" s="1"/>
  <c r="W143" s="1"/>
  <c r="L144"/>
  <c r="V144" s="1"/>
  <c r="W144" s="1"/>
  <c r="W119"/>
  <c r="W123"/>
  <c r="W131"/>
  <c r="W139"/>
  <c r="L117"/>
  <c r="V117" s="1"/>
  <c r="L118"/>
  <c r="V118" s="1"/>
  <c r="W118" s="1"/>
  <c r="L121"/>
  <c r="V121" s="1"/>
  <c r="L122"/>
  <c r="V122" s="1"/>
  <c r="W122" s="1"/>
  <c r="Y122" s="1"/>
  <c r="L125"/>
  <c r="V125" s="1"/>
  <c r="L126"/>
  <c r="V126" s="1"/>
  <c r="W126" s="1"/>
  <c r="L129"/>
  <c r="V129" s="1"/>
  <c r="W129" s="1"/>
  <c r="Y129" s="1"/>
  <c r="L130"/>
  <c r="V130" s="1"/>
  <c r="W130" s="1"/>
  <c r="L133"/>
  <c r="V133" s="1"/>
  <c r="L134"/>
  <c r="V134" s="1"/>
  <c r="W134" s="1"/>
  <c r="L137"/>
  <c r="V137" s="1"/>
  <c r="W137" s="1"/>
  <c r="Y137" s="1"/>
  <c r="L138"/>
  <c r="V138" s="1"/>
  <c r="W138" s="1"/>
  <c r="L141"/>
  <c r="V141" s="1"/>
  <c r="L142"/>
  <c r="V142" s="1"/>
  <c r="W142" s="1"/>
  <c r="L145"/>
  <c r="V145" s="1"/>
  <c r="W145" s="1"/>
  <c r="Y145" s="1"/>
  <c r="L146"/>
  <c r="V146" s="1"/>
  <c r="W146" s="1"/>
  <c r="W117"/>
  <c r="W121"/>
  <c r="W125"/>
  <c r="W133"/>
  <c r="W141"/>
  <c r="L148"/>
  <c r="V148" s="1"/>
  <c r="W148" s="1"/>
  <c r="L151"/>
  <c r="V151" s="1"/>
  <c r="W151" s="1"/>
  <c r="Y151" s="1"/>
  <c r="L152"/>
  <c r="V152" s="1"/>
  <c r="W152" s="1"/>
  <c r="Y152" s="1"/>
  <c r="AA152" s="1"/>
  <c r="L161"/>
  <c r="V161" s="1"/>
  <c r="W161" s="1"/>
  <c r="AB169"/>
  <c r="L169"/>
  <c r="V169" s="1"/>
  <c r="W169" s="1"/>
  <c r="Y169" s="1"/>
  <c r="AA169" s="1"/>
  <c r="AC169"/>
  <c r="AC147"/>
  <c r="L147"/>
  <c r="V147" s="1"/>
  <c r="AC149"/>
  <c r="L149"/>
  <c r="V149" s="1"/>
  <c r="AC150"/>
  <c r="L150"/>
  <c r="V150" s="1"/>
  <c r="W150" s="1"/>
  <c r="AC153"/>
  <c r="L153"/>
  <c r="V153" s="1"/>
  <c r="AC154"/>
  <c r="L154"/>
  <c r="V154" s="1"/>
  <c r="W154" s="1"/>
  <c r="L157"/>
  <c r="V157" s="1"/>
  <c r="W157" s="1"/>
  <c r="AC157"/>
  <c r="L165"/>
  <c r="V165" s="1"/>
  <c r="W165" s="1"/>
  <c r="W147"/>
  <c r="W149"/>
  <c r="W153"/>
  <c r="AC158"/>
  <c r="L158"/>
  <c r="V158" s="1"/>
  <c r="AC162"/>
  <c r="L162"/>
  <c r="V162" s="1"/>
  <c r="AC166"/>
  <c r="L166"/>
  <c r="V166" s="1"/>
  <c r="L155"/>
  <c r="V155" s="1"/>
  <c r="W155" s="1"/>
  <c r="W158"/>
  <c r="L159"/>
  <c r="V159" s="1"/>
  <c r="W159" s="1"/>
  <c r="W162"/>
  <c r="Y162" s="1"/>
  <c r="AA162" s="1"/>
  <c r="L163"/>
  <c r="V163" s="1"/>
  <c r="W163" s="1"/>
  <c r="W166"/>
  <c r="L167"/>
  <c r="V167" s="1"/>
  <c r="W167" s="1"/>
  <c r="AC156"/>
  <c r="L156"/>
  <c r="V156" s="1"/>
  <c r="AC160"/>
  <c r="L160"/>
  <c r="V160" s="1"/>
  <c r="AC164"/>
  <c r="L164"/>
  <c r="V164" s="1"/>
  <c r="AC168"/>
  <c r="L168"/>
  <c r="V168" s="1"/>
  <c r="AC155"/>
  <c r="W156"/>
  <c r="AC159"/>
  <c r="W160"/>
  <c r="Y160" s="1"/>
  <c r="AA160" s="1"/>
  <c r="AC163"/>
  <c r="W164"/>
  <c r="AC167"/>
  <c r="W168"/>
  <c r="Y168" s="1"/>
  <c r="AA168" s="1"/>
  <c r="Q31" i="1"/>
  <c r="J31"/>
  <c r="Q32"/>
  <c r="J32"/>
  <c r="AV29"/>
  <c r="Q75"/>
  <c r="J75"/>
  <c r="Q78"/>
  <c r="J78"/>
  <c r="Q80"/>
  <c r="J80"/>
  <c r="Q82"/>
  <c r="J82"/>
  <c r="I30"/>
  <c r="L31"/>
  <c r="L32"/>
  <c r="I33"/>
  <c r="J34"/>
  <c r="I35"/>
  <c r="J36"/>
  <c r="I37"/>
  <c r="J38"/>
  <c r="I39"/>
  <c r="J40"/>
  <c r="I41"/>
  <c r="J42"/>
  <c r="I43"/>
  <c r="J44"/>
  <c r="I45"/>
  <c r="J46"/>
  <c r="I47"/>
  <c r="J48"/>
  <c r="I49"/>
  <c r="J50"/>
  <c r="I51"/>
  <c r="J52"/>
  <c r="I53"/>
  <c r="J54"/>
  <c r="I55"/>
  <c r="J56"/>
  <c r="I57"/>
  <c r="J58"/>
  <c r="I59"/>
  <c r="J60"/>
  <c r="I61"/>
  <c r="J62"/>
  <c r="J63"/>
  <c r="I64"/>
  <c r="J65"/>
  <c r="I66"/>
  <c r="J67"/>
  <c r="I68"/>
  <c r="J69"/>
  <c r="I70"/>
  <c r="J71"/>
  <c r="I72"/>
  <c r="J73"/>
  <c r="Q76"/>
  <c r="J76"/>
  <c r="J28"/>
  <c r="AJ29"/>
  <c r="Q123"/>
  <c r="J123"/>
  <c r="Q127"/>
  <c r="J127"/>
  <c r="Q131"/>
  <c r="J131"/>
  <c r="Q135"/>
  <c r="J135"/>
  <c r="Q139"/>
  <c r="J139"/>
  <c r="Q143"/>
  <c r="J143"/>
  <c r="Q147"/>
  <c r="J147"/>
  <c r="Q151"/>
  <c r="J151"/>
  <c r="L75"/>
  <c r="L76"/>
  <c r="L78"/>
  <c r="I79"/>
  <c r="L80"/>
  <c r="I81"/>
  <c r="L82"/>
  <c r="I83"/>
  <c r="J84"/>
  <c r="I85"/>
  <c r="J86"/>
  <c r="I87"/>
  <c r="J88"/>
  <c r="I89"/>
  <c r="J90"/>
  <c r="I91"/>
  <c r="J92"/>
  <c r="I93"/>
  <c r="J94"/>
  <c r="I95"/>
  <c r="J96"/>
  <c r="I97"/>
  <c r="J98"/>
  <c r="I99"/>
  <c r="J100"/>
  <c r="I101"/>
  <c r="J102"/>
  <c r="I103"/>
  <c r="J104"/>
  <c r="I105"/>
  <c r="J106"/>
  <c r="I107"/>
  <c r="J108"/>
  <c r="I109"/>
  <c r="J110"/>
  <c r="I111"/>
  <c r="J112"/>
  <c r="Q113"/>
  <c r="J113"/>
  <c r="Q121"/>
  <c r="J121"/>
  <c r="Q125"/>
  <c r="J125"/>
  <c r="Q129"/>
  <c r="J129"/>
  <c r="Q133"/>
  <c r="J133"/>
  <c r="Q137"/>
  <c r="J137"/>
  <c r="Q141"/>
  <c r="J141"/>
  <c r="Q145"/>
  <c r="J145"/>
  <c r="Q149"/>
  <c r="J149"/>
  <c r="J74"/>
  <c r="J77"/>
  <c r="Q156"/>
  <c r="J156"/>
  <c r="Q160"/>
  <c r="J160"/>
  <c r="Q164"/>
  <c r="J164"/>
  <c r="Q168"/>
  <c r="J168"/>
  <c r="Q172"/>
  <c r="J172"/>
  <c r="I114"/>
  <c r="J115"/>
  <c r="I116"/>
  <c r="J117"/>
  <c r="I118"/>
  <c r="J119"/>
  <c r="L121"/>
  <c r="L123"/>
  <c r="L125"/>
  <c r="L127"/>
  <c r="L129"/>
  <c r="L131"/>
  <c r="L133"/>
  <c r="L135"/>
  <c r="L137"/>
  <c r="L139"/>
  <c r="L141"/>
  <c r="L143"/>
  <c r="L145"/>
  <c r="L147"/>
  <c r="L149"/>
  <c r="L151"/>
  <c r="Q154"/>
  <c r="J154"/>
  <c r="Q158"/>
  <c r="J158"/>
  <c r="Q162"/>
  <c r="J162"/>
  <c r="Q166"/>
  <c r="J166"/>
  <c r="Q170"/>
  <c r="J170"/>
  <c r="J120"/>
  <c r="J122"/>
  <c r="J124"/>
  <c r="J126"/>
  <c r="J128"/>
  <c r="J130"/>
  <c r="J132"/>
  <c r="J134"/>
  <c r="J136"/>
  <c r="J138"/>
  <c r="J140"/>
  <c r="J142"/>
  <c r="J144"/>
  <c r="J146"/>
  <c r="J148"/>
  <c r="J150"/>
  <c r="J152"/>
  <c r="Q175"/>
  <c r="J175"/>
  <c r="Q179"/>
  <c r="J179"/>
  <c r="Q183"/>
  <c r="J183"/>
  <c r="Q187"/>
  <c r="J187"/>
  <c r="Q191"/>
  <c r="J191"/>
  <c r="L154"/>
  <c r="L156"/>
  <c r="L158"/>
  <c r="L160"/>
  <c r="L162"/>
  <c r="L164"/>
  <c r="L166"/>
  <c r="L168"/>
  <c r="L170"/>
  <c r="L172"/>
  <c r="L173"/>
  <c r="Q177"/>
  <c r="J177"/>
  <c r="Q181"/>
  <c r="J181"/>
  <c r="Q185"/>
  <c r="J185"/>
  <c r="Q189"/>
  <c r="J189"/>
  <c r="J153"/>
  <c r="J155"/>
  <c r="J157"/>
  <c r="J159"/>
  <c r="J161"/>
  <c r="J163"/>
  <c r="J165"/>
  <c r="J167"/>
  <c r="J169"/>
  <c r="J171"/>
  <c r="J173"/>
  <c r="L175"/>
  <c r="L177"/>
  <c r="L179"/>
  <c r="L181"/>
  <c r="L183"/>
  <c r="L185"/>
  <c r="L187"/>
  <c r="L189"/>
  <c r="L191"/>
  <c r="J174"/>
  <c r="J176"/>
  <c r="J178"/>
  <c r="J180"/>
  <c r="J182"/>
  <c r="J184"/>
  <c r="J186"/>
  <c r="J188"/>
  <c r="J190"/>
  <c r="AA151" i="2" l="1"/>
  <c r="AB151"/>
  <c r="AA145"/>
  <c r="AB145"/>
  <c r="AA137"/>
  <c r="AB137"/>
  <c r="AA129"/>
  <c r="AB129"/>
  <c r="AA107"/>
  <c r="AB107"/>
  <c r="AA103"/>
  <c r="AB103"/>
  <c r="AA108"/>
  <c r="AB108"/>
  <c r="AA42"/>
  <c r="AB42"/>
  <c r="AA38"/>
  <c r="AB38"/>
  <c r="AA34"/>
  <c r="AB34"/>
  <c r="Y143"/>
  <c r="Y135"/>
  <c r="Y127"/>
  <c r="Y101"/>
  <c r="Y99"/>
  <c r="Y112"/>
  <c r="Y104"/>
  <c r="Y30"/>
  <c r="Y26"/>
  <c r="AA122"/>
  <c r="AB122"/>
  <c r="AA114"/>
  <c r="AB114"/>
  <c r="AA92"/>
  <c r="AB92"/>
  <c r="AA88"/>
  <c r="AB88"/>
  <c r="AA32"/>
  <c r="AB32"/>
  <c r="AA81"/>
  <c r="AB81"/>
  <c r="AA73"/>
  <c r="AB73"/>
  <c r="AA65"/>
  <c r="AB65"/>
  <c r="AA57"/>
  <c r="AB57"/>
  <c r="AA49"/>
  <c r="AB49"/>
  <c r="Y118"/>
  <c r="Y120"/>
  <c r="Y28"/>
  <c r="Y24"/>
  <c r="AG164"/>
  <c r="AJ164" s="1"/>
  <c r="AG156"/>
  <c r="AJ156" s="1"/>
  <c r="AG166"/>
  <c r="AJ166" s="1"/>
  <c r="AG158"/>
  <c r="AJ158" s="1"/>
  <c r="AG157"/>
  <c r="AJ157" s="1"/>
  <c r="AG153"/>
  <c r="AJ153" s="1"/>
  <c r="AG147"/>
  <c r="AJ147" s="1"/>
  <c r="AF169"/>
  <c r="AI169" s="1"/>
  <c r="BD169"/>
  <c r="AE169"/>
  <c r="AG98"/>
  <c r="AJ98" s="1"/>
  <c r="AG97"/>
  <c r="AJ97" s="1"/>
  <c r="AG94"/>
  <c r="AJ94" s="1"/>
  <c r="AG93"/>
  <c r="AJ93" s="1"/>
  <c r="AG90"/>
  <c r="AJ90" s="1"/>
  <c r="AG89"/>
  <c r="AJ89" s="1"/>
  <c r="AG86"/>
  <c r="AJ86" s="1"/>
  <c r="AG84"/>
  <c r="AJ84" s="1"/>
  <c r="AG83"/>
  <c r="AJ83" s="1"/>
  <c r="AG80"/>
  <c r="AJ80" s="1"/>
  <c r="AG79"/>
  <c r="AJ79" s="1"/>
  <c r="AG76"/>
  <c r="AJ76" s="1"/>
  <c r="AG75"/>
  <c r="AJ75" s="1"/>
  <c r="AG72"/>
  <c r="AJ72" s="1"/>
  <c r="AG71"/>
  <c r="AJ71" s="1"/>
  <c r="AG68"/>
  <c r="AJ68" s="1"/>
  <c r="AG67"/>
  <c r="AJ67" s="1"/>
  <c r="AG64"/>
  <c r="AJ64" s="1"/>
  <c r="AG63"/>
  <c r="AJ63" s="1"/>
  <c r="AG60"/>
  <c r="AJ60" s="1"/>
  <c r="AG59"/>
  <c r="AJ59" s="1"/>
  <c r="AG56"/>
  <c r="AJ56" s="1"/>
  <c r="AG55"/>
  <c r="AJ55" s="1"/>
  <c r="AG52"/>
  <c r="AJ52" s="1"/>
  <c r="AG51"/>
  <c r="AJ51" s="1"/>
  <c r="AG48"/>
  <c r="AJ48" s="1"/>
  <c r="AG47"/>
  <c r="AJ47" s="1"/>
  <c r="AG44"/>
  <c r="AJ44" s="1"/>
  <c r="AG43"/>
  <c r="AJ43" s="1"/>
  <c r="AG40"/>
  <c r="AJ40" s="1"/>
  <c r="AG39"/>
  <c r="AJ39" s="1"/>
  <c r="AG36"/>
  <c r="AJ36" s="1"/>
  <c r="AG35"/>
  <c r="AJ35" s="1"/>
  <c r="AG33"/>
  <c r="AJ33" s="1"/>
  <c r="AG23"/>
  <c r="AJ23" s="1"/>
  <c r="AG20"/>
  <c r="AJ20" s="1"/>
  <c r="Y166"/>
  <c r="Y158"/>
  <c r="Y147"/>
  <c r="Y161"/>
  <c r="AB152"/>
  <c r="Y133"/>
  <c r="Y121"/>
  <c r="Y117"/>
  <c r="Y138"/>
  <c r="Y126"/>
  <c r="Y139"/>
  <c r="Y123"/>
  <c r="Y144"/>
  <c r="Y140"/>
  <c r="Y136"/>
  <c r="Y132"/>
  <c r="Y128"/>
  <c r="Y124"/>
  <c r="Y110"/>
  <c r="Y106"/>
  <c r="Y102"/>
  <c r="Y100"/>
  <c r="Y91"/>
  <c r="Y87"/>
  <c r="Y115"/>
  <c r="Y111"/>
  <c r="Y96"/>
  <c r="Y116"/>
  <c r="Y109"/>
  <c r="Y105"/>
  <c r="Y97"/>
  <c r="Y93"/>
  <c r="Y89"/>
  <c r="Y113"/>
  <c r="Y39"/>
  <c r="Y35"/>
  <c r="Y29"/>
  <c r="Y25"/>
  <c r="Y85"/>
  <c r="Y41"/>
  <c r="Y37"/>
  <c r="Y33"/>
  <c r="Y27"/>
  <c r="Y82"/>
  <c r="Y78"/>
  <c r="AB77"/>
  <c r="Y74"/>
  <c r="Y70"/>
  <c r="AB69"/>
  <c r="Y66"/>
  <c r="Y62"/>
  <c r="AB61"/>
  <c r="Y58"/>
  <c r="Y54"/>
  <c r="AB53"/>
  <c r="Y50"/>
  <c r="Y46"/>
  <c r="AB45"/>
  <c r="Y31"/>
  <c r="Y23"/>
  <c r="Y21"/>
  <c r="Y22"/>
  <c r="AG163"/>
  <c r="AJ163" s="1"/>
  <c r="AG155"/>
  <c r="AJ155" s="1"/>
  <c r="AG168"/>
  <c r="AJ168" s="1"/>
  <c r="AG160"/>
  <c r="AJ160" s="1"/>
  <c r="AG162"/>
  <c r="AJ162" s="1"/>
  <c r="AG154"/>
  <c r="AJ154" s="1"/>
  <c r="AG150"/>
  <c r="AJ150" s="1"/>
  <c r="AG149"/>
  <c r="AJ149" s="1"/>
  <c r="AD169"/>
  <c r="AG169"/>
  <c r="AJ169" s="1"/>
  <c r="AG167"/>
  <c r="AJ167" s="1"/>
  <c r="AG159"/>
  <c r="AJ159" s="1"/>
  <c r="V20"/>
  <c r="BY4"/>
  <c r="CB4" s="1"/>
  <c r="Y149"/>
  <c r="Y165"/>
  <c r="Y148"/>
  <c r="Y141"/>
  <c r="Y125"/>
  <c r="Y146"/>
  <c r="Y142"/>
  <c r="Y134"/>
  <c r="Y130"/>
  <c r="Y131"/>
  <c r="Y119"/>
  <c r="AB168"/>
  <c r="Y164"/>
  <c r="AB160"/>
  <c r="Y156"/>
  <c r="Y167"/>
  <c r="Y163"/>
  <c r="AB162"/>
  <c r="Y159"/>
  <c r="Y155"/>
  <c r="Y153"/>
  <c r="AC165"/>
  <c r="Y157"/>
  <c r="Y154"/>
  <c r="Y150"/>
  <c r="AC161"/>
  <c r="AC152"/>
  <c r="AC151"/>
  <c r="AC148"/>
  <c r="AC146"/>
  <c r="AC145"/>
  <c r="AC142"/>
  <c r="AC141"/>
  <c r="AC138"/>
  <c r="AC137"/>
  <c r="AC134"/>
  <c r="AC133"/>
  <c r="AC130"/>
  <c r="AC129"/>
  <c r="AC126"/>
  <c r="AC125"/>
  <c r="AC122"/>
  <c r="AC121"/>
  <c r="AC118"/>
  <c r="AC117"/>
  <c r="AC144"/>
  <c r="AC143"/>
  <c r="AC140"/>
  <c r="AC139"/>
  <c r="AC136"/>
  <c r="AC135"/>
  <c r="AC132"/>
  <c r="AC131"/>
  <c r="AC128"/>
  <c r="AC127"/>
  <c r="AC124"/>
  <c r="AC123"/>
  <c r="AC120"/>
  <c r="AC119"/>
  <c r="AC115"/>
  <c r="AC114"/>
  <c r="AC111"/>
  <c r="AC110"/>
  <c r="AC107"/>
  <c r="AC106"/>
  <c r="AC103"/>
  <c r="AC102"/>
  <c r="AC101"/>
  <c r="AC100"/>
  <c r="AC99"/>
  <c r="AC96"/>
  <c r="AB95"/>
  <c r="AC95"/>
  <c r="AC92"/>
  <c r="AC91"/>
  <c r="AC88"/>
  <c r="AC87"/>
  <c r="Y94"/>
  <c r="Y90"/>
  <c r="Y86"/>
  <c r="AC116"/>
  <c r="AC113"/>
  <c r="AC112"/>
  <c r="AC109"/>
  <c r="AC108"/>
  <c r="AC105"/>
  <c r="AC104"/>
  <c r="Y98"/>
  <c r="Y79"/>
  <c r="Y71"/>
  <c r="Y63"/>
  <c r="Y55"/>
  <c r="Y47"/>
  <c r="Y40"/>
  <c r="Y36"/>
  <c r="Y84"/>
  <c r="AB83"/>
  <c r="Y80"/>
  <c r="Y76"/>
  <c r="AB75"/>
  <c r="AD75" s="1"/>
  <c r="Y72"/>
  <c r="Y68"/>
  <c r="AB67"/>
  <c r="Y64"/>
  <c r="Y60"/>
  <c r="AB59"/>
  <c r="AD59" s="1"/>
  <c r="Y56"/>
  <c r="Y52"/>
  <c r="AB51"/>
  <c r="Y48"/>
  <c r="Y44"/>
  <c r="AB43"/>
  <c r="AD43" s="1"/>
  <c r="AC32"/>
  <c r="AC29"/>
  <c r="AC28"/>
  <c r="AC25"/>
  <c r="AC85"/>
  <c r="AC82"/>
  <c r="AC81"/>
  <c r="AC78"/>
  <c r="AC77"/>
  <c r="AC74"/>
  <c r="AC73"/>
  <c r="AC70"/>
  <c r="AC69"/>
  <c r="AC66"/>
  <c r="AC65"/>
  <c r="AC62"/>
  <c r="AC61"/>
  <c r="AC58"/>
  <c r="AC57"/>
  <c r="AC54"/>
  <c r="AC53"/>
  <c r="AC50"/>
  <c r="AC49"/>
  <c r="AC46"/>
  <c r="AC45"/>
  <c r="AC42"/>
  <c r="AC41"/>
  <c r="AC38"/>
  <c r="AC37"/>
  <c r="AC34"/>
  <c r="AC31"/>
  <c r="AC30"/>
  <c r="AC27"/>
  <c r="AC26"/>
  <c r="AC24"/>
  <c r="AC21"/>
  <c r="AC22"/>
  <c r="M188" i="1"/>
  <c r="N188" s="1"/>
  <c r="K188"/>
  <c r="P188" s="1"/>
  <c r="M184"/>
  <c r="N184" s="1"/>
  <c r="K184"/>
  <c r="P184" s="1"/>
  <c r="M180"/>
  <c r="N180" s="1"/>
  <c r="K180"/>
  <c r="P180" s="1"/>
  <c r="M176"/>
  <c r="N176" s="1"/>
  <c r="K176"/>
  <c r="P176" s="1"/>
  <c r="M169"/>
  <c r="N169" s="1"/>
  <c r="K169"/>
  <c r="P169" s="1"/>
  <c r="M165"/>
  <c r="N165" s="1"/>
  <c r="K165"/>
  <c r="P165" s="1"/>
  <c r="M161"/>
  <c r="N161" s="1"/>
  <c r="K161"/>
  <c r="P161" s="1"/>
  <c r="M157"/>
  <c r="N157" s="1"/>
  <c r="K157"/>
  <c r="P157" s="1"/>
  <c r="M153"/>
  <c r="N153" s="1"/>
  <c r="K153"/>
  <c r="P153" s="1"/>
  <c r="M150"/>
  <c r="N150" s="1"/>
  <c r="K150"/>
  <c r="P150" s="1"/>
  <c r="M146"/>
  <c r="N146" s="1"/>
  <c r="K146"/>
  <c r="P146" s="1"/>
  <c r="M142"/>
  <c r="N142" s="1"/>
  <c r="K142"/>
  <c r="P142" s="1"/>
  <c r="M138"/>
  <c r="N138" s="1"/>
  <c r="K138"/>
  <c r="P138" s="1"/>
  <c r="M134"/>
  <c r="N134" s="1"/>
  <c r="K134"/>
  <c r="P134" s="1"/>
  <c r="M130"/>
  <c r="N130" s="1"/>
  <c r="K130"/>
  <c r="P130" s="1"/>
  <c r="M126"/>
  <c r="N126" s="1"/>
  <c r="K126"/>
  <c r="P126" s="1"/>
  <c r="M122"/>
  <c r="N122" s="1"/>
  <c r="K122"/>
  <c r="P122" s="1"/>
  <c r="M170"/>
  <c r="N170" s="1"/>
  <c r="AB170" s="1"/>
  <c r="AC170" s="1"/>
  <c r="AE170" s="1"/>
  <c r="AG170" s="1"/>
  <c r="K170"/>
  <c r="AI170"/>
  <c r="M166"/>
  <c r="N166" s="1"/>
  <c r="AB166" s="1"/>
  <c r="AC166" s="1"/>
  <c r="K166"/>
  <c r="AI166"/>
  <c r="M162"/>
  <c r="N162" s="1"/>
  <c r="AB162" s="1"/>
  <c r="AC162" s="1"/>
  <c r="AE162" s="1"/>
  <c r="AG162" s="1"/>
  <c r="K162"/>
  <c r="AI162"/>
  <c r="M158"/>
  <c r="N158" s="1"/>
  <c r="AB158" s="1"/>
  <c r="AC158" s="1"/>
  <c r="K158"/>
  <c r="AI158"/>
  <c r="M154"/>
  <c r="N154" s="1"/>
  <c r="AB154" s="1"/>
  <c r="AC154" s="1"/>
  <c r="AE154" s="1"/>
  <c r="AG154" s="1"/>
  <c r="K154"/>
  <c r="AI154"/>
  <c r="Q118"/>
  <c r="J118"/>
  <c r="Q116"/>
  <c r="J116"/>
  <c r="Q114"/>
  <c r="J114"/>
  <c r="M74"/>
  <c r="N74" s="1"/>
  <c r="K74"/>
  <c r="P74" s="1"/>
  <c r="M112"/>
  <c r="N112" s="1"/>
  <c r="AB112" s="1"/>
  <c r="AC112" s="1"/>
  <c r="AE112" s="1"/>
  <c r="AG112" s="1"/>
  <c r="K112"/>
  <c r="AI112"/>
  <c r="M110"/>
  <c r="N110" s="1"/>
  <c r="AB110" s="1"/>
  <c r="AC110" s="1"/>
  <c r="AE110" s="1"/>
  <c r="AG110" s="1"/>
  <c r="K110"/>
  <c r="AI110"/>
  <c r="M108"/>
  <c r="N108" s="1"/>
  <c r="AB108" s="1"/>
  <c r="AC108" s="1"/>
  <c r="AE108" s="1"/>
  <c r="AG108" s="1"/>
  <c r="K108"/>
  <c r="AI108"/>
  <c r="M106"/>
  <c r="N106" s="1"/>
  <c r="AB106" s="1"/>
  <c r="AC106" s="1"/>
  <c r="K106"/>
  <c r="AI106"/>
  <c r="M104"/>
  <c r="N104" s="1"/>
  <c r="AB104" s="1"/>
  <c r="AC104" s="1"/>
  <c r="AE104" s="1"/>
  <c r="AG104" s="1"/>
  <c r="K104"/>
  <c r="AI104"/>
  <c r="M102"/>
  <c r="N102" s="1"/>
  <c r="AB102" s="1"/>
  <c r="AC102" s="1"/>
  <c r="AE102" s="1"/>
  <c r="AG102" s="1"/>
  <c r="K102"/>
  <c r="AI102"/>
  <c r="M100"/>
  <c r="N100" s="1"/>
  <c r="AB100" s="1"/>
  <c r="AC100" s="1"/>
  <c r="AE100" s="1"/>
  <c r="AG100" s="1"/>
  <c r="K100"/>
  <c r="AI100"/>
  <c r="M98"/>
  <c r="N98" s="1"/>
  <c r="AB98" s="1"/>
  <c r="AC98" s="1"/>
  <c r="AE98" s="1"/>
  <c r="AG98" s="1"/>
  <c r="K98"/>
  <c r="AI98"/>
  <c r="M96"/>
  <c r="N96" s="1"/>
  <c r="AB96" s="1"/>
  <c r="AC96" s="1"/>
  <c r="K96"/>
  <c r="AI96"/>
  <c r="M94"/>
  <c r="N94" s="1"/>
  <c r="AB94" s="1"/>
  <c r="AC94" s="1"/>
  <c r="AE94" s="1"/>
  <c r="AG94" s="1"/>
  <c r="K94"/>
  <c r="AI94"/>
  <c r="M92"/>
  <c r="N92" s="1"/>
  <c r="AB92" s="1"/>
  <c r="AC92" s="1"/>
  <c r="AE92" s="1"/>
  <c r="AG92" s="1"/>
  <c r="K92"/>
  <c r="AI92"/>
  <c r="M90"/>
  <c r="N90" s="1"/>
  <c r="AB90" s="1"/>
  <c r="AC90" s="1"/>
  <c r="AE90" s="1"/>
  <c r="AG90" s="1"/>
  <c r="K90"/>
  <c r="AI90"/>
  <c r="M88"/>
  <c r="N88" s="1"/>
  <c r="AB88" s="1"/>
  <c r="AC88" s="1"/>
  <c r="AE88" s="1"/>
  <c r="AG88" s="1"/>
  <c r="K88"/>
  <c r="AI88"/>
  <c r="M86"/>
  <c r="N86" s="1"/>
  <c r="AB86" s="1"/>
  <c r="AC86" s="1"/>
  <c r="AE86" s="1"/>
  <c r="AG86" s="1"/>
  <c r="K86"/>
  <c r="AI86"/>
  <c r="M84"/>
  <c r="N84" s="1"/>
  <c r="AB84" s="1"/>
  <c r="AC84" s="1"/>
  <c r="AE84" s="1"/>
  <c r="AG84" s="1"/>
  <c r="K84"/>
  <c r="AI84"/>
  <c r="M28"/>
  <c r="N28" s="1"/>
  <c r="K28"/>
  <c r="P28" s="1"/>
  <c r="M73"/>
  <c r="N73" s="1"/>
  <c r="AB73" s="1"/>
  <c r="AC73" s="1"/>
  <c r="AE73" s="1"/>
  <c r="AG73" s="1"/>
  <c r="K73"/>
  <c r="AI73"/>
  <c r="M71"/>
  <c r="N71" s="1"/>
  <c r="AB71" s="1"/>
  <c r="AC71" s="1"/>
  <c r="AE71" s="1"/>
  <c r="AG71" s="1"/>
  <c r="K71"/>
  <c r="AI71"/>
  <c r="M69"/>
  <c r="N69" s="1"/>
  <c r="AB69" s="1"/>
  <c r="AC69" s="1"/>
  <c r="AE69" s="1"/>
  <c r="AG69" s="1"/>
  <c r="K69"/>
  <c r="AI69"/>
  <c r="M67"/>
  <c r="N67" s="1"/>
  <c r="AB67" s="1"/>
  <c r="AC67" s="1"/>
  <c r="AE67" s="1"/>
  <c r="AG67" s="1"/>
  <c r="K67"/>
  <c r="AI67"/>
  <c r="M65"/>
  <c r="N65" s="1"/>
  <c r="AB65" s="1"/>
  <c r="AC65" s="1"/>
  <c r="AE65" s="1"/>
  <c r="AG65" s="1"/>
  <c r="K65"/>
  <c r="AI65"/>
  <c r="M63"/>
  <c r="N63" s="1"/>
  <c r="AB63" s="1"/>
  <c r="AC63" s="1"/>
  <c r="AE63" s="1"/>
  <c r="AG63" s="1"/>
  <c r="K63"/>
  <c r="AI63"/>
  <c r="Q61"/>
  <c r="J61"/>
  <c r="Q59"/>
  <c r="J59"/>
  <c r="Q57"/>
  <c r="J57"/>
  <c r="Q55"/>
  <c r="J55"/>
  <c r="Q53"/>
  <c r="J53"/>
  <c r="Q51"/>
  <c r="J51"/>
  <c r="Q49"/>
  <c r="J49"/>
  <c r="Q47"/>
  <c r="J47"/>
  <c r="Q45"/>
  <c r="J45"/>
  <c r="Q43"/>
  <c r="J43"/>
  <c r="Q41"/>
  <c r="J41"/>
  <c r="Q39"/>
  <c r="J39"/>
  <c r="Q37"/>
  <c r="J37"/>
  <c r="Q35"/>
  <c r="J35"/>
  <c r="Q33"/>
  <c r="J33"/>
  <c r="M82"/>
  <c r="N82" s="1"/>
  <c r="AB82" s="1"/>
  <c r="AC82" s="1"/>
  <c r="AE82" s="1"/>
  <c r="AG82" s="1"/>
  <c r="K82"/>
  <c r="AI82"/>
  <c r="M80"/>
  <c r="N80" s="1"/>
  <c r="AB80" s="1"/>
  <c r="AC80" s="1"/>
  <c r="AE80" s="1"/>
  <c r="AG80" s="1"/>
  <c r="K80"/>
  <c r="AI80"/>
  <c r="M78"/>
  <c r="N78" s="1"/>
  <c r="AB78" s="1"/>
  <c r="AC78" s="1"/>
  <c r="AE78" s="1"/>
  <c r="AG78" s="1"/>
  <c r="K78"/>
  <c r="AI78"/>
  <c r="M75"/>
  <c r="N75" s="1"/>
  <c r="AB75" s="1"/>
  <c r="AC75" s="1"/>
  <c r="K75"/>
  <c r="M32"/>
  <c r="N32" s="1"/>
  <c r="AB32" s="1"/>
  <c r="AC32" s="1"/>
  <c r="K32"/>
  <c r="AI32"/>
  <c r="M31"/>
  <c r="N31" s="1"/>
  <c r="K31"/>
  <c r="AH31"/>
  <c r="AL31" s="1"/>
  <c r="AN31" s="1"/>
  <c r="AP31" s="1"/>
  <c r="AR31" s="1"/>
  <c r="AT31" s="1"/>
  <c r="M190"/>
  <c r="N190" s="1"/>
  <c r="K190"/>
  <c r="P190" s="1"/>
  <c r="M186"/>
  <c r="N186" s="1"/>
  <c r="K186"/>
  <c r="P186" s="1"/>
  <c r="M182"/>
  <c r="N182" s="1"/>
  <c r="K182"/>
  <c r="P182" s="1"/>
  <c r="M178"/>
  <c r="N178" s="1"/>
  <c r="K178"/>
  <c r="P178" s="1"/>
  <c r="M174"/>
  <c r="N174" s="1"/>
  <c r="K174"/>
  <c r="P174" s="1"/>
  <c r="M173"/>
  <c r="N173" s="1"/>
  <c r="AB173" s="1"/>
  <c r="AC173" s="1"/>
  <c r="AE173" s="1"/>
  <c r="AG173" s="1"/>
  <c r="K173"/>
  <c r="AI173"/>
  <c r="M171"/>
  <c r="N171" s="1"/>
  <c r="K171"/>
  <c r="P171" s="1"/>
  <c r="M167"/>
  <c r="N167" s="1"/>
  <c r="K167"/>
  <c r="P167" s="1"/>
  <c r="M163"/>
  <c r="N163" s="1"/>
  <c r="K163"/>
  <c r="P163" s="1"/>
  <c r="M159"/>
  <c r="N159" s="1"/>
  <c r="K159"/>
  <c r="P159" s="1"/>
  <c r="M155"/>
  <c r="N155" s="1"/>
  <c r="K155"/>
  <c r="P155" s="1"/>
  <c r="M189"/>
  <c r="N189" s="1"/>
  <c r="AB189" s="1"/>
  <c r="AC189" s="1"/>
  <c r="AE189" s="1"/>
  <c r="AG189" s="1"/>
  <c r="K189"/>
  <c r="AI189"/>
  <c r="M185"/>
  <c r="N185" s="1"/>
  <c r="AB185" s="1"/>
  <c r="AC185" s="1"/>
  <c r="AE185" s="1"/>
  <c r="AG185" s="1"/>
  <c r="K185"/>
  <c r="AI185"/>
  <c r="M181"/>
  <c r="N181" s="1"/>
  <c r="AB181" s="1"/>
  <c r="AC181" s="1"/>
  <c r="AE181" s="1"/>
  <c r="AG181" s="1"/>
  <c r="K181"/>
  <c r="AI181"/>
  <c r="M177"/>
  <c r="N177" s="1"/>
  <c r="AB177" s="1"/>
  <c r="AC177" s="1"/>
  <c r="AE177" s="1"/>
  <c r="AG177" s="1"/>
  <c r="K177"/>
  <c r="AI177"/>
  <c r="M191"/>
  <c r="N191" s="1"/>
  <c r="AB191" s="1"/>
  <c r="AC191" s="1"/>
  <c r="AE191" s="1"/>
  <c r="AG191" s="1"/>
  <c r="K191"/>
  <c r="AI191"/>
  <c r="M187"/>
  <c r="N187" s="1"/>
  <c r="AB187" s="1"/>
  <c r="AC187" s="1"/>
  <c r="AE187" s="1"/>
  <c r="AG187" s="1"/>
  <c r="K187"/>
  <c r="AI187"/>
  <c r="M183"/>
  <c r="N183" s="1"/>
  <c r="AB183" s="1"/>
  <c r="AC183" s="1"/>
  <c r="AE183" s="1"/>
  <c r="AG183" s="1"/>
  <c r="K183"/>
  <c r="AI183"/>
  <c r="M179"/>
  <c r="N179" s="1"/>
  <c r="AB179" s="1"/>
  <c r="AC179" s="1"/>
  <c r="AE179" s="1"/>
  <c r="AG179" s="1"/>
  <c r="K179"/>
  <c r="AI179"/>
  <c r="M175"/>
  <c r="N175" s="1"/>
  <c r="AB175" s="1"/>
  <c r="AC175" s="1"/>
  <c r="AE175" s="1"/>
  <c r="AG175" s="1"/>
  <c r="K175"/>
  <c r="AI175"/>
  <c r="AI152"/>
  <c r="M152"/>
  <c r="N152" s="1"/>
  <c r="K152"/>
  <c r="P152" s="1"/>
  <c r="M148"/>
  <c r="N148" s="1"/>
  <c r="K148"/>
  <c r="P148" s="1"/>
  <c r="M144"/>
  <c r="N144" s="1"/>
  <c r="K144"/>
  <c r="P144" s="1"/>
  <c r="M140"/>
  <c r="N140" s="1"/>
  <c r="K140"/>
  <c r="P140" s="1"/>
  <c r="M136"/>
  <c r="N136" s="1"/>
  <c r="K136"/>
  <c r="P136" s="1"/>
  <c r="M132"/>
  <c r="N132" s="1"/>
  <c r="K132"/>
  <c r="P132" s="1"/>
  <c r="M128"/>
  <c r="N128" s="1"/>
  <c r="K128"/>
  <c r="P128" s="1"/>
  <c r="M124"/>
  <c r="N124" s="1"/>
  <c r="K124"/>
  <c r="P124" s="1"/>
  <c r="M120"/>
  <c r="N120" s="1"/>
  <c r="K120"/>
  <c r="P120" s="1"/>
  <c r="M119"/>
  <c r="N119" s="1"/>
  <c r="AB119" s="1"/>
  <c r="AC119" s="1"/>
  <c r="AE119" s="1"/>
  <c r="AG119" s="1"/>
  <c r="K119"/>
  <c r="AI119"/>
  <c r="M117"/>
  <c r="N117" s="1"/>
  <c r="AB117" s="1"/>
  <c r="AC117" s="1"/>
  <c r="AE117" s="1"/>
  <c r="AG117" s="1"/>
  <c r="K117"/>
  <c r="AI117"/>
  <c r="M115"/>
  <c r="N115" s="1"/>
  <c r="AB115" s="1"/>
  <c r="AC115" s="1"/>
  <c r="AE115" s="1"/>
  <c r="AG115" s="1"/>
  <c r="K115"/>
  <c r="AI115"/>
  <c r="M172"/>
  <c r="N172" s="1"/>
  <c r="K172"/>
  <c r="P172" s="1"/>
  <c r="M168"/>
  <c r="N168" s="1"/>
  <c r="AB168" s="1"/>
  <c r="AC168" s="1"/>
  <c r="AE168" s="1"/>
  <c r="AG168" s="1"/>
  <c r="K168"/>
  <c r="AI168"/>
  <c r="M164"/>
  <c r="N164" s="1"/>
  <c r="AB164" s="1"/>
  <c r="AC164" s="1"/>
  <c r="AE164" s="1"/>
  <c r="AG164" s="1"/>
  <c r="K164"/>
  <c r="AI164"/>
  <c r="M160"/>
  <c r="N160" s="1"/>
  <c r="AB160" s="1"/>
  <c r="AC160" s="1"/>
  <c r="AE160" s="1"/>
  <c r="AG160" s="1"/>
  <c r="K160"/>
  <c r="AI160"/>
  <c r="M156"/>
  <c r="N156" s="1"/>
  <c r="AB156" s="1"/>
  <c r="AC156" s="1"/>
  <c r="AE156" s="1"/>
  <c r="AG156" s="1"/>
  <c r="K156"/>
  <c r="AI156"/>
  <c r="M77"/>
  <c r="N77" s="1"/>
  <c r="K77"/>
  <c r="P77" s="1"/>
  <c r="M149"/>
  <c r="N149" s="1"/>
  <c r="AB149" s="1"/>
  <c r="AC149" s="1"/>
  <c r="AE149" s="1"/>
  <c r="AG149" s="1"/>
  <c r="K149"/>
  <c r="AI149"/>
  <c r="M145"/>
  <c r="N145" s="1"/>
  <c r="AB145" s="1"/>
  <c r="AC145" s="1"/>
  <c r="AE145" s="1"/>
  <c r="AG145" s="1"/>
  <c r="K145"/>
  <c r="AI145"/>
  <c r="M141"/>
  <c r="N141" s="1"/>
  <c r="AB141" s="1"/>
  <c r="AC141" s="1"/>
  <c r="AE141" s="1"/>
  <c r="AG141" s="1"/>
  <c r="K141"/>
  <c r="AI141"/>
  <c r="M137"/>
  <c r="N137" s="1"/>
  <c r="AB137" s="1"/>
  <c r="AC137" s="1"/>
  <c r="AE137" s="1"/>
  <c r="AG137" s="1"/>
  <c r="K137"/>
  <c r="AI137"/>
  <c r="M133"/>
  <c r="N133" s="1"/>
  <c r="AB133" s="1"/>
  <c r="AC133" s="1"/>
  <c r="AE133" s="1"/>
  <c r="AG133" s="1"/>
  <c r="K133"/>
  <c r="AI133"/>
  <c r="M129"/>
  <c r="N129" s="1"/>
  <c r="AB129" s="1"/>
  <c r="AC129" s="1"/>
  <c r="AE129" s="1"/>
  <c r="AG129" s="1"/>
  <c r="K129"/>
  <c r="AI129"/>
  <c r="M125"/>
  <c r="N125" s="1"/>
  <c r="AB125" s="1"/>
  <c r="AC125" s="1"/>
  <c r="AE125" s="1"/>
  <c r="AG125" s="1"/>
  <c r="K125"/>
  <c r="AI125"/>
  <c r="M121"/>
  <c r="N121" s="1"/>
  <c r="AB121" s="1"/>
  <c r="AC121" s="1"/>
  <c r="AE121" s="1"/>
  <c r="AG121" s="1"/>
  <c r="K121"/>
  <c r="AI121"/>
  <c r="M113"/>
  <c r="N113" s="1"/>
  <c r="K113"/>
  <c r="P113" s="1"/>
  <c r="Q111"/>
  <c r="J111"/>
  <c r="Q109"/>
  <c r="J109"/>
  <c r="Q107"/>
  <c r="J107"/>
  <c r="Q105"/>
  <c r="J105"/>
  <c r="Q103"/>
  <c r="J103"/>
  <c r="Q101"/>
  <c r="J101"/>
  <c r="Q99"/>
  <c r="J99"/>
  <c r="Q97"/>
  <c r="J97"/>
  <c r="Q95"/>
  <c r="J95"/>
  <c r="Q93"/>
  <c r="J93"/>
  <c r="Q91"/>
  <c r="J91"/>
  <c r="Q89"/>
  <c r="J89"/>
  <c r="Q87"/>
  <c r="J87"/>
  <c r="Q85"/>
  <c r="J85"/>
  <c r="Q83"/>
  <c r="J83"/>
  <c r="Q81"/>
  <c r="J81"/>
  <c r="Q79"/>
  <c r="J79"/>
  <c r="M151"/>
  <c r="N151" s="1"/>
  <c r="AB151" s="1"/>
  <c r="AC151" s="1"/>
  <c r="AE151" s="1"/>
  <c r="AG151" s="1"/>
  <c r="K151"/>
  <c r="AI151"/>
  <c r="M147"/>
  <c r="N147" s="1"/>
  <c r="AB147" s="1"/>
  <c r="AC147" s="1"/>
  <c r="AE147" s="1"/>
  <c r="AG147" s="1"/>
  <c r="K147"/>
  <c r="AI147"/>
  <c r="M143"/>
  <c r="N143" s="1"/>
  <c r="AB143" s="1"/>
  <c r="AC143" s="1"/>
  <c r="AE143" s="1"/>
  <c r="AG143" s="1"/>
  <c r="K143"/>
  <c r="AI143"/>
  <c r="M139"/>
  <c r="N139" s="1"/>
  <c r="AB139" s="1"/>
  <c r="AC139" s="1"/>
  <c r="AE139" s="1"/>
  <c r="AG139" s="1"/>
  <c r="K139"/>
  <c r="AI139"/>
  <c r="M135"/>
  <c r="N135" s="1"/>
  <c r="AB135" s="1"/>
  <c r="AC135" s="1"/>
  <c r="AE135" s="1"/>
  <c r="AG135" s="1"/>
  <c r="K135"/>
  <c r="AI135"/>
  <c r="M131"/>
  <c r="N131" s="1"/>
  <c r="AB131" s="1"/>
  <c r="AC131" s="1"/>
  <c r="AE131" s="1"/>
  <c r="AG131" s="1"/>
  <c r="K131"/>
  <c r="AI131"/>
  <c r="M127"/>
  <c r="N127" s="1"/>
  <c r="AB127" s="1"/>
  <c r="AC127" s="1"/>
  <c r="K127"/>
  <c r="AI127"/>
  <c r="M123"/>
  <c r="N123" s="1"/>
  <c r="AB123" s="1"/>
  <c r="AC123" s="1"/>
  <c r="AE123" s="1"/>
  <c r="AG123" s="1"/>
  <c r="K123"/>
  <c r="AI123"/>
  <c r="M76"/>
  <c r="N76" s="1"/>
  <c r="AB76" s="1"/>
  <c r="AC76" s="1"/>
  <c r="AE76" s="1"/>
  <c r="AG76" s="1"/>
  <c r="K76"/>
  <c r="AI76"/>
  <c r="Q72"/>
  <c r="J72"/>
  <c r="Q70"/>
  <c r="J70"/>
  <c r="Q68"/>
  <c r="J68"/>
  <c r="Q66"/>
  <c r="J66"/>
  <c r="Q64"/>
  <c r="J64"/>
  <c r="M62"/>
  <c r="N62" s="1"/>
  <c r="AB62" s="1"/>
  <c r="AC62" s="1"/>
  <c r="K62"/>
  <c r="M60"/>
  <c r="N60" s="1"/>
  <c r="AB60" s="1"/>
  <c r="AC60" s="1"/>
  <c r="AE60" s="1"/>
  <c r="AG60" s="1"/>
  <c r="K60"/>
  <c r="AI60"/>
  <c r="M58"/>
  <c r="N58" s="1"/>
  <c r="AB58" s="1"/>
  <c r="AC58" s="1"/>
  <c r="AE58" s="1"/>
  <c r="AG58" s="1"/>
  <c r="K58"/>
  <c r="AI58"/>
  <c r="M56"/>
  <c r="N56" s="1"/>
  <c r="AB56" s="1"/>
  <c r="AC56" s="1"/>
  <c r="AE56" s="1"/>
  <c r="AG56" s="1"/>
  <c r="K56"/>
  <c r="AI56"/>
  <c r="M54"/>
  <c r="N54" s="1"/>
  <c r="AB54" s="1"/>
  <c r="AC54" s="1"/>
  <c r="K54"/>
  <c r="AI54"/>
  <c r="M52"/>
  <c r="N52" s="1"/>
  <c r="AB52" s="1"/>
  <c r="AC52" s="1"/>
  <c r="K52"/>
  <c r="AI52"/>
  <c r="M50"/>
  <c r="N50" s="1"/>
  <c r="AB50" s="1"/>
  <c r="AC50" s="1"/>
  <c r="AE50" s="1"/>
  <c r="AG50" s="1"/>
  <c r="K50"/>
  <c r="AI50"/>
  <c r="M48"/>
  <c r="N48" s="1"/>
  <c r="AB48" s="1"/>
  <c r="AC48" s="1"/>
  <c r="AE48" s="1"/>
  <c r="AG48" s="1"/>
  <c r="K48"/>
  <c r="AI48"/>
  <c r="M46"/>
  <c r="N46" s="1"/>
  <c r="AB46" s="1"/>
  <c r="AC46" s="1"/>
  <c r="AE46" s="1"/>
  <c r="AG46" s="1"/>
  <c r="K46"/>
  <c r="AI46"/>
  <c r="M44"/>
  <c r="N44" s="1"/>
  <c r="AB44" s="1"/>
  <c r="AC44" s="1"/>
  <c r="AE44" s="1"/>
  <c r="AG44" s="1"/>
  <c r="K44"/>
  <c r="AI44"/>
  <c r="M42"/>
  <c r="N42" s="1"/>
  <c r="AB42" s="1"/>
  <c r="AC42" s="1"/>
  <c r="AE42" s="1"/>
  <c r="AG42" s="1"/>
  <c r="K42"/>
  <c r="AI42"/>
  <c r="M40"/>
  <c r="N40" s="1"/>
  <c r="AB40" s="1"/>
  <c r="AC40" s="1"/>
  <c r="K40"/>
  <c r="AI40"/>
  <c r="M38"/>
  <c r="N38" s="1"/>
  <c r="AB38" s="1"/>
  <c r="AC38" s="1"/>
  <c r="AE38" s="1"/>
  <c r="AG38" s="1"/>
  <c r="K38"/>
  <c r="AI38"/>
  <c r="M36"/>
  <c r="N36" s="1"/>
  <c r="AB36" s="1"/>
  <c r="AC36" s="1"/>
  <c r="AE36" s="1"/>
  <c r="AG36" s="1"/>
  <c r="K36"/>
  <c r="AI36"/>
  <c r="M34"/>
  <c r="N34" s="1"/>
  <c r="AB34" s="1"/>
  <c r="AC34" s="1"/>
  <c r="K34"/>
  <c r="AI34"/>
  <c r="Q30"/>
  <c r="J30"/>
  <c r="AG22" i="2" l="1"/>
  <c r="AJ22" s="1"/>
  <c r="AG24"/>
  <c r="AJ24" s="1"/>
  <c r="AG27"/>
  <c r="AJ27" s="1"/>
  <c r="AG31"/>
  <c r="AJ31" s="1"/>
  <c r="AG37"/>
  <c r="AJ37" s="1"/>
  <c r="AG41"/>
  <c r="AJ41" s="1"/>
  <c r="AD45"/>
  <c r="AG45"/>
  <c r="AJ45" s="1"/>
  <c r="AD49"/>
  <c r="AG49"/>
  <c r="AJ49" s="1"/>
  <c r="AD53"/>
  <c r="AG53"/>
  <c r="AJ53" s="1"/>
  <c r="AD57"/>
  <c r="AG57"/>
  <c r="AJ57" s="1"/>
  <c r="AD61"/>
  <c r="AG61"/>
  <c r="AJ61" s="1"/>
  <c r="AD65"/>
  <c r="AG65"/>
  <c r="AJ65" s="1"/>
  <c r="AD69"/>
  <c r="AG69"/>
  <c r="AJ69" s="1"/>
  <c r="AD73"/>
  <c r="AG73"/>
  <c r="AJ73" s="1"/>
  <c r="AD77"/>
  <c r="AG77"/>
  <c r="AJ77" s="1"/>
  <c r="AD81"/>
  <c r="AG81"/>
  <c r="AJ81" s="1"/>
  <c r="AG85"/>
  <c r="AJ85" s="1"/>
  <c r="AG28"/>
  <c r="AJ28" s="1"/>
  <c r="AD32"/>
  <c r="AG32"/>
  <c r="AJ32" s="1"/>
  <c r="AA44"/>
  <c r="AB44"/>
  <c r="AF51"/>
  <c r="AI51" s="1"/>
  <c r="BD51"/>
  <c r="AE51"/>
  <c r="AA56"/>
  <c r="AB56"/>
  <c r="AA60"/>
  <c r="AB60"/>
  <c r="AF67"/>
  <c r="AI67" s="1"/>
  <c r="BD67"/>
  <c r="AE67"/>
  <c r="AA72"/>
  <c r="AB72"/>
  <c r="AA76"/>
  <c r="AB76"/>
  <c r="AF83"/>
  <c r="AI83" s="1"/>
  <c r="BD83"/>
  <c r="AE83"/>
  <c r="AA40"/>
  <c r="AB40"/>
  <c r="AA55"/>
  <c r="AB55"/>
  <c r="AA71"/>
  <c r="AB71"/>
  <c r="AA98"/>
  <c r="AB98"/>
  <c r="AG105"/>
  <c r="AJ105" s="1"/>
  <c r="AG109"/>
  <c r="AJ109" s="1"/>
  <c r="AG113"/>
  <c r="AJ113" s="1"/>
  <c r="AA86"/>
  <c r="AB86"/>
  <c r="AA94"/>
  <c r="AB94"/>
  <c r="AD88"/>
  <c r="AG88"/>
  <c r="AJ88" s="1"/>
  <c r="AD92"/>
  <c r="AG92"/>
  <c r="AJ92" s="1"/>
  <c r="BD95"/>
  <c r="AE95"/>
  <c r="AF95"/>
  <c r="AI95" s="1"/>
  <c r="AG99"/>
  <c r="AJ99" s="1"/>
  <c r="AG101"/>
  <c r="AJ101" s="1"/>
  <c r="AG103"/>
  <c r="AJ103" s="1"/>
  <c r="AD103"/>
  <c r="AG107"/>
  <c r="AJ107" s="1"/>
  <c r="AD107"/>
  <c r="AG111"/>
  <c r="AJ111" s="1"/>
  <c r="AG115"/>
  <c r="AJ115" s="1"/>
  <c r="AG120"/>
  <c r="AJ120" s="1"/>
  <c r="AG124"/>
  <c r="AJ124" s="1"/>
  <c r="AG128"/>
  <c r="AJ128" s="1"/>
  <c r="AG132"/>
  <c r="AJ132" s="1"/>
  <c r="AG136"/>
  <c r="AJ136" s="1"/>
  <c r="AG140"/>
  <c r="AJ140" s="1"/>
  <c r="AG144"/>
  <c r="AJ144" s="1"/>
  <c r="AG118"/>
  <c r="AJ118" s="1"/>
  <c r="AG122"/>
  <c r="AJ122" s="1"/>
  <c r="AD122"/>
  <c r="AG126"/>
  <c r="AJ126" s="1"/>
  <c r="AG130"/>
  <c r="AJ130" s="1"/>
  <c r="AG134"/>
  <c r="AJ134" s="1"/>
  <c r="AG138"/>
  <c r="AJ138" s="1"/>
  <c r="AG142"/>
  <c r="AJ142" s="1"/>
  <c r="AG146"/>
  <c r="AJ146" s="1"/>
  <c r="AG151"/>
  <c r="AJ151" s="1"/>
  <c r="AD151"/>
  <c r="AG161"/>
  <c r="AJ161" s="1"/>
  <c r="AA154"/>
  <c r="AB154"/>
  <c r="AG165"/>
  <c r="AJ165" s="1"/>
  <c r="AA155"/>
  <c r="AB155"/>
  <c r="BD162"/>
  <c r="AE162"/>
  <c r="AF162"/>
  <c r="AI162" s="1"/>
  <c r="AA167"/>
  <c r="AB167"/>
  <c r="BD160"/>
  <c r="AE160"/>
  <c r="AF160"/>
  <c r="AI160" s="1"/>
  <c r="BD168"/>
  <c r="AE168"/>
  <c r="AF168"/>
  <c r="AI168" s="1"/>
  <c r="AA131"/>
  <c r="AB131"/>
  <c r="AA134"/>
  <c r="AB134"/>
  <c r="AA146"/>
  <c r="AB146"/>
  <c r="AA141"/>
  <c r="AB141"/>
  <c r="AA165"/>
  <c r="AB165"/>
  <c r="AU159"/>
  <c r="BA159"/>
  <c r="AL159"/>
  <c r="AN159" s="1"/>
  <c r="AP159" s="1"/>
  <c r="AU167"/>
  <c r="BA167"/>
  <c r="AL167"/>
  <c r="AN167" s="1"/>
  <c r="AP167" s="1"/>
  <c r="AU169"/>
  <c r="BA169"/>
  <c r="AL169"/>
  <c r="AN169" s="1"/>
  <c r="AP169" s="1"/>
  <c r="AU150"/>
  <c r="BA150"/>
  <c r="AL150"/>
  <c r="AN150" s="1"/>
  <c r="AP150" s="1"/>
  <c r="BA154"/>
  <c r="AU154"/>
  <c r="AL154"/>
  <c r="AN154" s="1"/>
  <c r="AP154" s="1"/>
  <c r="AU155"/>
  <c r="BA155"/>
  <c r="AL155"/>
  <c r="AN155" s="1"/>
  <c r="AP155" s="1"/>
  <c r="AU163"/>
  <c r="BA163"/>
  <c r="AL163"/>
  <c r="AN163" s="1"/>
  <c r="AP163" s="1"/>
  <c r="AA22"/>
  <c r="AB22"/>
  <c r="AD22" s="1"/>
  <c r="AA21"/>
  <c r="AB21"/>
  <c r="AA31"/>
  <c r="AB31"/>
  <c r="AA46"/>
  <c r="AB46"/>
  <c r="AF53"/>
  <c r="AI53" s="1"/>
  <c r="BD53"/>
  <c r="AE53"/>
  <c r="AA58"/>
  <c r="AB58"/>
  <c r="AA62"/>
  <c r="AB62"/>
  <c r="AF69"/>
  <c r="AI69" s="1"/>
  <c r="BD69"/>
  <c r="AE69"/>
  <c r="AA74"/>
  <c r="AB74"/>
  <c r="AA78"/>
  <c r="AB78"/>
  <c r="AA27"/>
  <c r="AB27"/>
  <c r="AA37"/>
  <c r="AB37"/>
  <c r="AD37" s="1"/>
  <c r="AA85"/>
  <c r="AB85"/>
  <c r="AD85" s="1"/>
  <c r="AA29"/>
  <c r="AB29"/>
  <c r="AA39"/>
  <c r="AB39"/>
  <c r="AA89"/>
  <c r="AB89"/>
  <c r="AA97"/>
  <c r="AB97"/>
  <c r="AA109"/>
  <c r="AB109"/>
  <c r="AD109" s="1"/>
  <c r="AA96"/>
  <c r="AB96"/>
  <c r="AA115"/>
  <c r="AB115"/>
  <c r="AA91"/>
  <c r="AB91"/>
  <c r="AA102"/>
  <c r="AB102"/>
  <c r="AA110"/>
  <c r="AB110"/>
  <c r="AA128"/>
  <c r="AB128"/>
  <c r="AA136"/>
  <c r="AB136"/>
  <c r="AA144"/>
  <c r="AB144"/>
  <c r="AA139"/>
  <c r="AB139"/>
  <c r="AA138"/>
  <c r="AB138"/>
  <c r="AA121"/>
  <c r="AB121"/>
  <c r="AF152"/>
  <c r="AI152" s="1"/>
  <c r="BD152"/>
  <c r="AE152"/>
  <c r="AA147"/>
  <c r="AB147"/>
  <c r="AA166"/>
  <c r="AB166"/>
  <c r="AU20"/>
  <c r="AL20"/>
  <c r="AN20" s="1"/>
  <c r="AP20" s="1"/>
  <c r="BA20"/>
  <c r="BA23"/>
  <c r="AL23"/>
  <c r="AN23" s="1"/>
  <c r="AP23" s="1"/>
  <c r="AU23"/>
  <c r="BA33"/>
  <c r="AL33"/>
  <c r="AN33" s="1"/>
  <c r="AP33" s="1"/>
  <c r="AU33"/>
  <c r="BA36"/>
  <c r="AL36"/>
  <c r="AN36" s="1"/>
  <c r="AP36" s="1"/>
  <c r="AU36"/>
  <c r="BA40"/>
  <c r="AL40"/>
  <c r="AN40" s="1"/>
  <c r="AP40" s="1"/>
  <c r="AU40"/>
  <c r="BA44"/>
  <c r="AL44"/>
  <c r="AN44" s="1"/>
  <c r="AP44" s="1"/>
  <c r="AU44"/>
  <c r="BA48"/>
  <c r="AL48"/>
  <c r="AN48" s="1"/>
  <c r="AP48" s="1"/>
  <c r="AU48"/>
  <c r="BA52"/>
  <c r="AL52"/>
  <c r="AN52" s="1"/>
  <c r="AP52" s="1"/>
  <c r="AU52"/>
  <c r="BA56"/>
  <c r="AL56"/>
  <c r="AN56" s="1"/>
  <c r="AP56" s="1"/>
  <c r="AU56"/>
  <c r="BA60"/>
  <c r="AL60"/>
  <c r="AN60" s="1"/>
  <c r="AP60" s="1"/>
  <c r="AU60"/>
  <c r="BA64"/>
  <c r="AL64"/>
  <c r="AN64" s="1"/>
  <c r="AP64" s="1"/>
  <c r="AU64"/>
  <c r="BA68"/>
  <c r="AL68"/>
  <c r="AN68" s="1"/>
  <c r="AP68" s="1"/>
  <c r="AU68"/>
  <c r="BA72"/>
  <c r="AL72"/>
  <c r="AN72" s="1"/>
  <c r="AP72" s="1"/>
  <c r="AU72"/>
  <c r="BA76"/>
  <c r="AL76"/>
  <c r="AN76" s="1"/>
  <c r="AP76" s="1"/>
  <c r="AU76"/>
  <c r="BA80"/>
  <c r="AL80"/>
  <c r="AN80" s="1"/>
  <c r="AP80" s="1"/>
  <c r="AU80"/>
  <c r="BA84"/>
  <c r="AL84"/>
  <c r="AN84" s="1"/>
  <c r="AP84" s="1"/>
  <c r="AU84"/>
  <c r="BA89"/>
  <c r="AL89"/>
  <c r="AN89" s="1"/>
  <c r="AP89" s="1"/>
  <c r="AU89"/>
  <c r="BA93"/>
  <c r="AL93"/>
  <c r="AN93" s="1"/>
  <c r="AP93" s="1"/>
  <c r="AU93"/>
  <c r="BA97"/>
  <c r="AL97"/>
  <c r="AN97" s="1"/>
  <c r="AP97" s="1"/>
  <c r="AU97"/>
  <c r="AU157"/>
  <c r="BA157"/>
  <c r="AL157"/>
  <c r="AN157" s="1"/>
  <c r="AP157" s="1"/>
  <c r="AA24"/>
  <c r="AB24"/>
  <c r="AA120"/>
  <c r="AB120"/>
  <c r="AF49"/>
  <c r="AI49" s="1"/>
  <c r="BD49"/>
  <c r="AE49"/>
  <c r="AF57"/>
  <c r="AI57" s="1"/>
  <c r="BD57"/>
  <c r="AE57"/>
  <c r="AF65"/>
  <c r="AI65" s="1"/>
  <c r="BD65"/>
  <c r="AE65"/>
  <c r="AF73"/>
  <c r="AI73" s="1"/>
  <c r="BD73"/>
  <c r="AE73"/>
  <c r="AF81"/>
  <c r="AI81" s="1"/>
  <c r="BD81"/>
  <c r="AE81"/>
  <c r="AF32"/>
  <c r="AI32" s="1"/>
  <c r="BD32"/>
  <c r="AE32"/>
  <c r="AF88"/>
  <c r="AI88" s="1"/>
  <c r="BD88"/>
  <c r="AE88"/>
  <c r="AF92"/>
  <c r="AI92" s="1"/>
  <c r="BD92"/>
  <c r="AE92"/>
  <c r="AF114"/>
  <c r="AI114" s="1"/>
  <c r="BD114"/>
  <c r="AE114"/>
  <c r="BD122"/>
  <c r="AE122"/>
  <c r="AF122"/>
  <c r="AI122" s="1"/>
  <c r="AA26"/>
  <c r="AB26"/>
  <c r="AA104"/>
  <c r="AB104"/>
  <c r="AA99"/>
  <c r="AB99"/>
  <c r="AA127"/>
  <c r="AB127"/>
  <c r="AA143"/>
  <c r="AB143"/>
  <c r="AD162"/>
  <c r="AD160"/>
  <c r="AD168"/>
  <c r="AD51"/>
  <c r="AD67"/>
  <c r="AD83"/>
  <c r="AG21"/>
  <c r="AJ21" s="1"/>
  <c r="AD21"/>
  <c r="AD26"/>
  <c r="AG26"/>
  <c r="AJ26" s="1"/>
  <c r="AG30"/>
  <c r="AJ30" s="1"/>
  <c r="AG34"/>
  <c r="AJ34" s="1"/>
  <c r="AD34"/>
  <c r="AG38"/>
  <c r="AJ38" s="1"/>
  <c r="AD38"/>
  <c r="AG42"/>
  <c r="AJ42" s="1"/>
  <c r="AD42"/>
  <c r="AG46"/>
  <c r="AJ46" s="1"/>
  <c r="AD46"/>
  <c r="AG50"/>
  <c r="AJ50" s="1"/>
  <c r="AG54"/>
  <c r="AJ54" s="1"/>
  <c r="AG58"/>
  <c r="AJ58" s="1"/>
  <c r="AD58"/>
  <c r="AG62"/>
  <c r="AJ62" s="1"/>
  <c r="AD62"/>
  <c r="AG66"/>
  <c r="AJ66" s="1"/>
  <c r="AG70"/>
  <c r="AJ70" s="1"/>
  <c r="AG74"/>
  <c r="AJ74" s="1"/>
  <c r="AD74"/>
  <c r="AG78"/>
  <c r="AJ78" s="1"/>
  <c r="AD78"/>
  <c r="AG82"/>
  <c r="AJ82" s="1"/>
  <c r="AG25"/>
  <c r="AJ25" s="1"/>
  <c r="AG29"/>
  <c r="AJ29" s="1"/>
  <c r="AD29"/>
  <c r="AF43"/>
  <c r="AI43" s="1"/>
  <c r="BD43"/>
  <c r="AE43"/>
  <c r="AA48"/>
  <c r="AB48"/>
  <c r="AA52"/>
  <c r="AB52"/>
  <c r="AF59"/>
  <c r="AI59" s="1"/>
  <c r="BD59"/>
  <c r="AE59"/>
  <c r="AA64"/>
  <c r="AB64"/>
  <c r="AA68"/>
  <c r="AB68"/>
  <c r="AF75"/>
  <c r="AI75" s="1"/>
  <c r="BD75"/>
  <c r="AE75"/>
  <c r="AA80"/>
  <c r="AB80"/>
  <c r="AA84"/>
  <c r="AB84"/>
  <c r="AA36"/>
  <c r="AB36"/>
  <c r="AA47"/>
  <c r="AB47"/>
  <c r="AA63"/>
  <c r="AB63"/>
  <c r="AA79"/>
  <c r="AB79"/>
  <c r="AD104"/>
  <c r="AG104"/>
  <c r="AJ104" s="1"/>
  <c r="AD108"/>
  <c r="AG108"/>
  <c r="AJ108" s="1"/>
  <c r="AG112"/>
  <c r="AJ112" s="1"/>
  <c r="AG116"/>
  <c r="AJ116" s="1"/>
  <c r="AA90"/>
  <c r="AB90"/>
  <c r="AG87"/>
  <c r="AJ87" s="1"/>
  <c r="AG91"/>
  <c r="AJ91" s="1"/>
  <c r="AD91"/>
  <c r="AG95"/>
  <c r="AJ95" s="1"/>
  <c r="AD95"/>
  <c r="AD96"/>
  <c r="AG96"/>
  <c r="AJ96" s="1"/>
  <c r="AG100"/>
  <c r="AJ100" s="1"/>
  <c r="AD102"/>
  <c r="AG102"/>
  <c r="AJ102" s="1"/>
  <c r="AG106"/>
  <c r="AJ106" s="1"/>
  <c r="AD110"/>
  <c r="AG110"/>
  <c r="AJ110" s="1"/>
  <c r="AD114"/>
  <c r="AG114"/>
  <c r="AJ114" s="1"/>
  <c r="AG119"/>
  <c r="AJ119" s="1"/>
  <c r="AG123"/>
  <c r="AJ123" s="1"/>
  <c r="AD127"/>
  <c r="AG127"/>
  <c r="AJ127" s="1"/>
  <c r="AD131"/>
  <c r="AG131"/>
  <c r="AJ131" s="1"/>
  <c r="AG135"/>
  <c r="AJ135" s="1"/>
  <c r="AD139"/>
  <c r="AG139"/>
  <c r="AJ139" s="1"/>
  <c r="AD143"/>
  <c r="AG143"/>
  <c r="AJ143" s="1"/>
  <c r="AG117"/>
  <c r="AJ117" s="1"/>
  <c r="AD121"/>
  <c r="AG121"/>
  <c r="AJ121" s="1"/>
  <c r="AG125"/>
  <c r="AJ125" s="1"/>
  <c r="AD129"/>
  <c r="AG129"/>
  <c r="AJ129" s="1"/>
  <c r="AG133"/>
  <c r="AJ133" s="1"/>
  <c r="AD137"/>
  <c r="AG137"/>
  <c r="AJ137" s="1"/>
  <c r="AD141"/>
  <c r="AG141"/>
  <c r="AJ141" s="1"/>
  <c r="AD145"/>
  <c r="AG145"/>
  <c r="AJ145" s="1"/>
  <c r="AG148"/>
  <c r="AJ148" s="1"/>
  <c r="AD152"/>
  <c r="AG152"/>
  <c r="AJ152" s="1"/>
  <c r="AA150"/>
  <c r="AB150"/>
  <c r="AA157"/>
  <c r="AB157"/>
  <c r="AA153"/>
  <c r="AB153"/>
  <c r="AA159"/>
  <c r="AB159"/>
  <c r="AA163"/>
  <c r="AB163"/>
  <c r="AA156"/>
  <c r="AB156"/>
  <c r="AA164"/>
  <c r="AB164"/>
  <c r="AA119"/>
  <c r="AB119"/>
  <c r="AD119" s="1"/>
  <c r="AA130"/>
  <c r="AB130"/>
  <c r="AA142"/>
  <c r="AB142"/>
  <c r="AA125"/>
  <c r="AB125"/>
  <c r="AD125" s="1"/>
  <c r="AA148"/>
  <c r="AB148"/>
  <c r="AD148" s="1"/>
  <c r="AA149"/>
  <c r="AB149"/>
  <c r="BV8"/>
  <c r="BW8" s="1"/>
  <c r="BX8" s="1"/>
  <c r="W20"/>
  <c r="Y20" s="1"/>
  <c r="BA149"/>
  <c r="AL149"/>
  <c r="AN149" s="1"/>
  <c r="AP149" s="1"/>
  <c r="AU149"/>
  <c r="BA162"/>
  <c r="AL162"/>
  <c r="AN162" s="1"/>
  <c r="AP162" s="1"/>
  <c r="AU162"/>
  <c r="BA160"/>
  <c r="AL160"/>
  <c r="AN160" s="1"/>
  <c r="AP160" s="1"/>
  <c r="AU160"/>
  <c r="BA168"/>
  <c r="AL168"/>
  <c r="AN168" s="1"/>
  <c r="AP168" s="1"/>
  <c r="AU168"/>
  <c r="AA23"/>
  <c r="AB23"/>
  <c r="AF45"/>
  <c r="AI45" s="1"/>
  <c r="BD45"/>
  <c r="AE45"/>
  <c r="AA50"/>
  <c r="AB50"/>
  <c r="AA54"/>
  <c r="AB54"/>
  <c r="AF61"/>
  <c r="AI61" s="1"/>
  <c r="BD61"/>
  <c r="AE61"/>
  <c r="AA66"/>
  <c r="AB66"/>
  <c r="AD66" s="1"/>
  <c r="AA70"/>
  <c r="AB70"/>
  <c r="AD70" s="1"/>
  <c r="AF77"/>
  <c r="AI77" s="1"/>
  <c r="BD77"/>
  <c r="AE77"/>
  <c r="AA82"/>
  <c r="AB82"/>
  <c r="AA33"/>
  <c r="AB33"/>
  <c r="AA41"/>
  <c r="AB41"/>
  <c r="AA25"/>
  <c r="AB25"/>
  <c r="AA35"/>
  <c r="AB35"/>
  <c r="AA113"/>
  <c r="AB113"/>
  <c r="AA93"/>
  <c r="AB93"/>
  <c r="AA105"/>
  <c r="AB105"/>
  <c r="AA116"/>
  <c r="AB116"/>
  <c r="AA111"/>
  <c r="AB111"/>
  <c r="AA87"/>
  <c r="AB87"/>
  <c r="AA100"/>
  <c r="AB100"/>
  <c r="AA106"/>
  <c r="AB106"/>
  <c r="AA124"/>
  <c r="AB124"/>
  <c r="AA132"/>
  <c r="AB132"/>
  <c r="AA140"/>
  <c r="AB140"/>
  <c r="AA123"/>
  <c r="AB123"/>
  <c r="AA126"/>
  <c r="AB126"/>
  <c r="AA117"/>
  <c r="AB117"/>
  <c r="AA133"/>
  <c r="AB133"/>
  <c r="AA161"/>
  <c r="AB161"/>
  <c r="AA158"/>
  <c r="AB158"/>
  <c r="AU35"/>
  <c r="BA35"/>
  <c r="AL35"/>
  <c r="AN35" s="1"/>
  <c r="AP35" s="1"/>
  <c r="AU39"/>
  <c r="BA39"/>
  <c r="AL39"/>
  <c r="AN39" s="1"/>
  <c r="AP39" s="1"/>
  <c r="AU43"/>
  <c r="BA43"/>
  <c r="AL43"/>
  <c r="AN43" s="1"/>
  <c r="AP43" s="1"/>
  <c r="AU47"/>
  <c r="BA47"/>
  <c r="AL47"/>
  <c r="AN47" s="1"/>
  <c r="AP47" s="1"/>
  <c r="AU51"/>
  <c r="BA51"/>
  <c r="AL51"/>
  <c r="AN51" s="1"/>
  <c r="AP51" s="1"/>
  <c r="AU55"/>
  <c r="BA55"/>
  <c r="AL55"/>
  <c r="AN55" s="1"/>
  <c r="AP55" s="1"/>
  <c r="AU59"/>
  <c r="BA59"/>
  <c r="AL59"/>
  <c r="AN59" s="1"/>
  <c r="AP59" s="1"/>
  <c r="AU63"/>
  <c r="BA63"/>
  <c r="AL63"/>
  <c r="AN63" s="1"/>
  <c r="AP63" s="1"/>
  <c r="AU67"/>
  <c r="BA67"/>
  <c r="AL67"/>
  <c r="AN67" s="1"/>
  <c r="AP67" s="1"/>
  <c r="AU71"/>
  <c r="BA71"/>
  <c r="AL71"/>
  <c r="AN71" s="1"/>
  <c r="AP71" s="1"/>
  <c r="AU75"/>
  <c r="BA75"/>
  <c r="AL75"/>
  <c r="AN75" s="1"/>
  <c r="AP75" s="1"/>
  <c r="AU79"/>
  <c r="BA79"/>
  <c r="AL79"/>
  <c r="AN79" s="1"/>
  <c r="AP79" s="1"/>
  <c r="AU83"/>
  <c r="BA83"/>
  <c r="AL83"/>
  <c r="AN83" s="1"/>
  <c r="AP83" s="1"/>
  <c r="AU86"/>
  <c r="BA86"/>
  <c r="AL86"/>
  <c r="AN86" s="1"/>
  <c r="AP86" s="1"/>
  <c r="AU90"/>
  <c r="BA90"/>
  <c r="AL90"/>
  <c r="AN90" s="1"/>
  <c r="AP90" s="1"/>
  <c r="AU94"/>
  <c r="BA94"/>
  <c r="AL94"/>
  <c r="AN94" s="1"/>
  <c r="AP94" s="1"/>
  <c r="AU98"/>
  <c r="BA98"/>
  <c r="AL98"/>
  <c r="AN98" s="1"/>
  <c r="AP98" s="1"/>
  <c r="BE169"/>
  <c r="BF169" s="1"/>
  <c r="AK169"/>
  <c r="AT169"/>
  <c r="BA147"/>
  <c r="AL147"/>
  <c r="AN147" s="1"/>
  <c r="AP147" s="1"/>
  <c r="AU147"/>
  <c r="BA153"/>
  <c r="AL153"/>
  <c r="AN153" s="1"/>
  <c r="AP153" s="1"/>
  <c r="AU153"/>
  <c r="BA158"/>
  <c r="AL158"/>
  <c r="AN158" s="1"/>
  <c r="AP158" s="1"/>
  <c r="AU158"/>
  <c r="BA166"/>
  <c r="AL166"/>
  <c r="AN166" s="1"/>
  <c r="AP166" s="1"/>
  <c r="AU166"/>
  <c r="BA156"/>
  <c r="AL156"/>
  <c r="AN156" s="1"/>
  <c r="AP156" s="1"/>
  <c r="AU156"/>
  <c r="BA164"/>
  <c r="AL164"/>
  <c r="AN164" s="1"/>
  <c r="AP164" s="1"/>
  <c r="AU164"/>
  <c r="AA28"/>
  <c r="AB28"/>
  <c r="AA118"/>
  <c r="AB118"/>
  <c r="AA30"/>
  <c r="AB30"/>
  <c r="AA112"/>
  <c r="AB112"/>
  <c r="AA101"/>
  <c r="AB101"/>
  <c r="AA135"/>
  <c r="AB135"/>
  <c r="BD34"/>
  <c r="AE34"/>
  <c r="AF34"/>
  <c r="AI34" s="1"/>
  <c r="BD38"/>
  <c r="AE38"/>
  <c r="AF38"/>
  <c r="AI38" s="1"/>
  <c r="BD42"/>
  <c r="AE42"/>
  <c r="AF42"/>
  <c r="AI42" s="1"/>
  <c r="AF108"/>
  <c r="AI108" s="1"/>
  <c r="BD108"/>
  <c r="AE108"/>
  <c r="BD103"/>
  <c r="AE103"/>
  <c r="AF103"/>
  <c r="AI103" s="1"/>
  <c r="BD107"/>
  <c r="AE107"/>
  <c r="AF107"/>
  <c r="AI107" s="1"/>
  <c r="AF129"/>
  <c r="AI129" s="1"/>
  <c r="BD129"/>
  <c r="AE129"/>
  <c r="AF137"/>
  <c r="AI137" s="1"/>
  <c r="BD137"/>
  <c r="AE137"/>
  <c r="AF145"/>
  <c r="AI145" s="1"/>
  <c r="BD145"/>
  <c r="AE145"/>
  <c r="BD151"/>
  <c r="AE151"/>
  <c r="AF151"/>
  <c r="AI151" s="1"/>
  <c r="M30" i="1"/>
  <c r="N30" s="1"/>
  <c r="K30"/>
  <c r="P30" s="1"/>
  <c r="AM34"/>
  <c r="AO34" s="1"/>
  <c r="AQ34" s="1"/>
  <c r="AS34" s="1"/>
  <c r="AU34" s="1"/>
  <c r="AM36"/>
  <c r="AO36" s="1"/>
  <c r="AQ36" s="1"/>
  <c r="AS36" s="1"/>
  <c r="AU36" s="1"/>
  <c r="AJ36"/>
  <c r="AM38"/>
  <c r="AO38" s="1"/>
  <c r="AQ38" s="1"/>
  <c r="AS38" s="1"/>
  <c r="AU38" s="1"/>
  <c r="AJ38"/>
  <c r="AM40"/>
  <c r="AO40" s="1"/>
  <c r="AQ40" s="1"/>
  <c r="AS40" s="1"/>
  <c r="AU40" s="1"/>
  <c r="AE40"/>
  <c r="AM42"/>
  <c r="AO42" s="1"/>
  <c r="AQ42" s="1"/>
  <c r="AS42" s="1"/>
  <c r="AU42" s="1"/>
  <c r="AM44"/>
  <c r="AO44" s="1"/>
  <c r="AQ44" s="1"/>
  <c r="AS44" s="1"/>
  <c r="AU44" s="1"/>
  <c r="AM46"/>
  <c r="AO46" s="1"/>
  <c r="AQ46" s="1"/>
  <c r="AS46" s="1"/>
  <c r="AU46" s="1"/>
  <c r="AM48"/>
  <c r="AO48" s="1"/>
  <c r="AQ48" s="1"/>
  <c r="AS48" s="1"/>
  <c r="AU48" s="1"/>
  <c r="AM50"/>
  <c r="AO50" s="1"/>
  <c r="AQ50" s="1"/>
  <c r="AS50" s="1"/>
  <c r="AU50" s="1"/>
  <c r="AM52"/>
  <c r="AO52" s="1"/>
  <c r="AQ52" s="1"/>
  <c r="AS52" s="1"/>
  <c r="AU52" s="1"/>
  <c r="AM54"/>
  <c r="AO54" s="1"/>
  <c r="AQ54" s="1"/>
  <c r="AS54" s="1"/>
  <c r="AU54" s="1"/>
  <c r="AE54"/>
  <c r="AM56"/>
  <c r="AO56" s="1"/>
  <c r="AQ56" s="1"/>
  <c r="AS56" s="1"/>
  <c r="AU56" s="1"/>
  <c r="AM58"/>
  <c r="AO58" s="1"/>
  <c r="AQ58" s="1"/>
  <c r="AS58" s="1"/>
  <c r="AU58" s="1"/>
  <c r="AM60"/>
  <c r="AO60" s="1"/>
  <c r="AQ60" s="1"/>
  <c r="AS60" s="1"/>
  <c r="AU60" s="1"/>
  <c r="M64"/>
  <c r="N64" s="1"/>
  <c r="K64"/>
  <c r="P64" s="1"/>
  <c r="M66"/>
  <c r="N66" s="1"/>
  <c r="K66"/>
  <c r="P66" s="1"/>
  <c r="M68"/>
  <c r="N68" s="1"/>
  <c r="K68"/>
  <c r="P68" s="1"/>
  <c r="M70"/>
  <c r="N70" s="1"/>
  <c r="K70"/>
  <c r="P70" s="1"/>
  <c r="M72"/>
  <c r="N72" s="1"/>
  <c r="K72"/>
  <c r="P72" s="1"/>
  <c r="AM76"/>
  <c r="AO76" s="1"/>
  <c r="AQ76" s="1"/>
  <c r="AS76" s="1"/>
  <c r="AU76" s="1"/>
  <c r="AJ76"/>
  <c r="AM123"/>
  <c r="AO123" s="1"/>
  <c r="AQ123" s="1"/>
  <c r="AS123" s="1"/>
  <c r="AU123" s="1"/>
  <c r="AJ123"/>
  <c r="AM127"/>
  <c r="AO127" s="1"/>
  <c r="AQ127" s="1"/>
  <c r="AS127" s="1"/>
  <c r="AU127" s="1"/>
  <c r="AE127"/>
  <c r="AE122"/>
  <c r="AM131"/>
  <c r="AO131" s="1"/>
  <c r="AQ131" s="1"/>
  <c r="AS131" s="1"/>
  <c r="AU131" s="1"/>
  <c r="AM135"/>
  <c r="AO135" s="1"/>
  <c r="AQ135" s="1"/>
  <c r="AS135" s="1"/>
  <c r="AU135" s="1"/>
  <c r="AM139"/>
  <c r="AO139" s="1"/>
  <c r="AQ139" s="1"/>
  <c r="AS139" s="1"/>
  <c r="AU139" s="1"/>
  <c r="AM143"/>
  <c r="AO143" s="1"/>
  <c r="AQ143" s="1"/>
  <c r="AS143" s="1"/>
  <c r="AU143" s="1"/>
  <c r="AM147"/>
  <c r="AO147" s="1"/>
  <c r="AQ147" s="1"/>
  <c r="AS147" s="1"/>
  <c r="AU147" s="1"/>
  <c r="AM151"/>
  <c r="AO151" s="1"/>
  <c r="AQ151" s="1"/>
  <c r="AS151" s="1"/>
  <c r="AU151" s="1"/>
  <c r="M79"/>
  <c r="N79" s="1"/>
  <c r="K79"/>
  <c r="P79" s="1"/>
  <c r="M81"/>
  <c r="N81" s="1"/>
  <c r="K81"/>
  <c r="P81" s="1"/>
  <c r="M83"/>
  <c r="N83" s="1"/>
  <c r="K83"/>
  <c r="P83" s="1"/>
  <c r="M85"/>
  <c r="N85" s="1"/>
  <c r="K85"/>
  <c r="P85" s="1"/>
  <c r="M87"/>
  <c r="N87" s="1"/>
  <c r="K87"/>
  <c r="P87" s="1"/>
  <c r="M89"/>
  <c r="N89" s="1"/>
  <c r="K89"/>
  <c r="P89" s="1"/>
  <c r="M91"/>
  <c r="N91" s="1"/>
  <c r="K91"/>
  <c r="P91" s="1"/>
  <c r="M93"/>
  <c r="N93" s="1"/>
  <c r="K93"/>
  <c r="P93" s="1"/>
  <c r="M95"/>
  <c r="N95" s="1"/>
  <c r="K95"/>
  <c r="P95" s="1"/>
  <c r="M97"/>
  <c r="N97" s="1"/>
  <c r="K97"/>
  <c r="P97" s="1"/>
  <c r="M99"/>
  <c r="N99" s="1"/>
  <c r="K99"/>
  <c r="P99" s="1"/>
  <c r="M101"/>
  <c r="N101" s="1"/>
  <c r="K101"/>
  <c r="P101" s="1"/>
  <c r="M103"/>
  <c r="N103" s="1"/>
  <c r="K103"/>
  <c r="P103" s="1"/>
  <c r="M105"/>
  <c r="N105" s="1"/>
  <c r="K105"/>
  <c r="P105" s="1"/>
  <c r="M107"/>
  <c r="N107" s="1"/>
  <c r="K107"/>
  <c r="P107" s="1"/>
  <c r="M109"/>
  <c r="N109" s="1"/>
  <c r="K109"/>
  <c r="P109" s="1"/>
  <c r="M111"/>
  <c r="N111" s="1"/>
  <c r="K111"/>
  <c r="P111" s="1"/>
  <c r="AM121"/>
  <c r="AO121" s="1"/>
  <c r="AQ121" s="1"/>
  <c r="AS121" s="1"/>
  <c r="AU121" s="1"/>
  <c r="AM125"/>
  <c r="AO125" s="1"/>
  <c r="AQ125" s="1"/>
  <c r="AS125" s="1"/>
  <c r="AU125" s="1"/>
  <c r="AM129"/>
  <c r="AO129" s="1"/>
  <c r="AQ129" s="1"/>
  <c r="AS129" s="1"/>
  <c r="AU129" s="1"/>
  <c r="AM133"/>
  <c r="AO133" s="1"/>
  <c r="AQ133" s="1"/>
  <c r="AS133" s="1"/>
  <c r="AU133" s="1"/>
  <c r="AM137"/>
  <c r="AO137" s="1"/>
  <c r="AQ137" s="1"/>
  <c r="AS137" s="1"/>
  <c r="AU137" s="1"/>
  <c r="AM141"/>
  <c r="AO141" s="1"/>
  <c r="AQ141" s="1"/>
  <c r="AS141" s="1"/>
  <c r="AU141" s="1"/>
  <c r="AM145"/>
  <c r="AO145" s="1"/>
  <c r="AQ145" s="1"/>
  <c r="AS145" s="1"/>
  <c r="AU145" s="1"/>
  <c r="AM149"/>
  <c r="AO149" s="1"/>
  <c r="AQ149" s="1"/>
  <c r="AS149" s="1"/>
  <c r="AU149" s="1"/>
  <c r="AM156"/>
  <c r="AO156" s="1"/>
  <c r="AQ156" s="1"/>
  <c r="AS156" s="1"/>
  <c r="AU156" s="1"/>
  <c r="AM160"/>
  <c r="AO160" s="1"/>
  <c r="AQ160" s="1"/>
  <c r="AS160" s="1"/>
  <c r="AU160" s="1"/>
  <c r="AM164"/>
  <c r="AO164" s="1"/>
  <c r="AQ164" s="1"/>
  <c r="AS164" s="1"/>
  <c r="AU164" s="1"/>
  <c r="AM168"/>
  <c r="AO168" s="1"/>
  <c r="AQ168" s="1"/>
  <c r="AS168" s="1"/>
  <c r="AU168" s="1"/>
  <c r="AM115"/>
  <c r="AO115" s="1"/>
  <c r="AQ115" s="1"/>
  <c r="AS115" s="1"/>
  <c r="AU115" s="1"/>
  <c r="AM117"/>
  <c r="AO117" s="1"/>
  <c r="AQ117" s="1"/>
  <c r="AS117" s="1"/>
  <c r="AU117" s="1"/>
  <c r="AM119"/>
  <c r="AO119" s="1"/>
  <c r="AQ119" s="1"/>
  <c r="AS119" s="1"/>
  <c r="AU119" s="1"/>
  <c r="AM152"/>
  <c r="AO152" s="1"/>
  <c r="AQ152" s="1"/>
  <c r="AS152" s="1"/>
  <c r="AU152" s="1"/>
  <c r="AM175"/>
  <c r="AO175" s="1"/>
  <c r="AQ175" s="1"/>
  <c r="AS175" s="1"/>
  <c r="AU175" s="1"/>
  <c r="AJ175"/>
  <c r="AM179"/>
  <c r="AO179" s="1"/>
  <c r="AQ179" s="1"/>
  <c r="AS179" s="1"/>
  <c r="AU179" s="1"/>
  <c r="AJ179"/>
  <c r="AM183"/>
  <c r="AO183" s="1"/>
  <c r="AQ183" s="1"/>
  <c r="AS183" s="1"/>
  <c r="AU183" s="1"/>
  <c r="AJ183"/>
  <c r="AM187"/>
  <c r="AO187" s="1"/>
  <c r="AQ187" s="1"/>
  <c r="AS187" s="1"/>
  <c r="AU187" s="1"/>
  <c r="AJ187"/>
  <c r="AM191"/>
  <c r="AO191" s="1"/>
  <c r="AQ191" s="1"/>
  <c r="AS191" s="1"/>
  <c r="AU191" s="1"/>
  <c r="AJ191"/>
  <c r="AM177"/>
  <c r="AO177" s="1"/>
  <c r="AQ177" s="1"/>
  <c r="AS177" s="1"/>
  <c r="AU177" s="1"/>
  <c r="AJ177"/>
  <c r="AM181"/>
  <c r="AO181" s="1"/>
  <c r="AQ181" s="1"/>
  <c r="AS181" s="1"/>
  <c r="AU181" s="1"/>
  <c r="AJ181"/>
  <c r="AM185"/>
  <c r="AO185" s="1"/>
  <c r="AQ185" s="1"/>
  <c r="AS185" s="1"/>
  <c r="AU185" s="1"/>
  <c r="AJ185"/>
  <c r="AM189"/>
  <c r="AO189" s="1"/>
  <c r="AQ189" s="1"/>
  <c r="AS189" s="1"/>
  <c r="AU189" s="1"/>
  <c r="AJ189"/>
  <c r="AM173"/>
  <c r="AO173" s="1"/>
  <c r="AQ173" s="1"/>
  <c r="AS173" s="1"/>
  <c r="AU173" s="1"/>
  <c r="AJ173"/>
  <c r="AM32"/>
  <c r="AO32" s="1"/>
  <c r="AQ32" s="1"/>
  <c r="AS32" s="1"/>
  <c r="AU32" s="1"/>
  <c r="AJ32"/>
  <c r="AM78"/>
  <c r="AO78" s="1"/>
  <c r="AQ78" s="1"/>
  <c r="AS78" s="1"/>
  <c r="AU78" s="1"/>
  <c r="AM80"/>
  <c r="AO80" s="1"/>
  <c r="AQ80" s="1"/>
  <c r="AS80" s="1"/>
  <c r="AU80" s="1"/>
  <c r="AM82"/>
  <c r="AO82" s="1"/>
  <c r="AQ82" s="1"/>
  <c r="AS82" s="1"/>
  <c r="AU82" s="1"/>
  <c r="M33"/>
  <c r="N33" s="1"/>
  <c r="K33"/>
  <c r="P33" s="1"/>
  <c r="M35"/>
  <c r="N35" s="1"/>
  <c r="K35"/>
  <c r="P35" s="1"/>
  <c r="M37"/>
  <c r="N37" s="1"/>
  <c r="K37"/>
  <c r="P37" s="1"/>
  <c r="M39"/>
  <c r="N39" s="1"/>
  <c r="K39"/>
  <c r="P39" s="1"/>
  <c r="M41"/>
  <c r="N41" s="1"/>
  <c r="K41"/>
  <c r="P41" s="1"/>
  <c r="M43"/>
  <c r="N43" s="1"/>
  <c r="K43"/>
  <c r="P43" s="1"/>
  <c r="M45"/>
  <c r="N45" s="1"/>
  <c r="K45"/>
  <c r="P45" s="1"/>
  <c r="M47"/>
  <c r="N47" s="1"/>
  <c r="K47"/>
  <c r="P47" s="1"/>
  <c r="M49"/>
  <c r="N49" s="1"/>
  <c r="K49"/>
  <c r="P49" s="1"/>
  <c r="M51"/>
  <c r="N51" s="1"/>
  <c r="K51"/>
  <c r="P51" s="1"/>
  <c r="M53"/>
  <c r="N53" s="1"/>
  <c r="K53"/>
  <c r="P53" s="1"/>
  <c r="M55"/>
  <c r="N55" s="1"/>
  <c r="K55"/>
  <c r="P55" s="1"/>
  <c r="M57"/>
  <c r="N57" s="1"/>
  <c r="K57"/>
  <c r="P57" s="1"/>
  <c r="M59"/>
  <c r="N59" s="1"/>
  <c r="K59"/>
  <c r="P59" s="1"/>
  <c r="M61"/>
  <c r="N61" s="1"/>
  <c r="K61"/>
  <c r="P61" s="1"/>
  <c r="AM63"/>
  <c r="AO63" s="1"/>
  <c r="AQ63" s="1"/>
  <c r="AS63" s="1"/>
  <c r="AU63" s="1"/>
  <c r="AM65"/>
  <c r="AO65" s="1"/>
  <c r="AQ65" s="1"/>
  <c r="AS65" s="1"/>
  <c r="AU65" s="1"/>
  <c r="AM67"/>
  <c r="AO67" s="1"/>
  <c r="AQ67" s="1"/>
  <c r="AS67" s="1"/>
  <c r="AU67" s="1"/>
  <c r="AM69"/>
  <c r="AO69" s="1"/>
  <c r="AQ69" s="1"/>
  <c r="AS69" s="1"/>
  <c r="AU69" s="1"/>
  <c r="AM71"/>
  <c r="AO71" s="1"/>
  <c r="AQ71" s="1"/>
  <c r="AS71" s="1"/>
  <c r="AU71" s="1"/>
  <c r="AM73"/>
  <c r="AO73" s="1"/>
  <c r="AQ73" s="1"/>
  <c r="AS73" s="1"/>
  <c r="AU73" s="1"/>
  <c r="AM84"/>
  <c r="AO84" s="1"/>
  <c r="AQ84" s="1"/>
  <c r="AS84" s="1"/>
  <c r="AU84" s="1"/>
  <c r="AM86"/>
  <c r="AO86" s="1"/>
  <c r="AQ86" s="1"/>
  <c r="AS86" s="1"/>
  <c r="AU86" s="1"/>
  <c r="AM88"/>
  <c r="AO88" s="1"/>
  <c r="AQ88" s="1"/>
  <c r="AS88" s="1"/>
  <c r="AU88" s="1"/>
  <c r="AM90"/>
  <c r="AO90" s="1"/>
  <c r="AQ90" s="1"/>
  <c r="AS90" s="1"/>
  <c r="AU90" s="1"/>
  <c r="AM92"/>
  <c r="AO92" s="1"/>
  <c r="AQ92" s="1"/>
  <c r="AS92" s="1"/>
  <c r="AU92" s="1"/>
  <c r="AM94"/>
  <c r="AO94" s="1"/>
  <c r="AQ94" s="1"/>
  <c r="AS94" s="1"/>
  <c r="AU94" s="1"/>
  <c r="AM96"/>
  <c r="AO96" s="1"/>
  <c r="AQ96" s="1"/>
  <c r="AS96" s="1"/>
  <c r="AU96" s="1"/>
  <c r="AE96"/>
  <c r="AM98"/>
  <c r="AO98" s="1"/>
  <c r="AQ98" s="1"/>
  <c r="AS98" s="1"/>
  <c r="AU98" s="1"/>
  <c r="AJ98"/>
  <c r="AM100"/>
  <c r="AO100" s="1"/>
  <c r="AQ100" s="1"/>
  <c r="AS100" s="1"/>
  <c r="AU100" s="1"/>
  <c r="AJ100"/>
  <c r="AM102"/>
  <c r="AO102" s="1"/>
  <c r="AQ102" s="1"/>
  <c r="AS102" s="1"/>
  <c r="AU102" s="1"/>
  <c r="AJ102"/>
  <c r="AM104"/>
  <c r="AO104" s="1"/>
  <c r="AQ104" s="1"/>
  <c r="AS104" s="1"/>
  <c r="AU104" s="1"/>
  <c r="AJ104"/>
  <c r="AM106"/>
  <c r="AO106" s="1"/>
  <c r="AQ106" s="1"/>
  <c r="AS106" s="1"/>
  <c r="AU106" s="1"/>
  <c r="AE106"/>
  <c r="AM108"/>
  <c r="AO108" s="1"/>
  <c r="AQ108" s="1"/>
  <c r="AS108" s="1"/>
  <c r="AU108" s="1"/>
  <c r="AM110"/>
  <c r="AO110" s="1"/>
  <c r="AQ110" s="1"/>
  <c r="AS110" s="1"/>
  <c r="AU110" s="1"/>
  <c r="AM112"/>
  <c r="AO112" s="1"/>
  <c r="AQ112" s="1"/>
  <c r="AS112" s="1"/>
  <c r="AU112" s="1"/>
  <c r="M114"/>
  <c r="N114" s="1"/>
  <c r="K114"/>
  <c r="P114" s="1"/>
  <c r="M116"/>
  <c r="N116" s="1"/>
  <c r="K116"/>
  <c r="P116" s="1"/>
  <c r="M118"/>
  <c r="N118" s="1"/>
  <c r="K118"/>
  <c r="P118" s="1"/>
  <c r="AM154"/>
  <c r="AO154" s="1"/>
  <c r="AQ154" s="1"/>
  <c r="AS154" s="1"/>
  <c r="AU154" s="1"/>
  <c r="AM158"/>
  <c r="AO158" s="1"/>
  <c r="AQ158" s="1"/>
  <c r="AS158" s="1"/>
  <c r="AU158" s="1"/>
  <c r="AM162"/>
  <c r="AO162" s="1"/>
  <c r="AQ162" s="1"/>
  <c r="AS162" s="1"/>
  <c r="AU162" s="1"/>
  <c r="AJ162"/>
  <c r="AM166"/>
  <c r="AO166" s="1"/>
  <c r="AQ166" s="1"/>
  <c r="AS166" s="1"/>
  <c r="AU166" s="1"/>
  <c r="AM170"/>
  <c r="AO170" s="1"/>
  <c r="AQ170" s="1"/>
  <c r="AS170" s="1"/>
  <c r="AU170" s="1"/>
  <c r="P34"/>
  <c r="P36"/>
  <c r="AH36"/>
  <c r="AL36" s="1"/>
  <c r="AN36" s="1"/>
  <c r="AP36" s="1"/>
  <c r="AR36" s="1"/>
  <c r="AT36" s="1"/>
  <c r="P38"/>
  <c r="AH38"/>
  <c r="AL38" s="1"/>
  <c r="AN38" s="1"/>
  <c r="AP38" s="1"/>
  <c r="AR38" s="1"/>
  <c r="AT38" s="1"/>
  <c r="P40"/>
  <c r="P42"/>
  <c r="AH42"/>
  <c r="AL42" s="1"/>
  <c r="AN42" s="1"/>
  <c r="AP42" s="1"/>
  <c r="AR42" s="1"/>
  <c r="AT42" s="1"/>
  <c r="P44"/>
  <c r="AH44"/>
  <c r="AL44" s="1"/>
  <c r="AN44" s="1"/>
  <c r="AP44" s="1"/>
  <c r="AR44" s="1"/>
  <c r="AT44" s="1"/>
  <c r="P46"/>
  <c r="AH46"/>
  <c r="AL46" s="1"/>
  <c r="AN46" s="1"/>
  <c r="AP46" s="1"/>
  <c r="AR46" s="1"/>
  <c r="AT46" s="1"/>
  <c r="P48"/>
  <c r="AH48"/>
  <c r="AL48" s="1"/>
  <c r="AN48" s="1"/>
  <c r="AP48" s="1"/>
  <c r="AR48" s="1"/>
  <c r="AT48" s="1"/>
  <c r="P50"/>
  <c r="AH50"/>
  <c r="AL50" s="1"/>
  <c r="AN50" s="1"/>
  <c r="AP50" s="1"/>
  <c r="AR50" s="1"/>
  <c r="AT50" s="1"/>
  <c r="P52"/>
  <c r="P54"/>
  <c r="P56"/>
  <c r="AH56"/>
  <c r="AL56" s="1"/>
  <c r="AN56" s="1"/>
  <c r="AP56" s="1"/>
  <c r="AR56" s="1"/>
  <c r="AT56" s="1"/>
  <c r="P58"/>
  <c r="AH58"/>
  <c r="AL58" s="1"/>
  <c r="AN58" s="1"/>
  <c r="AP58" s="1"/>
  <c r="AR58" s="1"/>
  <c r="AT58" s="1"/>
  <c r="P60"/>
  <c r="AH60"/>
  <c r="AL60" s="1"/>
  <c r="AN60" s="1"/>
  <c r="AP60" s="1"/>
  <c r="AR60" s="1"/>
  <c r="AT60" s="1"/>
  <c r="P62"/>
  <c r="P76"/>
  <c r="AH76"/>
  <c r="AL76" s="1"/>
  <c r="AN76" s="1"/>
  <c r="AP76" s="1"/>
  <c r="AR76" s="1"/>
  <c r="AT76" s="1"/>
  <c r="P123"/>
  <c r="AH123"/>
  <c r="AL123" s="1"/>
  <c r="AN123" s="1"/>
  <c r="AP123" s="1"/>
  <c r="AR123" s="1"/>
  <c r="AT123" s="1"/>
  <c r="P127"/>
  <c r="P131"/>
  <c r="AH131"/>
  <c r="AL131" s="1"/>
  <c r="AN131" s="1"/>
  <c r="AP131" s="1"/>
  <c r="AR131" s="1"/>
  <c r="AT131" s="1"/>
  <c r="P135"/>
  <c r="AH135"/>
  <c r="AL135" s="1"/>
  <c r="AN135" s="1"/>
  <c r="AP135" s="1"/>
  <c r="AR135" s="1"/>
  <c r="AT135" s="1"/>
  <c r="P139"/>
  <c r="AH139"/>
  <c r="AL139" s="1"/>
  <c r="AN139" s="1"/>
  <c r="AP139" s="1"/>
  <c r="AR139" s="1"/>
  <c r="AT139" s="1"/>
  <c r="P143"/>
  <c r="AH143"/>
  <c r="AL143" s="1"/>
  <c r="AN143" s="1"/>
  <c r="AP143" s="1"/>
  <c r="AR143" s="1"/>
  <c r="AT143" s="1"/>
  <c r="P147"/>
  <c r="AH147"/>
  <c r="AL147" s="1"/>
  <c r="AN147" s="1"/>
  <c r="AP147" s="1"/>
  <c r="AR147" s="1"/>
  <c r="AT147" s="1"/>
  <c r="P151"/>
  <c r="AH151"/>
  <c r="AL151" s="1"/>
  <c r="AN151" s="1"/>
  <c r="AP151" s="1"/>
  <c r="AR151" s="1"/>
  <c r="AT151" s="1"/>
  <c r="AB113"/>
  <c r="AC113" s="1"/>
  <c r="AE113" s="1"/>
  <c r="AI113"/>
  <c r="P121"/>
  <c r="AH121"/>
  <c r="AL121" s="1"/>
  <c r="AN121" s="1"/>
  <c r="AP121" s="1"/>
  <c r="AR121" s="1"/>
  <c r="AT121" s="1"/>
  <c r="P125"/>
  <c r="AH125"/>
  <c r="AL125" s="1"/>
  <c r="AN125" s="1"/>
  <c r="AP125" s="1"/>
  <c r="AR125" s="1"/>
  <c r="AT125" s="1"/>
  <c r="P129"/>
  <c r="AH129"/>
  <c r="AL129" s="1"/>
  <c r="AN129" s="1"/>
  <c r="AP129" s="1"/>
  <c r="AR129" s="1"/>
  <c r="AT129" s="1"/>
  <c r="P133"/>
  <c r="AH133"/>
  <c r="AL133" s="1"/>
  <c r="AN133" s="1"/>
  <c r="AP133" s="1"/>
  <c r="AR133" s="1"/>
  <c r="AT133" s="1"/>
  <c r="P137"/>
  <c r="AH137"/>
  <c r="AL137" s="1"/>
  <c r="AN137" s="1"/>
  <c r="AP137" s="1"/>
  <c r="AR137" s="1"/>
  <c r="AT137" s="1"/>
  <c r="P141"/>
  <c r="AH141"/>
  <c r="AL141" s="1"/>
  <c r="AN141" s="1"/>
  <c r="AP141" s="1"/>
  <c r="AR141" s="1"/>
  <c r="AT141" s="1"/>
  <c r="P145"/>
  <c r="AH145"/>
  <c r="AL145" s="1"/>
  <c r="AN145" s="1"/>
  <c r="AP145" s="1"/>
  <c r="AR145" s="1"/>
  <c r="AT145" s="1"/>
  <c r="P149"/>
  <c r="AH149"/>
  <c r="AL149" s="1"/>
  <c r="AN149" s="1"/>
  <c r="AP149" s="1"/>
  <c r="AR149" s="1"/>
  <c r="AT149" s="1"/>
  <c r="AB77"/>
  <c r="AC77" s="1"/>
  <c r="AE77" s="1"/>
  <c r="AI77"/>
  <c r="P156"/>
  <c r="AH156"/>
  <c r="AL156" s="1"/>
  <c r="AN156" s="1"/>
  <c r="AP156" s="1"/>
  <c r="AR156" s="1"/>
  <c r="AT156" s="1"/>
  <c r="P160"/>
  <c r="AH160"/>
  <c r="AL160" s="1"/>
  <c r="AN160" s="1"/>
  <c r="AP160" s="1"/>
  <c r="AR160" s="1"/>
  <c r="AT160" s="1"/>
  <c r="P164"/>
  <c r="AH164"/>
  <c r="AL164" s="1"/>
  <c r="AN164" s="1"/>
  <c r="AP164" s="1"/>
  <c r="AR164" s="1"/>
  <c r="AT164" s="1"/>
  <c r="P168"/>
  <c r="AH168"/>
  <c r="AL168" s="1"/>
  <c r="AN168" s="1"/>
  <c r="AP168" s="1"/>
  <c r="AR168" s="1"/>
  <c r="AT168" s="1"/>
  <c r="AB172"/>
  <c r="AC172" s="1"/>
  <c r="AE172" s="1"/>
  <c r="AI172"/>
  <c r="P115"/>
  <c r="AH115"/>
  <c r="AL115" s="1"/>
  <c r="AN115" s="1"/>
  <c r="AP115" s="1"/>
  <c r="AR115" s="1"/>
  <c r="AT115" s="1"/>
  <c r="P117"/>
  <c r="AH117"/>
  <c r="AL117" s="1"/>
  <c r="AN117" s="1"/>
  <c r="AP117" s="1"/>
  <c r="AR117" s="1"/>
  <c r="AT117" s="1"/>
  <c r="P119"/>
  <c r="AH119"/>
  <c r="AL119" s="1"/>
  <c r="AN119" s="1"/>
  <c r="AP119" s="1"/>
  <c r="AR119" s="1"/>
  <c r="AT119" s="1"/>
  <c r="AB120"/>
  <c r="AC120" s="1"/>
  <c r="AE120" s="1"/>
  <c r="AI120"/>
  <c r="AB124"/>
  <c r="AC124" s="1"/>
  <c r="AE124" s="1"/>
  <c r="AI124"/>
  <c r="AB128"/>
  <c r="AC128" s="1"/>
  <c r="AE128" s="1"/>
  <c r="AI128"/>
  <c r="AB132"/>
  <c r="AC132" s="1"/>
  <c r="AE132" s="1"/>
  <c r="AI132"/>
  <c r="AB136"/>
  <c r="AC136" s="1"/>
  <c r="AE136" s="1"/>
  <c r="AI136"/>
  <c r="AB140"/>
  <c r="AC140" s="1"/>
  <c r="AI140"/>
  <c r="AB144"/>
  <c r="AC144" s="1"/>
  <c r="AE144" s="1"/>
  <c r="AI144"/>
  <c r="AB148"/>
  <c r="AC148" s="1"/>
  <c r="AE148" s="1"/>
  <c r="AI148"/>
  <c r="AB152"/>
  <c r="AC152" s="1"/>
  <c r="AE152" s="1"/>
  <c r="P175"/>
  <c r="AH175"/>
  <c r="AL175" s="1"/>
  <c r="AN175" s="1"/>
  <c r="AP175" s="1"/>
  <c r="AR175" s="1"/>
  <c r="AT175" s="1"/>
  <c r="P179"/>
  <c r="AH179"/>
  <c r="AL179" s="1"/>
  <c r="AN179" s="1"/>
  <c r="AP179" s="1"/>
  <c r="AR179" s="1"/>
  <c r="AT179" s="1"/>
  <c r="P183"/>
  <c r="AH183"/>
  <c r="AL183" s="1"/>
  <c r="AN183" s="1"/>
  <c r="AP183" s="1"/>
  <c r="AR183" s="1"/>
  <c r="AT183" s="1"/>
  <c r="P187"/>
  <c r="AH187"/>
  <c r="AL187" s="1"/>
  <c r="AN187" s="1"/>
  <c r="AP187" s="1"/>
  <c r="AR187" s="1"/>
  <c r="AT187" s="1"/>
  <c r="P191"/>
  <c r="AH191"/>
  <c r="AL191" s="1"/>
  <c r="AN191" s="1"/>
  <c r="AP191" s="1"/>
  <c r="AR191" s="1"/>
  <c r="AT191" s="1"/>
  <c r="P177"/>
  <c r="AH177"/>
  <c r="AL177" s="1"/>
  <c r="AN177" s="1"/>
  <c r="AP177" s="1"/>
  <c r="AR177" s="1"/>
  <c r="AT177" s="1"/>
  <c r="P181"/>
  <c r="AH181"/>
  <c r="AL181" s="1"/>
  <c r="AN181" s="1"/>
  <c r="AP181" s="1"/>
  <c r="AR181" s="1"/>
  <c r="AT181" s="1"/>
  <c r="P185"/>
  <c r="AH185"/>
  <c r="AL185" s="1"/>
  <c r="AN185" s="1"/>
  <c r="AP185" s="1"/>
  <c r="AR185" s="1"/>
  <c r="AT185" s="1"/>
  <c r="P189"/>
  <c r="AH189"/>
  <c r="AL189" s="1"/>
  <c r="AN189" s="1"/>
  <c r="AP189" s="1"/>
  <c r="AR189" s="1"/>
  <c r="AT189" s="1"/>
  <c r="AB155"/>
  <c r="AC155" s="1"/>
  <c r="AE155" s="1"/>
  <c r="AI155"/>
  <c r="AB159"/>
  <c r="AC159" s="1"/>
  <c r="AE159" s="1"/>
  <c r="AI159"/>
  <c r="AB163"/>
  <c r="AC163" s="1"/>
  <c r="AE163" s="1"/>
  <c r="AI163"/>
  <c r="AB167"/>
  <c r="AC167" s="1"/>
  <c r="AE167" s="1"/>
  <c r="AI167"/>
  <c r="AB171"/>
  <c r="AC171" s="1"/>
  <c r="AI171"/>
  <c r="P173"/>
  <c r="AH173"/>
  <c r="AL173" s="1"/>
  <c r="AN173" s="1"/>
  <c r="AP173" s="1"/>
  <c r="AR173" s="1"/>
  <c r="AT173" s="1"/>
  <c r="AB174"/>
  <c r="AC174" s="1"/>
  <c r="AE174" s="1"/>
  <c r="AI174"/>
  <c r="AB178"/>
  <c r="AC178" s="1"/>
  <c r="AE178" s="1"/>
  <c r="AI178"/>
  <c r="AB182"/>
  <c r="AC182" s="1"/>
  <c r="AI182"/>
  <c r="AB186"/>
  <c r="AC186" s="1"/>
  <c r="AE186" s="1"/>
  <c r="AI186"/>
  <c r="AB190"/>
  <c r="AC190" s="1"/>
  <c r="AE190" s="1"/>
  <c r="AI190"/>
  <c r="P31"/>
  <c r="AI31"/>
  <c r="P32"/>
  <c r="AH32"/>
  <c r="AL32" s="1"/>
  <c r="AN32" s="1"/>
  <c r="AP32" s="1"/>
  <c r="AR32" s="1"/>
  <c r="AT32" s="1"/>
  <c r="P75"/>
  <c r="P78"/>
  <c r="AH78"/>
  <c r="AL78" s="1"/>
  <c r="AN78" s="1"/>
  <c r="AP78" s="1"/>
  <c r="AR78" s="1"/>
  <c r="AT78" s="1"/>
  <c r="P80"/>
  <c r="AH80"/>
  <c r="AL80" s="1"/>
  <c r="AN80" s="1"/>
  <c r="AP80" s="1"/>
  <c r="AR80" s="1"/>
  <c r="AT80" s="1"/>
  <c r="P82"/>
  <c r="AH82"/>
  <c r="AL82" s="1"/>
  <c r="AN82" s="1"/>
  <c r="AP82" s="1"/>
  <c r="AR82" s="1"/>
  <c r="AT82" s="1"/>
  <c r="P63"/>
  <c r="AH63"/>
  <c r="AL63" s="1"/>
  <c r="AN63" s="1"/>
  <c r="AP63" s="1"/>
  <c r="AR63" s="1"/>
  <c r="AT63" s="1"/>
  <c r="P65"/>
  <c r="AH65"/>
  <c r="AL65" s="1"/>
  <c r="AN65" s="1"/>
  <c r="AP65" s="1"/>
  <c r="AR65" s="1"/>
  <c r="AT65" s="1"/>
  <c r="P67"/>
  <c r="AH67"/>
  <c r="AL67" s="1"/>
  <c r="AN67" s="1"/>
  <c r="AP67" s="1"/>
  <c r="AR67" s="1"/>
  <c r="AT67" s="1"/>
  <c r="P69"/>
  <c r="AH69"/>
  <c r="AL69" s="1"/>
  <c r="AN69" s="1"/>
  <c r="AP69" s="1"/>
  <c r="AR69" s="1"/>
  <c r="AT69" s="1"/>
  <c r="P71"/>
  <c r="AH71"/>
  <c r="AL71" s="1"/>
  <c r="AN71" s="1"/>
  <c r="AP71" s="1"/>
  <c r="AR71" s="1"/>
  <c r="AT71" s="1"/>
  <c r="P73"/>
  <c r="AH73"/>
  <c r="AL73" s="1"/>
  <c r="AN73" s="1"/>
  <c r="AP73" s="1"/>
  <c r="AR73" s="1"/>
  <c r="AT73" s="1"/>
  <c r="AB28"/>
  <c r="AC28" s="1"/>
  <c r="AE28" s="1"/>
  <c r="AI28"/>
  <c r="P84"/>
  <c r="AH84"/>
  <c r="AL84" s="1"/>
  <c r="AN84" s="1"/>
  <c r="AP84" s="1"/>
  <c r="AR84" s="1"/>
  <c r="AT84" s="1"/>
  <c r="P86"/>
  <c r="AH86"/>
  <c r="AL86" s="1"/>
  <c r="AN86" s="1"/>
  <c r="AP86" s="1"/>
  <c r="AR86" s="1"/>
  <c r="AT86" s="1"/>
  <c r="P88"/>
  <c r="AH88"/>
  <c r="AL88" s="1"/>
  <c r="AN88" s="1"/>
  <c r="AP88" s="1"/>
  <c r="AR88" s="1"/>
  <c r="AT88" s="1"/>
  <c r="P90"/>
  <c r="AH90"/>
  <c r="AL90" s="1"/>
  <c r="AN90" s="1"/>
  <c r="AP90" s="1"/>
  <c r="AR90" s="1"/>
  <c r="AT90" s="1"/>
  <c r="P92"/>
  <c r="AH92"/>
  <c r="AL92" s="1"/>
  <c r="AN92" s="1"/>
  <c r="AP92" s="1"/>
  <c r="AR92" s="1"/>
  <c r="AT92" s="1"/>
  <c r="P94"/>
  <c r="AH94"/>
  <c r="AL94" s="1"/>
  <c r="AN94" s="1"/>
  <c r="AP94" s="1"/>
  <c r="AR94" s="1"/>
  <c r="AT94" s="1"/>
  <c r="P96"/>
  <c r="P98"/>
  <c r="AH98"/>
  <c r="AL98" s="1"/>
  <c r="AN98" s="1"/>
  <c r="AP98" s="1"/>
  <c r="AR98" s="1"/>
  <c r="AT98" s="1"/>
  <c r="P100"/>
  <c r="AH100"/>
  <c r="AL100" s="1"/>
  <c r="AN100" s="1"/>
  <c r="AP100" s="1"/>
  <c r="AR100" s="1"/>
  <c r="AT100" s="1"/>
  <c r="P102"/>
  <c r="AH102"/>
  <c r="AL102" s="1"/>
  <c r="AN102" s="1"/>
  <c r="AP102" s="1"/>
  <c r="AR102" s="1"/>
  <c r="AT102" s="1"/>
  <c r="P104"/>
  <c r="AH104"/>
  <c r="AL104" s="1"/>
  <c r="AN104" s="1"/>
  <c r="AP104" s="1"/>
  <c r="AR104" s="1"/>
  <c r="AT104" s="1"/>
  <c r="P106"/>
  <c r="P108"/>
  <c r="AH108"/>
  <c r="AL108" s="1"/>
  <c r="AN108" s="1"/>
  <c r="AP108" s="1"/>
  <c r="AR108" s="1"/>
  <c r="AT108" s="1"/>
  <c r="P110"/>
  <c r="AH110"/>
  <c r="AL110" s="1"/>
  <c r="AN110" s="1"/>
  <c r="AP110" s="1"/>
  <c r="AR110" s="1"/>
  <c r="AT110" s="1"/>
  <c r="P112"/>
  <c r="AH112"/>
  <c r="AL112" s="1"/>
  <c r="AN112" s="1"/>
  <c r="AP112" s="1"/>
  <c r="AR112" s="1"/>
  <c r="AT112" s="1"/>
  <c r="AB74"/>
  <c r="AC74" s="1"/>
  <c r="AE74" s="1"/>
  <c r="AI74"/>
  <c r="P154"/>
  <c r="AH154"/>
  <c r="AL154" s="1"/>
  <c r="AN154" s="1"/>
  <c r="AP154" s="1"/>
  <c r="AR154" s="1"/>
  <c r="AT154" s="1"/>
  <c r="P158"/>
  <c r="P162"/>
  <c r="AH162"/>
  <c r="AL162" s="1"/>
  <c r="AN162" s="1"/>
  <c r="AP162" s="1"/>
  <c r="AR162" s="1"/>
  <c r="AT162" s="1"/>
  <c r="P166"/>
  <c r="P170"/>
  <c r="AH170"/>
  <c r="AL170" s="1"/>
  <c r="AN170" s="1"/>
  <c r="AP170" s="1"/>
  <c r="AR170" s="1"/>
  <c r="AT170" s="1"/>
  <c r="AB122"/>
  <c r="AC122" s="1"/>
  <c r="AI122"/>
  <c r="AB126"/>
  <c r="AC126" s="1"/>
  <c r="AE126" s="1"/>
  <c r="AI126"/>
  <c r="AB130"/>
  <c r="AC130" s="1"/>
  <c r="AE130" s="1"/>
  <c r="AI130"/>
  <c r="AB134"/>
  <c r="AC134" s="1"/>
  <c r="AE134" s="1"/>
  <c r="AI134"/>
  <c r="AB138"/>
  <c r="AC138" s="1"/>
  <c r="AE138" s="1"/>
  <c r="AI138"/>
  <c r="AB142"/>
  <c r="AC142" s="1"/>
  <c r="AE142" s="1"/>
  <c r="AI142"/>
  <c r="AB146"/>
  <c r="AC146" s="1"/>
  <c r="AE146" s="1"/>
  <c r="AI146"/>
  <c r="AB150"/>
  <c r="AC150" s="1"/>
  <c r="AE150" s="1"/>
  <c r="AI150"/>
  <c r="AB153"/>
  <c r="AC153" s="1"/>
  <c r="AI153"/>
  <c r="AB157"/>
  <c r="AC157" s="1"/>
  <c r="AE157" s="1"/>
  <c r="AI157"/>
  <c r="AB161"/>
  <c r="AC161" s="1"/>
  <c r="AE161" s="1"/>
  <c r="AI161"/>
  <c r="AB165"/>
  <c r="AC165" s="1"/>
  <c r="AE165" s="1"/>
  <c r="AI165"/>
  <c r="AB169"/>
  <c r="AC169" s="1"/>
  <c r="AE169" s="1"/>
  <c r="AI169"/>
  <c r="AB176"/>
  <c r="AC176" s="1"/>
  <c r="AI176"/>
  <c r="AB180"/>
  <c r="AC180" s="1"/>
  <c r="AE180" s="1"/>
  <c r="AI180"/>
  <c r="AB184"/>
  <c r="AC184" s="1"/>
  <c r="AE184" s="1"/>
  <c r="AI184"/>
  <c r="AB188"/>
  <c r="AC188" s="1"/>
  <c r="AI188"/>
  <c r="AT151" i="2" l="1"/>
  <c r="BE151"/>
  <c r="BF151" s="1"/>
  <c r="AK151"/>
  <c r="BE137"/>
  <c r="BF137" s="1"/>
  <c r="AK137"/>
  <c r="AT137"/>
  <c r="AT107"/>
  <c r="BE107"/>
  <c r="BF107" s="1"/>
  <c r="AK107"/>
  <c r="BE108"/>
  <c r="BF108" s="1"/>
  <c r="AK108"/>
  <c r="AT108"/>
  <c r="AT38"/>
  <c r="BE38"/>
  <c r="BF38" s="1"/>
  <c r="AK38"/>
  <c r="AF135"/>
  <c r="AI135" s="1"/>
  <c r="BD135"/>
  <c r="AE135"/>
  <c r="BD101"/>
  <c r="AE101"/>
  <c r="AF101"/>
  <c r="AI101" s="1"/>
  <c r="AF112"/>
  <c r="AI112" s="1"/>
  <c r="BD112"/>
  <c r="AE112"/>
  <c r="AF30"/>
  <c r="AI30" s="1"/>
  <c r="BD30"/>
  <c r="AE30"/>
  <c r="BD118"/>
  <c r="AE118"/>
  <c r="AF118"/>
  <c r="AI118" s="1"/>
  <c r="AF28"/>
  <c r="AI28" s="1"/>
  <c r="BD28"/>
  <c r="AE28"/>
  <c r="BD158"/>
  <c r="AE158"/>
  <c r="AF158"/>
  <c r="AI158" s="1"/>
  <c r="AD158"/>
  <c r="AF161"/>
  <c r="AI161" s="1"/>
  <c r="BD161"/>
  <c r="AE161"/>
  <c r="AF133"/>
  <c r="AI133" s="1"/>
  <c r="BD133"/>
  <c r="AE133"/>
  <c r="AF117"/>
  <c r="AI117" s="1"/>
  <c r="BD117"/>
  <c r="AE117"/>
  <c r="BD126"/>
  <c r="AE126"/>
  <c r="AF126"/>
  <c r="AI126" s="1"/>
  <c r="AF123"/>
  <c r="AI123" s="1"/>
  <c r="BD123"/>
  <c r="AE123"/>
  <c r="BD140"/>
  <c r="AE140"/>
  <c r="AF140"/>
  <c r="AI140" s="1"/>
  <c r="BD132"/>
  <c r="AE132"/>
  <c r="AF132"/>
  <c r="AI132" s="1"/>
  <c r="BD124"/>
  <c r="AE124"/>
  <c r="AF124"/>
  <c r="AI124" s="1"/>
  <c r="AF106"/>
  <c r="AI106" s="1"/>
  <c r="BD106"/>
  <c r="AE106"/>
  <c r="AF100"/>
  <c r="AI100" s="1"/>
  <c r="BD100"/>
  <c r="AE100"/>
  <c r="BD87"/>
  <c r="AE87"/>
  <c r="AF87"/>
  <c r="AI87" s="1"/>
  <c r="BD111"/>
  <c r="AE111"/>
  <c r="AF111"/>
  <c r="AI111" s="1"/>
  <c r="BD116"/>
  <c r="AF116"/>
  <c r="AI116" s="1"/>
  <c r="AE116"/>
  <c r="BD105"/>
  <c r="AE105"/>
  <c r="AF105"/>
  <c r="AI105" s="1"/>
  <c r="BD93"/>
  <c r="AE93"/>
  <c r="AF93"/>
  <c r="AI93" s="1"/>
  <c r="AD93"/>
  <c r="BD113"/>
  <c r="AE113"/>
  <c r="AF113"/>
  <c r="AI113" s="1"/>
  <c r="AF35"/>
  <c r="AI35" s="1"/>
  <c r="BD35"/>
  <c r="AE35"/>
  <c r="AD35"/>
  <c r="BD25"/>
  <c r="AE25"/>
  <c r="AF25"/>
  <c r="AI25" s="1"/>
  <c r="AF41"/>
  <c r="AI41" s="1"/>
  <c r="BD41"/>
  <c r="AE41"/>
  <c r="BD33"/>
  <c r="AE33"/>
  <c r="AF33"/>
  <c r="AI33" s="1"/>
  <c r="AD33"/>
  <c r="BD82"/>
  <c r="AE82"/>
  <c r="AF82"/>
  <c r="AI82" s="1"/>
  <c r="BE77"/>
  <c r="BF77" s="1"/>
  <c r="AK77"/>
  <c r="AT77"/>
  <c r="BD54"/>
  <c r="AE54"/>
  <c r="AF54"/>
  <c r="AI54" s="1"/>
  <c r="BD50"/>
  <c r="AE50"/>
  <c r="AF50"/>
  <c r="AI50" s="1"/>
  <c r="BE45"/>
  <c r="BF45" s="1"/>
  <c r="AK45"/>
  <c r="AT45"/>
  <c r="BA95"/>
  <c r="AL95"/>
  <c r="AN95" s="1"/>
  <c r="AP95" s="1"/>
  <c r="AU95"/>
  <c r="BA91"/>
  <c r="AL91"/>
  <c r="AN91" s="1"/>
  <c r="AP91" s="1"/>
  <c r="AU91"/>
  <c r="BA87"/>
  <c r="AL87"/>
  <c r="AN87" s="1"/>
  <c r="AP87" s="1"/>
  <c r="AU87"/>
  <c r="BA116"/>
  <c r="AL116"/>
  <c r="AN116" s="1"/>
  <c r="AP116" s="1"/>
  <c r="AU116"/>
  <c r="BD68"/>
  <c r="AE68"/>
  <c r="AF68"/>
  <c r="AI68" s="1"/>
  <c r="AD68"/>
  <c r="BD64"/>
  <c r="AE64"/>
  <c r="AF64"/>
  <c r="AI64" s="1"/>
  <c r="AD64"/>
  <c r="BE59"/>
  <c r="BF59" s="1"/>
  <c r="AK59"/>
  <c r="AT59"/>
  <c r="AU30"/>
  <c r="BA30"/>
  <c r="AL30"/>
  <c r="AN30" s="1"/>
  <c r="AP30" s="1"/>
  <c r="AU26"/>
  <c r="BA26"/>
  <c r="AL26"/>
  <c r="AN26" s="1"/>
  <c r="AP26" s="1"/>
  <c r="AF143"/>
  <c r="AI143" s="1"/>
  <c r="BD143"/>
  <c r="AE143"/>
  <c r="AF127"/>
  <c r="AI127" s="1"/>
  <c r="BD127"/>
  <c r="AE127"/>
  <c r="BD99"/>
  <c r="AE99"/>
  <c r="AF99"/>
  <c r="AI99" s="1"/>
  <c r="AF104"/>
  <c r="AI104" s="1"/>
  <c r="BD104"/>
  <c r="AE104"/>
  <c r="AF26"/>
  <c r="AI26" s="1"/>
  <c r="BD26"/>
  <c r="AE26"/>
  <c r="AT122"/>
  <c r="BE122"/>
  <c r="BF122" s="1"/>
  <c r="AK122"/>
  <c r="BE92"/>
  <c r="BF92" s="1"/>
  <c r="AK92"/>
  <c r="AT92"/>
  <c r="BE32"/>
  <c r="BF32" s="1"/>
  <c r="AK32"/>
  <c r="AT32"/>
  <c r="BE73"/>
  <c r="BF73" s="1"/>
  <c r="AK73"/>
  <c r="AT73"/>
  <c r="BE57"/>
  <c r="BF57" s="1"/>
  <c r="AK57"/>
  <c r="AT57"/>
  <c r="BD120"/>
  <c r="AE120"/>
  <c r="AF120"/>
  <c r="AI120" s="1"/>
  <c r="BD24"/>
  <c r="AF24"/>
  <c r="AI24" s="1"/>
  <c r="AE24"/>
  <c r="BD166"/>
  <c r="AE166"/>
  <c r="AF166"/>
  <c r="AI166" s="1"/>
  <c r="AD166"/>
  <c r="BD147"/>
  <c r="AE147"/>
  <c r="AF147"/>
  <c r="AI147" s="1"/>
  <c r="AD147"/>
  <c r="BE152"/>
  <c r="BF152" s="1"/>
  <c r="AK152"/>
  <c r="AT152"/>
  <c r="BD62"/>
  <c r="AE62"/>
  <c r="AF62"/>
  <c r="AI62" s="1"/>
  <c r="BD58"/>
  <c r="AE58"/>
  <c r="AF58"/>
  <c r="AI58" s="1"/>
  <c r="BE53"/>
  <c r="BF53" s="1"/>
  <c r="AK53"/>
  <c r="AT53"/>
  <c r="AF165"/>
  <c r="AI165" s="1"/>
  <c r="BD165"/>
  <c r="AE165"/>
  <c r="AF141"/>
  <c r="AI141" s="1"/>
  <c r="BD141"/>
  <c r="AE141"/>
  <c r="AE146"/>
  <c r="BD146"/>
  <c r="AF146"/>
  <c r="AI146" s="1"/>
  <c r="BD134"/>
  <c r="AE134"/>
  <c r="AF134"/>
  <c r="AI134" s="1"/>
  <c r="AF131"/>
  <c r="AI131" s="1"/>
  <c r="BD131"/>
  <c r="AE131"/>
  <c r="AT168"/>
  <c r="BE168"/>
  <c r="BF168" s="1"/>
  <c r="AK168"/>
  <c r="AF167"/>
  <c r="AI167" s="1"/>
  <c r="BD167"/>
  <c r="AE167"/>
  <c r="AD167"/>
  <c r="AT162"/>
  <c r="BE162"/>
  <c r="BF162" s="1"/>
  <c r="AK162"/>
  <c r="BA151"/>
  <c r="AL151"/>
  <c r="AN151" s="1"/>
  <c r="AP151" s="1"/>
  <c r="AU151"/>
  <c r="AV151" s="1"/>
  <c r="BA146"/>
  <c r="AL146"/>
  <c r="AN146" s="1"/>
  <c r="AP146" s="1"/>
  <c r="AU146"/>
  <c r="BA142"/>
  <c r="AL142"/>
  <c r="AN142" s="1"/>
  <c r="AP142" s="1"/>
  <c r="AU142"/>
  <c r="BA138"/>
  <c r="AL138"/>
  <c r="AN138" s="1"/>
  <c r="AP138" s="1"/>
  <c r="AU138"/>
  <c r="BA134"/>
  <c r="AL134"/>
  <c r="AN134" s="1"/>
  <c r="AP134" s="1"/>
  <c r="AU134"/>
  <c r="BA130"/>
  <c r="AL130"/>
  <c r="AN130" s="1"/>
  <c r="AP130" s="1"/>
  <c r="AU130"/>
  <c r="BA126"/>
  <c r="AL126"/>
  <c r="AN126" s="1"/>
  <c r="AP126" s="1"/>
  <c r="AU126"/>
  <c r="BA122"/>
  <c r="AL122"/>
  <c r="AN122" s="1"/>
  <c r="AP122" s="1"/>
  <c r="AU122"/>
  <c r="AV122" s="1"/>
  <c r="BA118"/>
  <c r="AL118"/>
  <c r="AN118" s="1"/>
  <c r="AP118" s="1"/>
  <c r="AU118"/>
  <c r="BA144"/>
  <c r="AL144"/>
  <c r="AN144" s="1"/>
  <c r="AP144" s="1"/>
  <c r="AU144"/>
  <c r="BA140"/>
  <c r="AL140"/>
  <c r="AN140" s="1"/>
  <c r="AP140" s="1"/>
  <c r="AU140"/>
  <c r="BA136"/>
  <c r="AL136"/>
  <c r="AN136" s="1"/>
  <c r="AP136" s="1"/>
  <c r="AU136"/>
  <c r="BA132"/>
  <c r="AL132"/>
  <c r="AN132" s="1"/>
  <c r="AP132" s="1"/>
  <c r="AU132"/>
  <c r="BA128"/>
  <c r="AL128"/>
  <c r="AN128" s="1"/>
  <c r="AP128" s="1"/>
  <c r="AU128"/>
  <c r="BA124"/>
  <c r="AL124"/>
  <c r="AN124" s="1"/>
  <c r="AP124" s="1"/>
  <c r="AU124"/>
  <c r="BA120"/>
  <c r="AL120"/>
  <c r="AN120" s="1"/>
  <c r="AP120" s="1"/>
  <c r="AU120"/>
  <c r="BA115"/>
  <c r="AL115"/>
  <c r="AN115" s="1"/>
  <c r="AP115" s="1"/>
  <c r="AU115"/>
  <c r="BA111"/>
  <c r="AL111"/>
  <c r="AN111" s="1"/>
  <c r="AP111" s="1"/>
  <c r="AU111"/>
  <c r="BA107"/>
  <c r="AL107"/>
  <c r="AN107" s="1"/>
  <c r="AP107" s="1"/>
  <c r="AU107"/>
  <c r="AV107" s="1"/>
  <c r="BA103"/>
  <c r="AL103"/>
  <c r="AN103" s="1"/>
  <c r="AP103" s="1"/>
  <c r="AU103"/>
  <c r="BA101"/>
  <c r="AL101"/>
  <c r="AN101" s="1"/>
  <c r="AP101" s="1"/>
  <c r="AU101"/>
  <c r="BA99"/>
  <c r="AL99"/>
  <c r="AN99" s="1"/>
  <c r="AP99" s="1"/>
  <c r="AU99"/>
  <c r="AU92"/>
  <c r="AV92" s="1"/>
  <c r="BA92"/>
  <c r="AL92"/>
  <c r="AN92" s="1"/>
  <c r="AP92" s="1"/>
  <c r="AU88"/>
  <c r="BA88"/>
  <c r="AL88"/>
  <c r="AN88" s="1"/>
  <c r="AP88" s="1"/>
  <c r="AF94"/>
  <c r="AI94" s="1"/>
  <c r="BD94"/>
  <c r="AE94"/>
  <c r="AD94"/>
  <c r="AF86"/>
  <c r="AI86" s="1"/>
  <c r="BD86"/>
  <c r="AE86"/>
  <c r="AD86"/>
  <c r="AF98"/>
  <c r="AI98" s="1"/>
  <c r="BD98"/>
  <c r="AE98"/>
  <c r="AD98"/>
  <c r="AF71"/>
  <c r="AI71" s="1"/>
  <c r="BD71"/>
  <c r="AE71"/>
  <c r="AD71"/>
  <c r="AF55"/>
  <c r="AI55" s="1"/>
  <c r="BD55"/>
  <c r="AE55"/>
  <c r="AD55"/>
  <c r="BD40"/>
  <c r="AE40"/>
  <c r="AF40"/>
  <c r="AI40" s="1"/>
  <c r="AD40"/>
  <c r="BE83"/>
  <c r="BF83" s="1"/>
  <c r="AK83"/>
  <c r="AT83"/>
  <c r="BD60"/>
  <c r="AE60"/>
  <c r="AF60"/>
  <c r="AI60" s="1"/>
  <c r="AD60"/>
  <c r="BD56"/>
  <c r="AE56"/>
  <c r="AF56"/>
  <c r="AI56" s="1"/>
  <c r="AD56"/>
  <c r="BE51"/>
  <c r="BF51" s="1"/>
  <c r="AK51"/>
  <c r="AT51"/>
  <c r="BA31"/>
  <c r="AL31"/>
  <c r="AN31" s="1"/>
  <c r="AP31" s="1"/>
  <c r="AU31"/>
  <c r="BA27"/>
  <c r="AL27"/>
  <c r="AN27" s="1"/>
  <c r="AP27" s="1"/>
  <c r="AU27"/>
  <c r="BA24"/>
  <c r="AL24"/>
  <c r="AN24" s="1"/>
  <c r="AP24" s="1"/>
  <c r="AU24"/>
  <c r="AD133"/>
  <c r="AD117"/>
  <c r="AD135"/>
  <c r="AD123"/>
  <c r="AD106"/>
  <c r="AD100"/>
  <c r="AD112"/>
  <c r="AD25"/>
  <c r="AD82"/>
  <c r="AD54"/>
  <c r="AD50"/>
  <c r="AD165"/>
  <c r="AD161"/>
  <c r="AD113"/>
  <c r="AD105"/>
  <c r="AD28"/>
  <c r="AD41"/>
  <c r="BE145"/>
  <c r="BF145" s="1"/>
  <c r="AK145"/>
  <c r="AT145"/>
  <c r="BE129"/>
  <c r="BF129" s="1"/>
  <c r="AK129"/>
  <c r="AT129"/>
  <c r="AT103"/>
  <c r="BE103"/>
  <c r="BF103" s="1"/>
  <c r="AK103"/>
  <c r="AT42"/>
  <c r="BE42"/>
  <c r="BF42" s="1"/>
  <c r="AK42"/>
  <c r="AT34"/>
  <c r="BE34"/>
  <c r="BF34" s="1"/>
  <c r="AK34"/>
  <c r="AX169"/>
  <c r="AY169" s="1"/>
  <c r="AZ169" s="1"/>
  <c r="BB169" s="1"/>
  <c r="AM169"/>
  <c r="AO169" s="1"/>
  <c r="BD70"/>
  <c r="AE70"/>
  <c r="AF70"/>
  <c r="AI70" s="1"/>
  <c r="BD66"/>
  <c r="AE66"/>
  <c r="AF66"/>
  <c r="AI66" s="1"/>
  <c r="BE61"/>
  <c r="BF61" s="1"/>
  <c r="AK61"/>
  <c r="AT61"/>
  <c r="BD23"/>
  <c r="AE23"/>
  <c r="AF23"/>
  <c r="AI23" s="1"/>
  <c r="AD23"/>
  <c r="AA20"/>
  <c r="BV4"/>
  <c r="CA4" s="1"/>
  <c r="CC4" s="1"/>
  <c r="BU12" s="1"/>
  <c r="BW12" s="1"/>
  <c r="CA18" s="1"/>
  <c r="CB18" s="1"/>
  <c r="AB20"/>
  <c r="BD149"/>
  <c r="AE149"/>
  <c r="AF149"/>
  <c r="AI149" s="1"/>
  <c r="AD149"/>
  <c r="AF148"/>
  <c r="AI148" s="1"/>
  <c r="BD148"/>
  <c r="AE148"/>
  <c r="AF125"/>
  <c r="AI125" s="1"/>
  <c r="BD125"/>
  <c r="AE125"/>
  <c r="BD142"/>
  <c r="AE142"/>
  <c r="AF142"/>
  <c r="AI142" s="1"/>
  <c r="BD130"/>
  <c r="AE130"/>
  <c r="AF130"/>
  <c r="AI130" s="1"/>
  <c r="AF119"/>
  <c r="AI119" s="1"/>
  <c r="BD119"/>
  <c r="AE119"/>
  <c r="BD164"/>
  <c r="AE164"/>
  <c r="AF164"/>
  <c r="AI164" s="1"/>
  <c r="AD164"/>
  <c r="BD156"/>
  <c r="AE156"/>
  <c r="AF156"/>
  <c r="AI156" s="1"/>
  <c r="AD156"/>
  <c r="AF163"/>
  <c r="AI163" s="1"/>
  <c r="BD163"/>
  <c r="AE163"/>
  <c r="AD163"/>
  <c r="AF159"/>
  <c r="AI159" s="1"/>
  <c r="BD159"/>
  <c r="AE159"/>
  <c r="AD159"/>
  <c r="BD153"/>
  <c r="AE153"/>
  <c r="AF153"/>
  <c r="AI153" s="1"/>
  <c r="AD153"/>
  <c r="AF157"/>
  <c r="AI157" s="1"/>
  <c r="BD157"/>
  <c r="AE157"/>
  <c r="AD157"/>
  <c r="AF150"/>
  <c r="AI150" s="1"/>
  <c r="BD150"/>
  <c r="AE150"/>
  <c r="AD150"/>
  <c r="AU152"/>
  <c r="AV152" s="1"/>
  <c r="BA152"/>
  <c r="AL152"/>
  <c r="AN152" s="1"/>
  <c r="AP152" s="1"/>
  <c r="AU148"/>
  <c r="BA148"/>
  <c r="AL148"/>
  <c r="AN148" s="1"/>
  <c r="AP148" s="1"/>
  <c r="AU145"/>
  <c r="AV145" s="1"/>
  <c r="BA145"/>
  <c r="AL145"/>
  <c r="AN145" s="1"/>
  <c r="AP145" s="1"/>
  <c r="AU141"/>
  <c r="BA141"/>
  <c r="AL141"/>
  <c r="AN141" s="1"/>
  <c r="AP141" s="1"/>
  <c r="AU137"/>
  <c r="AV137" s="1"/>
  <c r="BA137"/>
  <c r="AL137"/>
  <c r="AN137" s="1"/>
  <c r="AP137" s="1"/>
  <c r="AU133"/>
  <c r="BA133"/>
  <c r="AL133"/>
  <c r="AN133" s="1"/>
  <c r="AP133" s="1"/>
  <c r="AU129"/>
  <c r="AV129" s="1"/>
  <c r="BA129"/>
  <c r="AL129"/>
  <c r="AN129" s="1"/>
  <c r="AP129" s="1"/>
  <c r="AU125"/>
  <c r="BA125"/>
  <c r="AL125"/>
  <c r="AN125" s="1"/>
  <c r="AP125" s="1"/>
  <c r="AU121"/>
  <c r="BA121"/>
  <c r="AL121"/>
  <c r="AN121" s="1"/>
  <c r="AP121" s="1"/>
  <c r="AU117"/>
  <c r="BA117"/>
  <c r="AL117"/>
  <c r="AN117" s="1"/>
  <c r="AP117" s="1"/>
  <c r="AU143"/>
  <c r="BA143"/>
  <c r="AL143"/>
  <c r="AN143" s="1"/>
  <c r="AP143" s="1"/>
  <c r="AU139"/>
  <c r="BA139"/>
  <c r="AL139"/>
  <c r="AN139" s="1"/>
  <c r="AP139" s="1"/>
  <c r="AU135"/>
  <c r="BA135"/>
  <c r="AL135"/>
  <c r="AN135" s="1"/>
  <c r="AP135" s="1"/>
  <c r="AU131"/>
  <c r="BA131"/>
  <c r="AL131"/>
  <c r="AN131" s="1"/>
  <c r="AP131" s="1"/>
  <c r="AU127"/>
  <c r="BA127"/>
  <c r="AL127"/>
  <c r="AN127" s="1"/>
  <c r="AP127" s="1"/>
  <c r="AU123"/>
  <c r="BA123"/>
  <c r="AL123"/>
  <c r="AN123" s="1"/>
  <c r="AP123" s="1"/>
  <c r="AU119"/>
  <c r="BA119"/>
  <c r="AL119"/>
  <c r="AN119" s="1"/>
  <c r="AP119" s="1"/>
  <c r="AU114"/>
  <c r="BA114"/>
  <c r="AL114"/>
  <c r="AN114" s="1"/>
  <c r="AP114" s="1"/>
  <c r="AU110"/>
  <c r="BA110"/>
  <c r="AL110"/>
  <c r="AN110" s="1"/>
  <c r="AP110" s="1"/>
  <c r="AU106"/>
  <c r="BA106"/>
  <c r="AL106"/>
  <c r="AN106" s="1"/>
  <c r="AP106" s="1"/>
  <c r="AU102"/>
  <c r="BA102"/>
  <c r="AL102"/>
  <c r="AN102" s="1"/>
  <c r="AP102" s="1"/>
  <c r="AU100"/>
  <c r="BA100"/>
  <c r="AL100"/>
  <c r="AN100" s="1"/>
  <c r="AP100" s="1"/>
  <c r="AU96"/>
  <c r="BA96"/>
  <c r="AL96"/>
  <c r="AN96" s="1"/>
  <c r="AP96" s="1"/>
  <c r="AF90"/>
  <c r="AI90" s="1"/>
  <c r="BD90"/>
  <c r="AE90"/>
  <c r="AD90"/>
  <c r="AU112"/>
  <c r="BA112"/>
  <c r="AL112"/>
  <c r="AN112" s="1"/>
  <c r="AP112" s="1"/>
  <c r="AU108"/>
  <c r="AV108" s="1"/>
  <c r="BA108"/>
  <c r="AL108"/>
  <c r="AN108" s="1"/>
  <c r="AP108" s="1"/>
  <c r="AU104"/>
  <c r="BA104"/>
  <c r="AL104"/>
  <c r="AN104" s="1"/>
  <c r="AP104" s="1"/>
  <c r="AF79"/>
  <c r="AI79" s="1"/>
  <c r="BD79"/>
  <c r="AE79"/>
  <c r="AD79"/>
  <c r="AF63"/>
  <c r="AI63" s="1"/>
  <c r="BD63"/>
  <c r="AE63"/>
  <c r="AD63"/>
  <c r="AF47"/>
  <c r="AI47" s="1"/>
  <c r="BD47"/>
  <c r="AE47"/>
  <c r="AD47"/>
  <c r="BD36"/>
  <c r="AE36"/>
  <c r="AF36"/>
  <c r="AI36" s="1"/>
  <c r="AD36"/>
  <c r="BD84"/>
  <c r="AE84"/>
  <c r="AF84"/>
  <c r="AI84" s="1"/>
  <c r="AD84"/>
  <c r="BD80"/>
  <c r="AE80"/>
  <c r="AF80"/>
  <c r="AI80" s="1"/>
  <c r="AD80"/>
  <c r="BE75"/>
  <c r="BF75" s="1"/>
  <c r="AK75"/>
  <c r="AT75"/>
  <c r="BD52"/>
  <c r="AE52"/>
  <c r="AF52"/>
  <c r="AI52" s="1"/>
  <c r="AD52"/>
  <c r="BD48"/>
  <c r="AE48"/>
  <c r="AF48"/>
  <c r="AI48" s="1"/>
  <c r="AD48"/>
  <c r="BE43"/>
  <c r="BF43" s="1"/>
  <c r="AK43"/>
  <c r="AT43"/>
  <c r="BA29"/>
  <c r="AL29"/>
  <c r="AN29" s="1"/>
  <c r="AP29" s="1"/>
  <c r="AU29"/>
  <c r="BA25"/>
  <c r="AL25"/>
  <c r="AN25" s="1"/>
  <c r="AP25" s="1"/>
  <c r="AU25"/>
  <c r="BA82"/>
  <c r="AL82"/>
  <c r="AN82" s="1"/>
  <c r="AP82" s="1"/>
  <c r="AU82"/>
  <c r="BA78"/>
  <c r="AL78"/>
  <c r="AN78" s="1"/>
  <c r="AP78" s="1"/>
  <c r="AU78"/>
  <c r="BA74"/>
  <c r="AL74"/>
  <c r="AN74" s="1"/>
  <c r="AP74" s="1"/>
  <c r="AU74"/>
  <c r="BA70"/>
  <c r="AL70"/>
  <c r="AN70" s="1"/>
  <c r="AP70" s="1"/>
  <c r="AU70"/>
  <c r="BA66"/>
  <c r="AL66"/>
  <c r="AN66" s="1"/>
  <c r="AP66" s="1"/>
  <c r="AU66"/>
  <c r="BA62"/>
  <c r="AL62"/>
  <c r="AN62" s="1"/>
  <c r="AP62" s="1"/>
  <c r="AU62"/>
  <c r="BA58"/>
  <c r="AL58"/>
  <c r="AN58" s="1"/>
  <c r="AP58" s="1"/>
  <c r="AU58"/>
  <c r="BA54"/>
  <c r="AL54"/>
  <c r="AN54" s="1"/>
  <c r="AP54" s="1"/>
  <c r="AU54"/>
  <c r="BA50"/>
  <c r="AL50"/>
  <c r="AN50" s="1"/>
  <c r="AP50" s="1"/>
  <c r="AU50"/>
  <c r="BA46"/>
  <c r="AL46"/>
  <c r="AN46" s="1"/>
  <c r="AP46" s="1"/>
  <c r="AU46"/>
  <c r="BA42"/>
  <c r="AL42"/>
  <c r="AN42" s="1"/>
  <c r="AP42" s="1"/>
  <c r="AU42"/>
  <c r="AV42" s="1"/>
  <c r="BA38"/>
  <c r="AL38"/>
  <c r="AN38" s="1"/>
  <c r="AP38" s="1"/>
  <c r="AU38"/>
  <c r="AV38" s="1"/>
  <c r="BA34"/>
  <c r="AL34"/>
  <c r="AN34" s="1"/>
  <c r="AP34" s="1"/>
  <c r="AU34"/>
  <c r="AV34" s="1"/>
  <c r="BA21"/>
  <c r="AL21"/>
  <c r="AN21" s="1"/>
  <c r="AP21" s="1"/>
  <c r="AU21"/>
  <c r="BE114"/>
  <c r="BF114" s="1"/>
  <c r="AK114"/>
  <c r="AT114"/>
  <c r="BE88"/>
  <c r="BF88" s="1"/>
  <c r="AK88"/>
  <c r="AT88"/>
  <c r="BE81"/>
  <c r="BF81" s="1"/>
  <c r="AK81"/>
  <c r="AT81"/>
  <c r="BE65"/>
  <c r="BF65" s="1"/>
  <c r="AK65"/>
  <c r="AT65"/>
  <c r="BE49"/>
  <c r="BF49" s="1"/>
  <c r="AK49"/>
  <c r="AT49"/>
  <c r="AF121"/>
  <c r="AI121" s="1"/>
  <c r="BD121"/>
  <c r="AE121"/>
  <c r="BD138"/>
  <c r="AE138"/>
  <c r="AF138"/>
  <c r="AI138" s="1"/>
  <c r="AF139"/>
  <c r="AI139" s="1"/>
  <c r="BD139"/>
  <c r="AE139"/>
  <c r="BD144"/>
  <c r="AE144"/>
  <c r="AF144"/>
  <c r="AI144" s="1"/>
  <c r="BD136"/>
  <c r="AE136"/>
  <c r="AF136"/>
  <c r="AI136" s="1"/>
  <c r="BD128"/>
  <c r="AE128"/>
  <c r="AF128"/>
  <c r="AI128" s="1"/>
  <c r="AF110"/>
  <c r="AI110" s="1"/>
  <c r="BD110"/>
  <c r="AE110"/>
  <c r="AF102"/>
  <c r="AI102" s="1"/>
  <c r="BD102"/>
  <c r="AE102"/>
  <c r="BD91"/>
  <c r="AE91"/>
  <c r="AF91"/>
  <c r="AI91" s="1"/>
  <c r="BD115"/>
  <c r="AE115"/>
  <c r="AF115"/>
  <c r="AI115" s="1"/>
  <c r="AF96"/>
  <c r="AI96" s="1"/>
  <c r="BD96"/>
  <c r="AE96"/>
  <c r="BD109"/>
  <c r="AE109"/>
  <c r="AF109"/>
  <c r="AI109" s="1"/>
  <c r="BD97"/>
  <c r="AE97"/>
  <c r="AF97"/>
  <c r="AI97" s="1"/>
  <c r="AD97"/>
  <c r="BD89"/>
  <c r="AE89"/>
  <c r="AF89"/>
  <c r="AI89" s="1"/>
  <c r="AD89"/>
  <c r="AF39"/>
  <c r="AI39" s="1"/>
  <c r="BD39"/>
  <c r="AE39"/>
  <c r="AD39"/>
  <c r="BD29"/>
  <c r="AE29"/>
  <c r="AF29"/>
  <c r="AI29" s="1"/>
  <c r="BD85"/>
  <c r="AF85"/>
  <c r="AI85" s="1"/>
  <c r="AE85"/>
  <c r="AF37"/>
  <c r="AI37" s="1"/>
  <c r="BD37"/>
  <c r="AE37"/>
  <c r="BD27"/>
  <c r="AE27"/>
  <c r="AF27"/>
  <c r="AI27" s="1"/>
  <c r="BD78"/>
  <c r="AE78"/>
  <c r="AF78"/>
  <c r="AI78" s="1"/>
  <c r="BD74"/>
  <c r="AE74"/>
  <c r="AF74"/>
  <c r="AI74" s="1"/>
  <c r="BE69"/>
  <c r="BF69" s="1"/>
  <c r="AK69"/>
  <c r="AT69"/>
  <c r="BD46"/>
  <c r="AE46"/>
  <c r="AF46"/>
  <c r="AI46" s="1"/>
  <c r="BD31"/>
  <c r="AE31"/>
  <c r="AF31"/>
  <c r="AI31" s="1"/>
  <c r="BD21"/>
  <c r="AE21"/>
  <c r="AF21"/>
  <c r="AI21" s="1"/>
  <c r="AF22"/>
  <c r="AI22" s="1"/>
  <c r="BD22"/>
  <c r="AE22"/>
  <c r="AT160"/>
  <c r="AV160" s="1"/>
  <c r="BE160"/>
  <c r="BF160" s="1"/>
  <c r="AK160"/>
  <c r="AF155"/>
  <c r="AI155" s="1"/>
  <c r="BD155"/>
  <c r="AE155"/>
  <c r="AD155"/>
  <c r="AU165"/>
  <c r="BA165"/>
  <c r="AL165"/>
  <c r="AN165" s="1"/>
  <c r="AP165" s="1"/>
  <c r="BD154"/>
  <c r="AF154"/>
  <c r="AI154" s="1"/>
  <c r="AE154"/>
  <c r="AD154"/>
  <c r="AU161"/>
  <c r="BA161"/>
  <c r="AL161"/>
  <c r="AN161" s="1"/>
  <c r="AP161" s="1"/>
  <c r="AT95"/>
  <c r="BE95"/>
  <c r="BF95" s="1"/>
  <c r="AK95"/>
  <c r="BA113"/>
  <c r="AL113"/>
  <c r="AN113" s="1"/>
  <c r="AP113" s="1"/>
  <c r="AU113"/>
  <c r="BA109"/>
  <c r="AL109"/>
  <c r="AN109" s="1"/>
  <c r="AP109" s="1"/>
  <c r="AU109"/>
  <c r="BA105"/>
  <c r="AL105"/>
  <c r="AN105" s="1"/>
  <c r="AP105" s="1"/>
  <c r="AU105"/>
  <c r="BD76"/>
  <c r="AE76"/>
  <c r="AF76"/>
  <c r="AI76" s="1"/>
  <c r="AD76"/>
  <c r="BD72"/>
  <c r="AE72"/>
  <c r="AF72"/>
  <c r="AI72" s="1"/>
  <c r="AD72"/>
  <c r="BE67"/>
  <c r="BF67" s="1"/>
  <c r="AK67"/>
  <c r="AT67"/>
  <c r="BD44"/>
  <c r="AE44"/>
  <c r="AF44"/>
  <c r="AI44" s="1"/>
  <c r="AD44"/>
  <c r="AU32"/>
  <c r="AV32" s="1"/>
  <c r="BA32"/>
  <c r="AL32"/>
  <c r="AN32" s="1"/>
  <c r="AP32" s="1"/>
  <c r="AU28"/>
  <c r="BA28"/>
  <c r="AL28"/>
  <c r="AN28" s="1"/>
  <c r="AP28" s="1"/>
  <c r="BA85"/>
  <c r="AL85"/>
  <c r="AN85" s="1"/>
  <c r="AP85" s="1"/>
  <c r="AU85"/>
  <c r="AU81"/>
  <c r="AV81" s="1"/>
  <c r="BA81"/>
  <c r="AL81"/>
  <c r="AN81" s="1"/>
  <c r="AP81" s="1"/>
  <c r="AU77"/>
  <c r="AV77" s="1"/>
  <c r="BA77"/>
  <c r="AL77"/>
  <c r="AN77" s="1"/>
  <c r="AP77" s="1"/>
  <c r="AU73"/>
  <c r="AV73" s="1"/>
  <c r="BA73"/>
  <c r="AL73"/>
  <c r="AN73" s="1"/>
  <c r="AP73" s="1"/>
  <c r="AU69"/>
  <c r="AV69" s="1"/>
  <c r="BA69"/>
  <c r="AL69"/>
  <c r="AN69" s="1"/>
  <c r="AP69" s="1"/>
  <c r="AU65"/>
  <c r="AV65" s="1"/>
  <c r="BA65"/>
  <c r="AL65"/>
  <c r="AN65" s="1"/>
  <c r="AP65" s="1"/>
  <c r="AU61"/>
  <c r="AV61" s="1"/>
  <c r="BA61"/>
  <c r="AL61"/>
  <c r="AN61" s="1"/>
  <c r="AP61" s="1"/>
  <c r="AU57"/>
  <c r="AV57" s="1"/>
  <c r="BA57"/>
  <c r="AL57"/>
  <c r="AN57" s="1"/>
  <c r="AP57" s="1"/>
  <c r="AU53"/>
  <c r="AV53" s="1"/>
  <c r="BA53"/>
  <c r="AL53"/>
  <c r="AN53" s="1"/>
  <c r="AP53" s="1"/>
  <c r="AU49"/>
  <c r="AV49" s="1"/>
  <c r="BA49"/>
  <c r="AL49"/>
  <c r="AN49" s="1"/>
  <c r="AP49" s="1"/>
  <c r="AU45"/>
  <c r="AV45" s="1"/>
  <c r="BA45"/>
  <c r="AL45"/>
  <c r="AN45" s="1"/>
  <c r="AP45" s="1"/>
  <c r="AU41"/>
  <c r="BA41"/>
  <c r="AL41"/>
  <c r="AN41" s="1"/>
  <c r="AP41" s="1"/>
  <c r="AU37"/>
  <c r="BA37"/>
  <c r="AL37"/>
  <c r="AN37" s="1"/>
  <c r="AP37" s="1"/>
  <c r="AU22"/>
  <c r="BA22"/>
  <c r="AL22"/>
  <c r="AN22" s="1"/>
  <c r="AP22" s="1"/>
  <c r="AV83"/>
  <c r="AV75"/>
  <c r="AV67"/>
  <c r="AV59"/>
  <c r="AV51"/>
  <c r="AV43"/>
  <c r="AV168"/>
  <c r="AV162"/>
  <c r="AD87"/>
  <c r="AD116"/>
  <c r="AD30"/>
  <c r="AQ169"/>
  <c r="AV169"/>
  <c r="AD146"/>
  <c r="AD142"/>
  <c r="AD138"/>
  <c r="AD134"/>
  <c r="AD130"/>
  <c r="AD126"/>
  <c r="AD118"/>
  <c r="AD144"/>
  <c r="AD140"/>
  <c r="AD136"/>
  <c r="AD132"/>
  <c r="AD128"/>
  <c r="AD124"/>
  <c r="AD120"/>
  <c r="AD115"/>
  <c r="AD111"/>
  <c r="AD101"/>
  <c r="AD99"/>
  <c r="AD31"/>
  <c r="AD27"/>
  <c r="AD24"/>
  <c r="AM188" i="1"/>
  <c r="AO188" s="1"/>
  <c r="AQ188" s="1"/>
  <c r="AS188" s="1"/>
  <c r="AU188" s="1"/>
  <c r="AM184"/>
  <c r="AO184" s="1"/>
  <c r="AQ184" s="1"/>
  <c r="AS184" s="1"/>
  <c r="AU184" s="1"/>
  <c r="AM180"/>
  <c r="AO180" s="1"/>
  <c r="AQ180" s="1"/>
  <c r="AS180" s="1"/>
  <c r="AU180" s="1"/>
  <c r="AM176"/>
  <c r="AO176" s="1"/>
  <c r="AQ176" s="1"/>
  <c r="AS176" s="1"/>
  <c r="AU176" s="1"/>
  <c r="AM169"/>
  <c r="AO169" s="1"/>
  <c r="AQ169" s="1"/>
  <c r="AS169" s="1"/>
  <c r="AU169" s="1"/>
  <c r="AM165"/>
  <c r="AO165" s="1"/>
  <c r="AQ165" s="1"/>
  <c r="AS165" s="1"/>
  <c r="AU165" s="1"/>
  <c r="AM161"/>
  <c r="AO161" s="1"/>
  <c r="AQ161" s="1"/>
  <c r="AS161" s="1"/>
  <c r="AU161" s="1"/>
  <c r="AM157"/>
  <c r="AO157" s="1"/>
  <c r="AQ157" s="1"/>
  <c r="AS157" s="1"/>
  <c r="AU157" s="1"/>
  <c r="AM153"/>
  <c r="AO153" s="1"/>
  <c r="AQ153" s="1"/>
  <c r="AS153" s="1"/>
  <c r="AU153" s="1"/>
  <c r="AM150"/>
  <c r="AO150" s="1"/>
  <c r="AQ150" s="1"/>
  <c r="AS150" s="1"/>
  <c r="AU150" s="1"/>
  <c r="AM146"/>
  <c r="AO146" s="1"/>
  <c r="AQ146" s="1"/>
  <c r="AS146" s="1"/>
  <c r="AU146" s="1"/>
  <c r="AM142"/>
  <c r="AO142" s="1"/>
  <c r="AQ142" s="1"/>
  <c r="AS142" s="1"/>
  <c r="AU142" s="1"/>
  <c r="AM138"/>
  <c r="AO138" s="1"/>
  <c r="AQ138" s="1"/>
  <c r="AS138" s="1"/>
  <c r="AU138" s="1"/>
  <c r="AM134"/>
  <c r="AO134" s="1"/>
  <c r="AQ134" s="1"/>
  <c r="AS134" s="1"/>
  <c r="AU134" s="1"/>
  <c r="AM130"/>
  <c r="AO130" s="1"/>
  <c r="AQ130" s="1"/>
  <c r="AS130" s="1"/>
  <c r="AU130" s="1"/>
  <c r="AM126"/>
  <c r="AO126" s="1"/>
  <c r="AQ126" s="1"/>
  <c r="AS126" s="1"/>
  <c r="AU126" s="1"/>
  <c r="AM122"/>
  <c r="AO122" s="1"/>
  <c r="AQ122" s="1"/>
  <c r="AS122" s="1"/>
  <c r="AU122" s="1"/>
  <c r="AM74"/>
  <c r="AO74" s="1"/>
  <c r="AQ74" s="1"/>
  <c r="AS74" s="1"/>
  <c r="AU74" s="1"/>
  <c r="AM28"/>
  <c r="AO28" s="1"/>
  <c r="AQ28" s="1"/>
  <c r="AS28" s="1"/>
  <c r="AU28" s="1"/>
  <c r="AG190"/>
  <c r="AH190"/>
  <c r="AL190" s="1"/>
  <c r="AN190" s="1"/>
  <c r="AP190" s="1"/>
  <c r="AR190" s="1"/>
  <c r="AT190" s="1"/>
  <c r="AG186"/>
  <c r="AH186"/>
  <c r="AL186" s="1"/>
  <c r="AN186" s="1"/>
  <c r="AP186" s="1"/>
  <c r="AR186" s="1"/>
  <c r="AT186" s="1"/>
  <c r="AG178"/>
  <c r="AH178"/>
  <c r="AL178" s="1"/>
  <c r="AN178" s="1"/>
  <c r="AP178" s="1"/>
  <c r="AR178" s="1"/>
  <c r="AT178" s="1"/>
  <c r="AG174"/>
  <c r="AH174"/>
  <c r="AL174" s="1"/>
  <c r="AN174" s="1"/>
  <c r="AP174" s="1"/>
  <c r="AR174" s="1"/>
  <c r="AT174" s="1"/>
  <c r="AG167"/>
  <c r="AH167"/>
  <c r="AL167" s="1"/>
  <c r="AN167" s="1"/>
  <c r="AP167" s="1"/>
  <c r="AR167" s="1"/>
  <c r="AT167" s="1"/>
  <c r="AG163"/>
  <c r="AH163"/>
  <c r="AL163" s="1"/>
  <c r="AN163" s="1"/>
  <c r="AP163" s="1"/>
  <c r="AR163" s="1"/>
  <c r="AT163" s="1"/>
  <c r="AG159"/>
  <c r="AH159"/>
  <c r="AL159" s="1"/>
  <c r="AN159" s="1"/>
  <c r="AP159" s="1"/>
  <c r="AR159" s="1"/>
  <c r="AT159" s="1"/>
  <c r="AG155"/>
  <c r="AH155"/>
  <c r="AL155" s="1"/>
  <c r="AN155" s="1"/>
  <c r="AP155" s="1"/>
  <c r="AR155" s="1"/>
  <c r="AT155" s="1"/>
  <c r="AM148"/>
  <c r="AO148" s="1"/>
  <c r="AQ148" s="1"/>
  <c r="AS148" s="1"/>
  <c r="AU148" s="1"/>
  <c r="AM144"/>
  <c r="AO144" s="1"/>
  <c r="AQ144" s="1"/>
  <c r="AS144" s="1"/>
  <c r="AU144" s="1"/>
  <c r="AM140"/>
  <c r="AO140" s="1"/>
  <c r="AQ140" s="1"/>
  <c r="AS140" s="1"/>
  <c r="AU140" s="1"/>
  <c r="AM136"/>
  <c r="AO136" s="1"/>
  <c r="AQ136" s="1"/>
  <c r="AS136" s="1"/>
  <c r="AU136" s="1"/>
  <c r="AM132"/>
  <c r="AO132" s="1"/>
  <c r="AQ132" s="1"/>
  <c r="AS132" s="1"/>
  <c r="AU132" s="1"/>
  <c r="AM128"/>
  <c r="AO128" s="1"/>
  <c r="AQ128" s="1"/>
  <c r="AS128" s="1"/>
  <c r="AU128" s="1"/>
  <c r="AM124"/>
  <c r="AO124" s="1"/>
  <c r="AQ124" s="1"/>
  <c r="AS124" s="1"/>
  <c r="AU124" s="1"/>
  <c r="AM120"/>
  <c r="AO120" s="1"/>
  <c r="AQ120" s="1"/>
  <c r="AS120" s="1"/>
  <c r="AU120" s="1"/>
  <c r="AM172"/>
  <c r="AO172" s="1"/>
  <c r="AQ172" s="1"/>
  <c r="AS172" s="1"/>
  <c r="AU172" s="1"/>
  <c r="AM77"/>
  <c r="AO77" s="1"/>
  <c r="AQ77" s="1"/>
  <c r="AS77" s="1"/>
  <c r="AU77" s="1"/>
  <c r="AM113"/>
  <c r="AO113" s="1"/>
  <c r="AQ113" s="1"/>
  <c r="AS113" s="1"/>
  <c r="AU113" s="1"/>
  <c r="AG122"/>
  <c r="AH122"/>
  <c r="AL122" s="1"/>
  <c r="AN122" s="1"/>
  <c r="AP122" s="1"/>
  <c r="AR122" s="1"/>
  <c r="AT122" s="1"/>
  <c r="AG184"/>
  <c r="AH184"/>
  <c r="AL184" s="1"/>
  <c r="AN184" s="1"/>
  <c r="AP184" s="1"/>
  <c r="AR184" s="1"/>
  <c r="AT184" s="1"/>
  <c r="AG180"/>
  <c r="AH180"/>
  <c r="AL180" s="1"/>
  <c r="AN180" s="1"/>
  <c r="AP180" s="1"/>
  <c r="AR180" s="1"/>
  <c r="AT180" s="1"/>
  <c r="AG169"/>
  <c r="AH169"/>
  <c r="AL169" s="1"/>
  <c r="AN169" s="1"/>
  <c r="AP169" s="1"/>
  <c r="AR169" s="1"/>
  <c r="AT169" s="1"/>
  <c r="AG165"/>
  <c r="AH165"/>
  <c r="AL165" s="1"/>
  <c r="AN165" s="1"/>
  <c r="AP165" s="1"/>
  <c r="AR165" s="1"/>
  <c r="AT165" s="1"/>
  <c r="AG161"/>
  <c r="AH161"/>
  <c r="AL161" s="1"/>
  <c r="AN161" s="1"/>
  <c r="AP161" s="1"/>
  <c r="AR161" s="1"/>
  <c r="AT161" s="1"/>
  <c r="AG157"/>
  <c r="AH157"/>
  <c r="AL157" s="1"/>
  <c r="AN157" s="1"/>
  <c r="AP157" s="1"/>
  <c r="AR157" s="1"/>
  <c r="AT157" s="1"/>
  <c r="AG150"/>
  <c r="AH150"/>
  <c r="AL150" s="1"/>
  <c r="AN150" s="1"/>
  <c r="AP150" s="1"/>
  <c r="AR150" s="1"/>
  <c r="AT150" s="1"/>
  <c r="AG146"/>
  <c r="AH146"/>
  <c r="AL146" s="1"/>
  <c r="AN146" s="1"/>
  <c r="AP146" s="1"/>
  <c r="AR146" s="1"/>
  <c r="AT146" s="1"/>
  <c r="AG142"/>
  <c r="AH142"/>
  <c r="AL142" s="1"/>
  <c r="AN142" s="1"/>
  <c r="AP142" s="1"/>
  <c r="AR142" s="1"/>
  <c r="AT142" s="1"/>
  <c r="AG138"/>
  <c r="AH138"/>
  <c r="AL138" s="1"/>
  <c r="AN138" s="1"/>
  <c r="AP138" s="1"/>
  <c r="AR138" s="1"/>
  <c r="AT138" s="1"/>
  <c r="AG134"/>
  <c r="AH134"/>
  <c r="AL134" s="1"/>
  <c r="AN134" s="1"/>
  <c r="AP134" s="1"/>
  <c r="AR134" s="1"/>
  <c r="AT134" s="1"/>
  <c r="AG130"/>
  <c r="AH130"/>
  <c r="AL130" s="1"/>
  <c r="AN130" s="1"/>
  <c r="AP130" s="1"/>
  <c r="AR130" s="1"/>
  <c r="AT130" s="1"/>
  <c r="AG126"/>
  <c r="AH126"/>
  <c r="AL126" s="1"/>
  <c r="AN126" s="1"/>
  <c r="AP126" s="1"/>
  <c r="AR126" s="1"/>
  <c r="AT126" s="1"/>
  <c r="AG74"/>
  <c r="AH74"/>
  <c r="AL74" s="1"/>
  <c r="AN74" s="1"/>
  <c r="AP74" s="1"/>
  <c r="AR74" s="1"/>
  <c r="AT74" s="1"/>
  <c r="AG28"/>
  <c r="AH28"/>
  <c r="AL28" s="1"/>
  <c r="AN28" s="1"/>
  <c r="AP28" s="1"/>
  <c r="AR28" s="1"/>
  <c r="AT28" s="1"/>
  <c r="AM31"/>
  <c r="AO31" s="1"/>
  <c r="AQ31" s="1"/>
  <c r="AS31" s="1"/>
  <c r="AU31" s="1"/>
  <c r="AV31" s="1"/>
  <c r="AJ31"/>
  <c r="AM190"/>
  <c r="AO190" s="1"/>
  <c r="AQ190" s="1"/>
  <c r="AS190" s="1"/>
  <c r="AU190" s="1"/>
  <c r="AJ190"/>
  <c r="AM186"/>
  <c r="AO186" s="1"/>
  <c r="AQ186" s="1"/>
  <c r="AS186" s="1"/>
  <c r="AU186" s="1"/>
  <c r="AJ186"/>
  <c r="AM182"/>
  <c r="AO182" s="1"/>
  <c r="AQ182" s="1"/>
  <c r="AS182" s="1"/>
  <c r="AU182" s="1"/>
  <c r="AM178"/>
  <c r="AO178" s="1"/>
  <c r="AQ178" s="1"/>
  <c r="AS178" s="1"/>
  <c r="AU178" s="1"/>
  <c r="AJ178"/>
  <c r="AM174"/>
  <c r="AO174" s="1"/>
  <c r="AQ174" s="1"/>
  <c r="AS174" s="1"/>
  <c r="AU174" s="1"/>
  <c r="AJ174"/>
  <c r="AM171"/>
  <c r="AO171" s="1"/>
  <c r="AQ171" s="1"/>
  <c r="AS171" s="1"/>
  <c r="AU171" s="1"/>
  <c r="AM167"/>
  <c r="AO167" s="1"/>
  <c r="AQ167" s="1"/>
  <c r="AS167" s="1"/>
  <c r="AU167" s="1"/>
  <c r="AJ167"/>
  <c r="AM163"/>
  <c r="AO163" s="1"/>
  <c r="AQ163" s="1"/>
  <c r="AS163" s="1"/>
  <c r="AU163" s="1"/>
  <c r="AJ163"/>
  <c r="AM159"/>
  <c r="AO159" s="1"/>
  <c r="AQ159" s="1"/>
  <c r="AS159" s="1"/>
  <c r="AU159" s="1"/>
  <c r="AJ159"/>
  <c r="AM155"/>
  <c r="AO155" s="1"/>
  <c r="AQ155" s="1"/>
  <c r="AS155" s="1"/>
  <c r="AU155" s="1"/>
  <c r="AJ155"/>
  <c r="AG152"/>
  <c r="AH152"/>
  <c r="AG148"/>
  <c r="AH148"/>
  <c r="AL148" s="1"/>
  <c r="AN148" s="1"/>
  <c r="AP148" s="1"/>
  <c r="AR148" s="1"/>
  <c r="AT148" s="1"/>
  <c r="AG144"/>
  <c r="AH144"/>
  <c r="AL144" s="1"/>
  <c r="AN144" s="1"/>
  <c r="AP144" s="1"/>
  <c r="AR144" s="1"/>
  <c r="AT144" s="1"/>
  <c r="AG136"/>
  <c r="AH136"/>
  <c r="AL136" s="1"/>
  <c r="AN136" s="1"/>
  <c r="AP136" s="1"/>
  <c r="AR136" s="1"/>
  <c r="AT136" s="1"/>
  <c r="AG132"/>
  <c r="AH132"/>
  <c r="AL132" s="1"/>
  <c r="AN132" s="1"/>
  <c r="AP132" s="1"/>
  <c r="AR132" s="1"/>
  <c r="AT132" s="1"/>
  <c r="AG128"/>
  <c r="AH128"/>
  <c r="AL128" s="1"/>
  <c r="AN128" s="1"/>
  <c r="AP128" s="1"/>
  <c r="AR128" s="1"/>
  <c r="AT128" s="1"/>
  <c r="AG124"/>
  <c r="AH124"/>
  <c r="AL124" s="1"/>
  <c r="AN124" s="1"/>
  <c r="AP124" s="1"/>
  <c r="AR124" s="1"/>
  <c r="AT124" s="1"/>
  <c r="AG120"/>
  <c r="AH120"/>
  <c r="AL120" s="1"/>
  <c r="AN120" s="1"/>
  <c r="AP120" s="1"/>
  <c r="AR120" s="1"/>
  <c r="AT120" s="1"/>
  <c r="AG172"/>
  <c r="AH172"/>
  <c r="AL172" s="1"/>
  <c r="AN172" s="1"/>
  <c r="AP172" s="1"/>
  <c r="AR172" s="1"/>
  <c r="AT172" s="1"/>
  <c r="AG77"/>
  <c r="AH77"/>
  <c r="AL77" s="1"/>
  <c r="AN77" s="1"/>
  <c r="AP77" s="1"/>
  <c r="AR77" s="1"/>
  <c r="AT77" s="1"/>
  <c r="AG113"/>
  <c r="AH113"/>
  <c r="AL113" s="1"/>
  <c r="AN113" s="1"/>
  <c r="AP113" s="1"/>
  <c r="AR113" s="1"/>
  <c r="AT113" s="1"/>
  <c r="AG106"/>
  <c r="AH106"/>
  <c r="AG96"/>
  <c r="AH96"/>
  <c r="AG127"/>
  <c r="AH127"/>
  <c r="AG54"/>
  <c r="AH54"/>
  <c r="AG40"/>
  <c r="AH40"/>
  <c r="AE182"/>
  <c r="AE171"/>
  <c r="AE166"/>
  <c r="AJ170"/>
  <c r="AJ154"/>
  <c r="AJ112"/>
  <c r="AJ110"/>
  <c r="AJ108"/>
  <c r="AJ94"/>
  <c r="AJ92"/>
  <c r="AJ90"/>
  <c r="AJ88"/>
  <c r="AJ86"/>
  <c r="AJ84"/>
  <c r="AJ73"/>
  <c r="AJ71"/>
  <c r="AJ69"/>
  <c r="AJ67"/>
  <c r="AJ65"/>
  <c r="AJ63"/>
  <c r="AJ82"/>
  <c r="AJ80"/>
  <c r="AJ78"/>
  <c r="AJ119"/>
  <c r="AJ117"/>
  <c r="AJ115"/>
  <c r="AJ168"/>
  <c r="AJ164"/>
  <c r="AJ160"/>
  <c r="AJ156"/>
  <c r="AJ149"/>
  <c r="AJ145"/>
  <c r="AJ141"/>
  <c r="AJ137"/>
  <c r="AJ133"/>
  <c r="AJ129"/>
  <c r="AJ125"/>
  <c r="AJ121"/>
  <c r="AJ151"/>
  <c r="AJ147"/>
  <c r="AJ143"/>
  <c r="AJ139"/>
  <c r="AJ135"/>
  <c r="AJ131"/>
  <c r="AJ60"/>
  <c r="AJ58"/>
  <c r="AJ56"/>
  <c r="AJ50"/>
  <c r="AJ48"/>
  <c r="AJ46"/>
  <c r="AJ44"/>
  <c r="AJ42"/>
  <c r="AE188"/>
  <c r="AE176"/>
  <c r="AE153"/>
  <c r="AE140"/>
  <c r="AE158"/>
  <c r="AV170"/>
  <c r="AV162"/>
  <c r="AV154"/>
  <c r="AB118"/>
  <c r="AC118" s="1"/>
  <c r="AE118" s="1"/>
  <c r="AI118"/>
  <c r="AB116"/>
  <c r="AC116" s="1"/>
  <c r="AE116" s="1"/>
  <c r="AI116"/>
  <c r="AB114"/>
  <c r="AC114" s="1"/>
  <c r="AE114" s="1"/>
  <c r="AI114"/>
  <c r="AV112"/>
  <c r="AV110"/>
  <c r="AV108"/>
  <c r="AV104"/>
  <c r="AV102"/>
  <c r="AV100"/>
  <c r="AV98"/>
  <c r="AV94"/>
  <c r="AV92"/>
  <c r="AV90"/>
  <c r="AV88"/>
  <c r="AV86"/>
  <c r="AV84"/>
  <c r="AV73"/>
  <c r="AV71"/>
  <c r="AV69"/>
  <c r="AV67"/>
  <c r="AV65"/>
  <c r="AV63"/>
  <c r="AB61"/>
  <c r="AC61" s="1"/>
  <c r="AE61" s="1"/>
  <c r="AI61"/>
  <c r="AB59"/>
  <c r="AC59" s="1"/>
  <c r="AI59"/>
  <c r="AB57"/>
  <c r="AC57" s="1"/>
  <c r="AE57" s="1"/>
  <c r="AI57"/>
  <c r="AB55"/>
  <c r="AC55" s="1"/>
  <c r="AE55" s="1"/>
  <c r="AI55"/>
  <c r="AB53"/>
  <c r="AC53" s="1"/>
  <c r="AE53" s="1"/>
  <c r="AI53"/>
  <c r="AB51"/>
  <c r="AC51" s="1"/>
  <c r="AE51" s="1"/>
  <c r="AI51"/>
  <c r="AB49"/>
  <c r="AC49" s="1"/>
  <c r="AE49" s="1"/>
  <c r="AI49"/>
  <c r="AB47"/>
  <c r="AC47" s="1"/>
  <c r="AI47"/>
  <c r="AB45"/>
  <c r="AC45" s="1"/>
  <c r="AE45" s="1"/>
  <c r="AI45"/>
  <c r="AB43"/>
  <c r="AC43" s="1"/>
  <c r="AE43" s="1"/>
  <c r="AI43"/>
  <c r="AB41"/>
  <c r="AC41" s="1"/>
  <c r="AE41" s="1"/>
  <c r="AI41"/>
  <c r="AB39"/>
  <c r="AC39" s="1"/>
  <c r="AE39" s="1"/>
  <c r="AI39"/>
  <c r="AB37"/>
  <c r="AC37" s="1"/>
  <c r="AE37" s="1"/>
  <c r="AI37"/>
  <c r="AB35"/>
  <c r="AC35" s="1"/>
  <c r="AE35" s="1"/>
  <c r="AI35"/>
  <c r="AB33"/>
  <c r="AC33" s="1"/>
  <c r="AE33" s="1"/>
  <c r="AI33"/>
  <c r="AV82"/>
  <c r="AV80"/>
  <c r="AV78"/>
  <c r="AV32"/>
  <c r="AV173"/>
  <c r="AV189"/>
  <c r="AV185"/>
  <c r="AV181"/>
  <c r="AV177"/>
  <c r="AV191"/>
  <c r="AV187"/>
  <c r="AV183"/>
  <c r="AV179"/>
  <c r="AV175"/>
  <c r="AV119"/>
  <c r="AV117"/>
  <c r="AV115"/>
  <c r="AV168"/>
  <c r="AV164"/>
  <c r="AV160"/>
  <c r="AV156"/>
  <c r="AV149"/>
  <c r="AV145"/>
  <c r="AV141"/>
  <c r="AV137"/>
  <c r="AV133"/>
  <c r="AV129"/>
  <c r="AV125"/>
  <c r="AV121"/>
  <c r="AB111"/>
  <c r="AC111" s="1"/>
  <c r="AE111" s="1"/>
  <c r="AI111"/>
  <c r="AB109"/>
  <c r="AC109" s="1"/>
  <c r="AE109" s="1"/>
  <c r="AI109"/>
  <c r="AB107"/>
  <c r="AC107" s="1"/>
  <c r="AI107"/>
  <c r="AB105"/>
  <c r="AC105" s="1"/>
  <c r="AE105" s="1"/>
  <c r="AI105"/>
  <c r="AB103"/>
  <c r="AC103" s="1"/>
  <c r="AI103"/>
  <c r="AB101"/>
  <c r="AC101" s="1"/>
  <c r="AE101" s="1"/>
  <c r="AI101"/>
  <c r="AB99"/>
  <c r="AC99" s="1"/>
  <c r="AE99" s="1"/>
  <c r="AI99"/>
  <c r="AB97"/>
  <c r="AC97" s="1"/>
  <c r="AI97"/>
  <c r="AB95"/>
  <c r="AC95" s="1"/>
  <c r="AI95"/>
  <c r="AB93"/>
  <c r="AC93" s="1"/>
  <c r="AE93" s="1"/>
  <c r="AI93"/>
  <c r="AB91"/>
  <c r="AC91" s="1"/>
  <c r="AE91" s="1"/>
  <c r="AI91"/>
  <c r="AB89"/>
  <c r="AC89" s="1"/>
  <c r="AE89" s="1"/>
  <c r="AI89"/>
  <c r="AB87"/>
  <c r="AC87" s="1"/>
  <c r="AE87" s="1"/>
  <c r="AI87"/>
  <c r="AB85"/>
  <c r="AC85" s="1"/>
  <c r="AE85" s="1"/>
  <c r="AI85"/>
  <c r="AB83"/>
  <c r="AC83" s="1"/>
  <c r="AE83" s="1"/>
  <c r="AI83"/>
  <c r="AB81"/>
  <c r="AC81" s="1"/>
  <c r="AI81"/>
  <c r="AB79"/>
  <c r="AC79" s="1"/>
  <c r="AE79" s="1"/>
  <c r="AI79"/>
  <c r="AV151"/>
  <c r="AV147"/>
  <c r="AV143"/>
  <c r="AV139"/>
  <c r="AV135"/>
  <c r="AV131"/>
  <c r="AV123"/>
  <c r="AV76"/>
  <c r="AB72"/>
  <c r="AC72" s="1"/>
  <c r="AE72" s="1"/>
  <c r="AI72"/>
  <c r="AB70"/>
  <c r="AC70" s="1"/>
  <c r="AE70" s="1"/>
  <c r="AI70"/>
  <c r="AB68"/>
  <c r="AC68" s="1"/>
  <c r="AI68"/>
  <c r="AB66"/>
  <c r="AC66" s="1"/>
  <c r="AE66" s="1"/>
  <c r="AI66"/>
  <c r="AB64"/>
  <c r="AC64" s="1"/>
  <c r="AE64" s="1"/>
  <c r="AI64"/>
  <c r="AV60"/>
  <c r="AV58"/>
  <c r="AV56"/>
  <c r="AV50"/>
  <c r="AV48"/>
  <c r="AV46"/>
  <c r="AV44"/>
  <c r="AV42"/>
  <c r="AV38"/>
  <c r="AV36"/>
  <c r="AB30"/>
  <c r="AC30" s="1"/>
  <c r="AE30" s="1"/>
  <c r="AI30"/>
  <c r="AT72" i="2" l="1"/>
  <c r="AV72" s="1"/>
  <c r="BE72"/>
  <c r="BF72" s="1"/>
  <c r="AK72"/>
  <c r="AT76"/>
  <c r="AV76" s="1"/>
  <c r="BE76"/>
  <c r="BF76" s="1"/>
  <c r="AK76"/>
  <c r="AX95"/>
  <c r="AY95" s="1"/>
  <c r="AZ95" s="1"/>
  <c r="AM95"/>
  <c r="AO95" s="1"/>
  <c r="AT154"/>
  <c r="AV154" s="1"/>
  <c r="AK154"/>
  <c r="BE154"/>
  <c r="BF154" s="1"/>
  <c r="BE155"/>
  <c r="BF155" s="1"/>
  <c r="AK155"/>
  <c r="AT155"/>
  <c r="AV155" s="1"/>
  <c r="BE22"/>
  <c r="BF22" s="1"/>
  <c r="AK22"/>
  <c r="AT22"/>
  <c r="AT31"/>
  <c r="BE31"/>
  <c r="BF31" s="1"/>
  <c r="AK31"/>
  <c r="AT78"/>
  <c r="BE78"/>
  <c r="BF78" s="1"/>
  <c r="AK78"/>
  <c r="BE37"/>
  <c r="BF37" s="1"/>
  <c r="AK37"/>
  <c r="AT37"/>
  <c r="AT85"/>
  <c r="BE85"/>
  <c r="BF85" s="1"/>
  <c r="AK85"/>
  <c r="AT29"/>
  <c r="BE29"/>
  <c r="BF29" s="1"/>
  <c r="AK29"/>
  <c r="BE39"/>
  <c r="BF39" s="1"/>
  <c r="AK39"/>
  <c r="AT39"/>
  <c r="AV39" s="1"/>
  <c r="AT89"/>
  <c r="AV89" s="1"/>
  <c r="BE89"/>
  <c r="BF89" s="1"/>
  <c r="AK89"/>
  <c r="AT97"/>
  <c r="AV97" s="1"/>
  <c r="BE97"/>
  <c r="BF97" s="1"/>
  <c r="AK97"/>
  <c r="BE96"/>
  <c r="BF96" s="1"/>
  <c r="AK96"/>
  <c r="AT96"/>
  <c r="AT91"/>
  <c r="BE91"/>
  <c r="BF91" s="1"/>
  <c r="AK91"/>
  <c r="BE110"/>
  <c r="BF110" s="1"/>
  <c r="AK110"/>
  <c r="AT110"/>
  <c r="AT136"/>
  <c r="AV136" s="1"/>
  <c r="BE136"/>
  <c r="BF136" s="1"/>
  <c r="AK136"/>
  <c r="BE139"/>
  <c r="BF139" s="1"/>
  <c r="AK139"/>
  <c r="AT139"/>
  <c r="BE121"/>
  <c r="BF121" s="1"/>
  <c r="AK121"/>
  <c r="AT121"/>
  <c r="AX49"/>
  <c r="AY49" s="1"/>
  <c r="AZ49" s="1"/>
  <c r="AM49"/>
  <c r="AO49" s="1"/>
  <c r="AQ49" s="1"/>
  <c r="AX81"/>
  <c r="AY81" s="1"/>
  <c r="AZ81" s="1"/>
  <c r="AM81"/>
  <c r="AO81" s="1"/>
  <c r="AQ81" s="1"/>
  <c r="AX114"/>
  <c r="AY114" s="1"/>
  <c r="AZ114" s="1"/>
  <c r="AM114"/>
  <c r="AO114" s="1"/>
  <c r="AT48"/>
  <c r="AV48" s="1"/>
  <c r="BE48"/>
  <c r="BF48" s="1"/>
  <c r="AK48"/>
  <c r="AT52"/>
  <c r="AV52" s="1"/>
  <c r="BE52"/>
  <c r="BF52" s="1"/>
  <c r="AK52"/>
  <c r="AX75"/>
  <c r="AY75" s="1"/>
  <c r="AZ75" s="1"/>
  <c r="BB75" s="1"/>
  <c r="AM75"/>
  <c r="AO75" s="1"/>
  <c r="AQ75" s="1"/>
  <c r="BE90"/>
  <c r="BF90" s="1"/>
  <c r="AK90"/>
  <c r="AT90"/>
  <c r="AV90" s="1"/>
  <c r="BE119"/>
  <c r="BF119" s="1"/>
  <c r="AK119"/>
  <c r="AT119"/>
  <c r="AT142"/>
  <c r="BE142"/>
  <c r="BF142" s="1"/>
  <c r="AK142"/>
  <c r="BE148"/>
  <c r="BF148" s="1"/>
  <c r="AK148"/>
  <c r="AT148"/>
  <c r="AV148" s="1"/>
  <c r="AT149"/>
  <c r="AV149" s="1"/>
  <c r="BE149"/>
  <c r="BF149" s="1"/>
  <c r="AK149"/>
  <c r="BV32"/>
  <c r="BV22"/>
  <c r="BX22" s="1"/>
  <c r="AT70"/>
  <c r="AV70" s="1"/>
  <c r="BE70"/>
  <c r="BF70" s="1"/>
  <c r="AK70"/>
  <c r="AX42"/>
  <c r="AY42" s="1"/>
  <c r="AZ42" s="1"/>
  <c r="AM42"/>
  <c r="AO42" s="1"/>
  <c r="AQ42" s="1"/>
  <c r="AX145"/>
  <c r="AY145" s="1"/>
  <c r="AZ145" s="1"/>
  <c r="AM145"/>
  <c r="AO145" s="1"/>
  <c r="AT56"/>
  <c r="AV56" s="1"/>
  <c r="BE56"/>
  <c r="BF56" s="1"/>
  <c r="AK56"/>
  <c r="AT60"/>
  <c r="AV60" s="1"/>
  <c r="BE60"/>
  <c r="BF60" s="1"/>
  <c r="AK60"/>
  <c r="AX83"/>
  <c r="AY83" s="1"/>
  <c r="AZ83" s="1"/>
  <c r="BB83" s="1"/>
  <c r="AM83"/>
  <c r="AO83" s="1"/>
  <c r="AQ83" s="1"/>
  <c r="AX162"/>
  <c r="AY162" s="1"/>
  <c r="AZ162" s="1"/>
  <c r="BB162" s="1"/>
  <c r="AM162"/>
  <c r="AO162" s="1"/>
  <c r="AQ162" s="1"/>
  <c r="BE167"/>
  <c r="BF167" s="1"/>
  <c r="AK167"/>
  <c r="AT167"/>
  <c r="AV167" s="1"/>
  <c r="BE131"/>
  <c r="BF131" s="1"/>
  <c r="AK131"/>
  <c r="AT131"/>
  <c r="AV131" s="1"/>
  <c r="BE146"/>
  <c r="BF146" s="1"/>
  <c r="AT146"/>
  <c r="AV146" s="1"/>
  <c r="AK146"/>
  <c r="BE165"/>
  <c r="BF165" s="1"/>
  <c r="AK165"/>
  <c r="AT165"/>
  <c r="AX53"/>
  <c r="AY53" s="1"/>
  <c r="AZ53" s="1"/>
  <c r="AM53"/>
  <c r="AO53" s="1"/>
  <c r="AT58"/>
  <c r="BE58"/>
  <c r="BF58" s="1"/>
  <c r="AK58"/>
  <c r="AT147"/>
  <c r="AV147" s="1"/>
  <c r="BE147"/>
  <c r="BF147" s="1"/>
  <c r="AK147"/>
  <c r="AT166"/>
  <c r="AV166" s="1"/>
  <c r="BE166"/>
  <c r="BF166" s="1"/>
  <c r="AK166"/>
  <c r="AT24"/>
  <c r="BE24"/>
  <c r="BF24" s="1"/>
  <c r="AK24"/>
  <c r="AT120"/>
  <c r="BE120"/>
  <c r="BF120" s="1"/>
  <c r="AK120"/>
  <c r="AX57"/>
  <c r="AY57" s="1"/>
  <c r="AZ57" s="1"/>
  <c r="AM57"/>
  <c r="AO57" s="1"/>
  <c r="AX32"/>
  <c r="AY32" s="1"/>
  <c r="AZ32" s="1"/>
  <c r="BB32" s="1"/>
  <c r="AM32"/>
  <c r="AO32" s="1"/>
  <c r="BE26"/>
  <c r="BF26" s="1"/>
  <c r="AK26"/>
  <c r="AT26"/>
  <c r="AT99"/>
  <c r="BE99"/>
  <c r="BF99" s="1"/>
  <c r="AK99"/>
  <c r="BE143"/>
  <c r="BF143" s="1"/>
  <c r="AK143"/>
  <c r="AT143"/>
  <c r="AX59"/>
  <c r="AY59" s="1"/>
  <c r="AZ59" s="1"/>
  <c r="BB59" s="1"/>
  <c r="AM59"/>
  <c r="AO59" s="1"/>
  <c r="AQ59" s="1"/>
  <c r="AT54"/>
  <c r="BE54"/>
  <c r="BF54" s="1"/>
  <c r="AK54"/>
  <c r="AX77"/>
  <c r="AY77" s="1"/>
  <c r="AZ77" s="1"/>
  <c r="AM77"/>
  <c r="AO77" s="1"/>
  <c r="AT82"/>
  <c r="BE82"/>
  <c r="BF82" s="1"/>
  <c r="AK82"/>
  <c r="AT33"/>
  <c r="AV33" s="1"/>
  <c r="BE33"/>
  <c r="BF33" s="1"/>
  <c r="AK33"/>
  <c r="AT25"/>
  <c r="AV25" s="1"/>
  <c r="BE25"/>
  <c r="BF25" s="1"/>
  <c r="AK25"/>
  <c r="BE35"/>
  <c r="BF35" s="1"/>
  <c r="AK35"/>
  <c r="AT35"/>
  <c r="AV35" s="1"/>
  <c r="AT105"/>
  <c r="BE105"/>
  <c r="BF105" s="1"/>
  <c r="AK105"/>
  <c r="AT116"/>
  <c r="BE116"/>
  <c r="BF116" s="1"/>
  <c r="AK116"/>
  <c r="AT111"/>
  <c r="BE111"/>
  <c r="BF111" s="1"/>
  <c r="AK111"/>
  <c r="BE100"/>
  <c r="BF100" s="1"/>
  <c r="AK100"/>
  <c r="AT100"/>
  <c r="AT124"/>
  <c r="BE124"/>
  <c r="BF124" s="1"/>
  <c r="AK124"/>
  <c r="AT140"/>
  <c r="BE140"/>
  <c r="BF140" s="1"/>
  <c r="AK140"/>
  <c r="AT126"/>
  <c r="BE126"/>
  <c r="BF126" s="1"/>
  <c r="AK126"/>
  <c r="BE133"/>
  <c r="BF133" s="1"/>
  <c r="AK133"/>
  <c r="AT133"/>
  <c r="BE28"/>
  <c r="BF28" s="1"/>
  <c r="AK28"/>
  <c r="AT28"/>
  <c r="BE30"/>
  <c r="BF30" s="1"/>
  <c r="AK30"/>
  <c r="AT30"/>
  <c r="AT101"/>
  <c r="BE101"/>
  <c r="BF101" s="1"/>
  <c r="AK101"/>
  <c r="AX38"/>
  <c r="AY38" s="1"/>
  <c r="AZ38" s="1"/>
  <c r="AM38"/>
  <c r="AO38" s="1"/>
  <c r="AX108"/>
  <c r="AY108" s="1"/>
  <c r="AZ108" s="1"/>
  <c r="AM108"/>
  <c r="AO108" s="1"/>
  <c r="AQ108" s="1"/>
  <c r="AX107"/>
  <c r="AY107" s="1"/>
  <c r="AZ107" s="1"/>
  <c r="AM107"/>
  <c r="AO107" s="1"/>
  <c r="AQ107" s="1"/>
  <c r="AX137"/>
  <c r="AY137" s="1"/>
  <c r="AZ137" s="1"/>
  <c r="AM137"/>
  <c r="AO137" s="1"/>
  <c r="AQ137" s="1"/>
  <c r="AX151"/>
  <c r="AY151" s="1"/>
  <c r="AZ151" s="1"/>
  <c r="AM151"/>
  <c r="AO151" s="1"/>
  <c r="AQ151" s="1"/>
  <c r="AV22"/>
  <c r="BB53"/>
  <c r="AQ57"/>
  <c r="BB77"/>
  <c r="AV28"/>
  <c r="AV165"/>
  <c r="BB38"/>
  <c r="AV46"/>
  <c r="AV54"/>
  <c r="AV62"/>
  <c r="AV78"/>
  <c r="BB108"/>
  <c r="AV100"/>
  <c r="AV106"/>
  <c r="AQ114"/>
  <c r="AV114"/>
  <c r="AV123"/>
  <c r="AV139"/>
  <c r="AV133"/>
  <c r="BB137"/>
  <c r="BB145"/>
  <c r="AV27"/>
  <c r="AV88"/>
  <c r="AV99"/>
  <c r="AV103"/>
  <c r="BB103"/>
  <c r="AV111"/>
  <c r="AV120"/>
  <c r="AV128"/>
  <c r="AV138"/>
  <c r="AV30"/>
  <c r="AV116"/>
  <c r="AV91"/>
  <c r="AQ95"/>
  <c r="AT44"/>
  <c r="AV44" s="1"/>
  <c r="BE44"/>
  <c r="BF44" s="1"/>
  <c r="AK44"/>
  <c r="AX67"/>
  <c r="AY67" s="1"/>
  <c r="AZ67" s="1"/>
  <c r="BB67" s="1"/>
  <c r="AM67"/>
  <c r="AO67" s="1"/>
  <c r="AQ67" s="1"/>
  <c r="AX160"/>
  <c r="AY160" s="1"/>
  <c r="AZ160" s="1"/>
  <c r="BB160" s="1"/>
  <c r="AM160"/>
  <c r="AO160" s="1"/>
  <c r="AQ160" s="1"/>
  <c r="AT21"/>
  <c r="AV21" s="1"/>
  <c r="BE21"/>
  <c r="BF21" s="1"/>
  <c r="AK21"/>
  <c r="AT46"/>
  <c r="BE46"/>
  <c r="BF46" s="1"/>
  <c r="AK46"/>
  <c r="AX69"/>
  <c r="AY69" s="1"/>
  <c r="AZ69" s="1"/>
  <c r="BB69" s="1"/>
  <c r="AM69"/>
  <c r="AO69" s="1"/>
  <c r="AT74"/>
  <c r="BE74"/>
  <c r="BF74" s="1"/>
  <c r="AK74"/>
  <c r="AT27"/>
  <c r="BE27"/>
  <c r="BF27" s="1"/>
  <c r="AK27"/>
  <c r="AT109"/>
  <c r="AV109" s="1"/>
  <c r="BE109"/>
  <c r="BF109" s="1"/>
  <c r="AK109"/>
  <c r="AT115"/>
  <c r="BE115"/>
  <c r="BF115" s="1"/>
  <c r="AK115"/>
  <c r="BE102"/>
  <c r="BF102" s="1"/>
  <c r="AK102"/>
  <c r="AT102"/>
  <c r="AV102" s="1"/>
  <c r="AT128"/>
  <c r="BE128"/>
  <c r="BF128" s="1"/>
  <c r="AK128"/>
  <c r="AT144"/>
  <c r="AV144" s="1"/>
  <c r="BE144"/>
  <c r="BF144" s="1"/>
  <c r="AK144"/>
  <c r="AT138"/>
  <c r="BE138"/>
  <c r="BF138" s="1"/>
  <c r="AK138"/>
  <c r="AX65"/>
  <c r="AY65" s="1"/>
  <c r="AZ65" s="1"/>
  <c r="BB65" s="1"/>
  <c r="AM65"/>
  <c r="AO65" s="1"/>
  <c r="AQ65" s="1"/>
  <c r="AX88"/>
  <c r="AY88" s="1"/>
  <c r="AZ88" s="1"/>
  <c r="BB88" s="1"/>
  <c r="AM88"/>
  <c r="AO88" s="1"/>
  <c r="AQ88" s="1"/>
  <c r="AX43"/>
  <c r="AY43" s="1"/>
  <c r="AZ43" s="1"/>
  <c r="BB43" s="1"/>
  <c r="AM43"/>
  <c r="AO43" s="1"/>
  <c r="AQ43" s="1"/>
  <c r="AT80"/>
  <c r="AV80" s="1"/>
  <c r="BE80"/>
  <c r="BF80" s="1"/>
  <c r="AK80"/>
  <c r="AT84"/>
  <c r="AV84" s="1"/>
  <c r="BE84"/>
  <c r="BF84" s="1"/>
  <c r="AK84"/>
  <c r="AT36"/>
  <c r="AV36" s="1"/>
  <c r="BE36"/>
  <c r="BF36" s="1"/>
  <c r="AK36"/>
  <c r="BE47"/>
  <c r="BF47" s="1"/>
  <c r="AK47"/>
  <c r="AT47"/>
  <c r="AV47" s="1"/>
  <c r="BE63"/>
  <c r="BF63" s="1"/>
  <c r="AK63"/>
  <c r="AT63"/>
  <c r="AV63" s="1"/>
  <c r="BE79"/>
  <c r="BF79" s="1"/>
  <c r="AK79"/>
  <c r="AT79"/>
  <c r="AV79" s="1"/>
  <c r="BE150"/>
  <c r="BF150" s="1"/>
  <c r="AK150"/>
  <c r="AT150"/>
  <c r="AV150" s="1"/>
  <c r="BE157"/>
  <c r="BF157" s="1"/>
  <c r="AK157"/>
  <c r="AT157"/>
  <c r="AV157" s="1"/>
  <c r="AT153"/>
  <c r="AV153" s="1"/>
  <c r="BE153"/>
  <c r="BF153" s="1"/>
  <c r="AK153"/>
  <c r="BE159"/>
  <c r="BF159" s="1"/>
  <c r="AK159"/>
  <c r="AT159"/>
  <c r="AV159" s="1"/>
  <c r="BE163"/>
  <c r="BF163" s="1"/>
  <c r="AK163"/>
  <c r="AT163"/>
  <c r="AV163" s="1"/>
  <c r="AT156"/>
  <c r="AV156" s="1"/>
  <c r="BE156"/>
  <c r="BF156" s="1"/>
  <c r="AK156"/>
  <c r="AT164"/>
  <c r="AV164" s="1"/>
  <c r="BE164"/>
  <c r="BF164" s="1"/>
  <c r="AK164"/>
  <c r="AT130"/>
  <c r="AV130" s="1"/>
  <c r="BE130"/>
  <c r="BF130" s="1"/>
  <c r="AK130"/>
  <c r="BE125"/>
  <c r="BF125" s="1"/>
  <c r="AK125"/>
  <c r="AT125"/>
  <c r="AV125" s="1"/>
  <c r="AE20"/>
  <c r="BD20"/>
  <c r="AF20"/>
  <c r="AI20" s="1"/>
  <c r="AD20"/>
  <c r="AT23"/>
  <c r="AV23" s="1"/>
  <c r="BE23"/>
  <c r="BF23" s="1"/>
  <c r="AK23"/>
  <c r="AX61"/>
  <c r="AY61" s="1"/>
  <c r="AZ61" s="1"/>
  <c r="BB61" s="1"/>
  <c r="AM61"/>
  <c r="AO61" s="1"/>
  <c r="AT66"/>
  <c r="AV66" s="1"/>
  <c r="BE66"/>
  <c r="BF66" s="1"/>
  <c r="AK66"/>
  <c r="AX34"/>
  <c r="AY34" s="1"/>
  <c r="AZ34" s="1"/>
  <c r="AM34"/>
  <c r="AO34" s="1"/>
  <c r="AQ34" s="1"/>
  <c r="AX103"/>
  <c r="AY103" s="1"/>
  <c r="AZ103" s="1"/>
  <c r="AM103"/>
  <c r="AO103" s="1"/>
  <c r="AX129"/>
  <c r="AY129" s="1"/>
  <c r="AZ129" s="1"/>
  <c r="BB129" s="1"/>
  <c r="AM129"/>
  <c r="AO129" s="1"/>
  <c r="AQ129" s="1"/>
  <c r="AX51"/>
  <c r="AY51" s="1"/>
  <c r="AZ51" s="1"/>
  <c r="BB51" s="1"/>
  <c r="AM51"/>
  <c r="AO51" s="1"/>
  <c r="AQ51" s="1"/>
  <c r="AT40"/>
  <c r="AV40" s="1"/>
  <c r="BE40"/>
  <c r="BF40" s="1"/>
  <c r="AK40"/>
  <c r="BE55"/>
  <c r="BF55" s="1"/>
  <c r="AK55"/>
  <c r="AT55"/>
  <c r="AV55" s="1"/>
  <c r="BE71"/>
  <c r="BF71" s="1"/>
  <c r="AK71"/>
  <c r="AT71"/>
  <c r="AV71" s="1"/>
  <c r="BE98"/>
  <c r="BF98" s="1"/>
  <c r="AK98"/>
  <c r="AT98"/>
  <c r="AV98" s="1"/>
  <c r="BE86"/>
  <c r="BF86" s="1"/>
  <c r="AK86"/>
  <c r="AT86"/>
  <c r="AV86" s="1"/>
  <c r="BE94"/>
  <c r="BF94" s="1"/>
  <c r="AK94"/>
  <c r="AT94"/>
  <c r="AV94" s="1"/>
  <c r="AX168"/>
  <c r="AY168" s="1"/>
  <c r="AZ168" s="1"/>
  <c r="BB168" s="1"/>
  <c r="AM168"/>
  <c r="AO168" s="1"/>
  <c r="AQ168" s="1"/>
  <c r="AT134"/>
  <c r="BE134"/>
  <c r="BF134" s="1"/>
  <c r="AK134"/>
  <c r="BE141"/>
  <c r="BF141" s="1"/>
  <c r="AK141"/>
  <c r="AT141"/>
  <c r="AV141" s="1"/>
  <c r="AT62"/>
  <c r="BE62"/>
  <c r="BF62" s="1"/>
  <c r="AK62"/>
  <c r="AX152"/>
  <c r="AY152" s="1"/>
  <c r="AZ152" s="1"/>
  <c r="BB152" s="1"/>
  <c r="AM152"/>
  <c r="AO152" s="1"/>
  <c r="AX73"/>
  <c r="AY73" s="1"/>
  <c r="AZ73" s="1"/>
  <c r="BB73" s="1"/>
  <c r="AM73"/>
  <c r="AO73" s="1"/>
  <c r="AQ73" s="1"/>
  <c r="AX92"/>
  <c r="AY92" s="1"/>
  <c r="AZ92" s="1"/>
  <c r="BB92" s="1"/>
  <c r="AM92"/>
  <c r="AO92" s="1"/>
  <c r="AX122"/>
  <c r="AY122" s="1"/>
  <c r="AZ122" s="1"/>
  <c r="BB122" s="1"/>
  <c r="AM122"/>
  <c r="AO122" s="1"/>
  <c r="BE104"/>
  <c r="BF104" s="1"/>
  <c r="AK104"/>
  <c r="AT104"/>
  <c r="AV104" s="1"/>
  <c r="BE127"/>
  <c r="BF127" s="1"/>
  <c r="AK127"/>
  <c r="AT127"/>
  <c r="AT64"/>
  <c r="AV64" s="1"/>
  <c r="BE64"/>
  <c r="BF64" s="1"/>
  <c r="AK64"/>
  <c r="AT68"/>
  <c r="AV68" s="1"/>
  <c r="BE68"/>
  <c r="BF68" s="1"/>
  <c r="AK68"/>
  <c r="AX45"/>
  <c r="AY45" s="1"/>
  <c r="AZ45" s="1"/>
  <c r="BB45" s="1"/>
  <c r="AM45"/>
  <c r="AO45" s="1"/>
  <c r="AT50"/>
  <c r="AV50" s="1"/>
  <c r="BE50"/>
  <c r="BF50" s="1"/>
  <c r="AK50"/>
  <c r="BE41"/>
  <c r="BF41" s="1"/>
  <c r="AK41"/>
  <c r="AT41"/>
  <c r="AV41" s="1"/>
  <c r="AT113"/>
  <c r="AV113" s="1"/>
  <c r="BE113"/>
  <c r="BF113" s="1"/>
  <c r="AK113"/>
  <c r="AT93"/>
  <c r="AV93" s="1"/>
  <c r="BE93"/>
  <c r="BF93" s="1"/>
  <c r="AK93"/>
  <c r="AT87"/>
  <c r="BE87"/>
  <c r="BF87" s="1"/>
  <c r="AK87"/>
  <c r="BE106"/>
  <c r="BF106" s="1"/>
  <c r="AK106"/>
  <c r="AT106"/>
  <c r="AT132"/>
  <c r="AV132" s="1"/>
  <c r="BE132"/>
  <c r="BF132" s="1"/>
  <c r="AK132"/>
  <c r="BE123"/>
  <c r="BF123" s="1"/>
  <c r="AK123"/>
  <c r="AT123"/>
  <c r="BE117"/>
  <c r="BF117" s="1"/>
  <c r="AK117"/>
  <c r="AT117"/>
  <c r="AV117" s="1"/>
  <c r="BE161"/>
  <c r="BF161" s="1"/>
  <c r="AK161"/>
  <c r="AT161"/>
  <c r="AT158"/>
  <c r="AV158" s="1"/>
  <c r="BE158"/>
  <c r="BF158" s="1"/>
  <c r="AK158"/>
  <c r="AT118"/>
  <c r="BE118"/>
  <c r="BF118" s="1"/>
  <c r="AK118"/>
  <c r="BE112"/>
  <c r="BF112" s="1"/>
  <c r="AK112"/>
  <c r="AT112"/>
  <c r="AV112" s="1"/>
  <c r="BE135"/>
  <c r="BF135" s="1"/>
  <c r="AK135"/>
  <c r="AT135"/>
  <c r="AV37"/>
  <c r="AQ45"/>
  <c r="BB49"/>
  <c r="AQ53"/>
  <c r="BB57"/>
  <c r="AQ61"/>
  <c r="AQ69"/>
  <c r="AQ77"/>
  <c r="BB81"/>
  <c r="AV85"/>
  <c r="AQ32"/>
  <c r="AV105"/>
  <c r="AV161"/>
  <c r="BB34"/>
  <c r="AQ38"/>
  <c r="BB42"/>
  <c r="AV58"/>
  <c r="AV74"/>
  <c r="AV82"/>
  <c r="AV29"/>
  <c r="AV96"/>
  <c r="AV110"/>
  <c r="BB114"/>
  <c r="AV119"/>
  <c r="AV127"/>
  <c r="AV135"/>
  <c r="AV143"/>
  <c r="AV121"/>
  <c r="AQ145"/>
  <c r="AQ152"/>
  <c r="AV24"/>
  <c r="AV31"/>
  <c r="AQ92"/>
  <c r="AV101"/>
  <c r="AQ103"/>
  <c r="BB107"/>
  <c r="AV115"/>
  <c r="AV124"/>
  <c r="AV140"/>
  <c r="AV118"/>
  <c r="AQ122"/>
  <c r="AV126"/>
  <c r="AV134"/>
  <c r="AV142"/>
  <c r="BB151"/>
  <c r="AV26"/>
  <c r="AV87"/>
  <c r="AV95"/>
  <c r="BB95"/>
  <c r="AM30" i="1"/>
  <c r="AO30" s="1"/>
  <c r="AQ30" s="1"/>
  <c r="AS30" s="1"/>
  <c r="AU30" s="1"/>
  <c r="AJ30"/>
  <c r="AM64"/>
  <c r="AO64" s="1"/>
  <c r="AQ64" s="1"/>
  <c r="AS64" s="1"/>
  <c r="AU64" s="1"/>
  <c r="AJ64"/>
  <c r="AM66"/>
  <c r="AO66" s="1"/>
  <c r="AQ66" s="1"/>
  <c r="AS66" s="1"/>
  <c r="AU66" s="1"/>
  <c r="AJ66"/>
  <c r="AM68"/>
  <c r="AO68" s="1"/>
  <c r="AQ68" s="1"/>
  <c r="AS68" s="1"/>
  <c r="AU68" s="1"/>
  <c r="AM70"/>
  <c r="AO70" s="1"/>
  <c r="AQ70" s="1"/>
  <c r="AS70" s="1"/>
  <c r="AU70" s="1"/>
  <c r="AM72"/>
  <c r="AO72" s="1"/>
  <c r="AQ72" s="1"/>
  <c r="AS72" s="1"/>
  <c r="AU72" s="1"/>
  <c r="AG79"/>
  <c r="AH79"/>
  <c r="AL79" s="1"/>
  <c r="AN79" s="1"/>
  <c r="AP79" s="1"/>
  <c r="AR79" s="1"/>
  <c r="AT79" s="1"/>
  <c r="AE75"/>
  <c r="AH75" s="1"/>
  <c r="AL75" s="1"/>
  <c r="AN75" s="1"/>
  <c r="AP75" s="1"/>
  <c r="AR75" s="1"/>
  <c r="AT75" s="1"/>
  <c r="AE81"/>
  <c r="AF75"/>
  <c r="AG83"/>
  <c r="AH83"/>
  <c r="AL83" s="1"/>
  <c r="AN83" s="1"/>
  <c r="AP83" s="1"/>
  <c r="AR83" s="1"/>
  <c r="AT83" s="1"/>
  <c r="AG85"/>
  <c r="AH85"/>
  <c r="AL85" s="1"/>
  <c r="AN85" s="1"/>
  <c r="AP85" s="1"/>
  <c r="AR85" s="1"/>
  <c r="AT85" s="1"/>
  <c r="AG87"/>
  <c r="AH87"/>
  <c r="AL87" s="1"/>
  <c r="AN87" s="1"/>
  <c r="AP87" s="1"/>
  <c r="AR87" s="1"/>
  <c r="AT87" s="1"/>
  <c r="AG89"/>
  <c r="AH89"/>
  <c r="AL89" s="1"/>
  <c r="AN89" s="1"/>
  <c r="AP89" s="1"/>
  <c r="AR89" s="1"/>
  <c r="AT89" s="1"/>
  <c r="AG91"/>
  <c r="AH91"/>
  <c r="AL91" s="1"/>
  <c r="AN91" s="1"/>
  <c r="AP91" s="1"/>
  <c r="AR91" s="1"/>
  <c r="AT91" s="1"/>
  <c r="AG93"/>
  <c r="AH93"/>
  <c r="AL93" s="1"/>
  <c r="AN93" s="1"/>
  <c r="AP93" s="1"/>
  <c r="AR93" s="1"/>
  <c r="AT93" s="1"/>
  <c r="AE97"/>
  <c r="AE95"/>
  <c r="AG99"/>
  <c r="AH99"/>
  <c r="AL99" s="1"/>
  <c r="AN99" s="1"/>
  <c r="AP99" s="1"/>
  <c r="AR99" s="1"/>
  <c r="AT99" s="1"/>
  <c r="AG101"/>
  <c r="AH101"/>
  <c r="AL101" s="1"/>
  <c r="AN101" s="1"/>
  <c r="AP101" s="1"/>
  <c r="AR101" s="1"/>
  <c r="AT101" s="1"/>
  <c r="AG105"/>
  <c r="AH105"/>
  <c r="AL105" s="1"/>
  <c r="AN105" s="1"/>
  <c r="AP105" s="1"/>
  <c r="AR105" s="1"/>
  <c r="AT105" s="1"/>
  <c r="AE107"/>
  <c r="AE103"/>
  <c r="AG109"/>
  <c r="AH109"/>
  <c r="AL109" s="1"/>
  <c r="AN109" s="1"/>
  <c r="AP109" s="1"/>
  <c r="AR109" s="1"/>
  <c r="AT109" s="1"/>
  <c r="AG111"/>
  <c r="AH111"/>
  <c r="AL111" s="1"/>
  <c r="AN111" s="1"/>
  <c r="AP111" s="1"/>
  <c r="AR111" s="1"/>
  <c r="AT111" s="1"/>
  <c r="AG33"/>
  <c r="AH33"/>
  <c r="AL33" s="1"/>
  <c r="AN33" s="1"/>
  <c r="AP33" s="1"/>
  <c r="AR33" s="1"/>
  <c r="AT33" s="1"/>
  <c r="AG35"/>
  <c r="AH35"/>
  <c r="AL35" s="1"/>
  <c r="AN35" s="1"/>
  <c r="AP35" s="1"/>
  <c r="AR35" s="1"/>
  <c r="AT35" s="1"/>
  <c r="AG37"/>
  <c r="AH37"/>
  <c r="AL37" s="1"/>
  <c r="AN37" s="1"/>
  <c r="AP37" s="1"/>
  <c r="AR37" s="1"/>
  <c r="AT37" s="1"/>
  <c r="AG39"/>
  <c r="AH39"/>
  <c r="AL39" s="1"/>
  <c r="AN39" s="1"/>
  <c r="AP39" s="1"/>
  <c r="AR39" s="1"/>
  <c r="AT39" s="1"/>
  <c r="AG41"/>
  <c r="AH41"/>
  <c r="AL41" s="1"/>
  <c r="AN41" s="1"/>
  <c r="AP41" s="1"/>
  <c r="AR41" s="1"/>
  <c r="AT41" s="1"/>
  <c r="AG43"/>
  <c r="AH43"/>
  <c r="AL43" s="1"/>
  <c r="AN43" s="1"/>
  <c r="AP43" s="1"/>
  <c r="AR43" s="1"/>
  <c r="AT43" s="1"/>
  <c r="AG45"/>
  <c r="AH45"/>
  <c r="AL45" s="1"/>
  <c r="AN45" s="1"/>
  <c r="AP45" s="1"/>
  <c r="AR45" s="1"/>
  <c r="AT45" s="1"/>
  <c r="AE47"/>
  <c r="AE34"/>
  <c r="AG49"/>
  <c r="AH49"/>
  <c r="AL49" s="1"/>
  <c r="AN49" s="1"/>
  <c r="AP49" s="1"/>
  <c r="AR49" s="1"/>
  <c r="AT49" s="1"/>
  <c r="AG51"/>
  <c r="AH51"/>
  <c r="AL51" s="1"/>
  <c r="AN51" s="1"/>
  <c r="AP51" s="1"/>
  <c r="AR51" s="1"/>
  <c r="AT51" s="1"/>
  <c r="AG53"/>
  <c r="AH53"/>
  <c r="AL53" s="1"/>
  <c r="AN53" s="1"/>
  <c r="AP53" s="1"/>
  <c r="AR53" s="1"/>
  <c r="AT53" s="1"/>
  <c r="AG55"/>
  <c r="AH55"/>
  <c r="AL55" s="1"/>
  <c r="AN55" s="1"/>
  <c r="AP55" s="1"/>
  <c r="AR55" s="1"/>
  <c r="AT55" s="1"/>
  <c r="AG57"/>
  <c r="AH57"/>
  <c r="AL57" s="1"/>
  <c r="AN57" s="1"/>
  <c r="AP57" s="1"/>
  <c r="AR57" s="1"/>
  <c r="AT57" s="1"/>
  <c r="AE59"/>
  <c r="AE52"/>
  <c r="AG61"/>
  <c r="AH61"/>
  <c r="AL61" s="1"/>
  <c r="AN61" s="1"/>
  <c r="AP61" s="1"/>
  <c r="AR61" s="1"/>
  <c r="AT61" s="1"/>
  <c r="AM114"/>
  <c r="AO114" s="1"/>
  <c r="AQ114" s="1"/>
  <c r="AS114" s="1"/>
  <c r="AU114" s="1"/>
  <c r="AM116"/>
  <c r="AO116" s="1"/>
  <c r="AQ116" s="1"/>
  <c r="AS116" s="1"/>
  <c r="AU116" s="1"/>
  <c r="AM118"/>
  <c r="AO118" s="1"/>
  <c r="AQ118" s="1"/>
  <c r="AS118" s="1"/>
  <c r="AU118" s="1"/>
  <c r="AG140"/>
  <c r="AH140"/>
  <c r="AG176"/>
  <c r="AH176"/>
  <c r="AG171"/>
  <c r="AH171"/>
  <c r="AL40"/>
  <c r="AN40" s="1"/>
  <c r="AP40" s="1"/>
  <c r="AR40" s="1"/>
  <c r="AT40" s="1"/>
  <c r="AV40" s="1"/>
  <c r="AJ40"/>
  <c r="AL54"/>
  <c r="AN54" s="1"/>
  <c r="AP54" s="1"/>
  <c r="AR54" s="1"/>
  <c r="AT54" s="1"/>
  <c r="AV54" s="1"/>
  <c r="AJ54"/>
  <c r="AL127"/>
  <c r="AN127" s="1"/>
  <c r="AP127" s="1"/>
  <c r="AR127" s="1"/>
  <c r="AT127" s="1"/>
  <c r="AV127" s="1"/>
  <c r="AJ127"/>
  <c r="AL96"/>
  <c r="AN96" s="1"/>
  <c r="AP96" s="1"/>
  <c r="AR96" s="1"/>
  <c r="AT96" s="1"/>
  <c r="AV96" s="1"/>
  <c r="AJ96"/>
  <c r="AL106"/>
  <c r="AN106" s="1"/>
  <c r="AP106" s="1"/>
  <c r="AR106" s="1"/>
  <c r="AT106" s="1"/>
  <c r="AV106" s="1"/>
  <c r="AJ106"/>
  <c r="AL152"/>
  <c r="AN152" s="1"/>
  <c r="AP152" s="1"/>
  <c r="AR152" s="1"/>
  <c r="AT152" s="1"/>
  <c r="AV152" s="1"/>
  <c r="AJ152"/>
  <c r="AG30"/>
  <c r="AH30"/>
  <c r="AL30" s="1"/>
  <c r="AN30" s="1"/>
  <c r="AP30" s="1"/>
  <c r="AR30" s="1"/>
  <c r="AT30" s="1"/>
  <c r="AG64"/>
  <c r="AH64"/>
  <c r="AL64" s="1"/>
  <c r="AN64" s="1"/>
  <c r="AP64" s="1"/>
  <c r="AR64" s="1"/>
  <c r="AT64" s="1"/>
  <c r="AG66"/>
  <c r="AH66"/>
  <c r="AL66" s="1"/>
  <c r="AN66" s="1"/>
  <c r="AP66" s="1"/>
  <c r="AR66" s="1"/>
  <c r="AT66" s="1"/>
  <c r="AE62"/>
  <c r="AH62" s="1"/>
  <c r="AL62" s="1"/>
  <c r="AN62" s="1"/>
  <c r="AP62" s="1"/>
  <c r="AR62" s="1"/>
  <c r="AT62" s="1"/>
  <c r="AE68"/>
  <c r="AF62"/>
  <c r="AG70"/>
  <c r="AH70"/>
  <c r="AL70" s="1"/>
  <c r="AN70" s="1"/>
  <c r="AP70" s="1"/>
  <c r="AR70" s="1"/>
  <c r="AT70" s="1"/>
  <c r="AG72"/>
  <c r="AH72"/>
  <c r="AL72" s="1"/>
  <c r="AN72" s="1"/>
  <c r="AP72" s="1"/>
  <c r="AR72" s="1"/>
  <c r="AT72" s="1"/>
  <c r="AM79"/>
  <c r="AO79" s="1"/>
  <c r="AQ79" s="1"/>
  <c r="AS79" s="1"/>
  <c r="AU79" s="1"/>
  <c r="AJ79"/>
  <c r="AM81"/>
  <c r="AO81" s="1"/>
  <c r="AQ81" s="1"/>
  <c r="AS81" s="1"/>
  <c r="AU81" s="1"/>
  <c r="AM83"/>
  <c r="AO83" s="1"/>
  <c r="AQ83" s="1"/>
  <c r="AS83" s="1"/>
  <c r="AU83" s="1"/>
  <c r="AV83" s="1"/>
  <c r="AJ83"/>
  <c r="AM85"/>
  <c r="AO85" s="1"/>
  <c r="AQ85" s="1"/>
  <c r="AS85" s="1"/>
  <c r="AU85" s="1"/>
  <c r="AV85" s="1"/>
  <c r="AJ85"/>
  <c r="AM87"/>
  <c r="AO87" s="1"/>
  <c r="AQ87" s="1"/>
  <c r="AS87" s="1"/>
  <c r="AU87" s="1"/>
  <c r="AV87" s="1"/>
  <c r="AJ87"/>
  <c r="AM89"/>
  <c r="AO89" s="1"/>
  <c r="AQ89" s="1"/>
  <c r="AS89" s="1"/>
  <c r="AU89" s="1"/>
  <c r="AV89" s="1"/>
  <c r="AJ89"/>
  <c r="AM91"/>
  <c r="AO91" s="1"/>
  <c r="AQ91" s="1"/>
  <c r="AS91" s="1"/>
  <c r="AU91" s="1"/>
  <c r="AV91" s="1"/>
  <c r="AJ91"/>
  <c r="AM93"/>
  <c r="AO93" s="1"/>
  <c r="AQ93" s="1"/>
  <c r="AS93" s="1"/>
  <c r="AU93" s="1"/>
  <c r="AV93" s="1"/>
  <c r="AJ93"/>
  <c r="AM95"/>
  <c r="AO95" s="1"/>
  <c r="AQ95" s="1"/>
  <c r="AS95" s="1"/>
  <c r="AU95" s="1"/>
  <c r="AM97"/>
  <c r="AO97" s="1"/>
  <c r="AQ97" s="1"/>
  <c r="AS97" s="1"/>
  <c r="AU97" s="1"/>
  <c r="AM99"/>
  <c r="AO99" s="1"/>
  <c r="AQ99" s="1"/>
  <c r="AS99" s="1"/>
  <c r="AU99" s="1"/>
  <c r="AV99" s="1"/>
  <c r="AJ99"/>
  <c r="AM101"/>
  <c r="AO101" s="1"/>
  <c r="AQ101" s="1"/>
  <c r="AS101" s="1"/>
  <c r="AU101" s="1"/>
  <c r="AV101" s="1"/>
  <c r="AJ101"/>
  <c r="AM103"/>
  <c r="AO103" s="1"/>
  <c r="AQ103" s="1"/>
  <c r="AS103" s="1"/>
  <c r="AU103" s="1"/>
  <c r="AM105"/>
  <c r="AO105" s="1"/>
  <c r="AQ105" s="1"/>
  <c r="AS105" s="1"/>
  <c r="AU105" s="1"/>
  <c r="AV105" s="1"/>
  <c r="AJ105"/>
  <c r="AM107"/>
  <c r="AO107" s="1"/>
  <c r="AQ107" s="1"/>
  <c r="AS107" s="1"/>
  <c r="AU107" s="1"/>
  <c r="AM109"/>
  <c r="AO109" s="1"/>
  <c r="AQ109" s="1"/>
  <c r="AS109" s="1"/>
  <c r="AU109" s="1"/>
  <c r="AV109" s="1"/>
  <c r="AJ109"/>
  <c r="AM111"/>
  <c r="AO111" s="1"/>
  <c r="AQ111" s="1"/>
  <c r="AS111" s="1"/>
  <c r="AU111" s="1"/>
  <c r="AV111" s="1"/>
  <c r="AJ111"/>
  <c r="AM33"/>
  <c r="AO33" s="1"/>
  <c r="AQ33" s="1"/>
  <c r="AS33" s="1"/>
  <c r="AU33" s="1"/>
  <c r="AV33" s="1"/>
  <c r="AJ33"/>
  <c r="AM35"/>
  <c r="AO35" s="1"/>
  <c r="AQ35" s="1"/>
  <c r="AS35" s="1"/>
  <c r="AU35" s="1"/>
  <c r="AV35" s="1"/>
  <c r="AJ35"/>
  <c r="AM37"/>
  <c r="AO37" s="1"/>
  <c r="AQ37" s="1"/>
  <c r="AS37" s="1"/>
  <c r="AU37" s="1"/>
  <c r="AV37" s="1"/>
  <c r="AJ37"/>
  <c r="AM39"/>
  <c r="AO39" s="1"/>
  <c r="AQ39" s="1"/>
  <c r="AS39" s="1"/>
  <c r="AU39" s="1"/>
  <c r="AV39" s="1"/>
  <c r="AJ39"/>
  <c r="AM41"/>
  <c r="AO41" s="1"/>
  <c r="AQ41" s="1"/>
  <c r="AS41" s="1"/>
  <c r="AU41" s="1"/>
  <c r="AV41" s="1"/>
  <c r="AJ41"/>
  <c r="AM43"/>
  <c r="AO43" s="1"/>
  <c r="AQ43" s="1"/>
  <c r="AS43" s="1"/>
  <c r="AU43" s="1"/>
  <c r="AV43" s="1"/>
  <c r="AJ43"/>
  <c r="AM45"/>
  <c r="AO45" s="1"/>
  <c r="AQ45" s="1"/>
  <c r="AS45" s="1"/>
  <c r="AU45" s="1"/>
  <c r="AV45" s="1"/>
  <c r="AJ45"/>
  <c r="AM47"/>
  <c r="AO47" s="1"/>
  <c r="AQ47" s="1"/>
  <c r="AS47" s="1"/>
  <c r="AU47" s="1"/>
  <c r="AM49"/>
  <c r="AO49" s="1"/>
  <c r="AQ49" s="1"/>
  <c r="AS49" s="1"/>
  <c r="AU49" s="1"/>
  <c r="AV49" s="1"/>
  <c r="AJ49"/>
  <c r="AM51"/>
  <c r="AO51" s="1"/>
  <c r="AQ51" s="1"/>
  <c r="AS51" s="1"/>
  <c r="AU51" s="1"/>
  <c r="AV51" s="1"/>
  <c r="AJ51"/>
  <c r="AM53"/>
  <c r="AO53" s="1"/>
  <c r="AQ53" s="1"/>
  <c r="AS53" s="1"/>
  <c r="AU53" s="1"/>
  <c r="AV53" s="1"/>
  <c r="AJ53"/>
  <c r="AM55"/>
  <c r="AO55" s="1"/>
  <c r="AQ55" s="1"/>
  <c r="AS55" s="1"/>
  <c r="AU55" s="1"/>
  <c r="AV55" s="1"/>
  <c r="AJ55"/>
  <c r="AM57"/>
  <c r="AO57" s="1"/>
  <c r="AQ57" s="1"/>
  <c r="AS57" s="1"/>
  <c r="AU57" s="1"/>
  <c r="AV57" s="1"/>
  <c r="AJ57"/>
  <c r="AM59"/>
  <c r="AO59" s="1"/>
  <c r="AQ59" s="1"/>
  <c r="AS59" s="1"/>
  <c r="AU59" s="1"/>
  <c r="AM61"/>
  <c r="AO61" s="1"/>
  <c r="AQ61" s="1"/>
  <c r="AS61" s="1"/>
  <c r="AU61" s="1"/>
  <c r="AV61" s="1"/>
  <c r="AJ61"/>
  <c r="AG114"/>
  <c r="AH114"/>
  <c r="AL114" s="1"/>
  <c r="AN114" s="1"/>
  <c r="AP114" s="1"/>
  <c r="AR114" s="1"/>
  <c r="AT114" s="1"/>
  <c r="AG116"/>
  <c r="AH116"/>
  <c r="AL116" s="1"/>
  <c r="AN116" s="1"/>
  <c r="AP116" s="1"/>
  <c r="AR116" s="1"/>
  <c r="AT116" s="1"/>
  <c r="AG118"/>
  <c r="AH118"/>
  <c r="AL118" s="1"/>
  <c r="AN118" s="1"/>
  <c r="AP118" s="1"/>
  <c r="AR118" s="1"/>
  <c r="AT118" s="1"/>
  <c r="AG158"/>
  <c r="AH158"/>
  <c r="AG153"/>
  <c r="AH153"/>
  <c r="AG188"/>
  <c r="AH188"/>
  <c r="AG166"/>
  <c r="AH166"/>
  <c r="AG182"/>
  <c r="AH182"/>
  <c r="AJ113"/>
  <c r="AJ77"/>
  <c r="AJ172"/>
  <c r="AJ120"/>
  <c r="AJ124"/>
  <c r="AJ128"/>
  <c r="AJ132"/>
  <c r="AJ136"/>
  <c r="AJ144"/>
  <c r="AJ148"/>
  <c r="AJ28"/>
  <c r="AJ74"/>
  <c r="AJ122"/>
  <c r="AJ126"/>
  <c r="AJ130"/>
  <c r="AJ134"/>
  <c r="AJ138"/>
  <c r="AJ142"/>
  <c r="AJ146"/>
  <c r="AJ150"/>
  <c r="AJ157"/>
  <c r="AJ161"/>
  <c r="AJ165"/>
  <c r="AJ169"/>
  <c r="AJ180"/>
  <c r="AJ184"/>
  <c r="AV155"/>
  <c r="AV159"/>
  <c r="AV163"/>
  <c r="AV167"/>
  <c r="AV174"/>
  <c r="AV178"/>
  <c r="AV186"/>
  <c r="AV190"/>
  <c r="AV113"/>
  <c r="AV77"/>
  <c r="AV172"/>
  <c r="AV120"/>
  <c r="AV124"/>
  <c r="AV128"/>
  <c r="AV132"/>
  <c r="AV136"/>
  <c r="AV144"/>
  <c r="AV148"/>
  <c r="AV28"/>
  <c r="AV74"/>
  <c r="AV122"/>
  <c r="AV126"/>
  <c r="AV130"/>
  <c r="AV134"/>
  <c r="AV138"/>
  <c r="AV142"/>
  <c r="AV146"/>
  <c r="AV150"/>
  <c r="AV157"/>
  <c r="AV161"/>
  <c r="AV165"/>
  <c r="AV169"/>
  <c r="AV180"/>
  <c r="AV184"/>
  <c r="AX123" i="2" l="1"/>
  <c r="AY123" s="1"/>
  <c r="AZ123" s="1"/>
  <c r="BB123" s="1"/>
  <c r="AM123"/>
  <c r="AO123" s="1"/>
  <c r="AQ123" s="1"/>
  <c r="AX87"/>
  <c r="AY87" s="1"/>
  <c r="AZ87" s="1"/>
  <c r="BB87" s="1"/>
  <c r="AM87"/>
  <c r="AO87" s="1"/>
  <c r="AQ87" s="1"/>
  <c r="AX50"/>
  <c r="AY50" s="1"/>
  <c r="AZ50" s="1"/>
  <c r="BB50" s="1"/>
  <c r="AM50"/>
  <c r="AO50" s="1"/>
  <c r="AQ50" s="1"/>
  <c r="AX64"/>
  <c r="AY64" s="1"/>
  <c r="AZ64" s="1"/>
  <c r="BB64" s="1"/>
  <c r="AM64"/>
  <c r="AO64" s="1"/>
  <c r="AQ64" s="1"/>
  <c r="AX127"/>
  <c r="AY127" s="1"/>
  <c r="AZ127" s="1"/>
  <c r="BB127" s="1"/>
  <c r="AM127"/>
  <c r="AO127" s="1"/>
  <c r="AQ127" s="1"/>
  <c r="AX86"/>
  <c r="AY86" s="1"/>
  <c r="AZ86" s="1"/>
  <c r="BB86" s="1"/>
  <c r="AM86"/>
  <c r="AO86" s="1"/>
  <c r="AQ86" s="1"/>
  <c r="AX66"/>
  <c r="AY66" s="1"/>
  <c r="AZ66" s="1"/>
  <c r="BB66" s="1"/>
  <c r="AM66"/>
  <c r="AO66" s="1"/>
  <c r="AQ66" s="1"/>
  <c r="AX164"/>
  <c r="AY164" s="1"/>
  <c r="AZ164" s="1"/>
  <c r="BB164" s="1"/>
  <c r="AM164"/>
  <c r="AO164" s="1"/>
  <c r="AQ164" s="1"/>
  <c r="AX159"/>
  <c r="AY159" s="1"/>
  <c r="AZ159" s="1"/>
  <c r="BB159" s="1"/>
  <c r="AM159"/>
  <c r="AO159" s="1"/>
  <c r="AQ159" s="1"/>
  <c r="AX157"/>
  <c r="AY157" s="1"/>
  <c r="AZ157" s="1"/>
  <c r="BB157" s="1"/>
  <c r="AM157"/>
  <c r="AO157" s="1"/>
  <c r="AQ157" s="1"/>
  <c r="AX79"/>
  <c r="AY79" s="1"/>
  <c r="AZ79" s="1"/>
  <c r="BB79" s="1"/>
  <c r="AM79"/>
  <c r="AO79" s="1"/>
  <c r="AQ79" s="1"/>
  <c r="AX47"/>
  <c r="AY47" s="1"/>
  <c r="AZ47" s="1"/>
  <c r="BB47" s="1"/>
  <c r="AM47"/>
  <c r="AO47" s="1"/>
  <c r="AQ47" s="1"/>
  <c r="AX36"/>
  <c r="AY36" s="1"/>
  <c r="AZ36" s="1"/>
  <c r="BB36" s="1"/>
  <c r="AM36"/>
  <c r="AO36" s="1"/>
  <c r="AQ36" s="1"/>
  <c r="AX80"/>
  <c r="AY80" s="1"/>
  <c r="AZ80" s="1"/>
  <c r="BB80" s="1"/>
  <c r="AM80"/>
  <c r="AO80" s="1"/>
  <c r="AQ80" s="1"/>
  <c r="AX144"/>
  <c r="AY144" s="1"/>
  <c r="AZ144" s="1"/>
  <c r="BB144" s="1"/>
  <c r="AM144"/>
  <c r="AO144" s="1"/>
  <c r="AQ144" s="1"/>
  <c r="AX109"/>
  <c r="AY109" s="1"/>
  <c r="AZ109" s="1"/>
  <c r="BB109" s="1"/>
  <c r="AM109"/>
  <c r="AO109" s="1"/>
  <c r="AQ109" s="1"/>
  <c r="AX74"/>
  <c r="AY74" s="1"/>
  <c r="AZ74" s="1"/>
  <c r="BB74" s="1"/>
  <c r="AM74"/>
  <c r="AO74" s="1"/>
  <c r="AQ74" s="1"/>
  <c r="AX21"/>
  <c r="AY21" s="1"/>
  <c r="AZ21" s="1"/>
  <c r="BB21" s="1"/>
  <c r="AM21"/>
  <c r="AO21" s="1"/>
  <c r="AQ21" s="1"/>
  <c r="AX101"/>
  <c r="AY101" s="1"/>
  <c r="AZ101" s="1"/>
  <c r="BB101" s="1"/>
  <c r="AM101"/>
  <c r="AO101" s="1"/>
  <c r="AQ101" s="1"/>
  <c r="AX30"/>
  <c r="AY30" s="1"/>
  <c r="AZ30" s="1"/>
  <c r="BB30" s="1"/>
  <c r="AM30"/>
  <c r="AO30" s="1"/>
  <c r="AQ30" s="1"/>
  <c r="AX133"/>
  <c r="AY133" s="1"/>
  <c r="AZ133" s="1"/>
  <c r="BB133" s="1"/>
  <c r="AM133"/>
  <c r="AO133" s="1"/>
  <c r="AQ133" s="1"/>
  <c r="AX126"/>
  <c r="AY126" s="1"/>
  <c r="AZ126" s="1"/>
  <c r="BB126" s="1"/>
  <c r="AM126"/>
  <c r="AO126" s="1"/>
  <c r="AQ126" s="1"/>
  <c r="AX124"/>
  <c r="AY124" s="1"/>
  <c r="AZ124" s="1"/>
  <c r="BB124" s="1"/>
  <c r="AM124"/>
  <c r="AO124" s="1"/>
  <c r="AQ124" s="1"/>
  <c r="AX100"/>
  <c r="AY100" s="1"/>
  <c r="AZ100" s="1"/>
  <c r="BB100" s="1"/>
  <c r="AM100"/>
  <c r="AO100" s="1"/>
  <c r="AQ100" s="1"/>
  <c r="AX111"/>
  <c r="AY111" s="1"/>
  <c r="AZ111" s="1"/>
  <c r="BB111" s="1"/>
  <c r="AM111"/>
  <c r="AO111" s="1"/>
  <c r="AQ111" s="1"/>
  <c r="AX105"/>
  <c r="AY105" s="1"/>
  <c r="AZ105" s="1"/>
  <c r="BB105" s="1"/>
  <c r="AM105"/>
  <c r="AO105" s="1"/>
  <c r="AQ105" s="1"/>
  <c r="AX35"/>
  <c r="AY35" s="1"/>
  <c r="AZ35" s="1"/>
  <c r="BB35" s="1"/>
  <c r="AM35"/>
  <c r="AO35" s="1"/>
  <c r="AQ35" s="1"/>
  <c r="AX25"/>
  <c r="AY25" s="1"/>
  <c r="AZ25" s="1"/>
  <c r="BB25" s="1"/>
  <c r="AM25"/>
  <c r="AO25" s="1"/>
  <c r="AQ25" s="1"/>
  <c r="AX82"/>
  <c r="AY82" s="1"/>
  <c r="AZ82" s="1"/>
  <c r="BB82" s="1"/>
  <c r="AM82"/>
  <c r="AO82" s="1"/>
  <c r="AQ82" s="1"/>
  <c r="AX24"/>
  <c r="AY24" s="1"/>
  <c r="AZ24" s="1"/>
  <c r="BB24" s="1"/>
  <c r="AM24"/>
  <c r="AO24" s="1"/>
  <c r="AQ24" s="1"/>
  <c r="AX147"/>
  <c r="AY147" s="1"/>
  <c r="AZ147" s="1"/>
  <c r="BB147" s="1"/>
  <c r="AM147"/>
  <c r="AO147" s="1"/>
  <c r="AQ147" s="1"/>
  <c r="AX167"/>
  <c r="AY167" s="1"/>
  <c r="AZ167" s="1"/>
  <c r="BB167" s="1"/>
  <c r="AM167"/>
  <c r="AO167" s="1"/>
  <c r="AQ167" s="1"/>
  <c r="AX60"/>
  <c r="AY60" s="1"/>
  <c r="AZ60" s="1"/>
  <c r="BB60" s="1"/>
  <c r="AM60"/>
  <c r="AO60" s="1"/>
  <c r="AQ60" s="1"/>
  <c r="AX70"/>
  <c r="AY70" s="1"/>
  <c r="AZ70" s="1"/>
  <c r="BB70" s="1"/>
  <c r="AM70"/>
  <c r="AO70" s="1"/>
  <c r="AQ70" s="1"/>
  <c r="AX90"/>
  <c r="AY90" s="1"/>
  <c r="AZ90" s="1"/>
  <c r="BB90" s="1"/>
  <c r="AM90"/>
  <c r="AO90" s="1"/>
  <c r="AQ90" s="1"/>
  <c r="AX52"/>
  <c r="AY52" s="1"/>
  <c r="AZ52" s="1"/>
  <c r="BB52" s="1"/>
  <c r="AM52"/>
  <c r="AO52" s="1"/>
  <c r="AQ52" s="1"/>
  <c r="AX139"/>
  <c r="AY139" s="1"/>
  <c r="AZ139" s="1"/>
  <c r="BB139" s="1"/>
  <c r="AM139"/>
  <c r="AO139" s="1"/>
  <c r="AQ139" s="1"/>
  <c r="AX136"/>
  <c r="AY136" s="1"/>
  <c r="AZ136" s="1"/>
  <c r="BB136" s="1"/>
  <c r="AM136"/>
  <c r="AO136" s="1"/>
  <c r="AQ136" s="1"/>
  <c r="AX110"/>
  <c r="AY110" s="1"/>
  <c r="AZ110" s="1"/>
  <c r="BB110" s="1"/>
  <c r="AM110"/>
  <c r="AO110" s="1"/>
  <c r="AQ110" s="1"/>
  <c r="AX91"/>
  <c r="AY91" s="1"/>
  <c r="AZ91" s="1"/>
  <c r="BB91" s="1"/>
  <c r="AM91"/>
  <c r="AO91" s="1"/>
  <c r="AQ91" s="1"/>
  <c r="AX96"/>
  <c r="AY96" s="1"/>
  <c r="AZ96" s="1"/>
  <c r="BB96" s="1"/>
  <c r="AM96"/>
  <c r="AO96" s="1"/>
  <c r="AQ96" s="1"/>
  <c r="AX97"/>
  <c r="AY97" s="1"/>
  <c r="AZ97" s="1"/>
  <c r="BB97" s="1"/>
  <c r="AM97"/>
  <c r="AO97" s="1"/>
  <c r="AQ97" s="1"/>
  <c r="AX85"/>
  <c r="AY85" s="1"/>
  <c r="AZ85" s="1"/>
  <c r="BB85" s="1"/>
  <c r="AM85"/>
  <c r="AO85" s="1"/>
  <c r="AQ85" s="1"/>
  <c r="AX37"/>
  <c r="AY37" s="1"/>
  <c r="AZ37" s="1"/>
  <c r="BB37" s="1"/>
  <c r="AM37"/>
  <c r="AO37" s="1"/>
  <c r="AQ37" s="1"/>
  <c r="AX78"/>
  <c r="AY78" s="1"/>
  <c r="AZ78" s="1"/>
  <c r="BB78" s="1"/>
  <c r="AM78"/>
  <c r="AO78" s="1"/>
  <c r="AQ78" s="1"/>
  <c r="AX155"/>
  <c r="AY155" s="1"/>
  <c r="AZ155" s="1"/>
  <c r="BB155" s="1"/>
  <c r="AM155"/>
  <c r="AO155" s="1"/>
  <c r="AQ155" s="1"/>
  <c r="AX72"/>
  <c r="AY72" s="1"/>
  <c r="AZ72" s="1"/>
  <c r="BB72" s="1"/>
  <c r="AM72"/>
  <c r="AO72" s="1"/>
  <c r="AQ72" s="1"/>
  <c r="AX135"/>
  <c r="AY135" s="1"/>
  <c r="AZ135" s="1"/>
  <c r="BB135" s="1"/>
  <c r="AM135"/>
  <c r="AO135" s="1"/>
  <c r="AQ135" s="1"/>
  <c r="AX158"/>
  <c r="AY158" s="1"/>
  <c r="AZ158" s="1"/>
  <c r="BB158" s="1"/>
  <c r="AM158"/>
  <c r="AO158" s="1"/>
  <c r="AQ158" s="1"/>
  <c r="AX161"/>
  <c r="AY161" s="1"/>
  <c r="AZ161" s="1"/>
  <c r="BB161" s="1"/>
  <c r="AM161"/>
  <c r="AO161" s="1"/>
  <c r="AQ161" s="1"/>
  <c r="AX132"/>
  <c r="AY132" s="1"/>
  <c r="AZ132" s="1"/>
  <c r="BB132" s="1"/>
  <c r="AM132"/>
  <c r="AO132" s="1"/>
  <c r="AQ132" s="1"/>
  <c r="AX106"/>
  <c r="AY106" s="1"/>
  <c r="AZ106" s="1"/>
  <c r="BB106" s="1"/>
  <c r="AM106"/>
  <c r="AO106" s="1"/>
  <c r="AQ106" s="1"/>
  <c r="AX113"/>
  <c r="AY113" s="1"/>
  <c r="AZ113" s="1"/>
  <c r="BB113" s="1"/>
  <c r="AM113"/>
  <c r="AO113" s="1"/>
  <c r="AQ113" s="1"/>
  <c r="AX41"/>
  <c r="AY41" s="1"/>
  <c r="AZ41" s="1"/>
  <c r="BB41" s="1"/>
  <c r="AM41"/>
  <c r="AO41" s="1"/>
  <c r="AQ41" s="1"/>
  <c r="AX71"/>
  <c r="AY71" s="1"/>
  <c r="AZ71" s="1"/>
  <c r="BB71" s="1"/>
  <c r="AM71"/>
  <c r="AO71" s="1"/>
  <c r="AQ71" s="1"/>
  <c r="AX153"/>
  <c r="AY153" s="1"/>
  <c r="AZ153" s="1"/>
  <c r="BB153" s="1"/>
  <c r="AM153"/>
  <c r="AO153" s="1"/>
  <c r="AQ153" s="1"/>
  <c r="AX112"/>
  <c r="AY112" s="1"/>
  <c r="AZ112" s="1"/>
  <c r="BB112" s="1"/>
  <c r="AM112"/>
  <c r="AO112" s="1"/>
  <c r="AQ112" s="1"/>
  <c r="AX118"/>
  <c r="AY118" s="1"/>
  <c r="AZ118" s="1"/>
  <c r="BB118" s="1"/>
  <c r="AM118"/>
  <c r="AO118" s="1"/>
  <c r="AQ118" s="1"/>
  <c r="AX117"/>
  <c r="AY117" s="1"/>
  <c r="AZ117" s="1"/>
  <c r="BB117" s="1"/>
  <c r="AM117"/>
  <c r="AO117" s="1"/>
  <c r="AQ117" s="1"/>
  <c r="AX93"/>
  <c r="AY93" s="1"/>
  <c r="AZ93" s="1"/>
  <c r="BB93" s="1"/>
  <c r="AM93"/>
  <c r="AO93" s="1"/>
  <c r="AQ93" s="1"/>
  <c r="AX68"/>
  <c r="AY68" s="1"/>
  <c r="AZ68" s="1"/>
  <c r="BB68" s="1"/>
  <c r="AM68"/>
  <c r="AO68" s="1"/>
  <c r="AQ68" s="1"/>
  <c r="AX104"/>
  <c r="AY104" s="1"/>
  <c r="AZ104" s="1"/>
  <c r="BB104" s="1"/>
  <c r="AM104"/>
  <c r="AO104" s="1"/>
  <c r="AQ104" s="1"/>
  <c r="AX62"/>
  <c r="AY62" s="1"/>
  <c r="AZ62" s="1"/>
  <c r="BB62" s="1"/>
  <c r="AM62"/>
  <c r="AO62" s="1"/>
  <c r="AQ62" s="1"/>
  <c r="AX141"/>
  <c r="AY141" s="1"/>
  <c r="AZ141" s="1"/>
  <c r="BB141" s="1"/>
  <c r="AM141"/>
  <c r="AO141" s="1"/>
  <c r="AQ141" s="1"/>
  <c r="AX134"/>
  <c r="AY134" s="1"/>
  <c r="AZ134" s="1"/>
  <c r="BB134" s="1"/>
  <c r="AM134"/>
  <c r="AO134" s="1"/>
  <c r="AQ134" s="1"/>
  <c r="AX94"/>
  <c r="AY94" s="1"/>
  <c r="AZ94" s="1"/>
  <c r="BB94" s="1"/>
  <c r="AM94"/>
  <c r="AO94" s="1"/>
  <c r="AQ94" s="1"/>
  <c r="AX98"/>
  <c r="AY98" s="1"/>
  <c r="AZ98" s="1"/>
  <c r="BB98" s="1"/>
  <c r="AM98"/>
  <c r="AO98" s="1"/>
  <c r="AQ98" s="1"/>
  <c r="AX55"/>
  <c r="AY55" s="1"/>
  <c r="AZ55" s="1"/>
  <c r="BB55" s="1"/>
  <c r="AM55"/>
  <c r="AO55" s="1"/>
  <c r="AQ55" s="1"/>
  <c r="AX40"/>
  <c r="AY40" s="1"/>
  <c r="AZ40" s="1"/>
  <c r="BB40" s="1"/>
  <c r="AM40"/>
  <c r="AO40" s="1"/>
  <c r="AQ40" s="1"/>
  <c r="AX23"/>
  <c r="AY23" s="1"/>
  <c r="AZ23" s="1"/>
  <c r="BB23" s="1"/>
  <c r="AM23"/>
  <c r="AO23" s="1"/>
  <c r="AQ23" s="1"/>
  <c r="BE20"/>
  <c r="BF20" s="1"/>
  <c r="AT20"/>
  <c r="AV20" s="1"/>
  <c r="AK20"/>
  <c r="AX125"/>
  <c r="AY125" s="1"/>
  <c r="AZ125" s="1"/>
  <c r="BB125" s="1"/>
  <c r="AM125"/>
  <c r="AO125" s="1"/>
  <c r="AQ125" s="1"/>
  <c r="AX130"/>
  <c r="AY130" s="1"/>
  <c r="AZ130" s="1"/>
  <c r="BB130" s="1"/>
  <c r="AM130"/>
  <c r="AO130" s="1"/>
  <c r="AQ130" s="1"/>
  <c r="AX156"/>
  <c r="AY156" s="1"/>
  <c r="AZ156" s="1"/>
  <c r="BB156" s="1"/>
  <c r="AM156"/>
  <c r="AO156" s="1"/>
  <c r="AQ156" s="1"/>
  <c r="AX163"/>
  <c r="AY163" s="1"/>
  <c r="AZ163" s="1"/>
  <c r="BB163" s="1"/>
  <c r="AM163"/>
  <c r="AO163" s="1"/>
  <c r="AQ163" s="1"/>
  <c r="AX150"/>
  <c r="AY150" s="1"/>
  <c r="AZ150" s="1"/>
  <c r="BB150" s="1"/>
  <c r="AM150"/>
  <c r="AO150" s="1"/>
  <c r="AQ150" s="1"/>
  <c r="AX63"/>
  <c r="AY63" s="1"/>
  <c r="AZ63" s="1"/>
  <c r="BB63" s="1"/>
  <c r="AM63"/>
  <c r="AO63" s="1"/>
  <c r="AQ63" s="1"/>
  <c r="AX84"/>
  <c r="AY84" s="1"/>
  <c r="AZ84" s="1"/>
  <c r="BB84" s="1"/>
  <c r="AM84"/>
  <c r="AO84" s="1"/>
  <c r="AQ84" s="1"/>
  <c r="AX138"/>
  <c r="AY138" s="1"/>
  <c r="AZ138" s="1"/>
  <c r="BB138" s="1"/>
  <c r="AM138"/>
  <c r="AO138" s="1"/>
  <c r="AQ138" s="1"/>
  <c r="AX128"/>
  <c r="AY128" s="1"/>
  <c r="AZ128" s="1"/>
  <c r="BB128" s="1"/>
  <c r="AM128"/>
  <c r="AO128" s="1"/>
  <c r="AQ128" s="1"/>
  <c r="AX102"/>
  <c r="AY102" s="1"/>
  <c r="AZ102" s="1"/>
  <c r="BB102" s="1"/>
  <c r="AM102"/>
  <c r="AO102" s="1"/>
  <c r="AQ102" s="1"/>
  <c r="AX115"/>
  <c r="AY115" s="1"/>
  <c r="AZ115" s="1"/>
  <c r="BB115" s="1"/>
  <c r="AM115"/>
  <c r="AO115" s="1"/>
  <c r="AQ115" s="1"/>
  <c r="AX27"/>
  <c r="AY27" s="1"/>
  <c r="AZ27" s="1"/>
  <c r="BB27" s="1"/>
  <c r="AM27"/>
  <c r="AO27" s="1"/>
  <c r="AQ27" s="1"/>
  <c r="AX46"/>
  <c r="AY46" s="1"/>
  <c r="AZ46" s="1"/>
  <c r="BB46" s="1"/>
  <c r="AM46"/>
  <c r="AO46" s="1"/>
  <c r="AQ46" s="1"/>
  <c r="AX44"/>
  <c r="AY44" s="1"/>
  <c r="AZ44" s="1"/>
  <c r="BB44" s="1"/>
  <c r="AM44"/>
  <c r="AO44" s="1"/>
  <c r="AQ44" s="1"/>
  <c r="AX28"/>
  <c r="AY28" s="1"/>
  <c r="AZ28" s="1"/>
  <c r="BB28" s="1"/>
  <c r="AM28"/>
  <c r="AO28" s="1"/>
  <c r="AQ28" s="1"/>
  <c r="AX140"/>
  <c r="AY140" s="1"/>
  <c r="AZ140" s="1"/>
  <c r="BB140" s="1"/>
  <c r="AM140"/>
  <c r="AO140" s="1"/>
  <c r="AQ140" s="1"/>
  <c r="AX116"/>
  <c r="AY116" s="1"/>
  <c r="AZ116" s="1"/>
  <c r="BB116" s="1"/>
  <c r="AM116"/>
  <c r="AO116" s="1"/>
  <c r="AQ116" s="1"/>
  <c r="AX33"/>
  <c r="AY33" s="1"/>
  <c r="AZ33" s="1"/>
  <c r="BB33" s="1"/>
  <c r="AM33"/>
  <c r="AO33" s="1"/>
  <c r="AQ33" s="1"/>
  <c r="AX54"/>
  <c r="AY54" s="1"/>
  <c r="AZ54" s="1"/>
  <c r="BB54" s="1"/>
  <c r="AM54"/>
  <c r="AO54" s="1"/>
  <c r="AQ54" s="1"/>
  <c r="AX143"/>
  <c r="AY143" s="1"/>
  <c r="AZ143" s="1"/>
  <c r="BB143" s="1"/>
  <c r="AM143"/>
  <c r="AO143" s="1"/>
  <c r="AQ143" s="1"/>
  <c r="AX99"/>
  <c r="AY99" s="1"/>
  <c r="AZ99" s="1"/>
  <c r="BB99" s="1"/>
  <c r="AM99"/>
  <c r="AO99" s="1"/>
  <c r="AQ99" s="1"/>
  <c r="AX26"/>
  <c r="AY26" s="1"/>
  <c r="AZ26" s="1"/>
  <c r="BB26" s="1"/>
  <c r="AM26"/>
  <c r="AO26" s="1"/>
  <c r="AQ26" s="1"/>
  <c r="AX120"/>
  <c r="AY120" s="1"/>
  <c r="AZ120" s="1"/>
  <c r="BB120" s="1"/>
  <c r="AM120"/>
  <c r="AO120" s="1"/>
  <c r="AQ120" s="1"/>
  <c r="AX166"/>
  <c r="AY166" s="1"/>
  <c r="AZ166" s="1"/>
  <c r="BB166" s="1"/>
  <c r="AM166"/>
  <c r="AO166" s="1"/>
  <c r="AQ166" s="1"/>
  <c r="AX58"/>
  <c r="AY58" s="1"/>
  <c r="AZ58" s="1"/>
  <c r="BB58" s="1"/>
  <c r="AM58"/>
  <c r="AO58" s="1"/>
  <c r="AQ58" s="1"/>
  <c r="AX165"/>
  <c r="AY165" s="1"/>
  <c r="AZ165" s="1"/>
  <c r="BB165" s="1"/>
  <c r="AM165"/>
  <c r="AO165" s="1"/>
  <c r="AQ165" s="1"/>
  <c r="AX146"/>
  <c r="AY146" s="1"/>
  <c r="AZ146" s="1"/>
  <c r="BB146" s="1"/>
  <c r="AM146"/>
  <c r="AO146" s="1"/>
  <c r="AQ146" s="1"/>
  <c r="AX131"/>
  <c r="AY131" s="1"/>
  <c r="AZ131" s="1"/>
  <c r="BB131" s="1"/>
  <c r="AM131"/>
  <c r="AO131" s="1"/>
  <c r="AQ131" s="1"/>
  <c r="AX56"/>
  <c r="AY56" s="1"/>
  <c r="AZ56" s="1"/>
  <c r="BB56" s="1"/>
  <c r="AM56"/>
  <c r="AO56" s="1"/>
  <c r="AQ56" s="1"/>
  <c r="AX149"/>
  <c r="AY149" s="1"/>
  <c r="AZ149" s="1"/>
  <c r="BB149" s="1"/>
  <c r="AM149"/>
  <c r="AO149" s="1"/>
  <c r="AQ149" s="1"/>
  <c r="AX148"/>
  <c r="AY148" s="1"/>
  <c r="AZ148" s="1"/>
  <c r="BB148" s="1"/>
  <c r="AM148"/>
  <c r="AO148" s="1"/>
  <c r="AQ148" s="1"/>
  <c r="AX142"/>
  <c r="AY142" s="1"/>
  <c r="AZ142" s="1"/>
  <c r="BB142" s="1"/>
  <c r="AM142"/>
  <c r="AO142" s="1"/>
  <c r="AQ142" s="1"/>
  <c r="AX119"/>
  <c r="AY119" s="1"/>
  <c r="AZ119" s="1"/>
  <c r="BB119" s="1"/>
  <c r="AM119"/>
  <c r="AO119" s="1"/>
  <c r="AQ119" s="1"/>
  <c r="AX48"/>
  <c r="AY48" s="1"/>
  <c r="AZ48" s="1"/>
  <c r="BB48" s="1"/>
  <c r="AM48"/>
  <c r="AO48" s="1"/>
  <c r="AQ48" s="1"/>
  <c r="AX121"/>
  <c r="AY121" s="1"/>
  <c r="AZ121" s="1"/>
  <c r="BB121" s="1"/>
  <c r="AM121"/>
  <c r="AO121" s="1"/>
  <c r="AQ121" s="1"/>
  <c r="AX89"/>
  <c r="AY89" s="1"/>
  <c r="AZ89" s="1"/>
  <c r="BB89" s="1"/>
  <c r="AM89"/>
  <c r="AO89" s="1"/>
  <c r="AQ89" s="1"/>
  <c r="AX39"/>
  <c r="AY39" s="1"/>
  <c r="AZ39" s="1"/>
  <c r="BB39" s="1"/>
  <c r="AM39"/>
  <c r="AO39" s="1"/>
  <c r="AQ39" s="1"/>
  <c r="AX29"/>
  <c r="AY29" s="1"/>
  <c r="AZ29" s="1"/>
  <c r="BB29" s="1"/>
  <c r="AM29"/>
  <c r="AO29" s="1"/>
  <c r="AQ29" s="1"/>
  <c r="AX31"/>
  <c r="AY31" s="1"/>
  <c r="AZ31" s="1"/>
  <c r="BB31" s="1"/>
  <c r="AM31"/>
  <c r="AO31" s="1"/>
  <c r="AQ31" s="1"/>
  <c r="AX22"/>
  <c r="AY22" s="1"/>
  <c r="AZ22" s="1"/>
  <c r="BB22" s="1"/>
  <c r="AM22"/>
  <c r="AO22" s="1"/>
  <c r="AQ22" s="1"/>
  <c r="AX154"/>
  <c r="AY154" s="1"/>
  <c r="AZ154" s="1"/>
  <c r="BB154" s="1"/>
  <c r="AM154"/>
  <c r="AO154" s="1"/>
  <c r="AQ154" s="1"/>
  <c r="AX76"/>
  <c r="AY76" s="1"/>
  <c r="AZ76" s="1"/>
  <c r="BB76" s="1"/>
  <c r="AM76"/>
  <c r="AO76" s="1"/>
  <c r="AQ76" s="1"/>
  <c r="AL182" i="1"/>
  <c r="AN182" s="1"/>
  <c r="AP182" s="1"/>
  <c r="AR182" s="1"/>
  <c r="AT182" s="1"/>
  <c r="AV182" s="1"/>
  <c r="AJ182"/>
  <c r="AL166"/>
  <c r="AN166" s="1"/>
  <c r="AP166" s="1"/>
  <c r="AR166" s="1"/>
  <c r="AT166" s="1"/>
  <c r="AV166" s="1"/>
  <c r="AJ166"/>
  <c r="AL188"/>
  <c r="AN188" s="1"/>
  <c r="AP188" s="1"/>
  <c r="AR188" s="1"/>
  <c r="AT188" s="1"/>
  <c r="AV188" s="1"/>
  <c r="AJ188"/>
  <c r="AL153"/>
  <c r="AN153" s="1"/>
  <c r="AP153" s="1"/>
  <c r="AR153" s="1"/>
  <c r="AT153" s="1"/>
  <c r="AV153" s="1"/>
  <c r="AJ153"/>
  <c r="AL158"/>
  <c r="AN158" s="1"/>
  <c r="AP158" s="1"/>
  <c r="AR158" s="1"/>
  <c r="AT158" s="1"/>
  <c r="AV158" s="1"/>
  <c r="AJ158"/>
  <c r="AG62"/>
  <c r="AI62"/>
  <c r="AG59"/>
  <c r="AH59"/>
  <c r="AG47"/>
  <c r="AH47"/>
  <c r="AG107"/>
  <c r="AH107"/>
  <c r="AG97"/>
  <c r="AH97"/>
  <c r="AG81"/>
  <c r="AH81"/>
  <c r="AG68"/>
  <c r="AH68"/>
  <c r="AL171"/>
  <c r="AN171" s="1"/>
  <c r="AP171" s="1"/>
  <c r="AR171" s="1"/>
  <c r="AT171" s="1"/>
  <c r="AV171" s="1"/>
  <c r="AJ171"/>
  <c r="AL176"/>
  <c r="AN176" s="1"/>
  <c r="AP176" s="1"/>
  <c r="AR176" s="1"/>
  <c r="AT176" s="1"/>
  <c r="AV176" s="1"/>
  <c r="AJ176"/>
  <c r="AL140"/>
  <c r="AN140" s="1"/>
  <c r="AP140" s="1"/>
  <c r="AR140" s="1"/>
  <c r="AT140" s="1"/>
  <c r="AV140" s="1"/>
  <c r="AJ140"/>
  <c r="AG52"/>
  <c r="AH52"/>
  <c r="AG34"/>
  <c r="AH34"/>
  <c r="AG103"/>
  <c r="AH103"/>
  <c r="AG95"/>
  <c r="AH95"/>
  <c r="AG75"/>
  <c r="AI75"/>
  <c r="AV118"/>
  <c r="AV116"/>
  <c r="AV114"/>
  <c r="AJ72"/>
  <c r="AJ70"/>
  <c r="AV79"/>
  <c r="AJ118"/>
  <c r="AJ116"/>
  <c r="AJ114"/>
  <c r="AV72"/>
  <c r="AV70"/>
  <c r="AV66"/>
  <c r="AV64"/>
  <c r="AV30"/>
  <c r="AX20" i="2" l="1"/>
  <c r="AY20" s="1"/>
  <c r="AZ20" s="1"/>
  <c r="BB20" s="1"/>
  <c r="AS20"/>
  <c r="AM20"/>
  <c r="AO20" s="1"/>
  <c r="AQ20" s="1"/>
  <c r="AM75" i="1"/>
  <c r="AO75" s="1"/>
  <c r="AQ75" s="1"/>
  <c r="AS75" s="1"/>
  <c r="AU75" s="1"/>
  <c r="AV75" s="1"/>
  <c r="AJ75"/>
  <c r="AL95"/>
  <c r="AN95" s="1"/>
  <c r="AP95" s="1"/>
  <c r="AR95" s="1"/>
  <c r="AT95" s="1"/>
  <c r="AV95" s="1"/>
  <c r="AJ95"/>
  <c r="AL103"/>
  <c r="AN103" s="1"/>
  <c r="AP103" s="1"/>
  <c r="AR103" s="1"/>
  <c r="AT103" s="1"/>
  <c r="AV103" s="1"/>
  <c r="AJ103"/>
  <c r="AL34"/>
  <c r="AN34" s="1"/>
  <c r="AP34" s="1"/>
  <c r="AR34" s="1"/>
  <c r="AT34" s="1"/>
  <c r="AV34" s="1"/>
  <c r="AJ34"/>
  <c r="AL52"/>
  <c r="AN52" s="1"/>
  <c r="AP52" s="1"/>
  <c r="AR52" s="1"/>
  <c r="AT52" s="1"/>
  <c r="AV52" s="1"/>
  <c r="AJ52"/>
  <c r="AL68"/>
  <c r="AN68" s="1"/>
  <c r="AP68" s="1"/>
  <c r="AR68" s="1"/>
  <c r="AT68" s="1"/>
  <c r="AV68" s="1"/>
  <c r="AJ68"/>
  <c r="AL81"/>
  <c r="AN81" s="1"/>
  <c r="AP81" s="1"/>
  <c r="AR81" s="1"/>
  <c r="AT81" s="1"/>
  <c r="AV81" s="1"/>
  <c r="AJ81"/>
  <c r="AL97"/>
  <c r="AN97" s="1"/>
  <c r="AP97" s="1"/>
  <c r="AR97" s="1"/>
  <c r="AT97" s="1"/>
  <c r="AV97" s="1"/>
  <c r="AJ97"/>
  <c r="AL107"/>
  <c r="AN107" s="1"/>
  <c r="AP107" s="1"/>
  <c r="AR107" s="1"/>
  <c r="AT107" s="1"/>
  <c r="AV107" s="1"/>
  <c r="AJ107"/>
  <c r="AL47"/>
  <c r="AN47" s="1"/>
  <c r="AP47" s="1"/>
  <c r="AR47" s="1"/>
  <c r="AT47" s="1"/>
  <c r="AV47" s="1"/>
  <c r="AJ47"/>
  <c r="AL59"/>
  <c r="AN59" s="1"/>
  <c r="AP59" s="1"/>
  <c r="AR59" s="1"/>
  <c r="AT59" s="1"/>
  <c r="AV59" s="1"/>
  <c r="AJ59"/>
  <c r="AM62"/>
  <c r="AO62" s="1"/>
  <c r="AQ62" s="1"/>
  <c r="AS62" s="1"/>
  <c r="AU62" s="1"/>
  <c r="AV62" s="1"/>
  <c r="AJ62"/>
</calcChain>
</file>

<file path=xl/sharedStrings.xml><?xml version="1.0" encoding="utf-8"?>
<sst xmlns="http://schemas.openxmlformats.org/spreadsheetml/2006/main" count="1236" uniqueCount="546">
  <si>
    <r>
      <t>[Ca(H</t>
    </r>
    <r>
      <rPr>
        <vertAlign val="subscript"/>
        <sz val="48"/>
        <color theme="1"/>
        <rFont val="Verdana"/>
        <family val="2"/>
      </rPr>
      <t>2</t>
    </r>
    <r>
      <rPr>
        <sz val="48"/>
        <color theme="1"/>
        <rFont val="Verdana"/>
        <family val="2"/>
      </rPr>
      <t>O)</t>
    </r>
    <r>
      <rPr>
        <vertAlign val="subscript"/>
        <sz val="48"/>
        <color theme="1"/>
        <rFont val="Verdana"/>
        <family val="2"/>
      </rPr>
      <t>n</t>
    </r>
    <r>
      <rPr>
        <sz val="48"/>
        <color theme="1"/>
        <rFont val="Verdana"/>
        <family val="2"/>
      </rPr>
      <t>]</t>
    </r>
    <r>
      <rPr>
        <vertAlign val="superscript"/>
        <sz val="48"/>
        <color theme="1"/>
        <rFont val="Verdana"/>
        <family val="2"/>
      </rPr>
      <t>2+</t>
    </r>
  </si>
  <si>
    <t>V`=6993 eV</t>
  </si>
  <si>
    <t>experimental energy at ion source</t>
  </si>
  <si>
    <t>Energy= 7004 eV</t>
  </si>
  <si>
    <t>experimental energy at ESA</t>
  </si>
  <si>
    <t xml:space="preserve">for n=1-8,11-12,17-20 </t>
  </si>
  <si>
    <t>Energy= 7003 eV</t>
  </si>
  <si>
    <t xml:space="preserve">for n=9-10 </t>
  </si>
  <si>
    <t>Energy= 7005 eV</t>
  </si>
  <si>
    <t xml:space="preserve">for n=13-16 </t>
  </si>
  <si>
    <t>FWHM= 1.1774*w=</t>
  </si>
  <si>
    <t>FWHM= (sqrt(2ln2))*(w/2)</t>
  </si>
  <si>
    <t>C=(6N-6)</t>
  </si>
  <si>
    <t>w/2 is the standard deviation</t>
  </si>
  <si>
    <t>Ca</t>
  </si>
  <si>
    <t>H</t>
  </si>
  <si>
    <t>O</t>
  </si>
  <si>
    <t>H2O</t>
  </si>
  <si>
    <t>n</t>
  </si>
  <si>
    <t>nH2O</t>
  </si>
  <si>
    <t>[Ca(H2O)n]2+</t>
  </si>
  <si>
    <t>[Ca(H2O)n-1]2+</t>
  </si>
  <si>
    <t>Energy at ESA (eV)</t>
  </si>
  <si>
    <t>H+(H2O)n</t>
  </si>
  <si>
    <t>experiment date</t>
  </si>
  <si>
    <t>artifact peak</t>
  </si>
  <si>
    <t xml:space="preserve">w value from gaussian </t>
  </si>
  <si>
    <t>R^2</t>
  </si>
  <si>
    <t>daughter_FWHM</t>
  </si>
  <si>
    <t>parent_FWHM</t>
  </si>
  <si>
    <t>parent correction</t>
  </si>
  <si>
    <t>deconvoluted width</t>
  </si>
  <si>
    <t xml:space="preserve">number of measurement </t>
  </si>
  <si>
    <t xml:space="preserve">error on </t>
  </si>
  <si>
    <t>KER (eV)</t>
  </si>
  <si>
    <t>KER (J)</t>
  </si>
  <si>
    <t>T^# (K)</t>
  </si>
  <si>
    <t>Tb (K)</t>
  </si>
  <si>
    <t>Ea (J)</t>
  </si>
  <si>
    <t>Ea (J/mol)</t>
  </si>
  <si>
    <t>Ea (kJ/mol)</t>
  </si>
  <si>
    <t>error on</t>
  </si>
  <si>
    <t>Ea (eV)</t>
  </si>
  <si>
    <t>Ea (kcal/mol)</t>
  </si>
  <si>
    <t>Fragment</t>
  </si>
  <si>
    <t>Parent</t>
  </si>
  <si>
    <t>Daughter</t>
  </si>
  <si>
    <t>parent</t>
  </si>
  <si>
    <t>daughter</t>
  </si>
  <si>
    <t>ligand</t>
  </si>
  <si>
    <t>fit_daughter</t>
  </si>
  <si>
    <t>correlation coefficient</t>
  </si>
  <si>
    <t xml:space="preserve"> fit_parent</t>
  </si>
  <si>
    <t>for each cluster</t>
  </si>
  <si>
    <t>average on all the measurements</t>
  </si>
  <si>
    <t>maximum value</t>
  </si>
  <si>
    <t xml:space="preserve">calculated with </t>
  </si>
  <si>
    <t>using the max value of</t>
  </si>
  <si>
    <t>m/z</t>
  </si>
  <si>
    <t>gaussian plot</t>
  </si>
  <si>
    <t>average of deconvoluted width</t>
  </si>
  <si>
    <t xml:space="preserve">deconvoluted width </t>
  </si>
  <si>
    <t>fit_parent</t>
  </si>
  <si>
    <t>on all the measurements</t>
  </si>
  <si>
    <t>amongst the measuraments</t>
  </si>
  <si>
    <t>no</t>
  </si>
  <si>
    <t xml:space="preserve">consider </t>
  </si>
  <si>
    <r>
      <t xml:space="preserve">consider only if R^2 </t>
    </r>
    <r>
      <rPr>
        <b/>
        <sz val="10"/>
        <color theme="1"/>
        <rFont val="Calibri"/>
        <family val="2"/>
      </rPr>
      <t>≥</t>
    </r>
    <r>
      <rPr>
        <b/>
        <sz val="10"/>
        <color theme="1"/>
        <rFont val="Verdana"/>
        <family val="2"/>
      </rPr>
      <t xml:space="preserve"> 0.9</t>
    </r>
  </si>
  <si>
    <t>artifact peaks</t>
  </si>
  <si>
    <t>if R^2 ≥ 0.9 for n≥ 5</t>
  </si>
  <si>
    <t>in these</t>
  </si>
  <si>
    <t>if R^2 ≥ 0.89 for n=5 and n=8</t>
  </si>
  <si>
    <t>experiments</t>
  </si>
  <si>
    <t>do another sheet for R&lt;0.89</t>
  </si>
  <si>
    <t>22082012_3435</t>
  </si>
  <si>
    <t>21082012_4445</t>
  </si>
  <si>
    <t>not considered</t>
  </si>
  <si>
    <t>21082012_4647</t>
  </si>
  <si>
    <t>21082012_4849</t>
  </si>
  <si>
    <t>22082012_0607</t>
  </si>
  <si>
    <t>22082012_0809</t>
  </si>
  <si>
    <t>22082012_1011</t>
  </si>
  <si>
    <t>22082012_1213</t>
  </si>
  <si>
    <t>22082012_1415</t>
  </si>
  <si>
    <t>22082012_1617</t>
  </si>
  <si>
    <t>22082012_1819</t>
  </si>
  <si>
    <t>22082012_2021</t>
  </si>
  <si>
    <t>22082012_2223</t>
  </si>
  <si>
    <t>22082012_2425</t>
  </si>
  <si>
    <t>22082012_2627</t>
  </si>
  <si>
    <t>22082012_2829</t>
  </si>
  <si>
    <t>22082012_3031</t>
  </si>
  <si>
    <t>22082012_3233</t>
  </si>
  <si>
    <t>21082012_2627</t>
  </si>
  <si>
    <t>21082012_2829</t>
  </si>
  <si>
    <t>21082012_3031</t>
  </si>
  <si>
    <t>21082012_3233</t>
  </si>
  <si>
    <t>21082012_3435</t>
  </si>
  <si>
    <t>21082012_3637</t>
  </si>
  <si>
    <t>21082012_3839</t>
  </si>
  <si>
    <t>21082012_4041</t>
  </si>
  <si>
    <t>21082012_4243</t>
  </si>
  <si>
    <t xml:space="preserve">17082012_1516 </t>
  </si>
  <si>
    <t>18082012_0607</t>
  </si>
  <si>
    <t>20082012_1314</t>
  </si>
  <si>
    <t>20082012_1617</t>
  </si>
  <si>
    <t>20082012_1819</t>
  </si>
  <si>
    <t>20082012_2021</t>
  </si>
  <si>
    <t>21082012_1415</t>
  </si>
  <si>
    <t>21082012_1617</t>
  </si>
  <si>
    <t>21082012_1819</t>
  </si>
  <si>
    <t>21082012_2021</t>
  </si>
  <si>
    <t>21082012_2223</t>
  </si>
  <si>
    <t>21082012_2425</t>
  </si>
  <si>
    <t>13082012_0405</t>
  </si>
  <si>
    <t>13082012_0607</t>
  </si>
  <si>
    <t>13082012_0809</t>
  </si>
  <si>
    <t>13082012_1012</t>
  </si>
  <si>
    <t>13082012_0102</t>
  </si>
  <si>
    <t>13082012_1314</t>
  </si>
  <si>
    <t>15082012_0910</t>
  </si>
  <si>
    <t>17082012_0708</t>
  </si>
  <si>
    <t>17082012_0910</t>
  </si>
  <si>
    <t>17082012_1112</t>
  </si>
  <si>
    <t>17082012_1314</t>
  </si>
  <si>
    <t>12082012_4849</t>
  </si>
  <si>
    <t>12082012_5051</t>
  </si>
  <si>
    <t>12082012_5253</t>
  </si>
  <si>
    <t>12082012_5455</t>
  </si>
  <si>
    <t>16082012_1718</t>
  </si>
  <si>
    <t>16082012_1920</t>
  </si>
  <si>
    <t>17082012_0506</t>
  </si>
  <si>
    <t>12082012_3031</t>
  </si>
  <si>
    <t>12082012_3233</t>
  </si>
  <si>
    <t>12082012_3435</t>
  </si>
  <si>
    <t>12082012_3637</t>
  </si>
  <si>
    <t>12082012_3839</t>
  </si>
  <si>
    <t>12082012_4445</t>
  </si>
  <si>
    <t>12082012_4647</t>
  </si>
  <si>
    <t>10072012_0102</t>
  </si>
  <si>
    <t>11082012_0304</t>
  </si>
  <si>
    <t>11082012_0506</t>
  </si>
  <si>
    <t>11082012_0708</t>
  </si>
  <si>
    <t>11082012_0910</t>
  </si>
  <si>
    <t>11082012_1112</t>
  </si>
  <si>
    <t>11082012_1314</t>
  </si>
  <si>
    <t>11082012_1516</t>
  </si>
  <si>
    <t>12082012_0102</t>
  </si>
  <si>
    <t>12082012_0304</t>
  </si>
  <si>
    <t>12082012_0708</t>
  </si>
  <si>
    <t>12082012_0910</t>
  </si>
  <si>
    <t>12082012_1112</t>
  </si>
  <si>
    <t>12082012_1314</t>
  </si>
  <si>
    <t>12082012_1718</t>
  </si>
  <si>
    <t>12082012_1920</t>
  </si>
  <si>
    <t>12082012_2123</t>
  </si>
  <si>
    <t>12082012_2829</t>
  </si>
  <si>
    <t>24072012_010203</t>
  </si>
  <si>
    <t>24072012_0607</t>
  </si>
  <si>
    <t>27072012_0102</t>
  </si>
  <si>
    <t>27072012_0304</t>
  </si>
  <si>
    <t>27072012_0506</t>
  </si>
  <si>
    <t>27072012_0708</t>
  </si>
  <si>
    <t>30072012_0304</t>
  </si>
  <si>
    <t>30072012_0506</t>
  </si>
  <si>
    <t>30072012_0708</t>
  </si>
  <si>
    <t>30072012_0910</t>
  </si>
  <si>
    <t>01082012_0102</t>
  </si>
  <si>
    <t>01082012_0304</t>
  </si>
  <si>
    <t>01082012_0506</t>
  </si>
  <si>
    <t>01082012_0708</t>
  </si>
  <si>
    <t>01082012_0910</t>
  </si>
  <si>
    <t>01082012_1112</t>
  </si>
  <si>
    <t>01082012_1314</t>
  </si>
  <si>
    <t>01082012_1515b16m</t>
  </si>
  <si>
    <t>01082012_1718m</t>
  </si>
  <si>
    <t>01082012_1920m</t>
  </si>
  <si>
    <t>01082012_2122m</t>
  </si>
  <si>
    <t>01082012_2324m</t>
  </si>
  <si>
    <t>02082012_0506</t>
  </si>
  <si>
    <t>02082012_0708</t>
  </si>
  <si>
    <t>02082012_0910</t>
  </si>
  <si>
    <t>02082012_1112</t>
  </si>
  <si>
    <t>02082012_1314</t>
  </si>
  <si>
    <t>02082012_1516</t>
  </si>
  <si>
    <t>03082012_0506</t>
  </si>
  <si>
    <t>03082012_0708</t>
  </si>
  <si>
    <t>03082012_0910</t>
  </si>
  <si>
    <t>03082012_1112</t>
  </si>
  <si>
    <t>03082012_1314</t>
  </si>
  <si>
    <t>03082012_1516</t>
  </si>
  <si>
    <t>03082012_1718</t>
  </si>
  <si>
    <t>03082012_1920</t>
  </si>
  <si>
    <t>03082012_2122</t>
  </si>
  <si>
    <t>03082012_232425</t>
  </si>
  <si>
    <t>03082012_2627</t>
  </si>
  <si>
    <t>03082012_3233</t>
  </si>
  <si>
    <t>03082012_3435</t>
  </si>
  <si>
    <t>03082012_3637</t>
  </si>
  <si>
    <t>03082012_3839</t>
  </si>
  <si>
    <t>03082012_4041</t>
  </si>
  <si>
    <t>03082012_4243</t>
  </si>
  <si>
    <t>03082012_4445</t>
  </si>
  <si>
    <t>03082012_4647</t>
  </si>
  <si>
    <t>06082012_0506</t>
  </si>
  <si>
    <t>06082012_070809</t>
  </si>
  <si>
    <t>07082012_0506</t>
  </si>
  <si>
    <t>08082012_0708</t>
  </si>
  <si>
    <t>08082012_0910</t>
  </si>
  <si>
    <t>09082012_0102</t>
  </si>
  <si>
    <t>09082012_0304</t>
  </si>
  <si>
    <t>09082012_0506</t>
  </si>
  <si>
    <t>09082012_0708</t>
  </si>
  <si>
    <t>09082012_0910</t>
  </si>
  <si>
    <t>10082012_0607</t>
  </si>
  <si>
    <t>10082012_0809</t>
  </si>
  <si>
    <t>10082012_101112</t>
  </si>
  <si>
    <t>10082012_131415</t>
  </si>
  <si>
    <r>
      <t>H</t>
    </r>
    <r>
      <rPr>
        <vertAlign val="superscript"/>
        <sz val="48"/>
        <rFont val="Verdana"/>
        <family val="2"/>
      </rPr>
      <t>+</t>
    </r>
    <r>
      <rPr>
        <sz val="48"/>
        <rFont val="Verdana"/>
        <family val="2"/>
      </rPr>
      <t>(H2O)n</t>
    </r>
  </si>
  <si>
    <t>for n=2</t>
  </si>
  <si>
    <t xml:space="preserve">from n=23 artefact peaks </t>
  </si>
  <si>
    <t>corrections are made with</t>
  </si>
  <si>
    <t>Vac=E1=5001 eV</t>
  </si>
  <si>
    <t>m1^2</t>
  </si>
  <si>
    <t>deltaE^2</t>
  </si>
  <si>
    <t>E1^2</t>
  </si>
  <si>
    <t>Vac</t>
  </si>
  <si>
    <t>m2</t>
  </si>
  <si>
    <t>m3</t>
  </si>
  <si>
    <t>numeratore</t>
  </si>
  <si>
    <t>denominatore</t>
  </si>
  <si>
    <t>KER</t>
  </si>
  <si>
    <t>experimental conditions:</t>
  </si>
  <si>
    <t>Origin 7</t>
  </si>
  <si>
    <t>V`=5000 eV</t>
  </si>
  <si>
    <t>analysis: fit multi-peaks Gaussian</t>
  </si>
  <si>
    <t>Energy= 5001 eV</t>
  </si>
  <si>
    <t>V' is experimental energy at ion source</t>
  </si>
  <si>
    <t>is the experimental value</t>
  </si>
  <si>
    <t>deltaE</t>
  </si>
  <si>
    <t>Energy=5001 eV</t>
  </si>
  <si>
    <t>at the ESA</t>
  </si>
  <si>
    <t>delta E^2</t>
  </si>
  <si>
    <t>delta E1*^2</t>
  </si>
  <si>
    <t>delta E^2 - delta E1*^2</t>
  </si>
  <si>
    <t>sqrt(delta E^2 - deltaE1*^2)</t>
  </si>
  <si>
    <t>Energy is experimental energy at ESA</t>
  </si>
  <si>
    <t>V`= 5000 eV</t>
  </si>
  <si>
    <t>at the ion source</t>
  </si>
  <si>
    <r>
      <rPr>
        <sz val="12"/>
        <color theme="1"/>
        <rFont val="Calibri"/>
        <family val="2"/>
      </rPr>
      <t>Δ</t>
    </r>
    <r>
      <rPr>
        <sz val="12"/>
        <color theme="1"/>
        <rFont val="Verdana"/>
        <family val="2"/>
      </rPr>
      <t>E2</t>
    </r>
  </si>
  <si>
    <r>
      <rPr>
        <sz val="12"/>
        <color theme="1"/>
        <rFont val="Calibri"/>
        <family val="2"/>
      </rPr>
      <t>Δ</t>
    </r>
    <r>
      <rPr>
        <sz val="12"/>
        <color theme="1"/>
        <rFont val="Verdana"/>
        <family val="2"/>
      </rPr>
      <t>E1</t>
    </r>
  </si>
  <si>
    <r>
      <rPr>
        <sz val="12"/>
        <color theme="1"/>
        <rFont val="Calibri"/>
        <family val="2"/>
      </rPr>
      <t>Δ</t>
    </r>
    <r>
      <rPr>
        <sz val="12"/>
        <color theme="1"/>
        <rFont val="Verdana"/>
        <family val="2"/>
      </rPr>
      <t>E1*</t>
    </r>
  </si>
  <si>
    <t>ΔE</t>
  </si>
  <si>
    <t>ΔE average</t>
  </si>
  <si>
    <t>ΔE max</t>
  </si>
  <si>
    <t>ΔE error</t>
  </si>
  <si>
    <t>KER / 1.5</t>
  </si>
  <si>
    <t>kB</t>
  </si>
  <si>
    <t xml:space="preserve">T^# </t>
  </si>
  <si>
    <t>[(H2O)n]+</t>
  </si>
  <si>
    <r>
      <t>[(H</t>
    </r>
    <r>
      <rPr>
        <vertAlign val="subscript"/>
        <sz val="12"/>
        <rFont val="Verdana"/>
        <family val="2"/>
      </rPr>
      <t>2</t>
    </r>
    <r>
      <rPr>
        <sz val="12"/>
        <rFont val="Verdana"/>
        <family val="2"/>
      </rPr>
      <t>O)</t>
    </r>
    <r>
      <rPr>
        <vertAlign val="subscript"/>
        <sz val="12"/>
        <rFont val="Verdana"/>
        <family val="2"/>
      </rPr>
      <t>n</t>
    </r>
    <r>
      <rPr>
        <sz val="12"/>
        <rFont val="Verdana"/>
        <family val="2"/>
      </rPr>
      <t>H]</t>
    </r>
    <r>
      <rPr>
        <vertAlign val="superscript"/>
        <sz val="12"/>
        <rFont val="Verdana"/>
        <family val="2"/>
      </rPr>
      <t>+</t>
    </r>
  </si>
  <si>
    <r>
      <t>H</t>
    </r>
    <r>
      <rPr>
        <vertAlign val="subscript"/>
        <sz val="12"/>
        <rFont val="Verdana"/>
        <family val="2"/>
      </rPr>
      <t>2</t>
    </r>
    <r>
      <rPr>
        <sz val="12"/>
        <rFont val="Verdana"/>
        <family val="2"/>
      </rPr>
      <t>O</t>
    </r>
  </si>
  <si>
    <r>
      <t>[(H</t>
    </r>
    <r>
      <rPr>
        <vertAlign val="subscript"/>
        <sz val="12"/>
        <rFont val="Verdana"/>
        <family val="2"/>
      </rPr>
      <t>2</t>
    </r>
    <r>
      <rPr>
        <sz val="12"/>
        <rFont val="Verdana"/>
        <family val="2"/>
      </rPr>
      <t>O)</t>
    </r>
    <r>
      <rPr>
        <vertAlign val="subscript"/>
        <sz val="12"/>
        <rFont val="Verdana"/>
        <family val="2"/>
      </rPr>
      <t>n-1</t>
    </r>
    <r>
      <rPr>
        <sz val="12"/>
        <rFont val="Verdana"/>
        <family val="2"/>
      </rPr>
      <t>H]</t>
    </r>
    <r>
      <rPr>
        <vertAlign val="superscript"/>
        <sz val="12"/>
        <rFont val="Verdana"/>
        <family val="2"/>
      </rPr>
      <t>+</t>
    </r>
  </si>
  <si>
    <t>date of experiment</t>
  </si>
  <si>
    <t xml:space="preserve">w </t>
  </si>
  <si>
    <t>Ea (cal)</t>
  </si>
  <si>
    <t>Ea (cal/mol)</t>
  </si>
  <si>
    <t>KER (meV)</t>
  </si>
  <si>
    <t>Tb (eV)</t>
  </si>
  <si>
    <t>Tb (meV)</t>
  </si>
  <si>
    <t>8.617343 x 10-5 eV K-1</t>
  </si>
  <si>
    <t>cluster size</t>
  </si>
  <si>
    <t xml:space="preserve">neutral fragment  </t>
  </si>
  <si>
    <t xml:space="preserve">parent </t>
  </si>
  <si>
    <t xml:space="preserve">neutral fragment </t>
  </si>
  <si>
    <t xml:space="preserve">daughter </t>
  </si>
  <si>
    <t>and</t>
  </si>
  <si>
    <t>calculated with (ΔE average)</t>
  </si>
  <si>
    <t xml:space="preserve"> fit_daughter</t>
  </si>
  <si>
    <t>mass</t>
  </si>
  <si>
    <t>mass/charge = mass</t>
  </si>
  <si>
    <t>mass/charge=mass</t>
  </si>
  <si>
    <t>experiment number</t>
  </si>
  <si>
    <t>esperimental</t>
  </si>
  <si>
    <t>average</t>
  </si>
  <si>
    <t>minimum value</t>
  </si>
  <si>
    <t xml:space="preserve">and </t>
  </si>
  <si>
    <t>file name</t>
  </si>
  <si>
    <t>(ΔE max)</t>
  </si>
  <si>
    <t>γ</t>
  </si>
  <si>
    <t>C=6N-6</t>
  </si>
  <si>
    <t>C-1</t>
  </si>
  <si>
    <t>γ/(C-1)</t>
  </si>
  <si>
    <t>e^(γ/(C-1))</t>
  </si>
  <si>
    <t>[e^(γ/(C-1))]-1</t>
  </si>
  <si>
    <t>(T^# )*{[e^(γ/(C-1))]-1}</t>
  </si>
  <si>
    <t>(T^# )*{[e^(γ/(C-1))]-1}/[γ/(C-1)]</t>
  </si>
  <si>
    <t>02032011_2930</t>
  </si>
  <si>
    <t>02032011_313233</t>
  </si>
  <si>
    <t xml:space="preserve">kB </t>
  </si>
  <si>
    <t xml:space="preserve">Ea </t>
  </si>
  <si>
    <t>02032011_3435</t>
  </si>
  <si>
    <r>
      <t>1.3806504 x 10</t>
    </r>
    <r>
      <rPr>
        <vertAlign val="superscript"/>
        <sz val="10"/>
        <rFont val="Arial Unicode MS"/>
        <family val="2"/>
      </rPr>
      <t>-23</t>
    </r>
    <r>
      <rPr>
        <sz val="10"/>
        <rFont val="Arial Unicode MS"/>
        <family val="2"/>
      </rPr>
      <t xml:space="preserve"> J K</t>
    </r>
    <r>
      <rPr>
        <vertAlign val="superscript"/>
        <sz val="10"/>
        <rFont val="Arial Unicode MS"/>
        <family val="2"/>
      </rPr>
      <t>-1</t>
    </r>
  </si>
  <si>
    <t>02032011_3637</t>
  </si>
  <si>
    <t>02032011_3839</t>
  </si>
  <si>
    <t>02032011_4041</t>
  </si>
  <si>
    <t>02032011_4243</t>
  </si>
  <si>
    <t>from here n=3 where R^2&gt;0.9</t>
  </si>
  <si>
    <t>02032011_4445</t>
  </si>
  <si>
    <r>
      <t> 1J = 6.241509 65 x 10</t>
    </r>
    <r>
      <rPr>
        <vertAlign val="superscript"/>
        <sz val="10"/>
        <rFont val="Arial Unicode MS"/>
        <family val="2"/>
      </rPr>
      <t>18</t>
    </r>
    <r>
      <rPr>
        <sz val="10"/>
        <rFont val="Arial Unicode MS"/>
        <family val="2"/>
      </rPr>
      <t xml:space="preserve"> eV</t>
    </r>
  </si>
  <si>
    <t>02032011_4647</t>
  </si>
  <si>
    <t>01032011_01bis02</t>
  </si>
  <si>
    <t>Tb(K) to Tb(eV)</t>
  </si>
  <si>
    <t>01032011_03bis04</t>
  </si>
  <si>
    <t xml:space="preserve"> 1K = 8.6173324 x 10-5 eV </t>
  </si>
  <si>
    <t>01032011_0506</t>
  </si>
  <si>
    <t>01032011_0708</t>
  </si>
  <si>
    <t>01032011_1314</t>
  </si>
  <si>
    <t>02032011_0405</t>
  </si>
  <si>
    <t>02032011_0607</t>
  </si>
  <si>
    <t>02032011_0809</t>
  </si>
  <si>
    <t>02032011_1011</t>
  </si>
  <si>
    <t>02032011_1314</t>
  </si>
  <si>
    <t>02032011_1516</t>
  </si>
  <si>
    <t>02032011_1718</t>
  </si>
  <si>
    <t>02032011_1920</t>
  </si>
  <si>
    <t>02032011_2122</t>
  </si>
  <si>
    <t>02032011_2324</t>
  </si>
  <si>
    <t>02032011_2526</t>
  </si>
  <si>
    <t>03032011_0506</t>
  </si>
  <si>
    <t>03032011_0708</t>
  </si>
  <si>
    <t>03032011_0910</t>
  </si>
  <si>
    <t>03032011_1112</t>
  </si>
  <si>
    <t>03032011_1314</t>
  </si>
  <si>
    <t>03032011_1516</t>
  </si>
  <si>
    <t>03032011_1718</t>
  </si>
  <si>
    <t>03032011_1920</t>
  </si>
  <si>
    <t>03032011_2122</t>
  </si>
  <si>
    <t>03032011_2324</t>
  </si>
  <si>
    <t>03032011_2526</t>
  </si>
  <si>
    <t>03032011_2728</t>
  </si>
  <si>
    <t>04032011_0102</t>
  </si>
  <si>
    <t>04032011_0304</t>
  </si>
  <si>
    <t>04032011_0506</t>
  </si>
  <si>
    <t>04032011_0708</t>
  </si>
  <si>
    <t>04032011_0910</t>
  </si>
  <si>
    <t>04032011_1112</t>
  </si>
  <si>
    <t>04032011_1314</t>
  </si>
  <si>
    <t>04032011_1516</t>
  </si>
  <si>
    <t>04032011_1718</t>
  </si>
  <si>
    <t>04032011_1920</t>
  </si>
  <si>
    <t>04032011_2122</t>
  </si>
  <si>
    <t>04032011_2324</t>
  </si>
  <si>
    <t>04032011_2526</t>
  </si>
  <si>
    <t>04032011_2728</t>
  </si>
  <si>
    <t>04032011_2930</t>
  </si>
  <si>
    <t>04032011_3132</t>
  </si>
  <si>
    <t>07032011_0102</t>
  </si>
  <si>
    <t>07032011_030405</t>
  </si>
  <si>
    <t>07032011_0607</t>
  </si>
  <si>
    <t>07032011_0809</t>
  </si>
  <si>
    <t>07032011_1011</t>
  </si>
  <si>
    <t>07032011_1213</t>
  </si>
  <si>
    <t>07032011_1415</t>
  </si>
  <si>
    <t>07032011_1617</t>
  </si>
  <si>
    <t>07032011_1819</t>
  </si>
  <si>
    <t>07032011_2021</t>
  </si>
  <si>
    <t>07032011_2223</t>
  </si>
  <si>
    <t>07032011_2425</t>
  </si>
  <si>
    <t>07032011_2627</t>
  </si>
  <si>
    <t>08032011_0102</t>
  </si>
  <si>
    <t>08032011_0304</t>
  </si>
  <si>
    <t>08032011_0506</t>
  </si>
  <si>
    <t xml:space="preserve">  </t>
  </si>
  <si>
    <t>08032011_0708</t>
  </si>
  <si>
    <t>08032011_0910</t>
  </si>
  <si>
    <t>08032011_1112</t>
  </si>
  <si>
    <t>08032011_1314</t>
  </si>
  <si>
    <t>08032011_1516</t>
  </si>
  <si>
    <t>08032011_1718</t>
  </si>
  <si>
    <t>08032011_1920</t>
  </si>
  <si>
    <t>08032011_2122</t>
  </si>
  <si>
    <t xml:space="preserve">08032011_2324 </t>
  </si>
  <si>
    <t>09032011_0102</t>
  </si>
  <si>
    <t>09032011_0304</t>
  </si>
  <si>
    <t>09032011_0506</t>
  </si>
  <si>
    <t>09032011_0708</t>
  </si>
  <si>
    <t>09032011_0910</t>
  </si>
  <si>
    <t>09032011_1112</t>
  </si>
  <si>
    <t>09032011_1314</t>
  </si>
  <si>
    <t>09032011_1516</t>
  </si>
  <si>
    <t>09032011_1718</t>
  </si>
  <si>
    <t>09032011_1920</t>
  </si>
  <si>
    <t>09032011_2122</t>
  </si>
  <si>
    <t>09032011_2324</t>
  </si>
  <si>
    <t>09032011_2526_doubly</t>
  </si>
  <si>
    <t>10032011_0102_doubly</t>
  </si>
  <si>
    <t>10032011_0304_doubly</t>
  </si>
  <si>
    <t>10032011_0506_doubly</t>
  </si>
  <si>
    <t>10032011_0708_doubly</t>
  </si>
  <si>
    <t>10032011_0910_doubly</t>
  </si>
  <si>
    <t>10032011_1112_doubly</t>
  </si>
  <si>
    <t>10032011_1314_doubly</t>
  </si>
  <si>
    <t>10032011_1516_doubly</t>
  </si>
  <si>
    <t>10032011_1718_doubly</t>
  </si>
  <si>
    <t>10032011_1920_doubly</t>
  </si>
  <si>
    <t>10032011_2122_doubly</t>
  </si>
  <si>
    <t>11032011_0102_doubly</t>
  </si>
  <si>
    <t>11032011_0304_doubly</t>
  </si>
  <si>
    <t>11032011_0506_doubly</t>
  </si>
  <si>
    <t>11032011_0708_doubly</t>
  </si>
  <si>
    <t>11032011_0910_doubly</t>
  </si>
  <si>
    <t>11032011_1112_doubly</t>
  </si>
  <si>
    <t>11032011_1314_doubly</t>
  </si>
  <si>
    <t>11032011_1516_doubly</t>
  </si>
  <si>
    <t>11032011_1718_doubly</t>
  </si>
  <si>
    <t>11032011_1920_doubly</t>
  </si>
  <si>
    <t>11032011_2122_doubly</t>
  </si>
  <si>
    <t>11032011_2324_doubly</t>
  </si>
  <si>
    <t>11032011_2526_doubly</t>
  </si>
  <si>
    <t>11032011_2728_doubly</t>
  </si>
  <si>
    <t>11032011_2930_doubly</t>
  </si>
  <si>
    <t>11032011_3132_doubly</t>
  </si>
  <si>
    <t>11032011_3334_doubly</t>
  </si>
  <si>
    <t>11032011_3536_doubly</t>
  </si>
  <si>
    <t>11032011_3738_doubly</t>
  </si>
  <si>
    <t>11032011_3940_doubly</t>
  </si>
  <si>
    <t>divalent</t>
  </si>
  <si>
    <t>experimental</t>
  </si>
  <si>
    <t>theoretical</t>
  </si>
  <si>
    <t>DFT</t>
  </si>
  <si>
    <t>ab initio</t>
  </si>
  <si>
    <t>ab initio_EFP</t>
  </si>
  <si>
    <t>no to use</t>
  </si>
  <si>
    <t>SCF</t>
  </si>
  <si>
    <t>experimental and theoretical</t>
  </si>
  <si>
    <t>DFT and ab initio</t>
  </si>
  <si>
    <t>DFT and CPMD</t>
  </si>
  <si>
    <t>monovalent</t>
  </si>
  <si>
    <t xml:space="preserve">R.L. Wong, K. Paech, E.R. Williams, </t>
  </si>
  <si>
    <t xml:space="preserve">S.E. Rodriguez-Cruz, R.A. Jockusch, E.R. Williams, </t>
  </si>
  <si>
    <t>A.T. Blades, P. Jayaweera, M.G. Ikonomou, P.Kebarle,</t>
  </si>
  <si>
    <t>I. Dzidic and P. Kebarle,</t>
  </si>
  <si>
    <t xml:space="preserve">M. Peschke, A.T. Blades, P. Kebarle, </t>
  </si>
  <si>
    <t xml:space="preserve">M. Pavlov, P.E.M. Siegbahn, M. Sandström, </t>
  </si>
  <si>
    <t>T. Dudev, C. Lim,</t>
  </si>
  <si>
    <t>C.W. Bock, A. Kaufman, J.P. Glusker,</t>
  </si>
  <si>
    <t xml:space="preserve">G.N. Merrill, S.P. Webb, D.B. Bivin, </t>
  </si>
  <si>
    <t xml:space="preserve">M. Klobukowski, </t>
  </si>
  <si>
    <t>I. Tunell, C. Lim,</t>
  </si>
  <si>
    <t xml:space="preserve">D.R. Carl, P.B. Armentrout, </t>
  </si>
  <si>
    <t>E.D. Glendening, D. Feller</t>
  </si>
  <si>
    <t>A.K. Katz , J.P. Glusker, S.A. Beebe, C.W. Bock</t>
  </si>
  <si>
    <t xml:space="preserve">C.W. Bock, A.K. Katz, G. D. Markham, J.P. Glusker, </t>
  </si>
  <si>
    <t xml:space="preserve">G.D. Markham, J.P. Glusker, C.L. Bock, M. Trachtman, C.W. Bock, </t>
  </si>
  <si>
    <t xml:space="preserve">M. Kaupp, P.v.R. Schleyer, </t>
  </si>
  <si>
    <t xml:space="preserve">C.W. Bauschlicher Jr., M. Sodupe, H. Partridge, </t>
  </si>
  <si>
    <t>T. Megyes, T. Grósz, T. Radnai, L. Bakó, G. Pálinkás,</t>
  </si>
  <si>
    <t xml:space="preserve">I. Bakó, J. Hutter, G. Pálinkás, </t>
  </si>
  <si>
    <t xml:space="preserve">I.N. Tang, M.S. Lian, A.W. Castleman,  </t>
  </si>
  <si>
    <t>C.W. Bauschlicher Jr., M. Sodupe, H. Partridge,</t>
  </si>
  <si>
    <t xml:space="preserve">H. Watanabe, S. Iwata, K. Hashimoto , F. Misaizu , K. Fuke, </t>
  </si>
  <si>
    <t>N.F. Dalleska, B.L. Tjelta, P.B. Armentrout,</t>
  </si>
  <si>
    <t>C. W. Bauschlicher, Jr.,  H. Partridge,</t>
  </si>
  <si>
    <t xml:space="preserve">K. Daigoku, K. Hashimoto, </t>
  </si>
  <si>
    <t>International Journal of Mass Spectrometry 232 (2004) 59.</t>
  </si>
  <si>
    <t>Journal of the American Chemical Society 121 (1999) 1986</t>
  </si>
  <si>
    <t>Journal of the American Chemical Society 121 (1999) 8898</t>
  </si>
  <si>
    <t xml:space="preserve"> Journal of Chemical Physics 92 (1990) 5900</t>
  </si>
  <si>
    <t xml:space="preserve"> J. Phys. Chern. 74, 1466 (1970)</t>
  </si>
  <si>
    <t>Journal of Physical Chemistry A 102 (1998) 9978</t>
  </si>
  <si>
    <t>Journal of Physical Chemistry A 102 (1998) 219</t>
  </si>
  <si>
    <t>Journal of Physical Chemistry A 103 (1999) 8093</t>
  </si>
  <si>
    <t xml:space="preserve"> Inorganic Chemistry 33 (1994) 419.</t>
  </si>
  <si>
    <t>Journal of Physical Chemistry A 107 (2003) 386.</t>
  </si>
  <si>
    <t>Canadian Journal of Chemistry 589 (1992) 589.</t>
  </si>
  <si>
    <t>Inorganic Chemistry, 45 (2006) 4811.</t>
  </si>
  <si>
    <r>
      <rPr>
        <sz val="11"/>
        <color theme="1"/>
        <rFont val="Calibri"/>
        <family val="2"/>
      </rPr>
      <t>Δ</t>
    </r>
    <r>
      <rPr>
        <sz val="12.65"/>
        <color theme="1"/>
        <rFont val="Calibri"/>
        <family val="2"/>
      </rPr>
      <t>G</t>
    </r>
  </si>
  <si>
    <t>Journal of Physical Chemistry A 116 (2012) 3802</t>
  </si>
  <si>
    <t>Journal of Physical Chemistry 100 1996 4790.</t>
  </si>
  <si>
    <r>
      <t>J. Am. Chem. Soc.</t>
    </r>
    <r>
      <rPr>
        <sz val="11"/>
        <color theme="1"/>
        <rFont val="Calibri"/>
        <family val="2"/>
        <scheme val="minor"/>
      </rPr>
      <t>, 1996, 118 (24), pp 5752–5763</t>
    </r>
  </si>
  <si>
    <t>Journal of the American Chemical Society 121 (1999) 7360.</t>
  </si>
  <si>
    <t>Journal of Physical Chemistry 106 (2002) 5118.</t>
  </si>
  <si>
    <t>Journal of the American Chemical Society 120 (1998) 5842</t>
  </si>
  <si>
    <t>Journal of Physical Chemistry 96 (1992) 7316.</t>
  </si>
  <si>
    <t>Journal of Chemical Physics 96 (1992) 4453</t>
  </si>
  <si>
    <t xml:space="preserve"> Journal of Physical Chemistry A 108 (2004) 7261</t>
  </si>
  <si>
    <t>Journal of Chemical Physics 117 (2002) 9838.</t>
  </si>
  <si>
    <t>Journal of Chemical Physics 65 (1976) 4022</t>
  </si>
  <si>
    <t xml:space="preserve"> Journal of Chemical Physics 96 (1992) 4453.</t>
  </si>
  <si>
    <t xml:space="preserve">Journal of the American Chemical Society 117 (1995) 755. </t>
  </si>
  <si>
    <t>Journal of Physical Chemistry 98 (1994) 4191.</t>
  </si>
  <si>
    <t>Journal of Physical Chemistry 95 (1991) 3946.</t>
  </si>
  <si>
    <t>Journal of Chemical Physics 121 (2004) 3569.</t>
  </si>
  <si>
    <t>[Mg(H2O)n]2+</t>
  </si>
  <si>
    <t>E0</t>
  </si>
  <si>
    <t>E0 at 0 K</t>
  </si>
  <si>
    <t>ΔE at 298 K</t>
  </si>
  <si>
    <t>ΔG at 300 K</t>
  </si>
  <si>
    <t>ΔH at 300 K</t>
  </si>
  <si>
    <t>ΔH at 298 K</t>
  </si>
  <si>
    <t>isomer</t>
  </si>
  <si>
    <t>ΔH at 298.15 K</t>
  </si>
  <si>
    <t>ΔH at 0 K</t>
  </si>
  <si>
    <t>free energy</t>
  </si>
  <si>
    <t>exp</t>
  </si>
  <si>
    <t xml:space="preserve">ΔE </t>
  </si>
  <si>
    <t>(eV)</t>
  </si>
  <si>
    <t>(J)</t>
  </si>
  <si>
    <t>(kJ/mol)</t>
  </si>
  <si>
    <t>kcal/mol</t>
  </si>
  <si>
    <t>kJ/mol</t>
  </si>
  <si>
    <t>n-1</t>
  </si>
  <si>
    <t>kJ/mol (298K)</t>
  </si>
  <si>
    <t>ΔH at  0 K</t>
  </si>
  <si>
    <t>Figure 3</t>
  </si>
  <si>
    <t>Table 6</t>
  </si>
  <si>
    <t>Deposited Table12S</t>
  </si>
  <si>
    <t xml:space="preserve">ΔH </t>
  </si>
  <si>
    <t>CPMD</t>
  </si>
  <si>
    <t>[Sr(H2O)n]+</t>
  </si>
  <si>
    <t>[Mg(H2O)n]+</t>
  </si>
  <si>
    <t>[Sr(H2O)n]2+</t>
  </si>
  <si>
    <t>eV</t>
  </si>
  <si>
    <t>6+1</t>
  </si>
  <si>
    <t>X</t>
  </si>
  <si>
    <t>Y</t>
  </si>
  <si>
    <t>4,1</t>
  </si>
  <si>
    <t>7+1</t>
  </si>
  <si>
    <t>6+2</t>
  </si>
  <si>
    <t>4,2</t>
  </si>
  <si>
    <t>SCF AE1</t>
  </si>
  <si>
    <t>8+1</t>
  </si>
  <si>
    <t>5,1</t>
  </si>
  <si>
    <t>[Ca(H2O)n]+</t>
  </si>
  <si>
    <t>7+2</t>
  </si>
  <si>
    <t>2nd shell molecule binds to 1st shell one molecule</t>
  </si>
  <si>
    <t>6,1</t>
  </si>
  <si>
    <t>4+2</t>
  </si>
  <si>
    <t>6,2</t>
  </si>
  <si>
    <t>6,12</t>
  </si>
  <si>
    <t>DFT open triangle and star</t>
  </si>
  <si>
    <t>CPMD open circle and cross</t>
  </si>
  <si>
    <t>2nd shell molecule binds to 1st shell two molecules</t>
  </si>
  <si>
    <t>SCF VE1</t>
  </si>
  <si>
    <t>primary loss</t>
  </si>
</sst>
</file>

<file path=xl/styles.xml><?xml version="1.0" encoding="utf-8"?>
<styleSheet xmlns="http://schemas.openxmlformats.org/spreadsheetml/2006/main">
  <fonts count="34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48"/>
      <color theme="1"/>
      <name val="Verdana"/>
      <family val="2"/>
    </font>
    <font>
      <vertAlign val="subscript"/>
      <sz val="48"/>
      <color theme="1"/>
      <name val="Verdana"/>
      <family val="2"/>
    </font>
    <font>
      <vertAlign val="superscript"/>
      <sz val="48"/>
      <color theme="1"/>
      <name val="Verdana"/>
      <family val="2"/>
    </font>
    <font>
      <sz val="12"/>
      <color theme="1"/>
      <name val="Verdana"/>
      <family val="2"/>
    </font>
    <font>
      <b/>
      <sz val="12"/>
      <color theme="1"/>
      <name val="Verdana"/>
      <family val="2"/>
    </font>
    <font>
      <b/>
      <sz val="10"/>
      <color theme="1"/>
      <name val="Calibri"/>
      <family val="2"/>
    </font>
    <font>
      <b/>
      <sz val="10"/>
      <color theme="1"/>
      <name val="Verdana"/>
      <family val="2"/>
    </font>
    <font>
      <sz val="48"/>
      <name val="Verdana"/>
      <family val="2"/>
    </font>
    <font>
      <vertAlign val="superscript"/>
      <sz val="48"/>
      <name val="Verdana"/>
      <family val="2"/>
    </font>
    <font>
      <b/>
      <sz val="48"/>
      <name val="Verdana"/>
      <family val="2"/>
    </font>
    <font>
      <b/>
      <sz val="12"/>
      <name val="Verdana"/>
      <family val="2"/>
    </font>
    <font>
      <sz val="12"/>
      <color indexed="8"/>
      <name val="Verdana"/>
      <family val="2"/>
    </font>
    <font>
      <b/>
      <sz val="12"/>
      <color indexed="8"/>
      <name val="Verdana"/>
      <family val="2"/>
    </font>
    <font>
      <sz val="12"/>
      <color theme="1"/>
      <name val="Calibri"/>
      <family val="2"/>
    </font>
    <font>
      <sz val="12"/>
      <name val="Verdana"/>
      <family val="2"/>
    </font>
    <font>
      <vertAlign val="subscript"/>
      <sz val="12"/>
      <name val="Verdana"/>
      <family val="2"/>
    </font>
    <font>
      <vertAlign val="superscript"/>
      <sz val="12"/>
      <name val="Verdana"/>
      <family val="2"/>
    </font>
    <font>
      <sz val="10"/>
      <color theme="1"/>
      <name val="Verdana"/>
      <family val="2"/>
    </font>
    <font>
      <sz val="10"/>
      <name val="Arial Unicode MS"/>
      <family val="2"/>
    </font>
    <font>
      <sz val="10"/>
      <color theme="1"/>
      <name val="Calibri"/>
      <family val="2"/>
      <scheme val="minor"/>
    </font>
    <font>
      <sz val="11"/>
      <color theme="1"/>
      <name val="Verdana"/>
      <family val="2"/>
    </font>
    <font>
      <sz val="12"/>
      <color theme="1"/>
      <name val="Times New Roman"/>
      <family val="1"/>
    </font>
    <font>
      <vertAlign val="superscript"/>
      <sz val="10"/>
      <name val="Arial Unicode MS"/>
      <family val="2"/>
    </font>
    <font>
      <sz val="11"/>
      <name val="Calibri"/>
      <family val="2"/>
      <scheme val="minor"/>
    </font>
    <font>
      <u/>
      <sz val="11"/>
      <color theme="10"/>
      <name val="Calibri"/>
      <family val="2"/>
    </font>
    <font>
      <sz val="11"/>
      <name val="Calibri"/>
      <family val="2"/>
    </font>
    <font>
      <sz val="20"/>
      <color theme="1"/>
      <name val="Calibri"/>
      <family val="2"/>
      <scheme val="minor"/>
    </font>
    <font>
      <sz val="11"/>
      <color theme="1"/>
      <name val="Calibri"/>
      <family val="2"/>
    </font>
    <font>
      <sz val="9"/>
      <color theme="1"/>
      <name val="Verdana"/>
      <family val="2"/>
    </font>
    <font>
      <sz val="12.65"/>
      <color theme="1"/>
      <name val="Calibri"/>
      <family val="2"/>
    </font>
    <font>
      <i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rgb="FF9966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3399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26" fillId="0" borderId="0" applyNumberFormat="0" applyFill="0" applyBorder="0" applyAlignment="0" applyProtection="0">
      <alignment vertical="top"/>
      <protection locked="0"/>
    </xf>
  </cellStyleXfs>
  <cellXfs count="54">
    <xf numFmtId="0" fontId="0" fillId="0" borderId="0" xfId="0"/>
    <xf numFmtId="0" fontId="2" fillId="2" borderId="0" xfId="0" applyFont="1" applyFill="1"/>
    <xf numFmtId="0" fontId="5" fillId="0" borderId="0" xfId="0" applyFont="1"/>
    <xf numFmtId="0" fontId="5" fillId="0" borderId="0" xfId="0" applyFont="1" applyFill="1"/>
    <xf numFmtId="0" fontId="5" fillId="3" borderId="0" xfId="0" applyFont="1" applyFill="1"/>
    <xf numFmtId="0" fontId="6" fillId="4" borderId="0" xfId="0" applyFont="1" applyFill="1"/>
    <xf numFmtId="0" fontId="6" fillId="5" borderId="0" xfId="0" applyFont="1" applyFill="1"/>
    <xf numFmtId="0" fontId="6" fillId="6" borderId="0" xfId="0" applyFont="1" applyFill="1"/>
    <xf numFmtId="0" fontId="6" fillId="0" borderId="0" xfId="0" applyFont="1" applyFill="1"/>
    <xf numFmtId="0" fontId="6" fillId="0" borderId="0" xfId="0" applyFont="1"/>
    <xf numFmtId="0" fontId="5" fillId="7" borderId="0" xfId="0" applyFont="1" applyFill="1"/>
    <xf numFmtId="0" fontId="6" fillId="7" borderId="0" xfId="0" applyFont="1" applyFill="1"/>
    <xf numFmtId="0" fontId="0" fillId="0" borderId="0" xfId="0" applyFill="1"/>
    <xf numFmtId="0" fontId="9" fillId="8" borderId="0" xfId="0" applyFont="1" applyFill="1"/>
    <xf numFmtId="0" fontId="11" fillId="0" borderId="0" xfId="0" applyFont="1" applyFill="1"/>
    <xf numFmtId="0" fontId="5" fillId="9" borderId="0" xfId="0" applyFont="1" applyFill="1"/>
    <xf numFmtId="0" fontId="12" fillId="0" borderId="0" xfId="0" applyFont="1" applyFill="1"/>
    <xf numFmtId="0" fontId="5" fillId="10" borderId="0" xfId="0" applyFont="1" applyFill="1"/>
    <xf numFmtId="0" fontId="13" fillId="0" borderId="0" xfId="0" applyNumberFormat="1" applyFont="1" applyFill="1" applyBorder="1" applyAlignment="1" applyProtection="1"/>
    <xf numFmtId="0" fontId="6" fillId="11" borderId="0" xfId="0" applyFont="1" applyFill="1"/>
    <xf numFmtId="0" fontId="14" fillId="0" borderId="0" xfId="0" applyNumberFormat="1" applyFont="1" applyFill="1" applyBorder="1" applyAlignment="1" applyProtection="1"/>
    <xf numFmtId="0" fontId="5" fillId="11" borderId="0" xfId="0" applyFont="1" applyFill="1"/>
    <xf numFmtId="0" fontId="5" fillId="6" borderId="0" xfId="0" applyFont="1" applyFill="1"/>
    <xf numFmtId="0" fontId="16" fillId="0" borderId="0" xfId="0" applyFont="1" applyFill="1"/>
    <xf numFmtId="0" fontId="5" fillId="5" borderId="0" xfId="0" applyFont="1" applyFill="1"/>
    <xf numFmtId="0" fontId="19" fillId="12" borderId="0" xfId="0" applyFont="1" applyFill="1"/>
    <xf numFmtId="0" fontId="19" fillId="0" borderId="0" xfId="0" applyFont="1"/>
    <xf numFmtId="0" fontId="20" fillId="13" borderId="0" xfId="0" applyFont="1" applyFill="1"/>
    <xf numFmtId="0" fontId="21" fillId="12" borderId="0" xfId="0" applyFont="1" applyFill="1"/>
    <xf numFmtId="0" fontId="22" fillId="0" borderId="0" xfId="0" applyFont="1"/>
    <xf numFmtId="0" fontId="19" fillId="0" borderId="0" xfId="0" applyFont="1" applyFill="1"/>
    <xf numFmtId="0" fontId="0" fillId="5" borderId="0" xfId="0" applyFill="1"/>
    <xf numFmtId="0" fontId="23" fillId="0" borderId="0" xfId="0" applyFont="1"/>
    <xf numFmtId="0" fontId="20" fillId="0" borderId="0" xfId="0" applyFont="1" applyFill="1"/>
    <xf numFmtId="0" fontId="20" fillId="0" borderId="0" xfId="0" applyFont="1"/>
    <xf numFmtId="0" fontId="25" fillId="0" borderId="0" xfId="0" applyFont="1"/>
    <xf numFmtId="0" fontId="1" fillId="0" borderId="0" xfId="0" applyFont="1"/>
    <xf numFmtId="0" fontId="0" fillId="0" borderId="0" xfId="0" applyFont="1"/>
    <xf numFmtId="0" fontId="25" fillId="0" borderId="0" xfId="0" applyFont="1" applyFill="1"/>
    <xf numFmtId="0" fontId="0" fillId="0" borderId="0" xfId="0" applyFont="1" applyFill="1"/>
    <xf numFmtId="0" fontId="1" fillId="0" borderId="0" xfId="0" applyFont="1" applyFill="1"/>
    <xf numFmtId="0" fontId="27" fillId="0" borderId="0" xfId="1" applyFont="1" applyFill="1" applyAlignment="1" applyProtection="1"/>
    <xf numFmtId="0" fontId="0" fillId="14" borderId="0" xfId="0" applyFill="1"/>
    <xf numFmtId="0" fontId="28" fillId="0" borderId="0" xfId="0" applyFont="1" applyFill="1"/>
    <xf numFmtId="0" fontId="29" fillId="0" borderId="0" xfId="0" applyFont="1"/>
    <xf numFmtId="0" fontId="30" fillId="0" borderId="0" xfId="0" applyFont="1"/>
    <xf numFmtId="0" fontId="5" fillId="0" borderId="0" xfId="0" applyFont="1" applyAlignment="1">
      <alignment horizontal="justify"/>
    </xf>
    <xf numFmtId="0" fontId="32" fillId="0" borderId="0" xfId="0" applyFont="1"/>
    <xf numFmtId="0" fontId="29" fillId="0" borderId="0" xfId="0" applyFont="1" applyFill="1"/>
    <xf numFmtId="0" fontId="0" fillId="15" borderId="0" xfId="0" applyFill="1"/>
    <xf numFmtId="0" fontId="29" fillId="16" borderId="0" xfId="0" applyFont="1" applyFill="1"/>
    <xf numFmtId="0" fontId="0" fillId="16" borderId="0" xfId="0" applyFill="1"/>
    <xf numFmtId="0" fontId="0" fillId="9" borderId="0" xfId="0" applyFill="1"/>
    <xf numFmtId="0" fontId="33" fillId="14" borderId="0" xfId="0" applyFont="1" applyFill="1"/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png"/><Relationship Id="rId21" Type="http://schemas.openxmlformats.org/officeDocument/2006/relationships/image" Target="../media/image21.emf"/><Relationship Id="rId7" Type="http://schemas.openxmlformats.org/officeDocument/2006/relationships/image" Target="../media/image7.png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png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png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65</xdr:col>
      <xdr:colOff>379011</xdr:colOff>
      <xdr:row>17</xdr:row>
      <xdr:rowOff>79005</xdr:rowOff>
    </xdr:from>
    <xdr:to>
      <xdr:col>74</xdr:col>
      <xdr:colOff>453556</xdr:colOff>
      <xdr:row>35</xdr:row>
      <xdr:rowOff>36443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691311" y="3408945"/>
          <a:ext cx="7572625" cy="3249278"/>
        </a:xfrm>
        <a:prstGeom prst="rect">
          <a:avLst/>
        </a:prstGeom>
        <a:noFill/>
      </xdr:spPr>
    </xdr:pic>
    <xdr:clientData/>
  </xdr:twoCellAnchor>
  <xdr:twoCellAnchor editAs="oneCell">
    <xdr:from>
      <xdr:col>92</xdr:col>
      <xdr:colOff>371062</xdr:colOff>
      <xdr:row>6</xdr:row>
      <xdr:rowOff>165653</xdr:rowOff>
    </xdr:from>
    <xdr:to>
      <xdr:col>92</xdr:col>
      <xdr:colOff>3154680</xdr:colOff>
      <xdr:row>15</xdr:row>
      <xdr:rowOff>55925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371662" y="1483913"/>
          <a:ext cx="2783618" cy="153619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92</xdr:col>
      <xdr:colOff>44922</xdr:colOff>
      <xdr:row>21</xdr:row>
      <xdr:rowOff>49364</xdr:rowOff>
    </xdr:from>
    <xdr:to>
      <xdr:col>92</xdr:col>
      <xdr:colOff>3657600</xdr:colOff>
      <xdr:row>43</xdr:row>
      <xdr:rowOff>103698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1045522" y="4110824"/>
          <a:ext cx="3612678" cy="40776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93</xdr:col>
      <xdr:colOff>132521</xdr:colOff>
      <xdr:row>5</xdr:row>
      <xdr:rowOff>70249</xdr:rowOff>
    </xdr:from>
    <xdr:to>
      <xdr:col>100</xdr:col>
      <xdr:colOff>124239</xdr:colOff>
      <xdr:row>10</xdr:row>
      <xdr:rowOff>125894</xdr:rowOff>
    </xdr:to>
    <xdr:pic>
      <xdr:nvPicPr>
        <xdr:cNvPr id="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4882161" y="1175149"/>
          <a:ext cx="3321658" cy="1000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126</xdr:col>
      <xdr:colOff>59633</xdr:colOff>
      <xdr:row>8</xdr:row>
      <xdr:rowOff>63499</xdr:rowOff>
    </xdr:from>
    <xdr:to>
      <xdr:col>126</xdr:col>
      <xdr:colOff>7056119</xdr:colOff>
      <xdr:row>34</xdr:row>
      <xdr:rowOff>160684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 rot="5400000">
          <a:off x="113443023" y="797229"/>
          <a:ext cx="4852065" cy="6996486"/>
        </a:xfrm>
        <a:prstGeom prst="rect">
          <a:avLst/>
        </a:prstGeom>
        <a:noFill/>
      </xdr:spPr>
    </xdr:pic>
    <xdr:clientData/>
  </xdr:twoCellAnchor>
  <xdr:twoCellAnchor editAs="oneCell">
    <xdr:from>
      <xdr:col>117</xdr:col>
      <xdr:colOff>53009</xdr:colOff>
      <xdr:row>10</xdr:row>
      <xdr:rowOff>159026</xdr:rowOff>
    </xdr:from>
    <xdr:to>
      <xdr:col>117</xdr:col>
      <xdr:colOff>4091940</xdr:colOff>
      <xdr:row>26</xdr:row>
      <xdr:rowOff>30147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2519149" y="2208806"/>
          <a:ext cx="4038931" cy="2797201"/>
        </a:xfrm>
        <a:prstGeom prst="rect">
          <a:avLst/>
        </a:prstGeom>
        <a:noFill/>
      </xdr:spPr>
    </xdr:pic>
    <xdr:clientData/>
  </xdr:twoCellAnchor>
  <xdr:twoCellAnchor editAs="oneCell">
    <xdr:from>
      <xdr:col>181</xdr:col>
      <xdr:colOff>0</xdr:colOff>
      <xdr:row>10</xdr:row>
      <xdr:rowOff>0</xdr:rowOff>
    </xdr:from>
    <xdr:to>
      <xdr:col>181</xdr:col>
      <xdr:colOff>2903220</xdr:colOff>
      <xdr:row>21</xdr:row>
      <xdr:rowOff>173532</xdr:rowOff>
    </xdr:to>
    <xdr:pic>
      <xdr:nvPicPr>
        <xdr:cNvPr id="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73652180" y="2171700"/>
          <a:ext cx="2903220" cy="218521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190</xdr:col>
      <xdr:colOff>76200</xdr:colOff>
      <xdr:row>11</xdr:row>
      <xdr:rowOff>0</xdr:rowOff>
    </xdr:from>
    <xdr:to>
      <xdr:col>190</xdr:col>
      <xdr:colOff>4236720</xdr:colOff>
      <xdr:row>25</xdr:row>
      <xdr:rowOff>121359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82346600" y="2354580"/>
          <a:ext cx="4160520" cy="2681679"/>
        </a:xfrm>
        <a:prstGeom prst="rect">
          <a:avLst/>
        </a:prstGeom>
        <a:noFill/>
      </xdr:spPr>
    </xdr:pic>
    <xdr:clientData/>
  </xdr:twoCellAnchor>
  <xdr:twoCellAnchor editAs="oneCell">
    <xdr:from>
      <xdr:col>227</xdr:col>
      <xdr:colOff>46120</xdr:colOff>
      <xdr:row>8</xdr:row>
      <xdr:rowOff>145774</xdr:rowOff>
    </xdr:from>
    <xdr:to>
      <xdr:col>227</xdr:col>
      <xdr:colOff>3893820</xdr:colOff>
      <xdr:row>21</xdr:row>
      <xdr:rowOff>139809</xdr:rowOff>
    </xdr:to>
    <xdr:pic>
      <xdr:nvPicPr>
        <xdr:cNvPr id="1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21871940" y="1829794"/>
          <a:ext cx="3847700" cy="2371475"/>
        </a:xfrm>
        <a:prstGeom prst="rect">
          <a:avLst/>
        </a:prstGeom>
        <a:noFill/>
      </xdr:spPr>
    </xdr:pic>
    <xdr:clientData/>
  </xdr:twoCellAnchor>
  <xdr:twoCellAnchor editAs="oneCell">
    <xdr:from>
      <xdr:col>221</xdr:col>
      <xdr:colOff>103088</xdr:colOff>
      <xdr:row>8</xdr:row>
      <xdr:rowOff>74295</xdr:rowOff>
    </xdr:from>
    <xdr:to>
      <xdr:col>221</xdr:col>
      <xdr:colOff>3870960</xdr:colOff>
      <xdr:row>26</xdr:row>
      <xdr:rowOff>39756</xdr:rowOff>
    </xdr:to>
    <xdr:pic>
      <xdr:nvPicPr>
        <xdr:cNvPr id="1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14804208" y="1758315"/>
          <a:ext cx="3767872" cy="3257301"/>
        </a:xfrm>
        <a:prstGeom prst="rect">
          <a:avLst/>
        </a:prstGeom>
        <a:noFill/>
      </xdr:spPr>
    </xdr:pic>
    <xdr:clientData/>
  </xdr:twoCellAnchor>
  <xdr:twoCellAnchor editAs="oneCell">
    <xdr:from>
      <xdr:col>221</xdr:col>
      <xdr:colOff>66262</xdr:colOff>
      <xdr:row>28</xdr:row>
      <xdr:rowOff>59635</xdr:rowOff>
    </xdr:from>
    <xdr:to>
      <xdr:col>221</xdr:col>
      <xdr:colOff>3863340</xdr:colOff>
      <xdr:row>40</xdr:row>
      <xdr:rowOff>70237</xdr:rowOff>
    </xdr:to>
    <xdr:pic>
      <xdr:nvPicPr>
        <xdr:cNvPr id="1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14767382" y="5401255"/>
          <a:ext cx="3797078" cy="2205162"/>
        </a:xfrm>
        <a:prstGeom prst="rect">
          <a:avLst/>
        </a:prstGeom>
        <a:noFill/>
      </xdr:spPr>
    </xdr:pic>
    <xdr:clientData/>
  </xdr:twoCellAnchor>
  <xdr:twoCellAnchor editAs="oneCell">
    <xdr:from>
      <xdr:col>229</xdr:col>
      <xdr:colOff>60960</xdr:colOff>
      <xdr:row>8</xdr:row>
      <xdr:rowOff>91440</xdr:rowOff>
    </xdr:from>
    <xdr:to>
      <xdr:col>230</xdr:col>
      <xdr:colOff>30479</xdr:colOff>
      <xdr:row>22</xdr:row>
      <xdr:rowOff>152400</xdr:rowOff>
    </xdr:to>
    <xdr:pic>
      <xdr:nvPicPr>
        <xdr:cNvPr id="13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26397820" y="1775460"/>
          <a:ext cx="4739639" cy="2621280"/>
        </a:xfrm>
        <a:prstGeom prst="rect">
          <a:avLst/>
        </a:prstGeom>
        <a:noFill/>
      </xdr:spPr>
    </xdr:pic>
    <xdr:clientData/>
  </xdr:twoCellAnchor>
  <xdr:twoCellAnchor editAs="oneCell">
    <xdr:from>
      <xdr:col>174</xdr:col>
      <xdr:colOff>601980</xdr:colOff>
      <xdr:row>7</xdr:row>
      <xdr:rowOff>175260</xdr:rowOff>
    </xdr:from>
    <xdr:to>
      <xdr:col>175</xdr:col>
      <xdr:colOff>4000500</xdr:colOff>
      <xdr:row>35</xdr:row>
      <xdr:rowOff>121920</xdr:rowOff>
    </xdr:to>
    <xdr:pic>
      <xdr:nvPicPr>
        <xdr:cNvPr id="1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66283640" y="1798320"/>
          <a:ext cx="4008120" cy="5067300"/>
        </a:xfrm>
        <a:prstGeom prst="rect">
          <a:avLst/>
        </a:prstGeom>
        <a:noFill/>
      </xdr:spPr>
    </xdr:pic>
    <xdr:clientData/>
  </xdr:twoCellAnchor>
  <xdr:twoCellAnchor editAs="oneCell">
    <xdr:from>
      <xdr:col>209</xdr:col>
      <xdr:colOff>0</xdr:colOff>
      <xdr:row>8</xdr:row>
      <xdr:rowOff>0</xdr:rowOff>
    </xdr:from>
    <xdr:to>
      <xdr:col>209</xdr:col>
      <xdr:colOff>3817620</xdr:colOff>
      <xdr:row>35</xdr:row>
      <xdr:rowOff>129540</xdr:rowOff>
    </xdr:to>
    <xdr:pic>
      <xdr:nvPicPr>
        <xdr:cNvPr id="15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00741280" y="1684020"/>
          <a:ext cx="3817620" cy="5067300"/>
        </a:xfrm>
        <a:prstGeom prst="rect">
          <a:avLst/>
        </a:prstGeom>
        <a:noFill/>
      </xdr:spPr>
    </xdr:pic>
    <xdr:clientData/>
  </xdr:twoCellAnchor>
  <xdr:twoCellAnchor editAs="oneCell">
    <xdr:from>
      <xdr:col>108</xdr:col>
      <xdr:colOff>0</xdr:colOff>
      <xdr:row>9</xdr:row>
      <xdr:rowOff>0</xdr:rowOff>
    </xdr:from>
    <xdr:to>
      <xdr:col>108</xdr:col>
      <xdr:colOff>6736080</xdr:colOff>
      <xdr:row>33</xdr:row>
      <xdr:rowOff>91440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95493840" y="1988820"/>
          <a:ext cx="6736080" cy="4480560"/>
        </a:xfrm>
        <a:prstGeom prst="rect">
          <a:avLst/>
        </a:prstGeom>
        <a:noFill/>
      </xdr:spPr>
    </xdr:pic>
    <xdr:clientData/>
  </xdr:twoCellAnchor>
  <xdr:twoCellAnchor editAs="oneCell">
    <xdr:from>
      <xdr:col>108</xdr:col>
      <xdr:colOff>0</xdr:colOff>
      <xdr:row>35</xdr:row>
      <xdr:rowOff>0</xdr:rowOff>
    </xdr:from>
    <xdr:to>
      <xdr:col>108</xdr:col>
      <xdr:colOff>6858000</xdr:colOff>
      <xdr:row>53</xdr:row>
      <xdr:rowOff>0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95493840" y="6743700"/>
          <a:ext cx="6858000" cy="3291840"/>
        </a:xfrm>
        <a:prstGeom prst="rect">
          <a:avLst/>
        </a:prstGeom>
        <a:noFill/>
      </xdr:spPr>
    </xdr:pic>
    <xdr:clientData/>
  </xdr:twoCellAnchor>
  <xdr:twoCellAnchor editAs="oneCell">
    <xdr:from>
      <xdr:col>109</xdr:col>
      <xdr:colOff>190500</xdr:colOff>
      <xdr:row>10</xdr:row>
      <xdr:rowOff>161925</xdr:rowOff>
    </xdr:from>
    <xdr:to>
      <xdr:col>109</xdr:col>
      <xdr:colOff>7334250</xdr:colOff>
      <xdr:row>48</xdr:row>
      <xdr:rowOff>53340</xdr:rowOff>
    </xdr:to>
    <xdr:pic>
      <xdr:nvPicPr>
        <xdr:cNvPr id="205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2660450" y="2314575"/>
          <a:ext cx="7143750" cy="6768465"/>
        </a:xfrm>
        <a:prstGeom prst="rect">
          <a:avLst/>
        </a:prstGeom>
        <a:noFill/>
      </xdr:spPr>
    </xdr:pic>
    <xdr:clientData/>
  </xdr:twoCellAnchor>
  <xdr:twoCellAnchor editAs="oneCell">
    <xdr:from>
      <xdr:col>109</xdr:col>
      <xdr:colOff>2362200</xdr:colOff>
      <xdr:row>54</xdr:row>
      <xdr:rowOff>161925</xdr:rowOff>
    </xdr:from>
    <xdr:to>
      <xdr:col>109</xdr:col>
      <xdr:colOff>5562600</xdr:colOff>
      <xdr:row>56</xdr:row>
      <xdr:rowOff>80010</xdr:rowOff>
    </xdr:to>
    <xdr:pic>
      <xdr:nvPicPr>
        <xdr:cNvPr id="205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04832150" y="10277475"/>
          <a:ext cx="3200400" cy="280035"/>
        </a:xfrm>
        <a:prstGeom prst="rect">
          <a:avLst/>
        </a:prstGeom>
        <a:noFill/>
      </xdr:spPr>
    </xdr:pic>
    <xdr:clientData/>
  </xdr:twoCellAnchor>
  <xdr:twoCellAnchor editAs="oneCell">
    <xdr:from>
      <xdr:col>109</xdr:col>
      <xdr:colOff>93532</xdr:colOff>
      <xdr:row>80</xdr:row>
      <xdr:rowOff>66675</xdr:rowOff>
    </xdr:from>
    <xdr:to>
      <xdr:col>109</xdr:col>
      <xdr:colOff>7343935</xdr:colOff>
      <xdr:row>107</xdr:row>
      <xdr:rowOff>173355</xdr:rowOff>
    </xdr:to>
    <xdr:pic>
      <xdr:nvPicPr>
        <xdr:cNvPr id="205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2563482" y="14887575"/>
          <a:ext cx="7250403" cy="4993005"/>
        </a:xfrm>
        <a:prstGeom prst="rect">
          <a:avLst/>
        </a:prstGeom>
        <a:noFill/>
      </xdr:spPr>
    </xdr:pic>
    <xdr:clientData/>
  </xdr:twoCellAnchor>
  <xdr:twoCellAnchor editAs="oneCell">
    <xdr:from>
      <xdr:col>109</xdr:col>
      <xdr:colOff>47624</xdr:colOff>
      <xdr:row>58</xdr:row>
      <xdr:rowOff>180974</xdr:rowOff>
    </xdr:from>
    <xdr:to>
      <xdr:col>109</xdr:col>
      <xdr:colOff>7440656</xdr:colOff>
      <xdr:row>77</xdr:row>
      <xdr:rowOff>123824</xdr:rowOff>
    </xdr:to>
    <xdr:pic>
      <xdr:nvPicPr>
        <xdr:cNvPr id="2057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02517574" y="11020424"/>
          <a:ext cx="7393032" cy="3381375"/>
        </a:xfrm>
        <a:prstGeom prst="rect">
          <a:avLst/>
        </a:prstGeom>
        <a:noFill/>
      </xdr:spPr>
    </xdr:pic>
    <xdr:clientData/>
  </xdr:twoCellAnchor>
  <xdr:twoCellAnchor editAs="oneCell">
    <xdr:from>
      <xdr:col>109</xdr:col>
      <xdr:colOff>0</xdr:colOff>
      <xdr:row>109</xdr:row>
      <xdr:rowOff>0</xdr:rowOff>
    </xdr:from>
    <xdr:to>
      <xdr:col>109</xdr:col>
      <xdr:colOff>3322320</xdr:colOff>
      <xdr:row>126</xdr:row>
      <xdr:rowOff>167640</xdr:rowOff>
    </xdr:to>
    <xdr:pic>
      <xdr:nvPicPr>
        <xdr:cNvPr id="205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02489000" y="20276820"/>
          <a:ext cx="3322320" cy="3276600"/>
        </a:xfrm>
        <a:prstGeom prst="rect">
          <a:avLst/>
        </a:prstGeom>
        <a:noFill/>
      </xdr:spPr>
    </xdr:pic>
    <xdr:clientData/>
  </xdr:twoCellAnchor>
  <xdr:twoCellAnchor editAs="oneCell">
    <xdr:from>
      <xdr:col>109</xdr:col>
      <xdr:colOff>2314575</xdr:colOff>
      <xdr:row>48</xdr:row>
      <xdr:rowOff>152400</xdr:rowOff>
    </xdr:from>
    <xdr:to>
      <xdr:col>109</xdr:col>
      <xdr:colOff>5553075</xdr:colOff>
      <xdr:row>54</xdr:row>
      <xdr:rowOff>47625</xdr:rowOff>
    </xdr:to>
    <xdr:pic>
      <xdr:nvPicPr>
        <xdr:cNvPr id="2059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04784525" y="9182100"/>
          <a:ext cx="3238500" cy="98107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BC191"/>
  <sheetViews>
    <sheetView tabSelected="1" topLeftCell="G1" zoomScale="60" zoomScaleNormal="60" workbookViewId="0">
      <selection activeCell="S1" sqref="S1:S17"/>
    </sheetView>
  </sheetViews>
  <sheetFormatPr defaultColWidth="8.88671875" defaultRowHeight="16.2"/>
  <cols>
    <col min="1" max="1" width="8.88671875" style="2"/>
    <col min="2" max="2" width="62.6640625" style="2" bestFit="1" customWidth="1"/>
    <col min="3" max="3" width="35.33203125" style="2" customWidth="1"/>
    <col min="4" max="4" width="15.6640625" style="2" bestFit="1" customWidth="1"/>
    <col min="5" max="7" width="17.33203125" style="2" bestFit="1" customWidth="1"/>
    <col min="8" max="8" width="4.109375" style="2" bestFit="1" customWidth="1"/>
    <col min="9" max="9" width="17.33203125" style="2" bestFit="1" customWidth="1"/>
    <col min="10" max="10" width="17.88671875" style="2" bestFit="1" customWidth="1"/>
    <col min="11" max="11" width="40.6640625" style="2" bestFit="1" customWidth="1"/>
    <col min="12" max="12" width="17.33203125" style="2" bestFit="1" customWidth="1"/>
    <col min="13" max="14" width="20.33203125" style="2" bestFit="1" customWidth="1"/>
    <col min="15" max="15" width="41.33203125" style="2" bestFit="1" customWidth="1"/>
    <col min="16" max="16" width="23.44140625" style="2" bestFit="1" customWidth="1"/>
    <col min="17" max="17" width="17.33203125" style="2" bestFit="1" customWidth="1"/>
    <col min="18" max="18" width="5.109375" style="2" customWidth="1"/>
    <col min="19" max="19" width="27.109375" style="2" bestFit="1" customWidth="1"/>
    <col min="20" max="20" width="27.109375" style="2" customWidth="1"/>
    <col min="21" max="21" width="15.6640625" style="2" bestFit="1" customWidth="1"/>
    <col min="22" max="22" width="27.6640625" style="2" bestFit="1" customWidth="1"/>
    <col min="23" max="23" width="40.21875" style="3" bestFit="1" customWidth="1"/>
    <col min="24" max="24" width="27.6640625" style="2" bestFit="1" customWidth="1"/>
    <col min="25" max="25" width="29.88671875" style="2" bestFit="1" customWidth="1"/>
    <col min="26" max="27" width="34.6640625" style="2" bestFit="1" customWidth="1"/>
    <col min="28" max="28" width="20.6640625" style="2" bestFit="1" customWidth="1"/>
    <col min="29" max="29" width="23.33203125" style="3" bestFit="1" customWidth="1"/>
    <col min="30" max="30" width="30.33203125" style="3" bestFit="1" customWidth="1"/>
    <col min="31" max="31" width="39.6640625" style="2" bestFit="1" customWidth="1"/>
    <col min="32" max="32" width="23.33203125" style="3" bestFit="1" customWidth="1"/>
    <col min="33" max="33" width="23.33203125" style="2" bestFit="1" customWidth="1"/>
    <col min="34" max="35" width="40.6640625" style="2" bestFit="1" customWidth="1"/>
    <col min="36" max="36" width="11.44140625" style="2" bestFit="1" customWidth="1"/>
    <col min="37" max="37" width="9.5546875" style="2" bestFit="1" customWidth="1"/>
    <col min="38" max="38" width="36.33203125" style="2" bestFit="1" customWidth="1"/>
    <col min="39" max="39" width="33.109375" style="2" bestFit="1" customWidth="1"/>
    <col min="40" max="40" width="36.33203125" style="2" bestFit="1" customWidth="1"/>
    <col min="41" max="41" width="33.109375" style="2" bestFit="1" customWidth="1"/>
    <col min="42" max="42" width="36.33203125" style="2" bestFit="1" customWidth="1"/>
    <col min="43" max="43" width="33.109375" style="2" bestFit="1" customWidth="1"/>
    <col min="44" max="44" width="36.33203125" style="2" bestFit="1" customWidth="1"/>
    <col min="45" max="45" width="33.109375" style="2" bestFit="1" customWidth="1"/>
    <col min="46" max="46" width="36.33203125" style="2" bestFit="1" customWidth="1"/>
    <col min="47" max="47" width="33.109375" style="2" bestFit="1" customWidth="1"/>
    <col min="48" max="48" width="14.33203125" style="2" bestFit="1" customWidth="1"/>
    <col min="49" max="49" width="4.109375" style="2" bestFit="1" customWidth="1"/>
    <col min="50" max="50" width="36.33203125" style="2" bestFit="1" customWidth="1"/>
    <col min="51" max="51" width="33.109375" style="2" bestFit="1" customWidth="1"/>
    <col min="52" max="52" width="10.44140625" style="2" bestFit="1" customWidth="1"/>
    <col min="53" max="53" width="36.33203125" style="2" bestFit="1" customWidth="1"/>
    <col min="54" max="54" width="33.109375" style="2" bestFit="1" customWidth="1"/>
    <col min="55" max="55" width="16.44140625" style="2" bestFit="1" customWidth="1"/>
    <col min="56" max="16384" width="8.88671875" style="2"/>
  </cols>
  <sheetData>
    <row r="1" spans="2:41">
      <c r="S1" s="15"/>
    </row>
    <row r="2" spans="2:41" ht="73.2">
      <c r="B2" s="1" t="s">
        <v>0</v>
      </c>
      <c r="S2" s="15"/>
    </row>
    <row r="3" spans="2:41">
      <c r="B3" s="3"/>
      <c r="O3" s="4" t="s">
        <v>1</v>
      </c>
      <c r="S3" s="15"/>
      <c r="AH3" s="4" t="s">
        <v>1</v>
      </c>
      <c r="AI3" s="4" t="s">
        <v>1</v>
      </c>
    </row>
    <row r="4" spans="2:41">
      <c r="B4" s="3"/>
      <c r="O4" s="4" t="s">
        <v>2</v>
      </c>
      <c r="S4" s="15"/>
      <c r="AH4" s="4" t="s">
        <v>2</v>
      </c>
      <c r="AI4" s="4" t="s">
        <v>2</v>
      </c>
    </row>
    <row r="5" spans="2:41">
      <c r="B5" s="3"/>
      <c r="O5" s="5" t="s">
        <v>3</v>
      </c>
      <c r="S5" s="15"/>
      <c r="AH5" s="5" t="s">
        <v>3</v>
      </c>
      <c r="AI5" s="5" t="s">
        <v>3</v>
      </c>
    </row>
    <row r="6" spans="2:41">
      <c r="B6" s="3"/>
      <c r="O6" s="5" t="s">
        <v>4</v>
      </c>
      <c r="S6" s="15"/>
      <c r="AH6" s="5" t="s">
        <v>4</v>
      </c>
      <c r="AI6" s="5" t="s">
        <v>4</v>
      </c>
    </row>
    <row r="7" spans="2:41">
      <c r="B7" s="3"/>
      <c r="O7" s="5" t="s">
        <v>5</v>
      </c>
      <c r="S7" s="15"/>
      <c r="AH7" s="5" t="s">
        <v>5</v>
      </c>
      <c r="AI7" s="5" t="s">
        <v>5</v>
      </c>
    </row>
    <row r="8" spans="2:41">
      <c r="B8" s="3"/>
      <c r="O8" s="6" t="s">
        <v>6</v>
      </c>
      <c r="S8" s="15"/>
      <c r="AH8" s="6" t="s">
        <v>6</v>
      </c>
      <c r="AI8" s="6" t="s">
        <v>6</v>
      </c>
    </row>
    <row r="9" spans="2:41">
      <c r="B9" s="3"/>
      <c r="O9" s="6" t="s">
        <v>4</v>
      </c>
      <c r="S9" s="15"/>
      <c r="AH9" s="6" t="s">
        <v>4</v>
      </c>
      <c r="AI9" s="6" t="s">
        <v>4</v>
      </c>
    </row>
    <row r="10" spans="2:41">
      <c r="O10" s="6" t="s">
        <v>7</v>
      </c>
      <c r="S10" s="15"/>
      <c r="AH10" s="6" t="s">
        <v>7</v>
      </c>
      <c r="AI10" s="6" t="s">
        <v>7</v>
      </c>
    </row>
    <row r="11" spans="2:41">
      <c r="O11" s="7" t="s">
        <v>8</v>
      </c>
      <c r="S11" s="15"/>
      <c r="AH11" s="7" t="s">
        <v>8</v>
      </c>
      <c r="AI11" s="7" t="s">
        <v>8</v>
      </c>
    </row>
    <row r="12" spans="2:41">
      <c r="O12" s="7" t="s">
        <v>4</v>
      </c>
      <c r="S12" s="15"/>
      <c r="AH12" s="7" t="s">
        <v>4</v>
      </c>
      <c r="AI12" s="7" t="s">
        <v>4</v>
      </c>
    </row>
    <row r="13" spans="2:41">
      <c r="O13" s="7" t="s">
        <v>9</v>
      </c>
      <c r="S13" s="15"/>
      <c r="Z13" s="2" t="s">
        <v>10</v>
      </c>
      <c r="AA13" s="2" t="s">
        <v>10</v>
      </c>
      <c r="AH13" s="7" t="s">
        <v>9</v>
      </c>
      <c r="AI13" s="7" t="s">
        <v>9</v>
      </c>
    </row>
    <row r="14" spans="2:41">
      <c r="S14" s="15"/>
      <c r="Z14" s="2" t="s">
        <v>11</v>
      </c>
      <c r="AA14" s="2" t="s">
        <v>11</v>
      </c>
      <c r="AN14" s="2" t="s">
        <v>12</v>
      </c>
      <c r="AO14" s="2" t="s">
        <v>12</v>
      </c>
    </row>
    <row r="15" spans="2:41">
      <c r="S15" s="15"/>
      <c r="Z15" s="2" t="s">
        <v>13</v>
      </c>
      <c r="AA15" s="2" t="s">
        <v>13</v>
      </c>
    </row>
    <row r="16" spans="2:41">
      <c r="S16" s="15"/>
    </row>
    <row r="17" spans="4:55">
      <c r="D17" s="2" t="s">
        <v>14</v>
      </c>
      <c r="E17" s="2" t="s">
        <v>15</v>
      </c>
      <c r="F17" s="2" t="s">
        <v>16</v>
      </c>
      <c r="G17" s="2" t="s">
        <v>17</v>
      </c>
      <c r="H17" s="2" t="s">
        <v>18</v>
      </c>
      <c r="I17" s="2" t="s">
        <v>19</v>
      </c>
      <c r="J17" s="2" t="s">
        <v>20</v>
      </c>
      <c r="K17" s="2" t="s">
        <v>20</v>
      </c>
      <c r="L17" s="2" t="s">
        <v>19</v>
      </c>
      <c r="M17" s="2" t="s">
        <v>21</v>
      </c>
      <c r="N17" s="2" t="s">
        <v>21</v>
      </c>
      <c r="O17" s="8" t="s">
        <v>22</v>
      </c>
      <c r="P17" s="8" t="s">
        <v>22</v>
      </c>
      <c r="Q17" s="2" t="s">
        <v>23</v>
      </c>
      <c r="R17" s="9" t="s">
        <v>18</v>
      </c>
      <c r="S17" s="15" t="s">
        <v>24</v>
      </c>
      <c r="U17" s="2" t="s">
        <v>25</v>
      </c>
      <c r="V17" s="2" t="s">
        <v>26</v>
      </c>
      <c r="W17" s="10" t="s">
        <v>27</v>
      </c>
      <c r="X17" s="2" t="s">
        <v>26</v>
      </c>
      <c r="Y17" s="10" t="s">
        <v>27</v>
      </c>
      <c r="Z17" s="2" t="s">
        <v>28</v>
      </c>
      <c r="AA17" s="2" t="s">
        <v>29</v>
      </c>
      <c r="AB17" s="2" t="s">
        <v>30</v>
      </c>
      <c r="AC17" s="3" t="s">
        <v>31</v>
      </c>
      <c r="AD17" s="3" t="s">
        <v>32</v>
      </c>
      <c r="AE17" s="2" t="s">
        <v>31</v>
      </c>
      <c r="AF17" s="3" t="s">
        <v>31</v>
      </c>
      <c r="AG17" s="2" t="s">
        <v>33</v>
      </c>
      <c r="AH17" s="2" t="s">
        <v>34</v>
      </c>
      <c r="AI17" s="2" t="s">
        <v>34</v>
      </c>
      <c r="AJ17" s="2" t="s">
        <v>33</v>
      </c>
      <c r="AK17" s="2" t="s">
        <v>35</v>
      </c>
      <c r="AL17" s="2" t="s">
        <v>36</v>
      </c>
      <c r="AM17" s="2" t="s">
        <v>36</v>
      </c>
      <c r="AN17" s="2" t="s">
        <v>37</v>
      </c>
      <c r="AO17" s="2" t="s">
        <v>37</v>
      </c>
      <c r="AP17" s="2" t="s">
        <v>38</v>
      </c>
      <c r="AQ17" s="2" t="s">
        <v>38</v>
      </c>
      <c r="AR17" s="2" t="s">
        <v>39</v>
      </c>
      <c r="AS17" s="2" t="s">
        <v>39</v>
      </c>
      <c r="AT17" s="2" t="s">
        <v>40</v>
      </c>
      <c r="AU17" s="2" t="s">
        <v>40</v>
      </c>
      <c r="AV17" s="2" t="s">
        <v>41</v>
      </c>
      <c r="AW17" s="9" t="s">
        <v>18</v>
      </c>
      <c r="AX17" s="2" t="s">
        <v>42</v>
      </c>
      <c r="AY17" s="2" t="s">
        <v>42</v>
      </c>
      <c r="AZ17" s="2" t="s">
        <v>41</v>
      </c>
      <c r="BA17" s="2" t="s">
        <v>43</v>
      </c>
      <c r="BB17" s="2" t="s">
        <v>43</v>
      </c>
      <c r="BC17" s="2" t="s">
        <v>41</v>
      </c>
    </row>
    <row r="18" spans="4:55">
      <c r="G18" s="2" t="s">
        <v>44</v>
      </c>
      <c r="J18" s="2" t="s">
        <v>45</v>
      </c>
      <c r="K18" s="2" t="s">
        <v>45</v>
      </c>
      <c r="M18" s="2" t="s">
        <v>46</v>
      </c>
      <c r="N18" s="2" t="s">
        <v>46</v>
      </c>
      <c r="O18" s="3" t="s">
        <v>47</v>
      </c>
      <c r="P18" s="3" t="s">
        <v>48</v>
      </c>
      <c r="Q18" s="2" t="s">
        <v>49</v>
      </c>
      <c r="R18" s="9"/>
      <c r="V18" s="2" t="s">
        <v>50</v>
      </c>
      <c r="W18" s="10" t="s">
        <v>51</v>
      </c>
      <c r="X18" s="2" t="s">
        <v>52</v>
      </c>
      <c r="Y18" s="10" t="s">
        <v>51</v>
      </c>
      <c r="AD18" s="3" t="s">
        <v>53</v>
      </c>
      <c r="AE18" s="2" t="s">
        <v>54</v>
      </c>
      <c r="AF18" s="3" t="s">
        <v>55</v>
      </c>
      <c r="AG18" s="2" t="s">
        <v>31</v>
      </c>
      <c r="AH18" s="2" t="s">
        <v>56</v>
      </c>
      <c r="AI18" s="2" t="s">
        <v>57</v>
      </c>
      <c r="AJ18" s="2" t="s">
        <v>34</v>
      </c>
      <c r="AL18" s="2" t="s">
        <v>56</v>
      </c>
      <c r="AM18" s="2" t="s">
        <v>57</v>
      </c>
      <c r="AN18" s="2" t="s">
        <v>56</v>
      </c>
      <c r="AO18" s="2" t="s">
        <v>57</v>
      </c>
      <c r="AP18" s="2" t="s">
        <v>56</v>
      </c>
      <c r="AQ18" s="2" t="s">
        <v>57</v>
      </c>
      <c r="AR18" s="2" t="s">
        <v>56</v>
      </c>
      <c r="AS18" s="2" t="s">
        <v>57</v>
      </c>
      <c r="AT18" s="2" t="s">
        <v>56</v>
      </c>
      <c r="AU18" s="2" t="s">
        <v>57</v>
      </c>
      <c r="AV18" s="2" t="s">
        <v>40</v>
      </c>
      <c r="AW18" s="9"/>
      <c r="AX18" s="2" t="s">
        <v>56</v>
      </c>
      <c r="AY18" s="2" t="s">
        <v>57</v>
      </c>
      <c r="AZ18" s="2" t="s">
        <v>42</v>
      </c>
      <c r="BA18" s="2" t="s">
        <v>56</v>
      </c>
      <c r="BB18" s="2" t="s">
        <v>57</v>
      </c>
      <c r="BC18" s="2" t="s">
        <v>43</v>
      </c>
    </row>
    <row r="19" spans="4:55">
      <c r="K19" s="2" t="s">
        <v>58</v>
      </c>
      <c r="N19" s="2" t="s">
        <v>58</v>
      </c>
      <c r="R19" s="9"/>
      <c r="W19" s="10" t="s">
        <v>59</v>
      </c>
      <c r="Y19" s="10" t="s">
        <v>59</v>
      </c>
      <c r="AH19" s="2" t="s">
        <v>60</v>
      </c>
      <c r="AI19" s="2" t="s">
        <v>61</v>
      </c>
      <c r="AL19" s="2" t="s">
        <v>60</v>
      </c>
      <c r="AM19" s="2" t="s">
        <v>61</v>
      </c>
      <c r="AN19" s="2" t="s">
        <v>60</v>
      </c>
      <c r="AO19" s="2" t="s">
        <v>61</v>
      </c>
      <c r="AP19" s="2" t="s">
        <v>60</v>
      </c>
      <c r="AQ19" s="2" t="s">
        <v>61</v>
      </c>
      <c r="AR19" s="2" t="s">
        <v>60</v>
      </c>
      <c r="AS19" s="2" t="s">
        <v>61</v>
      </c>
      <c r="AT19" s="2" t="s">
        <v>60</v>
      </c>
      <c r="AU19" s="2" t="s">
        <v>61</v>
      </c>
      <c r="AW19" s="9"/>
      <c r="AX19" s="2" t="s">
        <v>60</v>
      </c>
      <c r="AY19" s="2" t="s">
        <v>61</v>
      </c>
      <c r="BA19" s="2" t="s">
        <v>60</v>
      </c>
      <c r="BB19" s="2" t="s">
        <v>61</v>
      </c>
    </row>
    <row r="20" spans="4:55">
      <c r="R20" s="9"/>
      <c r="W20" s="11" t="s">
        <v>50</v>
      </c>
      <c r="Y20" s="11" t="s">
        <v>62</v>
      </c>
      <c r="AH20" s="2" t="s">
        <v>63</v>
      </c>
      <c r="AI20" s="2" t="s">
        <v>64</v>
      </c>
      <c r="AL20" s="2" t="s">
        <v>63</v>
      </c>
      <c r="AM20" s="2" t="s">
        <v>64</v>
      </c>
      <c r="AN20" s="2" t="s">
        <v>63</v>
      </c>
      <c r="AO20" s="2" t="s">
        <v>64</v>
      </c>
      <c r="AP20" s="2" t="s">
        <v>63</v>
      </c>
      <c r="AQ20" s="2" t="s">
        <v>64</v>
      </c>
      <c r="AR20" s="2" t="s">
        <v>63</v>
      </c>
      <c r="AS20" s="2" t="s">
        <v>64</v>
      </c>
      <c r="AT20" s="2" t="s">
        <v>63</v>
      </c>
      <c r="AU20" s="2" t="s">
        <v>64</v>
      </c>
      <c r="AW20" s="9"/>
      <c r="AX20" s="2" t="s">
        <v>63</v>
      </c>
      <c r="AY20" s="2" t="s">
        <v>64</v>
      </c>
      <c r="BA20" s="2" t="s">
        <v>63</v>
      </c>
      <c r="BB20" s="2" t="s">
        <v>64</v>
      </c>
    </row>
    <row r="21" spans="4:55">
      <c r="R21" s="9"/>
      <c r="U21" s="2" t="s">
        <v>65</v>
      </c>
      <c r="W21" s="11" t="s">
        <v>66</v>
      </c>
      <c r="Y21" s="11" t="s">
        <v>67</v>
      </c>
      <c r="AW21" s="9"/>
    </row>
    <row r="22" spans="4:55">
      <c r="R22" s="9"/>
      <c r="U22" s="2" t="s">
        <v>68</v>
      </c>
      <c r="W22" s="11" t="s">
        <v>69</v>
      </c>
      <c r="AW22" s="9"/>
    </row>
    <row r="23" spans="4:55">
      <c r="R23" s="9"/>
      <c r="U23" s="2" t="s">
        <v>70</v>
      </c>
      <c r="W23" s="11" t="s">
        <v>71</v>
      </c>
      <c r="AW23" s="9"/>
    </row>
    <row r="24" spans="4:55">
      <c r="R24" s="9"/>
      <c r="U24" s="2" t="s">
        <v>72</v>
      </c>
      <c r="AW24" s="9"/>
    </row>
    <row r="25" spans="4:55">
      <c r="R25" s="9"/>
      <c r="W25" s="3" t="s">
        <v>73</v>
      </c>
      <c r="AW25" s="9"/>
    </row>
    <row r="26" spans="4:55">
      <c r="R26" s="9"/>
      <c r="AW26" s="9"/>
    </row>
    <row r="27" spans="4:55">
      <c r="R27" s="9"/>
      <c r="AW27" s="9"/>
    </row>
    <row r="28" spans="4:55">
      <c r="D28" s="2">
        <v>39.962591199999999</v>
      </c>
      <c r="E28" s="2">
        <v>1.0078250321</v>
      </c>
      <c r="F28" s="2">
        <v>15.9949146221</v>
      </c>
      <c r="G28" s="2">
        <f>F28+(2*E28)</f>
        <v>18.0105646863</v>
      </c>
      <c r="H28" s="2">
        <v>1</v>
      </c>
      <c r="I28" s="2">
        <f>H28*G28</f>
        <v>18.0105646863</v>
      </c>
      <c r="J28" s="2">
        <f>D28+I28</f>
        <v>57.973155886299999</v>
      </c>
      <c r="K28" s="2">
        <f>J28/2</f>
        <v>28.986577943149999</v>
      </c>
      <c r="L28" s="2">
        <f>G28*H28</f>
        <v>18.0105646863</v>
      </c>
      <c r="M28" s="2">
        <f>J28-G28</f>
        <v>39.962591199999999</v>
      </c>
      <c r="N28" s="2">
        <f>M28/2</f>
        <v>19.981295599999999</v>
      </c>
      <c r="O28" s="5">
        <v>7004</v>
      </c>
      <c r="P28" s="2">
        <f>O28/K28*N28</f>
        <v>4828.0619622252516</v>
      </c>
      <c r="Q28" s="2">
        <f>E28+I28</f>
        <v>19.018389718400002</v>
      </c>
      <c r="R28" s="9">
        <v>1</v>
      </c>
      <c r="Z28" s="2">
        <f>V28*(SQRT(2*(LN(2))))</f>
        <v>0</v>
      </c>
      <c r="AA28" s="2">
        <f>X28*(SQRT(2*(LN(2))))</f>
        <v>0</v>
      </c>
      <c r="AB28" s="2">
        <f>N28/K28*AA28</f>
        <v>0</v>
      </c>
      <c r="AC28" s="3">
        <f>SQRT(((Z28^2)-(AB28^2)))</f>
        <v>0</v>
      </c>
      <c r="AE28" s="2" t="e">
        <f>SUM(AC28:AC28)/AD28</f>
        <v>#DIV/0!</v>
      </c>
      <c r="AG28" s="2" t="e">
        <f>AF28-AE28</f>
        <v>#DIV/0!</v>
      </c>
      <c r="AH28" s="2" t="e">
        <f t="shared" ref="AH28:AH91" si="0">((2^2)*(J28^2)*O28*(AE28^2)*2.16)/(16*2*M28*G28*(O28^2))</f>
        <v>#DIV/0!</v>
      </c>
      <c r="AI28" s="2">
        <f t="shared" ref="AI28:AI91" si="1">((2^2)*(J28^2)*O28*(AF28^2)*2.16)/(16*2*M28*G28*(O28^2))</f>
        <v>0</v>
      </c>
      <c r="AJ28" s="2" t="e">
        <f>AI28-AH28</f>
        <v>#DIV/0!</v>
      </c>
      <c r="AL28" s="2" t="e">
        <f>AH28/(1.5*(8.617343*POWER(10,-5)))</f>
        <v>#DIV/0!</v>
      </c>
      <c r="AM28" s="2">
        <f>AI28/(1.5*(8.617343*POWER(10,-5)))</f>
        <v>0</v>
      </c>
      <c r="AN28" s="2" t="e">
        <f t="shared" ref="AN28:AN91" si="2">(AL28)*(((EXP(23.5/(((6*R28)-6)-1)))-1)/(23.5/(((6*R28)-6)-1)))</f>
        <v>#DIV/0!</v>
      </c>
      <c r="AO28" s="2">
        <f t="shared" ref="AO28:AO91" si="3">(AM28)*(((EXP(23.5/(((6*R28)-6)-1)))-1)/(23.5/(((6*R28)-6)-1)))</f>
        <v>0</v>
      </c>
      <c r="AP28" s="2" t="e">
        <f>1.3806504*(POWER(10,-23))*23.5*AN28</f>
        <v>#DIV/0!</v>
      </c>
      <c r="AQ28" s="2">
        <f>1.3806504*(POWER(10,-23))*23.5*AO28</f>
        <v>0</v>
      </c>
      <c r="AR28" s="2" t="e">
        <f>(6.02214179*(POWER(10,23)))*AP28</f>
        <v>#DIV/0!</v>
      </c>
      <c r="AS28" s="2">
        <f>(6.02214179*(POWER(10,23)))*AQ28</f>
        <v>0</v>
      </c>
      <c r="AT28" s="2" t="e">
        <f>AR28/1000</f>
        <v>#DIV/0!</v>
      </c>
      <c r="AU28" s="2">
        <f>AS28/1000</f>
        <v>0</v>
      </c>
      <c r="AV28" s="2" t="e">
        <f>AU28-AT28</f>
        <v>#DIV/0!</v>
      </c>
      <c r="AW28" s="9">
        <v>1</v>
      </c>
    </row>
    <row r="29" spans="4:55">
      <c r="O29" s="8"/>
      <c r="P29" s="2" t="e">
        <f t="shared" ref="P29:P92" si="4">O29/K29*N29</f>
        <v>#DIV/0!</v>
      </c>
      <c r="Q29" s="2">
        <f t="shared" ref="Q29:Q92" si="5">E29+I29</f>
        <v>0</v>
      </c>
      <c r="R29" s="9"/>
      <c r="AG29" s="2">
        <f t="shared" ref="AG29:AG92" si="6">AF29-AE29</f>
        <v>0</v>
      </c>
      <c r="AH29" s="2" t="e">
        <f t="shared" si="0"/>
        <v>#DIV/0!</v>
      </c>
      <c r="AI29" s="2" t="e">
        <f t="shared" si="1"/>
        <v>#DIV/0!</v>
      </c>
      <c r="AJ29" s="2" t="e">
        <f t="shared" ref="AJ29:AJ92" si="7">AI29-AH29</f>
        <v>#DIV/0!</v>
      </c>
      <c r="AL29" s="2" t="e">
        <f t="shared" ref="AL29:AM92" si="8">AH29/(1.5*(8.617343*POWER(10,-5)))</f>
        <v>#DIV/0!</v>
      </c>
      <c r="AM29" s="2" t="e">
        <f t="shared" si="8"/>
        <v>#DIV/0!</v>
      </c>
      <c r="AN29" s="2" t="e">
        <f t="shared" si="2"/>
        <v>#DIV/0!</v>
      </c>
      <c r="AO29" s="2" t="e">
        <f t="shared" si="3"/>
        <v>#DIV/0!</v>
      </c>
      <c r="AP29" s="2" t="e">
        <f t="shared" ref="AP29:AQ92" si="9">1.3806504*(POWER(10,-23))*23.5*AN29</f>
        <v>#DIV/0!</v>
      </c>
      <c r="AQ29" s="2" t="e">
        <f t="shared" si="9"/>
        <v>#DIV/0!</v>
      </c>
      <c r="AR29" s="2" t="e">
        <f t="shared" ref="AR29:AS92" si="10">(6.02214179*(POWER(10,23)))*AP29</f>
        <v>#DIV/0!</v>
      </c>
      <c r="AS29" s="2" t="e">
        <f t="shared" si="10"/>
        <v>#DIV/0!</v>
      </c>
      <c r="AT29" s="2" t="e">
        <f t="shared" ref="AT29:AU92" si="11">AR29/1000</f>
        <v>#DIV/0!</v>
      </c>
      <c r="AU29" s="2" t="e">
        <f t="shared" si="11"/>
        <v>#DIV/0!</v>
      </c>
      <c r="AV29" s="2" t="e">
        <f t="shared" ref="AV29:AV92" si="12">AU29-AT29</f>
        <v>#DIV/0!</v>
      </c>
      <c r="AW29" s="9"/>
    </row>
    <row r="30" spans="4:55">
      <c r="D30" s="2">
        <v>39.962591199999999</v>
      </c>
      <c r="E30" s="2">
        <v>1.0078250321</v>
      </c>
      <c r="F30" s="2">
        <v>15.9949146221</v>
      </c>
      <c r="G30" s="2">
        <f t="shared" ref="G30:G93" si="13">F30+(2*E30)</f>
        <v>18.0105646863</v>
      </c>
      <c r="H30" s="2">
        <v>2</v>
      </c>
      <c r="I30" s="2">
        <f t="shared" ref="I30:I93" si="14">H30*G30</f>
        <v>36.021129372600001</v>
      </c>
      <c r="J30" s="2">
        <f t="shared" ref="J30:J93" si="15">D30+I30</f>
        <v>75.983720572599992</v>
      </c>
      <c r="K30" s="2">
        <f t="shared" ref="K30:K93" si="16">J30/2</f>
        <v>37.991860286299996</v>
      </c>
      <c r="L30" s="2">
        <f t="shared" ref="L30:L93" si="17">G30*H30</f>
        <v>36.021129372600001</v>
      </c>
      <c r="M30" s="2">
        <f t="shared" ref="M30:M93" si="18">J30-G30</f>
        <v>57.973155886299992</v>
      </c>
      <c r="N30" s="2">
        <f t="shared" ref="N30:N93" si="19">M30/2</f>
        <v>28.986577943149996</v>
      </c>
      <c r="O30" s="5">
        <v>7004</v>
      </c>
      <c r="P30" s="2">
        <f t="shared" si="4"/>
        <v>5343.828661820834</v>
      </c>
      <c r="Q30" s="2">
        <f t="shared" si="5"/>
        <v>37.028954404700002</v>
      </c>
      <c r="R30" s="9">
        <v>2</v>
      </c>
      <c r="Z30" s="2">
        <f t="shared" ref="Z30:Z136" si="20">V30*(SQRT(2*(LN(2))))</f>
        <v>0</v>
      </c>
      <c r="AA30" s="2">
        <f t="shared" ref="AA30:AA136" si="21">X30*(SQRT(2*(LN(2))))</f>
        <v>0</v>
      </c>
      <c r="AB30" s="2">
        <f>N30/K30*AA30</f>
        <v>0</v>
      </c>
      <c r="AC30" s="3">
        <f t="shared" ref="AC30:AC93" si="22">SQRT(((Z30^2)-(AB30^2)))</f>
        <v>0</v>
      </c>
      <c r="AE30" s="2" t="e">
        <f t="shared" ref="AE30:AE93" si="23">SUM(AC30:AC30)/AD30</f>
        <v>#DIV/0!</v>
      </c>
      <c r="AG30" s="2" t="e">
        <f t="shared" si="6"/>
        <v>#DIV/0!</v>
      </c>
      <c r="AH30" s="2" t="e">
        <f t="shared" si="0"/>
        <v>#DIV/0!</v>
      </c>
      <c r="AI30" s="2">
        <f t="shared" si="1"/>
        <v>0</v>
      </c>
      <c r="AJ30" s="2" t="e">
        <f t="shared" si="7"/>
        <v>#DIV/0!</v>
      </c>
      <c r="AL30" s="2" t="e">
        <f t="shared" si="8"/>
        <v>#DIV/0!</v>
      </c>
      <c r="AM30" s="2">
        <f t="shared" si="8"/>
        <v>0</v>
      </c>
      <c r="AN30" s="2" t="e">
        <f t="shared" si="2"/>
        <v>#DIV/0!</v>
      </c>
      <c r="AO30" s="2">
        <f t="shared" si="3"/>
        <v>0</v>
      </c>
      <c r="AP30" s="2" t="e">
        <f t="shared" si="9"/>
        <v>#DIV/0!</v>
      </c>
      <c r="AQ30" s="2">
        <f t="shared" si="9"/>
        <v>0</v>
      </c>
      <c r="AR30" s="2" t="e">
        <f t="shared" si="10"/>
        <v>#DIV/0!</v>
      </c>
      <c r="AS30" s="2">
        <f t="shared" si="10"/>
        <v>0</v>
      </c>
      <c r="AT30" s="2" t="e">
        <f t="shared" si="11"/>
        <v>#DIV/0!</v>
      </c>
      <c r="AU30" s="2">
        <f t="shared" si="11"/>
        <v>0</v>
      </c>
      <c r="AV30" s="2" t="e">
        <f t="shared" si="12"/>
        <v>#DIV/0!</v>
      </c>
      <c r="AW30" s="9">
        <v>2</v>
      </c>
    </row>
    <row r="31" spans="4:55">
      <c r="D31" s="2">
        <v>39.962591199999999</v>
      </c>
      <c r="E31" s="2">
        <v>1.0078250321</v>
      </c>
      <c r="F31" s="2">
        <v>15.9949146221</v>
      </c>
      <c r="G31" s="2">
        <f t="shared" si="13"/>
        <v>18.0105646863</v>
      </c>
      <c r="I31" s="2">
        <f t="shared" si="14"/>
        <v>0</v>
      </c>
      <c r="J31" s="2">
        <f t="shared" si="15"/>
        <v>39.962591199999999</v>
      </c>
      <c r="K31" s="2">
        <f t="shared" si="16"/>
        <v>19.981295599999999</v>
      </c>
      <c r="L31" s="2">
        <f t="shared" si="17"/>
        <v>0</v>
      </c>
      <c r="M31" s="2">
        <f t="shared" si="18"/>
        <v>21.952026513699998</v>
      </c>
      <c r="N31" s="2">
        <f t="shared" si="19"/>
        <v>10.976013256849999</v>
      </c>
      <c r="O31" s="8"/>
      <c r="P31" s="2">
        <f t="shared" si="4"/>
        <v>0</v>
      </c>
      <c r="Q31" s="2">
        <f t="shared" si="5"/>
        <v>1.0078250321</v>
      </c>
      <c r="R31" s="9"/>
      <c r="AG31" s="2">
        <f t="shared" si="6"/>
        <v>0</v>
      </c>
      <c r="AH31" s="2" t="e">
        <f t="shared" si="0"/>
        <v>#DIV/0!</v>
      </c>
      <c r="AI31" s="2" t="e">
        <f t="shared" si="1"/>
        <v>#DIV/0!</v>
      </c>
      <c r="AJ31" s="2" t="e">
        <f t="shared" si="7"/>
        <v>#DIV/0!</v>
      </c>
      <c r="AL31" s="2" t="e">
        <f t="shared" si="8"/>
        <v>#DIV/0!</v>
      </c>
      <c r="AM31" s="2" t="e">
        <f t="shared" si="8"/>
        <v>#DIV/0!</v>
      </c>
      <c r="AN31" s="2" t="e">
        <f t="shared" si="2"/>
        <v>#DIV/0!</v>
      </c>
      <c r="AO31" s="2" t="e">
        <f t="shared" si="3"/>
        <v>#DIV/0!</v>
      </c>
      <c r="AP31" s="2" t="e">
        <f t="shared" si="9"/>
        <v>#DIV/0!</v>
      </c>
      <c r="AQ31" s="2" t="e">
        <f t="shared" si="9"/>
        <v>#DIV/0!</v>
      </c>
      <c r="AR31" s="2" t="e">
        <f t="shared" si="10"/>
        <v>#DIV/0!</v>
      </c>
      <c r="AS31" s="2" t="e">
        <f t="shared" si="10"/>
        <v>#DIV/0!</v>
      </c>
      <c r="AT31" s="2" t="e">
        <f t="shared" si="11"/>
        <v>#DIV/0!</v>
      </c>
      <c r="AU31" s="2" t="e">
        <f t="shared" si="11"/>
        <v>#DIV/0!</v>
      </c>
      <c r="AV31" s="2" t="e">
        <f t="shared" si="12"/>
        <v>#DIV/0!</v>
      </c>
      <c r="AW31" s="9"/>
    </row>
    <row r="32" spans="4:55">
      <c r="D32" s="2">
        <v>39.962591199999999</v>
      </c>
      <c r="E32" s="2">
        <v>1.0078250321</v>
      </c>
      <c r="F32" s="2">
        <v>15.9949146221</v>
      </c>
      <c r="G32" s="2">
        <f t="shared" si="13"/>
        <v>18.0105646863</v>
      </c>
      <c r="H32" s="2">
        <v>3</v>
      </c>
      <c r="I32" s="2">
        <f t="shared" si="14"/>
        <v>54.031694058900001</v>
      </c>
      <c r="J32" s="2">
        <f t="shared" si="15"/>
        <v>93.994285258899993</v>
      </c>
      <c r="K32" s="2">
        <f t="shared" si="16"/>
        <v>46.997142629449996</v>
      </c>
      <c r="L32" s="2">
        <f t="shared" si="17"/>
        <v>54.031694058900001</v>
      </c>
      <c r="M32" s="2">
        <f t="shared" si="18"/>
        <v>75.983720572599992</v>
      </c>
      <c r="N32" s="2">
        <f t="shared" si="19"/>
        <v>37.991860286299996</v>
      </c>
      <c r="O32" s="5">
        <v>7004</v>
      </c>
      <c r="P32" s="2">
        <f t="shared" si="4"/>
        <v>5661.9397384065869</v>
      </c>
      <c r="Q32" s="2">
        <f t="shared" si="5"/>
        <v>55.039519091000003</v>
      </c>
      <c r="R32" s="9">
        <v>3</v>
      </c>
      <c r="S32" s="2" t="s">
        <v>74</v>
      </c>
      <c r="V32" s="2">
        <v>12.56141</v>
      </c>
      <c r="W32" s="3">
        <v>0.69884999999999997</v>
      </c>
      <c r="X32" s="2">
        <v>9.2417999999999996</v>
      </c>
      <c r="Y32" s="2">
        <v>0.92018999999999995</v>
      </c>
      <c r="Z32" s="2">
        <f t="shared" si="20"/>
        <v>14.78993003092611</v>
      </c>
      <c r="AA32" s="2">
        <f t="shared" si="21"/>
        <v>10.881387946083514</v>
      </c>
      <c r="AB32" s="2">
        <f t="shared" ref="AB32:AB95" si="24">N32/K32*AA32</f>
        <v>8.7963681925968977</v>
      </c>
      <c r="AC32" s="3">
        <f t="shared" si="22"/>
        <v>11.889740827282973</v>
      </c>
      <c r="AE32" s="2">
        <v>11.889740827282973</v>
      </c>
      <c r="AH32" s="2">
        <f t="shared" si="0"/>
        <v>3.5181748336715994E-2</v>
      </c>
      <c r="AI32" s="2">
        <f t="shared" si="1"/>
        <v>0</v>
      </c>
      <c r="AJ32" s="2">
        <f t="shared" si="7"/>
        <v>-3.5181748336715994E-2</v>
      </c>
      <c r="AL32" s="2">
        <f t="shared" si="8"/>
        <v>272.17784984471427</v>
      </c>
      <c r="AM32" s="2">
        <f t="shared" si="8"/>
        <v>0</v>
      </c>
      <c r="AN32" s="2">
        <f t="shared" si="2"/>
        <v>951.51585496989628</v>
      </c>
      <c r="AO32" s="2">
        <f t="shared" si="3"/>
        <v>0</v>
      </c>
      <c r="AP32" s="2">
        <f t="shared" si="9"/>
        <v>3.0872202525607439E-19</v>
      </c>
      <c r="AQ32" s="2">
        <f t="shared" si="9"/>
        <v>0</v>
      </c>
      <c r="AR32" s="2">
        <f t="shared" si="10"/>
        <v>185916.78097880408</v>
      </c>
      <c r="AS32" s="2">
        <f t="shared" si="10"/>
        <v>0</v>
      </c>
      <c r="AT32" s="2">
        <f t="shared" si="11"/>
        <v>185.91678097880407</v>
      </c>
      <c r="AU32" s="2">
        <f t="shared" si="11"/>
        <v>0</v>
      </c>
      <c r="AV32" s="2">
        <f t="shared" si="12"/>
        <v>-185.91678097880407</v>
      </c>
      <c r="AW32" s="9">
        <v>3</v>
      </c>
    </row>
    <row r="33" spans="4:49">
      <c r="D33" s="2">
        <v>39.962591199999999</v>
      </c>
      <c r="E33" s="2">
        <v>1.0078250321</v>
      </c>
      <c r="F33" s="2">
        <v>15.9949146221</v>
      </c>
      <c r="G33" s="2">
        <f t="shared" si="13"/>
        <v>18.0105646863</v>
      </c>
      <c r="I33" s="2">
        <f t="shared" si="14"/>
        <v>0</v>
      </c>
      <c r="J33" s="2">
        <f t="shared" si="15"/>
        <v>39.962591199999999</v>
      </c>
      <c r="K33" s="2">
        <f t="shared" si="16"/>
        <v>19.981295599999999</v>
      </c>
      <c r="L33" s="2">
        <f t="shared" si="17"/>
        <v>0</v>
      </c>
      <c r="M33" s="2">
        <f t="shared" si="18"/>
        <v>21.952026513699998</v>
      </c>
      <c r="N33" s="2">
        <f t="shared" si="19"/>
        <v>10.976013256849999</v>
      </c>
      <c r="O33" s="8"/>
      <c r="P33" s="2">
        <f t="shared" si="4"/>
        <v>0</v>
      </c>
      <c r="Q33" s="2">
        <f t="shared" si="5"/>
        <v>1.0078250321</v>
      </c>
      <c r="R33" s="9"/>
      <c r="Z33" s="2">
        <f t="shared" si="20"/>
        <v>0</v>
      </c>
      <c r="AA33" s="2">
        <f t="shared" si="21"/>
        <v>0</v>
      </c>
      <c r="AB33" s="2">
        <f t="shared" si="24"/>
        <v>0</v>
      </c>
      <c r="AC33" s="3">
        <f t="shared" si="22"/>
        <v>0</v>
      </c>
      <c r="AE33" s="2" t="e">
        <f t="shared" si="23"/>
        <v>#DIV/0!</v>
      </c>
      <c r="AG33" s="2" t="e">
        <f t="shared" si="6"/>
        <v>#DIV/0!</v>
      </c>
      <c r="AH33" s="2" t="e">
        <f t="shared" si="0"/>
        <v>#DIV/0!</v>
      </c>
      <c r="AI33" s="2" t="e">
        <f t="shared" si="1"/>
        <v>#DIV/0!</v>
      </c>
      <c r="AJ33" s="2" t="e">
        <f t="shared" si="7"/>
        <v>#DIV/0!</v>
      </c>
      <c r="AL33" s="2" t="e">
        <f t="shared" si="8"/>
        <v>#DIV/0!</v>
      </c>
      <c r="AM33" s="2" t="e">
        <f t="shared" si="8"/>
        <v>#DIV/0!</v>
      </c>
      <c r="AN33" s="2" t="e">
        <f t="shared" si="2"/>
        <v>#DIV/0!</v>
      </c>
      <c r="AO33" s="2" t="e">
        <f t="shared" si="3"/>
        <v>#DIV/0!</v>
      </c>
      <c r="AP33" s="2" t="e">
        <f t="shared" si="9"/>
        <v>#DIV/0!</v>
      </c>
      <c r="AQ33" s="2" t="e">
        <f t="shared" si="9"/>
        <v>#DIV/0!</v>
      </c>
      <c r="AR33" s="2" t="e">
        <f t="shared" si="10"/>
        <v>#DIV/0!</v>
      </c>
      <c r="AS33" s="2" t="e">
        <f t="shared" si="10"/>
        <v>#DIV/0!</v>
      </c>
      <c r="AT33" s="2" t="e">
        <f t="shared" si="11"/>
        <v>#DIV/0!</v>
      </c>
      <c r="AU33" s="2" t="e">
        <f t="shared" si="11"/>
        <v>#DIV/0!</v>
      </c>
      <c r="AV33" s="2" t="e">
        <f t="shared" si="12"/>
        <v>#DIV/0!</v>
      </c>
      <c r="AW33" s="9"/>
    </row>
    <row r="34" spans="4:49">
      <c r="D34" s="2">
        <v>39.962591199999999</v>
      </c>
      <c r="E34" s="2">
        <v>1.0078250321</v>
      </c>
      <c r="F34" s="2">
        <v>15.9949146221</v>
      </c>
      <c r="G34" s="2">
        <f t="shared" si="13"/>
        <v>18.0105646863</v>
      </c>
      <c r="H34" s="2">
        <v>4</v>
      </c>
      <c r="I34" s="2">
        <f t="shared" si="14"/>
        <v>72.042258745200002</v>
      </c>
      <c r="J34" s="2">
        <f t="shared" si="15"/>
        <v>112.00484994519999</v>
      </c>
      <c r="K34" s="2">
        <f t="shared" si="16"/>
        <v>56.002424972599997</v>
      </c>
      <c r="L34" s="2">
        <f t="shared" si="17"/>
        <v>72.042258745200002</v>
      </c>
      <c r="M34" s="2">
        <f t="shared" si="18"/>
        <v>93.994285258899993</v>
      </c>
      <c r="N34" s="2">
        <f t="shared" si="19"/>
        <v>46.997142629449996</v>
      </c>
      <c r="O34" s="5">
        <v>7004</v>
      </c>
      <c r="P34" s="2">
        <f t="shared" si="4"/>
        <v>5877.745242955426</v>
      </c>
      <c r="Q34" s="2">
        <f t="shared" si="5"/>
        <v>73.050083777300003</v>
      </c>
      <c r="R34" s="9">
        <v>4</v>
      </c>
      <c r="S34" s="2" t="s">
        <v>75</v>
      </c>
      <c r="T34" s="2" t="s">
        <v>76</v>
      </c>
      <c r="V34" s="2">
        <v>11.01662</v>
      </c>
      <c r="W34" s="3">
        <v>0.77569999999999995</v>
      </c>
      <c r="X34" s="2">
        <v>5.5400099999999997</v>
      </c>
      <c r="Y34" s="2">
        <v>0.96081000000000005</v>
      </c>
      <c r="Z34" s="2">
        <f t="shared" si="20"/>
        <v>12.971078802244428</v>
      </c>
      <c r="AA34" s="2">
        <f t="shared" si="21"/>
        <v>6.5228632988359543</v>
      </c>
      <c r="AB34" s="2">
        <f t="shared" si="24"/>
        <v>5.4739761172446553</v>
      </c>
      <c r="AC34" s="3">
        <f t="shared" si="22"/>
        <v>11.759441770843965</v>
      </c>
      <c r="AD34" s="3">
        <v>6</v>
      </c>
      <c r="AE34" s="2">
        <f>(SUM(AC40)+SUM(AC42)+SUM(AC47:AC50))/AD34</f>
        <v>11.610786162089155</v>
      </c>
      <c r="AF34" s="3">
        <v>12.38373132794227</v>
      </c>
      <c r="AG34" s="2">
        <f t="shared" si="6"/>
        <v>0.77294516585311435</v>
      </c>
      <c r="AH34" s="2">
        <f t="shared" si="0"/>
        <v>3.8511085299358871E-2</v>
      </c>
      <c r="AI34" s="2">
        <f t="shared" si="1"/>
        <v>4.3809222626384543E-2</v>
      </c>
      <c r="AJ34" s="2">
        <f t="shared" si="7"/>
        <v>5.2981373270256718E-3</v>
      </c>
      <c r="AL34" s="2">
        <f t="shared" si="8"/>
        <v>297.93472148247139</v>
      </c>
      <c r="AM34" s="2">
        <f t="shared" si="8"/>
        <v>338.92289557917906</v>
      </c>
      <c r="AN34" s="2">
        <f t="shared" si="2"/>
        <v>643.19049000335463</v>
      </c>
      <c r="AO34" s="2">
        <f t="shared" si="3"/>
        <v>731.67700023762836</v>
      </c>
      <c r="AP34" s="2">
        <f t="shared" si="9"/>
        <v>2.0868498371534199E-19</v>
      </c>
      <c r="AQ34" s="2">
        <f t="shared" si="9"/>
        <v>2.3739468361648724E-19</v>
      </c>
      <c r="AR34" s="2">
        <f t="shared" si="10"/>
        <v>125673.05613776304</v>
      </c>
      <c r="AS34" s="2">
        <f t="shared" si="10"/>
        <v>142962.4444930676</v>
      </c>
      <c r="AT34" s="2">
        <f t="shared" si="11"/>
        <v>125.67305613776304</v>
      </c>
      <c r="AU34" s="2">
        <f t="shared" si="11"/>
        <v>142.96244449306761</v>
      </c>
      <c r="AV34" s="2">
        <f t="shared" si="12"/>
        <v>17.289388355304567</v>
      </c>
      <c r="AW34" s="9">
        <v>4</v>
      </c>
    </row>
    <row r="35" spans="4:49">
      <c r="D35" s="2">
        <v>39.962591199999999</v>
      </c>
      <c r="E35" s="2">
        <v>1.0078250321</v>
      </c>
      <c r="F35" s="2">
        <v>15.9949146221</v>
      </c>
      <c r="G35" s="2">
        <f t="shared" si="13"/>
        <v>18.0105646863</v>
      </c>
      <c r="H35" s="2">
        <v>4</v>
      </c>
      <c r="I35" s="2">
        <f t="shared" si="14"/>
        <v>72.042258745200002</v>
      </c>
      <c r="J35" s="2">
        <f t="shared" si="15"/>
        <v>112.00484994519999</v>
      </c>
      <c r="K35" s="2">
        <f t="shared" si="16"/>
        <v>56.002424972599997</v>
      </c>
      <c r="L35" s="2">
        <f t="shared" si="17"/>
        <v>72.042258745200002</v>
      </c>
      <c r="M35" s="2">
        <f t="shared" si="18"/>
        <v>93.994285258899993</v>
      </c>
      <c r="N35" s="2">
        <f t="shared" si="19"/>
        <v>46.997142629449996</v>
      </c>
      <c r="O35" s="5">
        <v>7004</v>
      </c>
      <c r="P35" s="2">
        <f t="shared" si="4"/>
        <v>5877.745242955426</v>
      </c>
      <c r="Q35" s="2">
        <f t="shared" si="5"/>
        <v>73.050083777300003</v>
      </c>
      <c r="R35" s="9"/>
      <c r="S35" s="2" t="s">
        <v>77</v>
      </c>
      <c r="T35" s="2" t="s">
        <v>76</v>
      </c>
      <c r="V35" s="2">
        <v>10.956709999999999</v>
      </c>
      <c r="W35" s="3">
        <v>0.83640000000000003</v>
      </c>
      <c r="X35" s="2">
        <v>5.7050999999999998</v>
      </c>
      <c r="Y35" s="2">
        <v>0.96191000000000004</v>
      </c>
      <c r="Z35" s="2">
        <f t="shared" si="20"/>
        <v>12.900540167795526</v>
      </c>
      <c r="AA35" s="2">
        <f t="shared" si="21"/>
        <v>6.7172419194530342</v>
      </c>
      <c r="AB35" s="2">
        <f t="shared" si="24"/>
        <v>5.6370983349294468</v>
      </c>
      <c r="AC35" s="3">
        <f t="shared" si="22"/>
        <v>11.603751935612959</v>
      </c>
      <c r="AE35" s="2" t="e">
        <f t="shared" si="23"/>
        <v>#DIV/0!</v>
      </c>
      <c r="AG35" s="2" t="e">
        <f t="shared" si="6"/>
        <v>#DIV/0!</v>
      </c>
      <c r="AH35" s="2" t="e">
        <f t="shared" si="0"/>
        <v>#DIV/0!</v>
      </c>
      <c r="AI35" s="2">
        <f t="shared" si="1"/>
        <v>0</v>
      </c>
      <c r="AJ35" s="2" t="e">
        <f t="shared" si="7"/>
        <v>#DIV/0!</v>
      </c>
      <c r="AL35" s="2" t="e">
        <f t="shared" si="8"/>
        <v>#DIV/0!</v>
      </c>
      <c r="AM35" s="2">
        <f t="shared" si="8"/>
        <v>0</v>
      </c>
      <c r="AN35" s="2" t="e">
        <f t="shared" si="2"/>
        <v>#DIV/0!</v>
      </c>
      <c r="AO35" s="2">
        <f t="shared" si="3"/>
        <v>0</v>
      </c>
      <c r="AP35" s="2" t="e">
        <f t="shared" si="9"/>
        <v>#DIV/0!</v>
      </c>
      <c r="AQ35" s="2">
        <f t="shared" si="9"/>
        <v>0</v>
      </c>
      <c r="AR35" s="2" t="e">
        <f t="shared" si="10"/>
        <v>#DIV/0!</v>
      </c>
      <c r="AS35" s="2">
        <f t="shared" si="10"/>
        <v>0</v>
      </c>
      <c r="AT35" s="2" t="e">
        <f t="shared" si="11"/>
        <v>#DIV/0!</v>
      </c>
      <c r="AU35" s="2">
        <f t="shared" si="11"/>
        <v>0</v>
      </c>
      <c r="AV35" s="2" t="e">
        <f t="shared" si="12"/>
        <v>#DIV/0!</v>
      </c>
      <c r="AW35" s="9"/>
    </row>
    <row r="36" spans="4:49">
      <c r="D36" s="2">
        <v>39.962591199999999</v>
      </c>
      <c r="E36" s="2">
        <v>1.0078250321</v>
      </c>
      <c r="F36" s="2">
        <v>15.9949146221</v>
      </c>
      <c r="G36" s="2">
        <f t="shared" si="13"/>
        <v>18.0105646863</v>
      </c>
      <c r="H36" s="2">
        <v>4</v>
      </c>
      <c r="I36" s="2">
        <f t="shared" si="14"/>
        <v>72.042258745200002</v>
      </c>
      <c r="J36" s="2">
        <f t="shared" si="15"/>
        <v>112.00484994519999</v>
      </c>
      <c r="K36" s="2">
        <f t="shared" si="16"/>
        <v>56.002424972599997</v>
      </c>
      <c r="L36" s="2">
        <f t="shared" si="17"/>
        <v>72.042258745200002</v>
      </c>
      <c r="M36" s="2">
        <f t="shared" si="18"/>
        <v>93.994285258899993</v>
      </c>
      <c r="N36" s="2">
        <f t="shared" si="19"/>
        <v>46.997142629449996</v>
      </c>
      <c r="O36" s="5">
        <v>7004</v>
      </c>
      <c r="P36" s="2">
        <f t="shared" si="4"/>
        <v>5877.745242955426</v>
      </c>
      <c r="Q36" s="2">
        <f t="shared" si="5"/>
        <v>73.050083777300003</v>
      </c>
      <c r="R36" s="9"/>
      <c r="S36" s="2" t="s">
        <v>78</v>
      </c>
      <c r="T36" s="2" t="s">
        <v>76</v>
      </c>
      <c r="V36" s="2">
        <v>10.928710000000001</v>
      </c>
      <c r="W36" s="3">
        <v>0.80864000000000003</v>
      </c>
      <c r="X36" s="2">
        <v>5.7527200000000001</v>
      </c>
      <c r="Y36" s="2">
        <v>0.96055999999999997</v>
      </c>
      <c r="Z36" s="2">
        <f t="shared" si="20"/>
        <v>12.867572687165094</v>
      </c>
      <c r="AA36" s="2">
        <f t="shared" si="21"/>
        <v>6.7733101847252213</v>
      </c>
      <c r="AB36" s="2">
        <f t="shared" si="24"/>
        <v>5.6841507306296695</v>
      </c>
      <c r="AC36" s="3">
        <f t="shared" si="22"/>
        <v>11.544039905118108</v>
      </c>
      <c r="AE36" s="2" t="e">
        <f t="shared" si="23"/>
        <v>#DIV/0!</v>
      </c>
      <c r="AG36" s="2" t="e">
        <f t="shared" si="6"/>
        <v>#DIV/0!</v>
      </c>
      <c r="AH36" s="2" t="e">
        <f t="shared" si="0"/>
        <v>#DIV/0!</v>
      </c>
      <c r="AI36" s="2">
        <f t="shared" si="1"/>
        <v>0</v>
      </c>
      <c r="AJ36" s="2" t="e">
        <f t="shared" si="7"/>
        <v>#DIV/0!</v>
      </c>
      <c r="AL36" s="2" t="e">
        <f t="shared" si="8"/>
        <v>#DIV/0!</v>
      </c>
      <c r="AM36" s="2">
        <f t="shared" si="8"/>
        <v>0</v>
      </c>
      <c r="AN36" s="2" t="e">
        <f t="shared" si="2"/>
        <v>#DIV/0!</v>
      </c>
      <c r="AO36" s="2">
        <f t="shared" si="3"/>
        <v>0</v>
      </c>
      <c r="AP36" s="2" t="e">
        <f t="shared" si="9"/>
        <v>#DIV/0!</v>
      </c>
      <c r="AQ36" s="2">
        <f t="shared" si="9"/>
        <v>0</v>
      </c>
      <c r="AR36" s="2" t="e">
        <f t="shared" si="10"/>
        <v>#DIV/0!</v>
      </c>
      <c r="AS36" s="2">
        <f t="shared" si="10"/>
        <v>0</v>
      </c>
      <c r="AT36" s="2" t="e">
        <f t="shared" si="11"/>
        <v>#DIV/0!</v>
      </c>
      <c r="AU36" s="2">
        <f t="shared" si="11"/>
        <v>0</v>
      </c>
      <c r="AV36" s="2" t="e">
        <f t="shared" si="12"/>
        <v>#DIV/0!</v>
      </c>
      <c r="AW36" s="9"/>
    </row>
    <row r="37" spans="4:49">
      <c r="D37" s="2">
        <v>39.962591199999999</v>
      </c>
      <c r="E37" s="2">
        <v>1.0078250321</v>
      </c>
      <c r="F37" s="2">
        <v>15.9949146221</v>
      </c>
      <c r="G37" s="2">
        <f t="shared" si="13"/>
        <v>18.0105646863</v>
      </c>
      <c r="H37" s="2">
        <v>4</v>
      </c>
      <c r="I37" s="2">
        <f t="shared" si="14"/>
        <v>72.042258745200002</v>
      </c>
      <c r="J37" s="2">
        <f t="shared" si="15"/>
        <v>112.00484994519999</v>
      </c>
      <c r="K37" s="2">
        <f t="shared" si="16"/>
        <v>56.002424972599997</v>
      </c>
      <c r="L37" s="2">
        <f t="shared" si="17"/>
        <v>72.042258745200002</v>
      </c>
      <c r="M37" s="2">
        <f t="shared" si="18"/>
        <v>93.994285258899993</v>
      </c>
      <c r="N37" s="2">
        <f t="shared" si="19"/>
        <v>46.997142629449996</v>
      </c>
      <c r="O37" s="5">
        <v>7004</v>
      </c>
      <c r="P37" s="2">
        <f t="shared" si="4"/>
        <v>5877.745242955426</v>
      </c>
      <c r="Q37" s="2">
        <f t="shared" si="5"/>
        <v>73.050083777300003</v>
      </c>
      <c r="R37" s="9"/>
      <c r="S37" s="2" t="s">
        <v>79</v>
      </c>
      <c r="T37" s="2" t="s">
        <v>76</v>
      </c>
      <c r="V37" s="2">
        <v>11.017519999999999</v>
      </c>
      <c r="W37" s="3">
        <v>0.88670000000000004</v>
      </c>
      <c r="X37" s="2">
        <v>5.6966599999999996</v>
      </c>
      <c r="Y37" s="2">
        <v>0.96260000000000001</v>
      </c>
      <c r="Z37" s="2">
        <f t="shared" si="20"/>
        <v>12.972138471264692</v>
      </c>
      <c r="AA37" s="2">
        <f t="shared" si="21"/>
        <v>6.7073045788630035</v>
      </c>
      <c r="AB37" s="2">
        <f t="shared" si="24"/>
        <v>5.6287589351035354</v>
      </c>
      <c r="AC37" s="3">
        <f t="shared" si="22"/>
        <v>11.687320025059535</v>
      </c>
      <c r="AE37" s="2" t="e">
        <f t="shared" si="23"/>
        <v>#DIV/0!</v>
      </c>
      <c r="AG37" s="2" t="e">
        <f t="shared" si="6"/>
        <v>#DIV/0!</v>
      </c>
      <c r="AH37" s="2" t="e">
        <f t="shared" si="0"/>
        <v>#DIV/0!</v>
      </c>
      <c r="AI37" s="2">
        <f t="shared" si="1"/>
        <v>0</v>
      </c>
      <c r="AJ37" s="2" t="e">
        <f t="shared" si="7"/>
        <v>#DIV/0!</v>
      </c>
      <c r="AL37" s="2" t="e">
        <f t="shared" si="8"/>
        <v>#DIV/0!</v>
      </c>
      <c r="AM37" s="2">
        <f t="shared" si="8"/>
        <v>0</v>
      </c>
      <c r="AN37" s="2" t="e">
        <f t="shared" si="2"/>
        <v>#DIV/0!</v>
      </c>
      <c r="AO37" s="2">
        <f t="shared" si="3"/>
        <v>0</v>
      </c>
      <c r="AP37" s="2" t="e">
        <f t="shared" si="9"/>
        <v>#DIV/0!</v>
      </c>
      <c r="AQ37" s="2">
        <f t="shared" si="9"/>
        <v>0</v>
      </c>
      <c r="AR37" s="2" t="e">
        <f t="shared" si="10"/>
        <v>#DIV/0!</v>
      </c>
      <c r="AS37" s="2">
        <f t="shared" si="10"/>
        <v>0</v>
      </c>
      <c r="AT37" s="2" t="e">
        <f t="shared" si="11"/>
        <v>#DIV/0!</v>
      </c>
      <c r="AU37" s="2">
        <f t="shared" si="11"/>
        <v>0</v>
      </c>
      <c r="AV37" s="2" t="e">
        <f t="shared" si="12"/>
        <v>#DIV/0!</v>
      </c>
      <c r="AW37" s="9"/>
    </row>
    <row r="38" spans="4:49">
      <c r="D38" s="2">
        <v>39.962591199999999</v>
      </c>
      <c r="E38" s="2">
        <v>1.0078250321</v>
      </c>
      <c r="F38" s="2">
        <v>15.9949146221</v>
      </c>
      <c r="G38" s="2">
        <f t="shared" si="13"/>
        <v>18.0105646863</v>
      </c>
      <c r="H38" s="2">
        <v>4</v>
      </c>
      <c r="I38" s="2">
        <f t="shared" si="14"/>
        <v>72.042258745200002</v>
      </c>
      <c r="J38" s="2">
        <f t="shared" si="15"/>
        <v>112.00484994519999</v>
      </c>
      <c r="K38" s="2">
        <f t="shared" si="16"/>
        <v>56.002424972599997</v>
      </c>
      <c r="L38" s="2">
        <f t="shared" si="17"/>
        <v>72.042258745200002</v>
      </c>
      <c r="M38" s="2">
        <f t="shared" si="18"/>
        <v>93.994285258899993</v>
      </c>
      <c r="N38" s="2">
        <f t="shared" si="19"/>
        <v>46.997142629449996</v>
      </c>
      <c r="O38" s="5">
        <v>7004</v>
      </c>
      <c r="P38" s="2">
        <f t="shared" si="4"/>
        <v>5877.745242955426</v>
      </c>
      <c r="Q38" s="2">
        <f t="shared" si="5"/>
        <v>73.050083777300003</v>
      </c>
      <c r="R38" s="9"/>
      <c r="S38" s="2" t="s">
        <v>80</v>
      </c>
      <c r="T38" s="2" t="s">
        <v>76</v>
      </c>
      <c r="V38" s="2">
        <v>11.410220000000001</v>
      </c>
      <c r="W38" s="3">
        <v>0.8276</v>
      </c>
      <c r="X38" s="2">
        <v>5.9317900000000003</v>
      </c>
      <c r="Y38" s="2">
        <v>0.95867999999999998</v>
      </c>
      <c r="Z38" s="2">
        <f t="shared" si="20"/>
        <v>13.434507387106519</v>
      </c>
      <c r="AA38" s="2">
        <f t="shared" si="21"/>
        <v>6.9841489974570683</v>
      </c>
      <c r="AB38" s="2">
        <f t="shared" si="24"/>
        <v>5.8610863143768119</v>
      </c>
      <c r="AC38" s="3">
        <f t="shared" si="22"/>
        <v>12.088575430944891</v>
      </c>
      <c r="AE38" s="2" t="e">
        <f t="shared" si="23"/>
        <v>#DIV/0!</v>
      </c>
      <c r="AG38" s="2" t="e">
        <f t="shared" si="6"/>
        <v>#DIV/0!</v>
      </c>
      <c r="AH38" s="2" t="e">
        <f t="shared" si="0"/>
        <v>#DIV/0!</v>
      </c>
      <c r="AI38" s="2">
        <f t="shared" si="1"/>
        <v>0</v>
      </c>
      <c r="AJ38" s="2" t="e">
        <f t="shared" si="7"/>
        <v>#DIV/0!</v>
      </c>
      <c r="AL38" s="2" t="e">
        <f t="shared" si="8"/>
        <v>#DIV/0!</v>
      </c>
      <c r="AM38" s="2">
        <f t="shared" si="8"/>
        <v>0</v>
      </c>
      <c r="AN38" s="2" t="e">
        <f t="shared" si="2"/>
        <v>#DIV/0!</v>
      </c>
      <c r="AO38" s="2">
        <f t="shared" si="3"/>
        <v>0</v>
      </c>
      <c r="AP38" s="2" t="e">
        <f t="shared" si="9"/>
        <v>#DIV/0!</v>
      </c>
      <c r="AQ38" s="2">
        <f t="shared" si="9"/>
        <v>0</v>
      </c>
      <c r="AR38" s="2" t="e">
        <f t="shared" si="10"/>
        <v>#DIV/0!</v>
      </c>
      <c r="AS38" s="2">
        <f t="shared" si="10"/>
        <v>0</v>
      </c>
      <c r="AT38" s="2" t="e">
        <f t="shared" si="11"/>
        <v>#DIV/0!</v>
      </c>
      <c r="AU38" s="2">
        <f t="shared" si="11"/>
        <v>0</v>
      </c>
      <c r="AV38" s="2" t="e">
        <f t="shared" si="12"/>
        <v>#DIV/0!</v>
      </c>
      <c r="AW38" s="9"/>
    </row>
    <row r="39" spans="4:49">
      <c r="D39" s="2">
        <v>39.962591199999999</v>
      </c>
      <c r="E39" s="2">
        <v>1.0078250321</v>
      </c>
      <c r="F39" s="2">
        <v>15.9949146221</v>
      </c>
      <c r="G39" s="2">
        <f t="shared" si="13"/>
        <v>18.0105646863</v>
      </c>
      <c r="H39" s="2">
        <v>4</v>
      </c>
      <c r="I39" s="2">
        <f t="shared" si="14"/>
        <v>72.042258745200002</v>
      </c>
      <c r="J39" s="2">
        <f t="shared" si="15"/>
        <v>112.00484994519999</v>
      </c>
      <c r="K39" s="2">
        <f t="shared" si="16"/>
        <v>56.002424972599997</v>
      </c>
      <c r="L39" s="2">
        <f t="shared" si="17"/>
        <v>72.042258745200002</v>
      </c>
      <c r="M39" s="2">
        <f t="shared" si="18"/>
        <v>93.994285258899993</v>
      </c>
      <c r="N39" s="2">
        <f t="shared" si="19"/>
        <v>46.997142629449996</v>
      </c>
      <c r="O39" s="5">
        <v>7004</v>
      </c>
      <c r="P39" s="2">
        <f t="shared" si="4"/>
        <v>5877.745242955426</v>
      </c>
      <c r="Q39" s="2">
        <f t="shared" si="5"/>
        <v>73.050083777300003</v>
      </c>
      <c r="R39" s="9"/>
      <c r="S39" s="2" t="s">
        <v>81</v>
      </c>
      <c r="T39" s="2" t="s">
        <v>76</v>
      </c>
      <c r="V39" s="2">
        <v>11.410220000000001</v>
      </c>
      <c r="W39" s="3">
        <v>0.8276</v>
      </c>
      <c r="X39" s="2">
        <v>6.1861600000000001</v>
      </c>
      <c r="Y39" s="2">
        <v>0.95011000000000001</v>
      </c>
      <c r="Z39" s="2">
        <f t="shared" si="20"/>
        <v>13.434507387106519</v>
      </c>
      <c r="AA39" s="2">
        <f t="shared" si="21"/>
        <v>7.2836467848843292</v>
      </c>
      <c r="AB39" s="2">
        <f t="shared" si="24"/>
        <v>6.1124243633954096</v>
      </c>
      <c r="AC39" s="3">
        <f t="shared" si="22"/>
        <v>11.963455066827052</v>
      </c>
      <c r="AE39" s="2" t="e">
        <f t="shared" si="23"/>
        <v>#DIV/0!</v>
      </c>
      <c r="AG39" s="2" t="e">
        <f t="shared" si="6"/>
        <v>#DIV/0!</v>
      </c>
      <c r="AH39" s="2" t="e">
        <f t="shared" si="0"/>
        <v>#DIV/0!</v>
      </c>
      <c r="AI39" s="2">
        <f t="shared" si="1"/>
        <v>0</v>
      </c>
      <c r="AJ39" s="2" t="e">
        <f t="shared" si="7"/>
        <v>#DIV/0!</v>
      </c>
      <c r="AL39" s="2" t="e">
        <f t="shared" si="8"/>
        <v>#DIV/0!</v>
      </c>
      <c r="AM39" s="2">
        <f t="shared" si="8"/>
        <v>0</v>
      </c>
      <c r="AN39" s="2" t="e">
        <f t="shared" si="2"/>
        <v>#DIV/0!</v>
      </c>
      <c r="AO39" s="2">
        <f t="shared" si="3"/>
        <v>0</v>
      </c>
      <c r="AP39" s="2" t="e">
        <f t="shared" si="9"/>
        <v>#DIV/0!</v>
      </c>
      <c r="AQ39" s="2">
        <f t="shared" si="9"/>
        <v>0</v>
      </c>
      <c r="AR39" s="2" t="e">
        <f t="shared" si="10"/>
        <v>#DIV/0!</v>
      </c>
      <c r="AS39" s="2">
        <f t="shared" si="10"/>
        <v>0</v>
      </c>
      <c r="AT39" s="2" t="e">
        <f t="shared" si="11"/>
        <v>#DIV/0!</v>
      </c>
      <c r="AU39" s="2">
        <f t="shared" si="11"/>
        <v>0</v>
      </c>
      <c r="AV39" s="2" t="e">
        <f t="shared" si="12"/>
        <v>#DIV/0!</v>
      </c>
      <c r="AW39" s="9"/>
    </row>
    <row r="40" spans="4:49">
      <c r="D40" s="2">
        <v>39.962591199999999</v>
      </c>
      <c r="E40" s="2">
        <v>1.0078250321</v>
      </c>
      <c r="F40" s="2">
        <v>15.9949146221</v>
      </c>
      <c r="G40" s="2">
        <f t="shared" si="13"/>
        <v>18.0105646863</v>
      </c>
      <c r="H40" s="2">
        <v>4</v>
      </c>
      <c r="I40" s="2">
        <f t="shared" si="14"/>
        <v>72.042258745200002</v>
      </c>
      <c r="J40" s="2">
        <f t="shared" si="15"/>
        <v>112.00484994519999</v>
      </c>
      <c r="K40" s="2">
        <f t="shared" si="16"/>
        <v>56.002424972599997</v>
      </c>
      <c r="L40" s="2">
        <f t="shared" si="17"/>
        <v>72.042258745200002</v>
      </c>
      <c r="M40" s="2">
        <f t="shared" si="18"/>
        <v>93.994285258899993</v>
      </c>
      <c r="N40" s="2">
        <f t="shared" si="19"/>
        <v>46.997142629449996</v>
      </c>
      <c r="O40" s="5">
        <v>7004</v>
      </c>
      <c r="P40" s="2">
        <f t="shared" si="4"/>
        <v>5877.745242955426</v>
      </c>
      <c r="Q40" s="2">
        <f t="shared" si="5"/>
        <v>73.050083777300003</v>
      </c>
      <c r="R40" s="9"/>
      <c r="S40" s="2" t="s">
        <v>82</v>
      </c>
      <c r="V40" s="2">
        <v>11.55322</v>
      </c>
      <c r="W40" s="10">
        <v>0.89459</v>
      </c>
      <c r="X40" s="2">
        <v>6.1740899999999996</v>
      </c>
      <c r="Y40" s="2">
        <v>0.95155000000000001</v>
      </c>
      <c r="Z40" s="2">
        <f t="shared" si="20"/>
        <v>13.602877020326233</v>
      </c>
      <c r="AA40" s="2">
        <f t="shared" si="21"/>
        <v>7.269435445912567</v>
      </c>
      <c r="AB40" s="2">
        <f t="shared" si="24"/>
        <v>6.1004982311799179</v>
      </c>
      <c r="AC40" s="10">
        <f t="shared" si="22"/>
        <v>12.158214694661803</v>
      </c>
      <c r="AE40" s="2" t="e">
        <f t="shared" si="23"/>
        <v>#DIV/0!</v>
      </c>
      <c r="AG40" s="2" t="e">
        <f t="shared" si="6"/>
        <v>#DIV/0!</v>
      </c>
      <c r="AH40" s="2" t="e">
        <f t="shared" si="0"/>
        <v>#DIV/0!</v>
      </c>
      <c r="AI40" s="2">
        <f t="shared" si="1"/>
        <v>0</v>
      </c>
      <c r="AJ40" s="2" t="e">
        <f t="shared" si="7"/>
        <v>#DIV/0!</v>
      </c>
      <c r="AL40" s="2" t="e">
        <f t="shared" si="8"/>
        <v>#DIV/0!</v>
      </c>
      <c r="AM40" s="2">
        <f t="shared" si="8"/>
        <v>0</v>
      </c>
      <c r="AN40" s="2" t="e">
        <f t="shared" si="2"/>
        <v>#DIV/0!</v>
      </c>
      <c r="AO40" s="2">
        <f t="shared" si="3"/>
        <v>0</v>
      </c>
      <c r="AP40" s="2" t="e">
        <f t="shared" si="9"/>
        <v>#DIV/0!</v>
      </c>
      <c r="AQ40" s="2">
        <f t="shared" si="9"/>
        <v>0</v>
      </c>
      <c r="AR40" s="2" t="e">
        <f t="shared" si="10"/>
        <v>#DIV/0!</v>
      </c>
      <c r="AS40" s="2">
        <f t="shared" si="10"/>
        <v>0</v>
      </c>
      <c r="AT40" s="2" t="e">
        <f t="shared" si="11"/>
        <v>#DIV/0!</v>
      </c>
      <c r="AU40" s="2">
        <f t="shared" si="11"/>
        <v>0</v>
      </c>
      <c r="AV40" s="2" t="e">
        <f t="shared" si="12"/>
        <v>#DIV/0!</v>
      </c>
      <c r="AW40" s="9"/>
    </row>
    <row r="41" spans="4:49">
      <c r="D41" s="2">
        <v>39.962591199999999</v>
      </c>
      <c r="E41" s="2">
        <v>1.0078250321</v>
      </c>
      <c r="F41" s="2">
        <v>15.9949146221</v>
      </c>
      <c r="G41" s="2">
        <f t="shared" si="13"/>
        <v>18.0105646863</v>
      </c>
      <c r="H41" s="2">
        <v>4</v>
      </c>
      <c r="I41" s="2">
        <f t="shared" si="14"/>
        <v>72.042258745200002</v>
      </c>
      <c r="J41" s="2">
        <f t="shared" si="15"/>
        <v>112.00484994519999</v>
      </c>
      <c r="K41" s="2">
        <f t="shared" si="16"/>
        <v>56.002424972599997</v>
      </c>
      <c r="L41" s="2">
        <f t="shared" si="17"/>
        <v>72.042258745200002</v>
      </c>
      <c r="M41" s="2">
        <f t="shared" si="18"/>
        <v>93.994285258899993</v>
      </c>
      <c r="N41" s="2">
        <f t="shared" si="19"/>
        <v>46.997142629449996</v>
      </c>
      <c r="O41" s="5">
        <v>7004</v>
      </c>
      <c r="P41" s="2">
        <f t="shared" si="4"/>
        <v>5877.745242955426</v>
      </c>
      <c r="Q41" s="2">
        <f t="shared" si="5"/>
        <v>73.050083777300003</v>
      </c>
      <c r="R41" s="9"/>
      <c r="S41" s="2" t="s">
        <v>83</v>
      </c>
      <c r="T41" s="2" t="s">
        <v>76</v>
      </c>
      <c r="V41" s="2">
        <v>10.792289999999999</v>
      </c>
      <c r="W41" s="3">
        <v>0.86953000000000003</v>
      </c>
      <c r="X41" s="2">
        <v>7.1182299999999996</v>
      </c>
      <c r="Y41" s="2">
        <v>0.94738</v>
      </c>
      <c r="Z41" s="2">
        <f t="shared" si="20"/>
        <v>12.706950411893532</v>
      </c>
      <c r="AA41" s="2">
        <f t="shared" si="21"/>
        <v>8.381075344570327</v>
      </c>
      <c r="AB41" s="2">
        <f t="shared" si="24"/>
        <v>7.0333845998571167</v>
      </c>
      <c r="AC41" s="3">
        <f t="shared" si="22"/>
        <v>10.582914997334804</v>
      </c>
      <c r="AE41" s="2" t="e">
        <f t="shared" si="23"/>
        <v>#DIV/0!</v>
      </c>
      <c r="AG41" s="2" t="e">
        <f t="shared" si="6"/>
        <v>#DIV/0!</v>
      </c>
      <c r="AH41" s="2" t="e">
        <f t="shared" si="0"/>
        <v>#DIV/0!</v>
      </c>
      <c r="AI41" s="2">
        <f t="shared" si="1"/>
        <v>0</v>
      </c>
      <c r="AJ41" s="2" t="e">
        <f t="shared" si="7"/>
        <v>#DIV/0!</v>
      </c>
      <c r="AL41" s="2" t="e">
        <f t="shared" si="8"/>
        <v>#DIV/0!</v>
      </c>
      <c r="AM41" s="2">
        <f t="shared" si="8"/>
        <v>0</v>
      </c>
      <c r="AN41" s="2" t="e">
        <f t="shared" si="2"/>
        <v>#DIV/0!</v>
      </c>
      <c r="AO41" s="2">
        <f t="shared" si="3"/>
        <v>0</v>
      </c>
      <c r="AP41" s="2" t="e">
        <f t="shared" si="9"/>
        <v>#DIV/0!</v>
      </c>
      <c r="AQ41" s="2">
        <f t="shared" si="9"/>
        <v>0</v>
      </c>
      <c r="AR41" s="2" t="e">
        <f t="shared" si="10"/>
        <v>#DIV/0!</v>
      </c>
      <c r="AS41" s="2">
        <f t="shared" si="10"/>
        <v>0</v>
      </c>
      <c r="AT41" s="2" t="e">
        <f t="shared" si="11"/>
        <v>#DIV/0!</v>
      </c>
      <c r="AU41" s="2">
        <f t="shared" si="11"/>
        <v>0</v>
      </c>
      <c r="AV41" s="2" t="e">
        <f t="shared" si="12"/>
        <v>#DIV/0!</v>
      </c>
      <c r="AW41" s="9"/>
    </row>
    <row r="42" spans="4:49">
      <c r="D42" s="2">
        <v>39.962591199999999</v>
      </c>
      <c r="E42" s="2">
        <v>1.0078250321</v>
      </c>
      <c r="F42" s="2">
        <v>15.9949146221</v>
      </c>
      <c r="G42" s="2">
        <f t="shared" si="13"/>
        <v>18.0105646863</v>
      </c>
      <c r="H42" s="2">
        <v>4</v>
      </c>
      <c r="I42" s="2">
        <f t="shared" si="14"/>
        <v>72.042258745200002</v>
      </c>
      <c r="J42" s="2">
        <f t="shared" si="15"/>
        <v>112.00484994519999</v>
      </c>
      <c r="K42" s="2">
        <f t="shared" si="16"/>
        <v>56.002424972599997</v>
      </c>
      <c r="L42" s="2">
        <f t="shared" si="17"/>
        <v>72.042258745200002</v>
      </c>
      <c r="M42" s="2">
        <f t="shared" si="18"/>
        <v>93.994285258899993</v>
      </c>
      <c r="N42" s="2">
        <f t="shared" si="19"/>
        <v>46.997142629449996</v>
      </c>
      <c r="O42" s="5">
        <v>7004</v>
      </c>
      <c r="P42" s="2">
        <f t="shared" si="4"/>
        <v>5877.745242955426</v>
      </c>
      <c r="Q42" s="2">
        <f t="shared" si="5"/>
        <v>73.050083777300003</v>
      </c>
      <c r="R42" s="9"/>
      <c r="S42" s="2" t="s">
        <v>84</v>
      </c>
      <c r="V42" s="2">
        <v>12.094239999999999</v>
      </c>
      <c r="W42" s="10">
        <v>0.9022</v>
      </c>
      <c r="X42" s="2">
        <v>7.1145500000000004</v>
      </c>
      <c r="Y42" s="2">
        <v>0.93991999999999998</v>
      </c>
      <c r="Z42" s="2">
        <f t="shared" si="20"/>
        <v>14.239879390707554</v>
      </c>
      <c r="AA42" s="2">
        <f t="shared" si="21"/>
        <v>8.37674247568747</v>
      </c>
      <c r="AB42" s="2">
        <f t="shared" si="24"/>
        <v>7.0297484634401313</v>
      </c>
      <c r="AC42" s="10">
        <f t="shared" si="22"/>
        <v>12.38373132794227</v>
      </c>
      <c r="AE42" s="2" t="e">
        <f t="shared" si="23"/>
        <v>#DIV/0!</v>
      </c>
      <c r="AG42" s="2" t="e">
        <f t="shared" si="6"/>
        <v>#DIV/0!</v>
      </c>
      <c r="AH42" s="2" t="e">
        <f t="shared" si="0"/>
        <v>#DIV/0!</v>
      </c>
      <c r="AI42" s="2">
        <f t="shared" si="1"/>
        <v>0</v>
      </c>
      <c r="AJ42" s="2" t="e">
        <f t="shared" si="7"/>
        <v>#DIV/0!</v>
      </c>
      <c r="AL42" s="2" t="e">
        <f t="shared" si="8"/>
        <v>#DIV/0!</v>
      </c>
      <c r="AM42" s="2">
        <f t="shared" si="8"/>
        <v>0</v>
      </c>
      <c r="AN42" s="2" t="e">
        <f t="shared" si="2"/>
        <v>#DIV/0!</v>
      </c>
      <c r="AO42" s="2">
        <f t="shared" si="3"/>
        <v>0</v>
      </c>
      <c r="AP42" s="2" t="e">
        <f t="shared" si="9"/>
        <v>#DIV/0!</v>
      </c>
      <c r="AQ42" s="2">
        <f t="shared" si="9"/>
        <v>0</v>
      </c>
      <c r="AR42" s="2" t="e">
        <f t="shared" si="10"/>
        <v>#DIV/0!</v>
      </c>
      <c r="AS42" s="2">
        <f t="shared" si="10"/>
        <v>0</v>
      </c>
      <c r="AT42" s="2" t="e">
        <f t="shared" si="11"/>
        <v>#DIV/0!</v>
      </c>
      <c r="AU42" s="2">
        <f t="shared" si="11"/>
        <v>0</v>
      </c>
      <c r="AV42" s="2" t="e">
        <f t="shared" si="12"/>
        <v>#DIV/0!</v>
      </c>
      <c r="AW42" s="9"/>
    </row>
    <row r="43" spans="4:49">
      <c r="D43" s="2">
        <v>39.962591199999999</v>
      </c>
      <c r="E43" s="2">
        <v>1.0078250321</v>
      </c>
      <c r="F43" s="2">
        <v>15.9949146221</v>
      </c>
      <c r="G43" s="2">
        <f t="shared" si="13"/>
        <v>18.0105646863</v>
      </c>
      <c r="H43" s="2">
        <v>4</v>
      </c>
      <c r="I43" s="2">
        <f t="shared" si="14"/>
        <v>72.042258745200002</v>
      </c>
      <c r="J43" s="2">
        <f t="shared" si="15"/>
        <v>112.00484994519999</v>
      </c>
      <c r="K43" s="2">
        <f t="shared" si="16"/>
        <v>56.002424972599997</v>
      </c>
      <c r="L43" s="2">
        <f t="shared" si="17"/>
        <v>72.042258745200002</v>
      </c>
      <c r="M43" s="2">
        <f t="shared" si="18"/>
        <v>93.994285258899993</v>
      </c>
      <c r="N43" s="2">
        <f t="shared" si="19"/>
        <v>46.997142629449996</v>
      </c>
      <c r="O43" s="5">
        <v>7004</v>
      </c>
      <c r="P43" s="2">
        <f t="shared" si="4"/>
        <v>5877.745242955426</v>
      </c>
      <c r="Q43" s="2">
        <f t="shared" si="5"/>
        <v>73.050083777300003</v>
      </c>
      <c r="R43" s="9"/>
      <c r="S43" s="2" t="s">
        <v>85</v>
      </c>
      <c r="T43" s="2" t="s">
        <v>76</v>
      </c>
      <c r="V43" s="2">
        <v>10.520429999999999</v>
      </c>
      <c r="W43" s="3">
        <v>0.87087000000000003</v>
      </c>
      <c r="X43" s="2">
        <v>7.1547900000000002</v>
      </c>
      <c r="Y43" s="2">
        <v>0.93891999999999998</v>
      </c>
      <c r="Z43" s="2">
        <f t="shared" si="20"/>
        <v>12.386859723172474</v>
      </c>
      <c r="AA43" s="2">
        <f t="shared" si="21"/>
        <v>8.4241214549934931</v>
      </c>
      <c r="AB43" s="2">
        <f t="shared" si="24"/>
        <v>7.069508824695423</v>
      </c>
      <c r="AC43" s="3">
        <f t="shared" si="22"/>
        <v>10.171348916397767</v>
      </c>
      <c r="AE43" s="2" t="e">
        <f t="shared" si="23"/>
        <v>#DIV/0!</v>
      </c>
      <c r="AG43" s="2" t="e">
        <f t="shared" si="6"/>
        <v>#DIV/0!</v>
      </c>
      <c r="AH43" s="2" t="e">
        <f t="shared" si="0"/>
        <v>#DIV/0!</v>
      </c>
      <c r="AI43" s="2">
        <f t="shared" si="1"/>
        <v>0</v>
      </c>
      <c r="AJ43" s="2" t="e">
        <f t="shared" si="7"/>
        <v>#DIV/0!</v>
      </c>
      <c r="AL43" s="2" t="e">
        <f t="shared" si="8"/>
        <v>#DIV/0!</v>
      </c>
      <c r="AM43" s="2">
        <f t="shared" si="8"/>
        <v>0</v>
      </c>
      <c r="AN43" s="2" t="e">
        <f t="shared" si="2"/>
        <v>#DIV/0!</v>
      </c>
      <c r="AO43" s="2">
        <f t="shared" si="3"/>
        <v>0</v>
      </c>
      <c r="AP43" s="2" t="e">
        <f t="shared" si="9"/>
        <v>#DIV/0!</v>
      </c>
      <c r="AQ43" s="2">
        <f t="shared" si="9"/>
        <v>0</v>
      </c>
      <c r="AR43" s="2" t="e">
        <f t="shared" si="10"/>
        <v>#DIV/0!</v>
      </c>
      <c r="AS43" s="2">
        <f t="shared" si="10"/>
        <v>0</v>
      </c>
      <c r="AT43" s="2" t="e">
        <f t="shared" si="11"/>
        <v>#DIV/0!</v>
      </c>
      <c r="AU43" s="2">
        <f t="shared" si="11"/>
        <v>0</v>
      </c>
      <c r="AV43" s="2" t="e">
        <f t="shared" si="12"/>
        <v>#DIV/0!</v>
      </c>
      <c r="AW43" s="9"/>
    </row>
    <row r="44" spans="4:49">
      <c r="D44" s="2">
        <v>39.962591199999999</v>
      </c>
      <c r="E44" s="2">
        <v>1.0078250321</v>
      </c>
      <c r="F44" s="2">
        <v>15.9949146221</v>
      </c>
      <c r="G44" s="2">
        <f t="shared" si="13"/>
        <v>18.0105646863</v>
      </c>
      <c r="H44" s="2">
        <v>4</v>
      </c>
      <c r="I44" s="2">
        <f t="shared" si="14"/>
        <v>72.042258745200002</v>
      </c>
      <c r="J44" s="2">
        <f t="shared" si="15"/>
        <v>112.00484994519999</v>
      </c>
      <c r="K44" s="2">
        <f t="shared" si="16"/>
        <v>56.002424972599997</v>
      </c>
      <c r="L44" s="2">
        <f t="shared" si="17"/>
        <v>72.042258745200002</v>
      </c>
      <c r="M44" s="2">
        <f t="shared" si="18"/>
        <v>93.994285258899993</v>
      </c>
      <c r="N44" s="2">
        <f t="shared" si="19"/>
        <v>46.997142629449996</v>
      </c>
      <c r="O44" s="5">
        <v>7004</v>
      </c>
      <c r="P44" s="2">
        <f t="shared" si="4"/>
        <v>5877.745242955426</v>
      </c>
      <c r="Q44" s="2">
        <f t="shared" si="5"/>
        <v>73.050083777300003</v>
      </c>
      <c r="R44" s="9"/>
      <c r="S44" s="2" t="s">
        <v>86</v>
      </c>
      <c r="T44" s="2" t="s">
        <v>76</v>
      </c>
      <c r="V44" s="2">
        <v>11.18407</v>
      </c>
      <c r="W44" s="3">
        <v>0.83015000000000005</v>
      </c>
      <c r="X44" s="2">
        <v>7.2107999999999999</v>
      </c>
      <c r="Y44" s="2">
        <v>0.93901999999999997</v>
      </c>
      <c r="Z44" s="2">
        <f t="shared" si="20"/>
        <v>13.168236110514645</v>
      </c>
      <c r="AA44" s="2">
        <f t="shared" si="21"/>
        <v>8.4900681903545845</v>
      </c>
      <c r="AB44" s="2">
        <f t="shared" si="24"/>
        <v>7.124851216194152</v>
      </c>
      <c r="AC44" s="3">
        <f t="shared" si="22"/>
        <v>11.074246584276448</v>
      </c>
      <c r="AE44" s="2" t="e">
        <f t="shared" si="23"/>
        <v>#DIV/0!</v>
      </c>
      <c r="AG44" s="2" t="e">
        <f t="shared" si="6"/>
        <v>#DIV/0!</v>
      </c>
      <c r="AH44" s="2" t="e">
        <f t="shared" si="0"/>
        <v>#DIV/0!</v>
      </c>
      <c r="AI44" s="2">
        <f t="shared" si="1"/>
        <v>0</v>
      </c>
      <c r="AJ44" s="2" t="e">
        <f t="shared" si="7"/>
        <v>#DIV/0!</v>
      </c>
      <c r="AL44" s="2" t="e">
        <f t="shared" si="8"/>
        <v>#DIV/0!</v>
      </c>
      <c r="AM44" s="2">
        <f t="shared" si="8"/>
        <v>0</v>
      </c>
      <c r="AN44" s="2" t="e">
        <f t="shared" si="2"/>
        <v>#DIV/0!</v>
      </c>
      <c r="AO44" s="2">
        <f t="shared" si="3"/>
        <v>0</v>
      </c>
      <c r="AP44" s="2" t="e">
        <f t="shared" si="9"/>
        <v>#DIV/0!</v>
      </c>
      <c r="AQ44" s="2">
        <f t="shared" si="9"/>
        <v>0</v>
      </c>
      <c r="AR44" s="2" t="e">
        <f t="shared" si="10"/>
        <v>#DIV/0!</v>
      </c>
      <c r="AS44" s="2">
        <f t="shared" si="10"/>
        <v>0</v>
      </c>
      <c r="AT44" s="2" t="e">
        <f t="shared" si="11"/>
        <v>#DIV/0!</v>
      </c>
      <c r="AU44" s="2">
        <f t="shared" si="11"/>
        <v>0</v>
      </c>
      <c r="AV44" s="2" t="e">
        <f t="shared" si="12"/>
        <v>#DIV/0!</v>
      </c>
      <c r="AW44" s="9"/>
    </row>
    <row r="45" spans="4:49">
      <c r="D45" s="2">
        <v>39.962591199999999</v>
      </c>
      <c r="E45" s="2">
        <v>1.0078250321</v>
      </c>
      <c r="F45" s="2">
        <v>15.9949146221</v>
      </c>
      <c r="G45" s="2">
        <f t="shared" si="13"/>
        <v>18.0105646863</v>
      </c>
      <c r="H45" s="2">
        <v>4</v>
      </c>
      <c r="I45" s="2">
        <f t="shared" si="14"/>
        <v>72.042258745200002</v>
      </c>
      <c r="J45" s="2">
        <f t="shared" si="15"/>
        <v>112.00484994519999</v>
      </c>
      <c r="K45" s="2">
        <f t="shared" si="16"/>
        <v>56.002424972599997</v>
      </c>
      <c r="L45" s="2">
        <f t="shared" si="17"/>
        <v>72.042258745200002</v>
      </c>
      <c r="M45" s="2">
        <f t="shared" si="18"/>
        <v>93.994285258899993</v>
      </c>
      <c r="N45" s="2">
        <f t="shared" si="19"/>
        <v>46.997142629449996</v>
      </c>
      <c r="O45" s="5">
        <v>7004</v>
      </c>
      <c r="P45" s="2">
        <f t="shared" si="4"/>
        <v>5877.745242955426</v>
      </c>
      <c r="Q45" s="2">
        <f t="shared" si="5"/>
        <v>73.050083777300003</v>
      </c>
      <c r="R45" s="9"/>
      <c r="S45" s="2" t="s">
        <v>87</v>
      </c>
      <c r="T45" s="2" t="s">
        <v>76</v>
      </c>
      <c r="V45" s="2">
        <v>10.67229</v>
      </c>
      <c r="W45" s="3">
        <v>0.81100000000000005</v>
      </c>
      <c r="X45" s="2">
        <v>7.5746700000000002</v>
      </c>
      <c r="Y45" s="2">
        <v>0.93962000000000001</v>
      </c>
      <c r="Z45" s="2">
        <f t="shared" si="20"/>
        <v>12.565661209191676</v>
      </c>
      <c r="AA45" s="2">
        <f t="shared" si="21"/>
        <v>8.9184923752472915</v>
      </c>
      <c r="AB45" s="2">
        <f t="shared" si="24"/>
        <v>7.4843840852290127</v>
      </c>
      <c r="AC45" s="3">
        <f t="shared" si="22"/>
        <v>10.093554204984242</v>
      </c>
      <c r="AE45" s="2" t="e">
        <f t="shared" si="23"/>
        <v>#DIV/0!</v>
      </c>
      <c r="AG45" s="2" t="e">
        <f t="shared" si="6"/>
        <v>#DIV/0!</v>
      </c>
      <c r="AH45" s="2" t="e">
        <f t="shared" si="0"/>
        <v>#DIV/0!</v>
      </c>
      <c r="AI45" s="2">
        <f t="shared" si="1"/>
        <v>0</v>
      </c>
      <c r="AJ45" s="2" t="e">
        <f t="shared" si="7"/>
        <v>#DIV/0!</v>
      </c>
      <c r="AL45" s="2" t="e">
        <f t="shared" si="8"/>
        <v>#DIV/0!</v>
      </c>
      <c r="AM45" s="2">
        <f t="shared" si="8"/>
        <v>0</v>
      </c>
      <c r="AN45" s="2" t="e">
        <f t="shared" si="2"/>
        <v>#DIV/0!</v>
      </c>
      <c r="AO45" s="2">
        <f t="shared" si="3"/>
        <v>0</v>
      </c>
      <c r="AP45" s="2" t="e">
        <f t="shared" si="9"/>
        <v>#DIV/0!</v>
      </c>
      <c r="AQ45" s="2">
        <f t="shared" si="9"/>
        <v>0</v>
      </c>
      <c r="AR45" s="2" t="e">
        <f t="shared" si="10"/>
        <v>#DIV/0!</v>
      </c>
      <c r="AS45" s="2">
        <f t="shared" si="10"/>
        <v>0</v>
      </c>
      <c r="AT45" s="2" t="e">
        <f t="shared" si="11"/>
        <v>#DIV/0!</v>
      </c>
      <c r="AU45" s="2">
        <f t="shared" si="11"/>
        <v>0</v>
      </c>
      <c r="AV45" s="2" t="e">
        <f t="shared" si="12"/>
        <v>#DIV/0!</v>
      </c>
      <c r="AW45" s="9"/>
    </row>
    <row r="46" spans="4:49">
      <c r="D46" s="2">
        <v>39.962591199999999</v>
      </c>
      <c r="E46" s="2">
        <v>1.0078250321</v>
      </c>
      <c r="F46" s="2">
        <v>15.9949146221</v>
      </c>
      <c r="G46" s="2">
        <f t="shared" si="13"/>
        <v>18.0105646863</v>
      </c>
      <c r="H46" s="2">
        <v>4</v>
      </c>
      <c r="I46" s="2">
        <f t="shared" si="14"/>
        <v>72.042258745200002</v>
      </c>
      <c r="J46" s="2">
        <f t="shared" si="15"/>
        <v>112.00484994519999</v>
      </c>
      <c r="K46" s="2">
        <f t="shared" si="16"/>
        <v>56.002424972599997</v>
      </c>
      <c r="L46" s="2">
        <f t="shared" si="17"/>
        <v>72.042258745200002</v>
      </c>
      <c r="M46" s="2">
        <f t="shared" si="18"/>
        <v>93.994285258899993</v>
      </c>
      <c r="N46" s="2">
        <f t="shared" si="19"/>
        <v>46.997142629449996</v>
      </c>
      <c r="O46" s="5">
        <v>7004</v>
      </c>
      <c r="P46" s="2">
        <f t="shared" si="4"/>
        <v>5877.745242955426</v>
      </c>
      <c r="Q46" s="2">
        <f t="shared" si="5"/>
        <v>73.050083777300003</v>
      </c>
      <c r="R46" s="9"/>
      <c r="S46" s="2" t="s">
        <v>88</v>
      </c>
      <c r="T46" s="2" t="s">
        <v>76</v>
      </c>
      <c r="V46" s="2">
        <v>12.525779999999999</v>
      </c>
      <c r="W46" s="3">
        <v>0.75875000000000004</v>
      </c>
      <c r="X46" s="2">
        <v>7.2307899999999998</v>
      </c>
      <c r="Y46" s="2">
        <v>0.94028</v>
      </c>
      <c r="Z46" s="2">
        <f t="shared" si="20"/>
        <v>14.747978911823882</v>
      </c>
      <c r="AA46" s="2">
        <f t="shared" si="21"/>
        <v>8.5136046167046686</v>
      </c>
      <c r="AB46" s="2">
        <f t="shared" si="24"/>
        <v>7.1446029463505445</v>
      </c>
      <c r="AC46" s="3">
        <f t="shared" si="22"/>
        <v>12.901842144538936</v>
      </c>
      <c r="AE46" s="2" t="e">
        <f t="shared" si="23"/>
        <v>#DIV/0!</v>
      </c>
      <c r="AG46" s="2" t="e">
        <f t="shared" si="6"/>
        <v>#DIV/0!</v>
      </c>
      <c r="AH46" s="2" t="e">
        <f t="shared" si="0"/>
        <v>#DIV/0!</v>
      </c>
      <c r="AI46" s="2">
        <f t="shared" si="1"/>
        <v>0</v>
      </c>
      <c r="AJ46" s="2" t="e">
        <f t="shared" si="7"/>
        <v>#DIV/0!</v>
      </c>
      <c r="AL46" s="2" t="e">
        <f t="shared" si="8"/>
        <v>#DIV/0!</v>
      </c>
      <c r="AM46" s="2">
        <f t="shared" si="8"/>
        <v>0</v>
      </c>
      <c r="AN46" s="2" t="e">
        <f t="shared" si="2"/>
        <v>#DIV/0!</v>
      </c>
      <c r="AO46" s="2">
        <f t="shared" si="3"/>
        <v>0</v>
      </c>
      <c r="AP46" s="2" t="e">
        <f t="shared" si="9"/>
        <v>#DIV/0!</v>
      </c>
      <c r="AQ46" s="2">
        <f t="shared" si="9"/>
        <v>0</v>
      </c>
      <c r="AR46" s="2" t="e">
        <f t="shared" si="10"/>
        <v>#DIV/0!</v>
      </c>
      <c r="AS46" s="2">
        <f t="shared" si="10"/>
        <v>0</v>
      </c>
      <c r="AT46" s="2" t="e">
        <f t="shared" si="11"/>
        <v>#DIV/0!</v>
      </c>
      <c r="AU46" s="2">
        <f t="shared" si="11"/>
        <v>0</v>
      </c>
      <c r="AV46" s="2" t="e">
        <f t="shared" si="12"/>
        <v>#DIV/0!</v>
      </c>
      <c r="AW46" s="9"/>
    </row>
    <row r="47" spans="4:49">
      <c r="D47" s="2">
        <v>39.962591199999999</v>
      </c>
      <c r="E47" s="2">
        <v>1.0078250321</v>
      </c>
      <c r="F47" s="2">
        <v>15.9949146221</v>
      </c>
      <c r="G47" s="2">
        <f t="shared" si="13"/>
        <v>18.0105646863</v>
      </c>
      <c r="H47" s="2">
        <v>4</v>
      </c>
      <c r="I47" s="2">
        <f t="shared" si="14"/>
        <v>72.042258745200002</v>
      </c>
      <c r="J47" s="2">
        <f t="shared" si="15"/>
        <v>112.00484994519999</v>
      </c>
      <c r="K47" s="2">
        <f t="shared" si="16"/>
        <v>56.002424972599997</v>
      </c>
      <c r="L47" s="2">
        <f t="shared" si="17"/>
        <v>72.042258745200002</v>
      </c>
      <c r="M47" s="2">
        <f t="shared" si="18"/>
        <v>93.994285258899993</v>
      </c>
      <c r="N47" s="2">
        <f t="shared" si="19"/>
        <v>46.997142629449996</v>
      </c>
      <c r="O47" s="5">
        <v>7004</v>
      </c>
      <c r="P47" s="2">
        <f t="shared" si="4"/>
        <v>5877.745242955426</v>
      </c>
      <c r="Q47" s="2">
        <f t="shared" si="5"/>
        <v>73.050083777300003</v>
      </c>
      <c r="R47" s="9"/>
      <c r="S47" s="2" t="s">
        <v>89</v>
      </c>
      <c r="V47" s="2">
        <v>11.37067</v>
      </c>
      <c r="W47" s="10">
        <v>0.89829000000000003</v>
      </c>
      <c r="X47" s="2">
        <v>7.7117800000000001</v>
      </c>
      <c r="Y47" s="3">
        <v>0.93737999999999999</v>
      </c>
      <c r="Z47" s="2">
        <f t="shared" si="20"/>
        <v>13.387940820716032</v>
      </c>
      <c r="AA47" s="2">
        <f t="shared" si="21"/>
        <v>9.079927063434388</v>
      </c>
      <c r="AB47" s="2">
        <f t="shared" si="24"/>
        <v>7.6198598091781413</v>
      </c>
      <c r="AC47" s="10">
        <f t="shared" si="22"/>
        <v>11.007937858993678</v>
      </c>
      <c r="AE47" s="2" t="e">
        <f t="shared" si="23"/>
        <v>#DIV/0!</v>
      </c>
      <c r="AG47" s="2" t="e">
        <f t="shared" si="6"/>
        <v>#DIV/0!</v>
      </c>
      <c r="AH47" s="2" t="e">
        <f t="shared" si="0"/>
        <v>#DIV/0!</v>
      </c>
      <c r="AI47" s="2">
        <f t="shared" si="1"/>
        <v>0</v>
      </c>
      <c r="AJ47" s="2" t="e">
        <f t="shared" si="7"/>
        <v>#DIV/0!</v>
      </c>
      <c r="AL47" s="2" t="e">
        <f t="shared" si="8"/>
        <v>#DIV/0!</v>
      </c>
      <c r="AM47" s="2">
        <f t="shared" si="8"/>
        <v>0</v>
      </c>
      <c r="AN47" s="2" t="e">
        <f t="shared" si="2"/>
        <v>#DIV/0!</v>
      </c>
      <c r="AO47" s="2">
        <f t="shared" si="3"/>
        <v>0</v>
      </c>
      <c r="AP47" s="2" t="e">
        <f t="shared" si="9"/>
        <v>#DIV/0!</v>
      </c>
      <c r="AQ47" s="2">
        <f t="shared" si="9"/>
        <v>0</v>
      </c>
      <c r="AR47" s="2" t="e">
        <f t="shared" si="10"/>
        <v>#DIV/0!</v>
      </c>
      <c r="AS47" s="2">
        <f t="shared" si="10"/>
        <v>0</v>
      </c>
      <c r="AT47" s="2" t="e">
        <f t="shared" si="11"/>
        <v>#DIV/0!</v>
      </c>
      <c r="AU47" s="2">
        <f t="shared" si="11"/>
        <v>0</v>
      </c>
      <c r="AV47" s="2" t="e">
        <f t="shared" si="12"/>
        <v>#DIV/0!</v>
      </c>
      <c r="AW47" s="9"/>
    </row>
    <row r="48" spans="4:49">
      <c r="D48" s="2">
        <v>39.962591199999999</v>
      </c>
      <c r="E48" s="2">
        <v>1.0078250321</v>
      </c>
      <c r="F48" s="2">
        <v>15.9949146221</v>
      </c>
      <c r="G48" s="2">
        <f t="shared" si="13"/>
        <v>18.0105646863</v>
      </c>
      <c r="H48" s="2">
        <v>4</v>
      </c>
      <c r="I48" s="2">
        <f t="shared" si="14"/>
        <v>72.042258745200002</v>
      </c>
      <c r="J48" s="2">
        <f t="shared" si="15"/>
        <v>112.00484994519999</v>
      </c>
      <c r="K48" s="2">
        <f t="shared" si="16"/>
        <v>56.002424972599997</v>
      </c>
      <c r="L48" s="2">
        <f t="shared" si="17"/>
        <v>72.042258745200002</v>
      </c>
      <c r="M48" s="2">
        <f t="shared" si="18"/>
        <v>93.994285258899993</v>
      </c>
      <c r="N48" s="2">
        <f t="shared" si="19"/>
        <v>46.997142629449996</v>
      </c>
      <c r="O48" s="5">
        <v>7004</v>
      </c>
      <c r="P48" s="2">
        <f t="shared" si="4"/>
        <v>5877.745242955426</v>
      </c>
      <c r="Q48" s="2">
        <f t="shared" si="5"/>
        <v>73.050083777300003</v>
      </c>
      <c r="R48" s="9"/>
      <c r="S48" s="2" t="s">
        <v>90</v>
      </c>
      <c r="V48" s="3">
        <v>11.76538</v>
      </c>
      <c r="W48" s="10">
        <v>0.90907000000000004</v>
      </c>
      <c r="X48" s="2">
        <v>7.6400899999999998</v>
      </c>
      <c r="Y48" s="2">
        <v>0.93864999999999998</v>
      </c>
      <c r="Z48" s="2">
        <f t="shared" si="20"/>
        <v>13.852676330703115</v>
      </c>
      <c r="AA48" s="2">
        <f t="shared" si="21"/>
        <v>8.995518538920253</v>
      </c>
      <c r="AB48" s="2">
        <f t="shared" si="24"/>
        <v>7.549024314685302</v>
      </c>
      <c r="AC48" s="10">
        <f t="shared" si="22"/>
        <v>11.61502791298895</v>
      </c>
      <c r="AE48" s="2" t="e">
        <f t="shared" si="23"/>
        <v>#DIV/0!</v>
      </c>
      <c r="AG48" s="2" t="e">
        <f t="shared" si="6"/>
        <v>#DIV/0!</v>
      </c>
      <c r="AH48" s="2" t="e">
        <f t="shared" si="0"/>
        <v>#DIV/0!</v>
      </c>
      <c r="AI48" s="2">
        <f t="shared" si="1"/>
        <v>0</v>
      </c>
      <c r="AJ48" s="2" t="e">
        <f t="shared" si="7"/>
        <v>#DIV/0!</v>
      </c>
      <c r="AL48" s="2" t="e">
        <f t="shared" si="8"/>
        <v>#DIV/0!</v>
      </c>
      <c r="AM48" s="2">
        <f t="shared" si="8"/>
        <v>0</v>
      </c>
      <c r="AN48" s="2" t="e">
        <f t="shared" si="2"/>
        <v>#DIV/0!</v>
      </c>
      <c r="AO48" s="2">
        <f t="shared" si="3"/>
        <v>0</v>
      </c>
      <c r="AP48" s="2" t="e">
        <f t="shared" si="9"/>
        <v>#DIV/0!</v>
      </c>
      <c r="AQ48" s="2">
        <f t="shared" si="9"/>
        <v>0</v>
      </c>
      <c r="AR48" s="2" t="e">
        <f t="shared" si="10"/>
        <v>#DIV/0!</v>
      </c>
      <c r="AS48" s="2">
        <f t="shared" si="10"/>
        <v>0</v>
      </c>
      <c r="AT48" s="2" t="e">
        <f t="shared" si="11"/>
        <v>#DIV/0!</v>
      </c>
      <c r="AU48" s="2">
        <f t="shared" si="11"/>
        <v>0</v>
      </c>
      <c r="AV48" s="2" t="e">
        <f t="shared" si="12"/>
        <v>#DIV/0!</v>
      </c>
      <c r="AW48" s="9"/>
    </row>
    <row r="49" spans="4:49">
      <c r="D49" s="2">
        <v>39.962591199999999</v>
      </c>
      <c r="E49" s="2">
        <v>1.0078250321</v>
      </c>
      <c r="F49" s="2">
        <v>15.9949146221</v>
      </c>
      <c r="G49" s="2">
        <f t="shared" si="13"/>
        <v>18.0105646863</v>
      </c>
      <c r="H49" s="2">
        <v>4</v>
      </c>
      <c r="I49" s="2">
        <f t="shared" si="14"/>
        <v>72.042258745200002</v>
      </c>
      <c r="J49" s="2">
        <f t="shared" si="15"/>
        <v>112.00484994519999</v>
      </c>
      <c r="K49" s="2">
        <f t="shared" si="16"/>
        <v>56.002424972599997</v>
      </c>
      <c r="L49" s="2">
        <f t="shared" si="17"/>
        <v>72.042258745200002</v>
      </c>
      <c r="M49" s="2">
        <f t="shared" si="18"/>
        <v>93.994285258899993</v>
      </c>
      <c r="N49" s="2">
        <f t="shared" si="19"/>
        <v>46.997142629449996</v>
      </c>
      <c r="O49" s="5">
        <v>7004</v>
      </c>
      <c r="P49" s="2">
        <f t="shared" si="4"/>
        <v>5877.745242955426</v>
      </c>
      <c r="Q49" s="2">
        <f t="shared" si="5"/>
        <v>73.050083777300003</v>
      </c>
      <c r="R49" s="9"/>
      <c r="S49" s="2" t="s">
        <v>91</v>
      </c>
      <c r="V49" s="2">
        <v>11.230600000000001</v>
      </c>
      <c r="W49" s="10">
        <v>0.89698999999999995</v>
      </c>
      <c r="X49" s="2">
        <v>7.9287700000000001</v>
      </c>
      <c r="Y49" s="2">
        <v>0.92430999999999996</v>
      </c>
      <c r="Z49" s="2">
        <f t="shared" si="20"/>
        <v>13.223020998862291</v>
      </c>
      <c r="AA49" s="2">
        <f t="shared" si="21"/>
        <v>9.3354132642200209</v>
      </c>
      <c r="AB49" s="2">
        <f t="shared" si="24"/>
        <v>7.8342634073089963</v>
      </c>
      <c r="AC49" s="10">
        <f t="shared" si="22"/>
        <v>10.652351909379089</v>
      </c>
      <c r="AE49" s="2" t="e">
        <f t="shared" si="23"/>
        <v>#DIV/0!</v>
      </c>
      <c r="AG49" s="2" t="e">
        <f t="shared" si="6"/>
        <v>#DIV/0!</v>
      </c>
      <c r="AH49" s="2" t="e">
        <f t="shared" si="0"/>
        <v>#DIV/0!</v>
      </c>
      <c r="AI49" s="2">
        <f t="shared" si="1"/>
        <v>0</v>
      </c>
      <c r="AJ49" s="2" t="e">
        <f t="shared" si="7"/>
        <v>#DIV/0!</v>
      </c>
      <c r="AL49" s="2" t="e">
        <f t="shared" si="8"/>
        <v>#DIV/0!</v>
      </c>
      <c r="AM49" s="2">
        <f t="shared" si="8"/>
        <v>0</v>
      </c>
      <c r="AN49" s="2" t="e">
        <f t="shared" si="2"/>
        <v>#DIV/0!</v>
      </c>
      <c r="AO49" s="2">
        <f t="shared" si="3"/>
        <v>0</v>
      </c>
      <c r="AP49" s="2" t="e">
        <f t="shared" si="9"/>
        <v>#DIV/0!</v>
      </c>
      <c r="AQ49" s="2">
        <f t="shared" si="9"/>
        <v>0</v>
      </c>
      <c r="AR49" s="2" t="e">
        <f t="shared" si="10"/>
        <v>#DIV/0!</v>
      </c>
      <c r="AS49" s="2">
        <f t="shared" si="10"/>
        <v>0</v>
      </c>
      <c r="AT49" s="2" t="e">
        <f t="shared" si="11"/>
        <v>#DIV/0!</v>
      </c>
      <c r="AU49" s="2">
        <f t="shared" si="11"/>
        <v>0</v>
      </c>
      <c r="AV49" s="2" t="e">
        <f t="shared" si="12"/>
        <v>#DIV/0!</v>
      </c>
      <c r="AW49" s="9"/>
    </row>
    <row r="50" spans="4:49">
      <c r="D50" s="2">
        <v>39.962591199999999</v>
      </c>
      <c r="E50" s="2">
        <v>1.0078250321</v>
      </c>
      <c r="F50" s="2">
        <v>15.9949146221</v>
      </c>
      <c r="G50" s="2">
        <f t="shared" si="13"/>
        <v>18.0105646863</v>
      </c>
      <c r="H50" s="2">
        <v>4</v>
      </c>
      <c r="I50" s="2">
        <f t="shared" si="14"/>
        <v>72.042258745200002</v>
      </c>
      <c r="J50" s="2">
        <f t="shared" si="15"/>
        <v>112.00484994519999</v>
      </c>
      <c r="K50" s="2">
        <f t="shared" si="16"/>
        <v>56.002424972599997</v>
      </c>
      <c r="L50" s="2">
        <f t="shared" si="17"/>
        <v>72.042258745200002</v>
      </c>
      <c r="M50" s="2">
        <f t="shared" si="18"/>
        <v>93.994285258899993</v>
      </c>
      <c r="N50" s="2">
        <f t="shared" si="19"/>
        <v>46.997142629449996</v>
      </c>
      <c r="O50" s="5">
        <v>7004</v>
      </c>
      <c r="P50" s="2">
        <f t="shared" si="4"/>
        <v>5877.745242955426</v>
      </c>
      <c r="Q50" s="2">
        <f t="shared" si="5"/>
        <v>73.050083777300003</v>
      </c>
      <c r="R50" s="9"/>
      <c r="S50" s="2" t="s">
        <v>92</v>
      </c>
      <c r="V50" s="2">
        <v>12.805770000000001</v>
      </c>
      <c r="W50" s="10">
        <v>0.93010999999999999</v>
      </c>
      <c r="X50" s="2">
        <v>9.4384399999999999</v>
      </c>
      <c r="Y50" s="2">
        <v>0.9214</v>
      </c>
      <c r="Z50" s="2">
        <f t="shared" si="20"/>
        <v>15.077641944027992</v>
      </c>
      <c r="AA50" s="2">
        <f t="shared" si="21"/>
        <v>11.112913852910957</v>
      </c>
      <c r="AB50" s="2">
        <f t="shared" si="24"/>
        <v>9.3259389683496323</v>
      </c>
      <c r="AC50" s="10">
        <f t="shared" si="22"/>
        <v>11.847453268569156</v>
      </c>
      <c r="AE50" s="2" t="e">
        <f t="shared" si="23"/>
        <v>#DIV/0!</v>
      </c>
      <c r="AG50" s="2" t="e">
        <f t="shared" si="6"/>
        <v>#DIV/0!</v>
      </c>
      <c r="AH50" s="2" t="e">
        <f t="shared" si="0"/>
        <v>#DIV/0!</v>
      </c>
      <c r="AI50" s="2">
        <f t="shared" si="1"/>
        <v>0</v>
      </c>
      <c r="AJ50" s="2" t="e">
        <f t="shared" si="7"/>
        <v>#DIV/0!</v>
      </c>
      <c r="AL50" s="2" t="e">
        <f t="shared" si="8"/>
        <v>#DIV/0!</v>
      </c>
      <c r="AM50" s="2">
        <f t="shared" si="8"/>
        <v>0</v>
      </c>
      <c r="AN50" s="2" t="e">
        <f t="shared" si="2"/>
        <v>#DIV/0!</v>
      </c>
      <c r="AO50" s="2">
        <f t="shared" si="3"/>
        <v>0</v>
      </c>
      <c r="AP50" s="2" t="e">
        <f t="shared" si="9"/>
        <v>#DIV/0!</v>
      </c>
      <c r="AQ50" s="2">
        <f t="shared" si="9"/>
        <v>0</v>
      </c>
      <c r="AR50" s="2" t="e">
        <f t="shared" si="10"/>
        <v>#DIV/0!</v>
      </c>
      <c r="AS50" s="2">
        <f t="shared" si="10"/>
        <v>0</v>
      </c>
      <c r="AT50" s="2" t="e">
        <f t="shared" si="11"/>
        <v>#DIV/0!</v>
      </c>
      <c r="AU50" s="2">
        <f t="shared" si="11"/>
        <v>0</v>
      </c>
      <c r="AV50" s="2" t="e">
        <f t="shared" si="12"/>
        <v>#DIV/0!</v>
      </c>
      <c r="AW50" s="9"/>
    </row>
    <row r="51" spans="4:49">
      <c r="D51" s="2">
        <v>39.962591199999999</v>
      </c>
      <c r="E51" s="2">
        <v>1.0078250321</v>
      </c>
      <c r="F51" s="2">
        <v>15.9949146221</v>
      </c>
      <c r="G51" s="2">
        <f t="shared" si="13"/>
        <v>18.0105646863</v>
      </c>
      <c r="I51" s="2">
        <f t="shared" si="14"/>
        <v>0</v>
      </c>
      <c r="J51" s="2">
        <f t="shared" si="15"/>
        <v>39.962591199999999</v>
      </c>
      <c r="K51" s="2">
        <f t="shared" si="16"/>
        <v>19.981295599999999</v>
      </c>
      <c r="L51" s="2">
        <f t="shared" si="17"/>
        <v>0</v>
      </c>
      <c r="M51" s="2">
        <f t="shared" si="18"/>
        <v>21.952026513699998</v>
      </c>
      <c r="N51" s="2">
        <f t="shared" si="19"/>
        <v>10.976013256849999</v>
      </c>
      <c r="O51" s="8"/>
      <c r="P51" s="2">
        <f t="shared" si="4"/>
        <v>0</v>
      </c>
      <c r="Q51" s="2">
        <f t="shared" si="5"/>
        <v>1.0078250321</v>
      </c>
      <c r="R51" s="9"/>
      <c r="Z51" s="2">
        <f t="shared" si="20"/>
        <v>0</v>
      </c>
      <c r="AA51" s="2">
        <f t="shared" si="21"/>
        <v>0</v>
      </c>
      <c r="AB51" s="2">
        <f t="shared" si="24"/>
        <v>0</v>
      </c>
      <c r="AC51" s="3">
        <f t="shared" si="22"/>
        <v>0</v>
      </c>
      <c r="AE51" s="2" t="e">
        <f t="shared" si="23"/>
        <v>#DIV/0!</v>
      </c>
      <c r="AG51" s="2" t="e">
        <f t="shared" si="6"/>
        <v>#DIV/0!</v>
      </c>
      <c r="AH51" s="2" t="e">
        <f t="shared" si="0"/>
        <v>#DIV/0!</v>
      </c>
      <c r="AI51" s="2" t="e">
        <f t="shared" si="1"/>
        <v>#DIV/0!</v>
      </c>
      <c r="AJ51" s="2" t="e">
        <f t="shared" si="7"/>
        <v>#DIV/0!</v>
      </c>
      <c r="AL51" s="2" t="e">
        <f t="shared" si="8"/>
        <v>#DIV/0!</v>
      </c>
      <c r="AM51" s="2" t="e">
        <f t="shared" si="8"/>
        <v>#DIV/0!</v>
      </c>
      <c r="AN51" s="2" t="e">
        <f t="shared" si="2"/>
        <v>#DIV/0!</v>
      </c>
      <c r="AO51" s="2" t="e">
        <f t="shared" si="3"/>
        <v>#DIV/0!</v>
      </c>
      <c r="AP51" s="2" t="e">
        <f t="shared" si="9"/>
        <v>#DIV/0!</v>
      </c>
      <c r="AQ51" s="2" t="e">
        <f t="shared" si="9"/>
        <v>#DIV/0!</v>
      </c>
      <c r="AR51" s="2" t="e">
        <f t="shared" si="10"/>
        <v>#DIV/0!</v>
      </c>
      <c r="AS51" s="2" t="e">
        <f t="shared" si="10"/>
        <v>#DIV/0!</v>
      </c>
      <c r="AT51" s="2" t="e">
        <f t="shared" si="11"/>
        <v>#DIV/0!</v>
      </c>
      <c r="AU51" s="2" t="e">
        <f t="shared" si="11"/>
        <v>#DIV/0!</v>
      </c>
      <c r="AV51" s="2" t="e">
        <f t="shared" si="12"/>
        <v>#DIV/0!</v>
      </c>
      <c r="AW51" s="9"/>
    </row>
    <row r="52" spans="4:49">
      <c r="D52" s="2">
        <v>39.962591199999999</v>
      </c>
      <c r="E52" s="2">
        <v>1.0078250321</v>
      </c>
      <c r="F52" s="2">
        <v>15.9949146221</v>
      </c>
      <c r="G52" s="2">
        <f t="shared" si="13"/>
        <v>18.0105646863</v>
      </c>
      <c r="H52" s="2">
        <v>5</v>
      </c>
      <c r="I52" s="2">
        <f t="shared" si="14"/>
        <v>90.052823431500002</v>
      </c>
      <c r="J52" s="2">
        <f t="shared" si="15"/>
        <v>130.01541463149999</v>
      </c>
      <c r="K52" s="2">
        <f t="shared" si="16"/>
        <v>65.007707315749997</v>
      </c>
      <c r="L52" s="2">
        <f t="shared" si="17"/>
        <v>90.052823431500002</v>
      </c>
      <c r="M52" s="2">
        <f t="shared" si="18"/>
        <v>112.00484994519999</v>
      </c>
      <c r="N52" s="2">
        <f t="shared" si="19"/>
        <v>56.002424972599997</v>
      </c>
      <c r="O52" s="5">
        <v>7004</v>
      </c>
      <c r="P52" s="2">
        <f t="shared" si="4"/>
        <v>6033.7612370011802</v>
      </c>
      <c r="Q52" s="2">
        <f t="shared" si="5"/>
        <v>91.060648463600003</v>
      </c>
      <c r="R52" s="9">
        <v>5</v>
      </c>
      <c r="S52" s="2" t="s">
        <v>93</v>
      </c>
      <c r="T52" s="2" t="s">
        <v>76</v>
      </c>
      <c r="V52" s="2">
        <v>12.213190000000001</v>
      </c>
      <c r="W52" s="3">
        <v>0.85650000000000004</v>
      </c>
      <c r="X52" s="2">
        <v>5.1208099999999996</v>
      </c>
      <c r="Y52" s="2">
        <v>0.96484000000000003</v>
      </c>
      <c r="Z52" s="2">
        <f t="shared" si="20"/>
        <v>14.379932312885771</v>
      </c>
      <c r="AA52" s="2">
        <f t="shared" si="21"/>
        <v>6.0292930173974675</v>
      </c>
      <c r="AB52" s="2">
        <f t="shared" si="24"/>
        <v>5.1940768839084406</v>
      </c>
      <c r="AC52" s="3">
        <f t="shared" si="22"/>
        <v>13.409102082064418</v>
      </c>
      <c r="AD52" s="3">
        <v>4</v>
      </c>
      <c r="AE52" s="2">
        <f>(SUM(AC54)+SUM(AC56)+SUM(AC59:AC60))/AD52</f>
        <v>10.741390867154596</v>
      </c>
      <c r="AF52" s="3">
        <v>11.463824860391759</v>
      </c>
      <c r="AG52" s="2">
        <f t="shared" si="6"/>
        <v>0.7224339932371624</v>
      </c>
      <c r="AH52" s="2">
        <f t="shared" si="0"/>
        <v>3.7270412553726019E-2</v>
      </c>
      <c r="AI52" s="2">
        <f t="shared" si="1"/>
        <v>4.2452399672633964E-2</v>
      </c>
      <c r="AJ52" s="2">
        <f t="shared" si="7"/>
        <v>5.181987118907945E-3</v>
      </c>
      <c r="AL52" s="2">
        <f t="shared" si="8"/>
        <v>288.3364594223998</v>
      </c>
      <c r="AM52" s="2">
        <f t="shared" si="8"/>
        <v>328.42605640457822</v>
      </c>
      <c r="AN52" s="2">
        <f t="shared" si="2"/>
        <v>501.76070032436616</v>
      </c>
      <c r="AO52" s="2">
        <f t="shared" si="3"/>
        <v>571.52428241798998</v>
      </c>
      <c r="AP52" s="2">
        <f t="shared" si="9"/>
        <v>1.6279768622767233E-19</v>
      </c>
      <c r="AQ52" s="2">
        <f t="shared" si="9"/>
        <v>1.8543267884557605E-19</v>
      </c>
      <c r="AR52" s="2">
        <f t="shared" si="10"/>
        <v>98039.074954697295</v>
      </c>
      <c r="AS52" s="2">
        <f t="shared" si="10"/>
        <v>111670.18845075923</v>
      </c>
      <c r="AT52" s="2">
        <f t="shared" si="11"/>
        <v>98.039074954697298</v>
      </c>
      <c r="AU52" s="2">
        <f t="shared" si="11"/>
        <v>111.67018845075923</v>
      </c>
      <c r="AV52" s="2">
        <f t="shared" si="12"/>
        <v>13.631113496061928</v>
      </c>
      <c r="AW52" s="9">
        <v>5</v>
      </c>
    </row>
    <row r="53" spans="4:49">
      <c r="D53" s="2">
        <v>39.962591199999999</v>
      </c>
      <c r="E53" s="2">
        <v>1.0078250321</v>
      </c>
      <c r="F53" s="2">
        <v>15.9949146221</v>
      </c>
      <c r="G53" s="2">
        <f t="shared" si="13"/>
        <v>18.0105646863</v>
      </c>
      <c r="H53" s="2">
        <v>5</v>
      </c>
      <c r="I53" s="2">
        <f t="shared" si="14"/>
        <v>90.052823431500002</v>
      </c>
      <c r="J53" s="2">
        <f t="shared" si="15"/>
        <v>130.01541463149999</v>
      </c>
      <c r="K53" s="2">
        <f t="shared" si="16"/>
        <v>65.007707315749997</v>
      </c>
      <c r="L53" s="2">
        <f t="shared" si="17"/>
        <v>90.052823431500002</v>
      </c>
      <c r="M53" s="2">
        <f t="shared" si="18"/>
        <v>112.00484994519999</v>
      </c>
      <c r="N53" s="2">
        <f t="shared" si="19"/>
        <v>56.002424972599997</v>
      </c>
      <c r="O53" s="5">
        <v>7004</v>
      </c>
      <c r="P53" s="2">
        <f t="shared" si="4"/>
        <v>6033.7612370011802</v>
      </c>
      <c r="Q53" s="2">
        <f t="shared" si="5"/>
        <v>91.060648463600003</v>
      </c>
      <c r="R53" s="9"/>
      <c r="S53" s="2" t="s">
        <v>94</v>
      </c>
      <c r="T53" s="2" t="s">
        <v>76</v>
      </c>
      <c r="V53" s="2">
        <v>10.16512</v>
      </c>
      <c r="W53" s="3">
        <v>0.89546999999999999</v>
      </c>
      <c r="X53" s="2">
        <v>5.2624300000000002</v>
      </c>
      <c r="Y53" s="3">
        <v>0.97109999999999996</v>
      </c>
      <c r="Z53" s="2">
        <f t="shared" si="20"/>
        <v>11.968514168072502</v>
      </c>
      <c r="AA53" s="2">
        <f t="shared" si="21"/>
        <v>6.1960378247861092</v>
      </c>
      <c r="AB53" s="2">
        <f t="shared" si="24"/>
        <v>5.3377231368057592</v>
      </c>
      <c r="AC53" s="3">
        <f t="shared" si="22"/>
        <v>10.71233135718648</v>
      </c>
      <c r="AE53" s="2" t="e">
        <f t="shared" si="23"/>
        <v>#DIV/0!</v>
      </c>
      <c r="AG53" s="2" t="e">
        <f t="shared" si="6"/>
        <v>#DIV/0!</v>
      </c>
      <c r="AH53" s="2" t="e">
        <f t="shared" si="0"/>
        <v>#DIV/0!</v>
      </c>
      <c r="AI53" s="2">
        <f t="shared" si="1"/>
        <v>0</v>
      </c>
      <c r="AJ53" s="2" t="e">
        <f t="shared" si="7"/>
        <v>#DIV/0!</v>
      </c>
      <c r="AL53" s="2" t="e">
        <f t="shared" si="8"/>
        <v>#DIV/0!</v>
      </c>
      <c r="AM53" s="2">
        <f t="shared" si="8"/>
        <v>0</v>
      </c>
      <c r="AN53" s="2" t="e">
        <f t="shared" si="2"/>
        <v>#DIV/0!</v>
      </c>
      <c r="AO53" s="2">
        <f t="shared" si="3"/>
        <v>0</v>
      </c>
      <c r="AP53" s="2" t="e">
        <f t="shared" si="9"/>
        <v>#DIV/0!</v>
      </c>
      <c r="AQ53" s="2">
        <f t="shared" si="9"/>
        <v>0</v>
      </c>
      <c r="AR53" s="2" t="e">
        <f t="shared" si="10"/>
        <v>#DIV/0!</v>
      </c>
      <c r="AS53" s="2">
        <f t="shared" si="10"/>
        <v>0</v>
      </c>
      <c r="AT53" s="2" t="e">
        <f t="shared" si="11"/>
        <v>#DIV/0!</v>
      </c>
      <c r="AU53" s="2">
        <f t="shared" si="11"/>
        <v>0</v>
      </c>
      <c r="AV53" s="2" t="e">
        <f t="shared" si="12"/>
        <v>#DIV/0!</v>
      </c>
      <c r="AW53" s="9"/>
    </row>
    <row r="54" spans="4:49">
      <c r="D54" s="2">
        <v>39.962591199999999</v>
      </c>
      <c r="E54" s="2">
        <v>1.0078250321</v>
      </c>
      <c r="F54" s="2">
        <v>15.9949146221</v>
      </c>
      <c r="G54" s="2">
        <f t="shared" si="13"/>
        <v>18.0105646863</v>
      </c>
      <c r="H54" s="2">
        <v>5</v>
      </c>
      <c r="I54" s="2">
        <f t="shared" si="14"/>
        <v>90.052823431500002</v>
      </c>
      <c r="J54" s="2">
        <f t="shared" si="15"/>
        <v>130.01541463149999</v>
      </c>
      <c r="K54" s="2">
        <f t="shared" si="16"/>
        <v>65.007707315749997</v>
      </c>
      <c r="L54" s="2">
        <f t="shared" si="17"/>
        <v>90.052823431500002</v>
      </c>
      <c r="M54" s="2">
        <f t="shared" si="18"/>
        <v>112.00484994519999</v>
      </c>
      <c r="N54" s="2">
        <f t="shared" si="19"/>
        <v>56.002424972599997</v>
      </c>
      <c r="O54" s="5">
        <v>7004</v>
      </c>
      <c r="P54" s="2">
        <f t="shared" si="4"/>
        <v>6033.7612370011802</v>
      </c>
      <c r="Q54" s="2">
        <f t="shared" si="5"/>
        <v>91.060648463600003</v>
      </c>
      <c r="R54" s="9"/>
      <c r="S54" s="2" t="s">
        <v>95</v>
      </c>
      <c r="V54" s="2">
        <v>10.882569999999999</v>
      </c>
      <c r="W54" s="10">
        <v>0.90014000000000005</v>
      </c>
      <c r="X54" s="2">
        <v>5.6429</v>
      </c>
      <c r="Y54" s="2">
        <v>0.96833999999999998</v>
      </c>
      <c r="Z54" s="2">
        <f t="shared" si="20"/>
        <v>12.813246988726229</v>
      </c>
      <c r="AA54" s="2">
        <f t="shared" si="21"/>
        <v>6.6440070160525719</v>
      </c>
      <c r="AB54" s="2">
        <f t="shared" si="24"/>
        <v>5.7236367778158028</v>
      </c>
      <c r="AC54" s="10">
        <f t="shared" si="22"/>
        <v>11.463824860391759</v>
      </c>
      <c r="AE54" s="2" t="e">
        <f t="shared" si="23"/>
        <v>#DIV/0!</v>
      </c>
      <c r="AG54" s="2" t="e">
        <f t="shared" si="6"/>
        <v>#DIV/0!</v>
      </c>
      <c r="AH54" s="2" t="e">
        <f t="shared" si="0"/>
        <v>#DIV/0!</v>
      </c>
      <c r="AI54" s="2">
        <f t="shared" si="1"/>
        <v>0</v>
      </c>
      <c r="AJ54" s="2" t="e">
        <f t="shared" si="7"/>
        <v>#DIV/0!</v>
      </c>
      <c r="AL54" s="2" t="e">
        <f t="shared" si="8"/>
        <v>#DIV/0!</v>
      </c>
      <c r="AM54" s="2">
        <f t="shared" si="8"/>
        <v>0</v>
      </c>
      <c r="AN54" s="2" t="e">
        <f t="shared" si="2"/>
        <v>#DIV/0!</v>
      </c>
      <c r="AO54" s="2">
        <f t="shared" si="3"/>
        <v>0</v>
      </c>
      <c r="AP54" s="2" t="e">
        <f t="shared" si="9"/>
        <v>#DIV/0!</v>
      </c>
      <c r="AQ54" s="2">
        <f t="shared" si="9"/>
        <v>0</v>
      </c>
      <c r="AR54" s="2" t="e">
        <f t="shared" si="10"/>
        <v>#DIV/0!</v>
      </c>
      <c r="AS54" s="2">
        <f t="shared" si="10"/>
        <v>0</v>
      </c>
      <c r="AT54" s="2" t="e">
        <f t="shared" si="11"/>
        <v>#DIV/0!</v>
      </c>
      <c r="AU54" s="2">
        <f t="shared" si="11"/>
        <v>0</v>
      </c>
      <c r="AV54" s="2" t="e">
        <f t="shared" si="12"/>
        <v>#DIV/0!</v>
      </c>
      <c r="AW54" s="9"/>
    </row>
    <row r="55" spans="4:49">
      <c r="D55" s="2">
        <v>39.962591199999999</v>
      </c>
      <c r="E55" s="2">
        <v>1.0078250321</v>
      </c>
      <c r="F55" s="2">
        <v>15.9949146221</v>
      </c>
      <c r="G55" s="2">
        <f t="shared" si="13"/>
        <v>18.0105646863</v>
      </c>
      <c r="H55" s="2">
        <v>5</v>
      </c>
      <c r="I55" s="2">
        <f t="shared" si="14"/>
        <v>90.052823431500002</v>
      </c>
      <c r="J55" s="2">
        <f t="shared" si="15"/>
        <v>130.01541463149999</v>
      </c>
      <c r="K55" s="2">
        <f t="shared" si="16"/>
        <v>65.007707315749997</v>
      </c>
      <c r="L55" s="2">
        <f t="shared" si="17"/>
        <v>90.052823431500002</v>
      </c>
      <c r="M55" s="2">
        <f t="shared" si="18"/>
        <v>112.00484994519999</v>
      </c>
      <c r="N55" s="2">
        <f t="shared" si="19"/>
        <v>56.002424972599997</v>
      </c>
      <c r="O55" s="5">
        <v>7004</v>
      </c>
      <c r="P55" s="2">
        <f t="shared" si="4"/>
        <v>6033.7612370011802</v>
      </c>
      <c r="Q55" s="2">
        <f t="shared" si="5"/>
        <v>91.060648463600003</v>
      </c>
      <c r="R55" s="9"/>
      <c r="S55" s="2" t="s">
        <v>96</v>
      </c>
      <c r="T55" s="2" t="s">
        <v>76</v>
      </c>
      <c r="V55" s="2">
        <v>6.5241600000000002</v>
      </c>
      <c r="W55" s="3">
        <v>0.90627999999999997</v>
      </c>
      <c r="X55" s="2">
        <v>5.6484199999999998</v>
      </c>
      <c r="Y55" s="2">
        <v>0.96531999999999996</v>
      </c>
      <c r="Z55" s="2">
        <f t="shared" si="20"/>
        <v>7.6816113724945598</v>
      </c>
      <c r="AA55" s="2">
        <f t="shared" si="21"/>
        <v>6.6505063193768574</v>
      </c>
      <c r="AB55" s="2">
        <f t="shared" si="24"/>
        <v>5.729235756180393</v>
      </c>
      <c r="AC55" s="3">
        <f t="shared" si="22"/>
        <v>5.1169337427938064</v>
      </c>
      <c r="AE55" s="2" t="e">
        <f t="shared" si="23"/>
        <v>#DIV/0!</v>
      </c>
      <c r="AG55" s="2" t="e">
        <f t="shared" si="6"/>
        <v>#DIV/0!</v>
      </c>
      <c r="AH55" s="2" t="e">
        <f t="shared" si="0"/>
        <v>#DIV/0!</v>
      </c>
      <c r="AI55" s="2">
        <f t="shared" si="1"/>
        <v>0</v>
      </c>
      <c r="AJ55" s="2" t="e">
        <f t="shared" si="7"/>
        <v>#DIV/0!</v>
      </c>
      <c r="AL55" s="2" t="e">
        <f t="shared" si="8"/>
        <v>#DIV/0!</v>
      </c>
      <c r="AM55" s="2">
        <f t="shared" si="8"/>
        <v>0</v>
      </c>
      <c r="AN55" s="2" t="e">
        <f t="shared" si="2"/>
        <v>#DIV/0!</v>
      </c>
      <c r="AO55" s="2">
        <f t="shared" si="3"/>
        <v>0</v>
      </c>
      <c r="AP55" s="2" t="e">
        <f t="shared" si="9"/>
        <v>#DIV/0!</v>
      </c>
      <c r="AQ55" s="2">
        <f t="shared" si="9"/>
        <v>0</v>
      </c>
      <c r="AR55" s="2" t="e">
        <f t="shared" si="10"/>
        <v>#DIV/0!</v>
      </c>
      <c r="AS55" s="2">
        <f t="shared" si="10"/>
        <v>0</v>
      </c>
      <c r="AT55" s="2" t="e">
        <f t="shared" si="11"/>
        <v>#DIV/0!</v>
      </c>
      <c r="AU55" s="2">
        <f t="shared" si="11"/>
        <v>0</v>
      </c>
      <c r="AV55" s="2" t="e">
        <f t="shared" si="12"/>
        <v>#DIV/0!</v>
      </c>
      <c r="AW55" s="9"/>
    </row>
    <row r="56" spans="4:49">
      <c r="D56" s="2">
        <v>39.962591199999999</v>
      </c>
      <c r="E56" s="2">
        <v>1.0078250321</v>
      </c>
      <c r="F56" s="2">
        <v>15.9949146221</v>
      </c>
      <c r="G56" s="2">
        <f t="shared" si="13"/>
        <v>18.0105646863</v>
      </c>
      <c r="H56" s="2">
        <v>5</v>
      </c>
      <c r="I56" s="2">
        <f t="shared" si="14"/>
        <v>90.052823431500002</v>
      </c>
      <c r="J56" s="2">
        <f t="shared" si="15"/>
        <v>130.01541463149999</v>
      </c>
      <c r="K56" s="2">
        <f t="shared" si="16"/>
        <v>65.007707315749997</v>
      </c>
      <c r="L56" s="2">
        <f t="shared" si="17"/>
        <v>90.052823431500002</v>
      </c>
      <c r="M56" s="2">
        <f t="shared" si="18"/>
        <v>112.00484994519999</v>
      </c>
      <c r="N56" s="2">
        <f t="shared" si="19"/>
        <v>56.002424972599997</v>
      </c>
      <c r="O56" s="5">
        <v>7004</v>
      </c>
      <c r="P56" s="2">
        <f t="shared" si="4"/>
        <v>6033.7612370011802</v>
      </c>
      <c r="Q56" s="2">
        <f t="shared" si="5"/>
        <v>91.060648463600003</v>
      </c>
      <c r="R56" s="9"/>
      <c r="S56" s="2" t="s">
        <v>97</v>
      </c>
      <c r="V56" s="2">
        <v>10.419309999999999</v>
      </c>
      <c r="W56" s="10">
        <v>0.90519000000000005</v>
      </c>
      <c r="X56" s="2">
        <v>5.7990399999999998</v>
      </c>
      <c r="Y56" s="2">
        <v>0.96757000000000004</v>
      </c>
      <c r="Z56" s="2">
        <f t="shared" si="20"/>
        <v>12.267800021695709</v>
      </c>
      <c r="AA56" s="2">
        <f t="shared" si="21"/>
        <v>6.8278478169681378</v>
      </c>
      <c r="AB56" s="2">
        <f t="shared" si="24"/>
        <v>5.882010778150411</v>
      </c>
      <c r="AC56" s="10">
        <f t="shared" si="22"/>
        <v>10.765726477021401</v>
      </c>
      <c r="AE56" s="2" t="e">
        <f t="shared" si="23"/>
        <v>#DIV/0!</v>
      </c>
      <c r="AG56" s="2" t="e">
        <f t="shared" si="6"/>
        <v>#DIV/0!</v>
      </c>
      <c r="AH56" s="2" t="e">
        <f t="shared" si="0"/>
        <v>#DIV/0!</v>
      </c>
      <c r="AI56" s="2">
        <f t="shared" si="1"/>
        <v>0</v>
      </c>
      <c r="AJ56" s="2" t="e">
        <f t="shared" si="7"/>
        <v>#DIV/0!</v>
      </c>
      <c r="AL56" s="2" t="e">
        <f t="shared" si="8"/>
        <v>#DIV/0!</v>
      </c>
      <c r="AM56" s="2">
        <f t="shared" si="8"/>
        <v>0</v>
      </c>
      <c r="AN56" s="2" t="e">
        <f t="shared" si="2"/>
        <v>#DIV/0!</v>
      </c>
      <c r="AO56" s="2">
        <f t="shared" si="3"/>
        <v>0</v>
      </c>
      <c r="AP56" s="2" t="e">
        <f t="shared" si="9"/>
        <v>#DIV/0!</v>
      </c>
      <c r="AQ56" s="2">
        <f t="shared" si="9"/>
        <v>0</v>
      </c>
      <c r="AR56" s="2" t="e">
        <f t="shared" si="10"/>
        <v>#DIV/0!</v>
      </c>
      <c r="AS56" s="2">
        <f t="shared" si="10"/>
        <v>0</v>
      </c>
      <c r="AT56" s="2" t="e">
        <f t="shared" si="11"/>
        <v>#DIV/0!</v>
      </c>
      <c r="AU56" s="2">
        <f t="shared" si="11"/>
        <v>0</v>
      </c>
      <c r="AV56" s="2" t="e">
        <f t="shared" si="12"/>
        <v>#DIV/0!</v>
      </c>
      <c r="AW56" s="9"/>
    </row>
    <row r="57" spans="4:49">
      <c r="D57" s="2">
        <v>39.962591199999999</v>
      </c>
      <c r="E57" s="2">
        <v>1.0078250321</v>
      </c>
      <c r="F57" s="2">
        <v>15.9949146221</v>
      </c>
      <c r="G57" s="2">
        <f t="shared" si="13"/>
        <v>18.0105646863</v>
      </c>
      <c r="H57" s="2">
        <v>5</v>
      </c>
      <c r="I57" s="2">
        <f t="shared" si="14"/>
        <v>90.052823431500002</v>
      </c>
      <c r="J57" s="2">
        <f t="shared" si="15"/>
        <v>130.01541463149999</v>
      </c>
      <c r="K57" s="2">
        <f t="shared" si="16"/>
        <v>65.007707315749997</v>
      </c>
      <c r="L57" s="2">
        <f t="shared" si="17"/>
        <v>90.052823431500002</v>
      </c>
      <c r="M57" s="2">
        <f t="shared" si="18"/>
        <v>112.00484994519999</v>
      </c>
      <c r="N57" s="2">
        <f t="shared" si="19"/>
        <v>56.002424972599997</v>
      </c>
      <c r="O57" s="5">
        <v>7004</v>
      </c>
      <c r="P57" s="2">
        <f t="shared" si="4"/>
        <v>6033.7612370011802</v>
      </c>
      <c r="Q57" s="2">
        <f t="shared" si="5"/>
        <v>91.060648463600003</v>
      </c>
      <c r="R57" s="9"/>
      <c r="S57" s="2" t="s">
        <v>98</v>
      </c>
      <c r="T57" s="2" t="s">
        <v>76</v>
      </c>
      <c r="V57" s="2">
        <v>10.51215</v>
      </c>
      <c r="W57" s="3">
        <v>0.88595999999999997</v>
      </c>
      <c r="X57" s="2">
        <v>5.7972099999999998</v>
      </c>
      <c r="Y57" s="2">
        <v>0.97035000000000005</v>
      </c>
      <c r="Z57" s="2">
        <f t="shared" si="20"/>
        <v>12.377110768186046</v>
      </c>
      <c r="AA57" s="2">
        <f t="shared" si="21"/>
        <v>6.8256931566269348</v>
      </c>
      <c r="AB57" s="2">
        <f t="shared" si="24"/>
        <v>5.8801545951056289</v>
      </c>
      <c r="AC57" s="3">
        <f t="shared" si="22"/>
        <v>10.891127255964149</v>
      </c>
      <c r="AE57" s="2" t="e">
        <f t="shared" si="23"/>
        <v>#DIV/0!</v>
      </c>
      <c r="AG57" s="2" t="e">
        <f t="shared" si="6"/>
        <v>#DIV/0!</v>
      </c>
      <c r="AH57" s="2" t="e">
        <f t="shared" si="0"/>
        <v>#DIV/0!</v>
      </c>
      <c r="AI57" s="2">
        <f t="shared" si="1"/>
        <v>0</v>
      </c>
      <c r="AJ57" s="2" t="e">
        <f t="shared" si="7"/>
        <v>#DIV/0!</v>
      </c>
      <c r="AL57" s="2" t="e">
        <f t="shared" si="8"/>
        <v>#DIV/0!</v>
      </c>
      <c r="AM57" s="2">
        <f t="shared" si="8"/>
        <v>0</v>
      </c>
      <c r="AN57" s="2" t="e">
        <f t="shared" si="2"/>
        <v>#DIV/0!</v>
      </c>
      <c r="AO57" s="2">
        <f t="shared" si="3"/>
        <v>0</v>
      </c>
      <c r="AP57" s="2" t="e">
        <f t="shared" si="9"/>
        <v>#DIV/0!</v>
      </c>
      <c r="AQ57" s="2">
        <f t="shared" si="9"/>
        <v>0</v>
      </c>
      <c r="AR57" s="2" t="e">
        <f t="shared" si="10"/>
        <v>#DIV/0!</v>
      </c>
      <c r="AS57" s="2">
        <f t="shared" si="10"/>
        <v>0</v>
      </c>
      <c r="AT57" s="2" t="e">
        <f t="shared" si="11"/>
        <v>#DIV/0!</v>
      </c>
      <c r="AU57" s="2">
        <f t="shared" si="11"/>
        <v>0</v>
      </c>
      <c r="AV57" s="2" t="e">
        <f t="shared" si="12"/>
        <v>#DIV/0!</v>
      </c>
      <c r="AW57" s="9"/>
    </row>
    <row r="58" spans="4:49">
      <c r="D58" s="2">
        <v>39.962591199999999</v>
      </c>
      <c r="E58" s="2">
        <v>1.0078250321</v>
      </c>
      <c r="F58" s="2">
        <v>15.9949146221</v>
      </c>
      <c r="G58" s="2">
        <f t="shared" si="13"/>
        <v>18.0105646863</v>
      </c>
      <c r="H58" s="2">
        <v>5</v>
      </c>
      <c r="I58" s="2">
        <f t="shared" si="14"/>
        <v>90.052823431500002</v>
      </c>
      <c r="J58" s="2">
        <f t="shared" si="15"/>
        <v>130.01541463149999</v>
      </c>
      <c r="K58" s="2">
        <f t="shared" si="16"/>
        <v>65.007707315749997</v>
      </c>
      <c r="L58" s="2">
        <f t="shared" si="17"/>
        <v>90.052823431500002</v>
      </c>
      <c r="M58" s="2">
        <f t="shared" si="18"/>
        <v>112.00484994519999</v>
      </c>
      <c r="N58" s="2">
        <f t="shared" si="19"/>
        <v>56.002424972599997</v>
      </c>
      <c r="O58" s="5">
        <v>7004</v>
      </c>
      <c r="P58" s="2">
        <f t="shared" si="4"/>
        <v>6033.7612370011802</v>
      </c>
      <c r="Q58" s="2">
        <f t="shared" si="5"/>
        <v>91.060648463600003</v>
      </c>
      <c r="R58" s="9"/>
      <c r="S58" s="2" t="s">
        <v>99</v>
      </c>
      <c r="T58" s="2" t="s">
        <v>76</v>
      </c>
      <c r="V58" s="2">
        <v>10.31203</v>
      </c>
      <c r="W58" s="3">
        <v>0.89695999999999998</v>
      </c>
      <c r="X58" s="2">
        <v>5.7972099999999998</v>
      </c>
      <c r="Y58" s="2">
        <v>0.97035000000000005</v>
      </c>
      <c r="Z58" s="2">
        <f t="shared" si="20"/>
        <v>12.14148747448025</v>
      </c>
      <c r="AA58" s="2">
        <f t="shared" si="21"/>
        <v>6.8256931566269348</v>
      </c>
      <c r="AB58" s="2">
        <f t="shared" si="24"/>
        <v>5.8801545951056289</v>
      </c>
      <c r="AC58" s="3">
        <f t="shared" si="22"/>
        <v>10.622593846637411</v>
      </c>
      <c r="AE58" s="2" t="e">
        <f t="shared" si="23"/>
        <v>#DIV/0!</v>
      </c>
      <c r="AG58" s="2" t="e">
        <f t="shared" si="6"/>
        <v>#DIV/0!</v>
      </c>
      <c r="AH58" s="2" t="e">
        <f t="shared" si="0"/>
        <v>#DIV/0!</v>
      </c>
      <c r="AI58" s="2">
        <f t="shared" si="1"/>
        <v>0</v>
      </c>
      <c r="AJ58" s="2" t="e">
        <f t="shared" si="7"/>
        <v>#DIV/0!</v>
      </c>
      <c r="AL58" s="2" t="e">
        <f t="shared" si="8"/>
        <v>#DIV/0!</v>
      </c>
      <c r="AM58" s="2">
        <f t="shared" si="8"/>
        <v>0</v>
      </c>
      <c r="AN58" s="2" t="e">
        <f t="shared" si="2"/>
        <v>#DIV/0!</v>
      </c>
      <c r="AO58" s="2">
        <f t="shared" si="3"/>
        <v>0</v>
      </c>
      <c r="AP58" s="2" t="e">
        <f t="shared" si="9"/>
        <v>#DIV/0!</v>
      </c>
      <c r="AQ58" s="2">
        <f t="shared" si="9"/>
        <v>0</v>
      </c>
      <c r="AR58" s="2" t="e">
        <f t="shared" si="10"/>
        <v>#DIV/0!</v>
      </c>
      <c r="AS58" s="2">
        <f t="shared" si="10"/>
        <v>0</v>
      </c>
      <c r="AT58" s="2" t="e">
        <f t="shared" si="11"/>
        <v>#DIV/0!</v>
      </c>
      <c r="AU58" s="2">
        <f t="shared" si="11"/>
        <v>0</v>
      </c>
      <c r="AV58" s="2" t="e">
        <f t="shared" si="12"/>
        <v>#DIV/0!</v>
      </c>
      <c r="AW58" s="9"/>
    </row>
    <row r="59" spans="4:49">
      <c r="D59" s="2">
        <v>39.962591199999999</v>
      </c>
      <c r="E59" s="2">
        <v>1.0078250321</v>
      </c>
      <c r="F59" s="2">
        <v>15.9949146221</v>
      </c>
      <c r="G59" s="2">
        <f t="shared" si="13"/>
        <v>18.0105646863</v>
      </c>
      <c r="H59" s="2">
        <v>5</v>
      </c>
      <c r="I59" s="2">
        <f t="shared" si="14"/>
        <v>90.052823431500002</v>
      </c>
      <c r="J59" s="2">
        <f t="shared" si="15"/>
        <v>130.01541463149999</v>
      </c>
      <c r="K59" s="2">
        <f t="shared" si="16"/>
        <v>65.007707315749997</v>
      </c>
      <c r="L59" s="2">
        <f t="shared" si="17"/>
        <v>90.052823431500002</v>
      </c>
      <c r="M59" s="2">
        <f t="shared" si="18"/>
        <v>112.00484994519999</v>
      </c>
      <c r="N59" s="2">
        <f t="shared" si="19"/>
        <v>56.002424972599997</v>
      </c>
      <c r="O59" s="5">
        <v>7004</v>
      </c>
      <c r="P59" s="2">
        <f t="shared" si="4"/>
        <v>6033.7612370011802</v>
      </c>
      <c r="Q59" s="2">
        <f t="shared" si="5"/>
        <v>91.060648463600003</v>
      </c>
      <c r="R59" s="9"/>
      <c r="S59" s="2" t="s">
        <v>100</v>
      </c>
      <c r="V59" s="2">
        <v>10.3248</v>
      </c>
      <c r="W59" s="10">
        <v>0.90751000000000004</v>
      </c>
      <c r="X59" s="2">
        <v>5.66214</v>
      </c>
      <c r="Y59" s="2">
        <v>0.96121999999999996</v>
      </c>
      <c r="Z59" s="2">
        <f t="shared" si="20"/>
        <v>12.156523000467773</v>
      </c>
      <c r="AA59" s="2">
        <f t="shared" si="21"/>
        <v>6.6666603848857697</v>
      </c>
      <c r="AB59" s="2">
        <f t="shared" si="24"/>
        <v>5.7431520574778876</v>
      </c>
      <c r="AC59" s="10">
        <f t="shared" si="22"/>
        <v>10.714348132555219</v>
      </c>
      <c r="AE59" s="2" t="e">
        <f t="shared" si="23"/>
        <v>#DIV/0!</v>
      </c>
      <c r="AG59" s="2" t="e">
        <f t="shared" si="6"/>
        <v>#DIV/0!</v>
      </c>
      <c r="AH59" s="2" t="e">
        <f t="shared" si="0"/>
        <v>#DIV/0!</v>
      </c>
      <c r="AI59" s="2">
        <f t="shared" si="1"/>
        <v>0</v>
      </c>
      <c r="AJ59" s="2" t="e">
        <f t="shared" si="7"/>
        <v>#DIV/0!</v>
      </c>
      <c r="AL59" s="2" t="e">
        <f t="shared" si="8"/>
        <v>#DIV/0!</v>
      </c>
      <c r="AM59" s="2">
        <f t="shared" si="8"/>
        <v>0</v>
      </c>
      <c r="AN59" s="2" t="e">
        <f t="shared" si="2"/>
        <v>#DIV/0!</v>
      </c>
      <c r="AO59" s="2">
        <f t="shared" si="3"/>
        <v>0</v>
      </c>
      <c r="AP59" s="2" t="e">
        <f t="shared" si="9"/>
        <v>#DIV/0!</v>
      </c>
      <c r="AQ59" s="2">
        <f t="shared" si="9"/>
        <v>0</v>
      </c>
      <c r="AR59" s="2" t="e">
        <f t="shared" si="10"/>
        <v>#DIV/0!</v>
      </c>
      <c r="AS59" s="2">
        <f t="shared" si="10"/>
        <v>0</v>
      </c>
      <c r="AT59" s="2" t="e">
        <f t="shared" si="11"/>
        <v>#DIV/0!</v>
      </c>
      <c r="AU59" s="2">
        <f t="shared" si="11"/>
        <v>0</v>
      </c>
      <c r="AV59" s="2" t="e">
        <f t="shared" si="12"/>
        <v>#DIV/0!</v>
      </c>
      <c r="AW59" s="9"/>
    </row>
    <row r="60" spans="4:49">
      <c r="D60" s="2">
        <v>39.962591199999999</v>
      </c>
      <c r="E60" s="2">
        <v>1.0078250321</v>
      </c>
      <c r="F60" s="2">
        <v>15.9949146221</v>
      </c>
      <c r="G60" s="2">
        <f t="shared" si="13"/>
        <v>18.0105646863</v>
      </c>
      <c r="H60" s="2">
        <v>5</v>
      </c>
      <c r="I60" s="2">
        <f t="shared" si="14"/>
        <v>90.052823431500002</v>
      </c>
      <c r="J60" s="2">
        <f t="shared" si="15"/>
        <v>130.01541463149999</v>
      </c>
      <c r="K60" s="2">
        <f t="shared" si="16"/>
        <v>65.007707315749997</v>
      </c>
      <c r="L60" s="2">
        <f t="shared" si="17"/>
        <v>90.052823431500002</v>
      </c>
      <c r="M60" s="2">
        <f t="shared" si="18"/>
        <v>112.00484994519999</v>
      </c>
      <c r="N60" s="2">
        <f t="shared" si="19"/>
        <v>56.002424972599997</v>
      </c>
      <c r="O60" s="5">
        <v>7004</v>
      </c>
      <c r="P60" s="2">
        <f t="shared" si="4"/>
        <v>6033.7612370011802</v>
      </c>
      <c r="Q60" s="2">
        <f t="shared" si="5"/>
        <v>91.060648463600003</v>
      </c>
      <c r="R60" s="9"/>
      <c r="S60" s="2" t="s">
        <v>101</v>
      </c>
      <c r="V60" s="2">
        <v>9.8267100000000003</v>
      </c>
      <c r="W60" s="10">
        <v>0.91166000000000003</v>
      </c>
      <c r="X60" s="2">
        <v>5.7005400000000002</v>
      </c>
      <c r="Y60" s="2">
        <v>0.96104999999999996</v>
      </c>
      <c r="Z60" s="2">
        <f t="shared" si="20"/>
        <v>11.57006684235304</v>
      </c>
      <c r="AA60" s="2">
        <f t="shared" si="21"/>
        <v>6.7118729297503643</v>
      </c>
      <c r="AB60" s="2">
        <f t="shared" si="24"/>
        <v>5.782101472188077</v>
      </c>
      <c r="AC60" s="10">
        <f t="shared" si="22"/>
        <v>10.021663998650011</v>
      </c>
      <c r="AE60" s="2" t="e">
        <f t="shared" si="23"/>
        <v>#DIV/0!</v>
      </c>
      <c r="AG60" s="2" t="e">
        <f t="shared" si="6"/>
        <v>#DIV/0!</v>
      </c>
      <c r="AH60" s="2" t="e">
        <f t="shared" si="0"/>
        <v>#DIV/0!</v>
      </c>
      <c r="AI60" s="2">
        <f t="shared" si="1"/>
        <v>0</v>
      </c>
      <c r="AJ60" s="2" t="e">
        <f t="shared" si="7"/>
        <v>#DIV/0!</v>
      </c>
      <c r="AL60" s="2" t="e">
        <f t="shared" si="8"/>
        <v>#DIV/0!</v>
      </c>
      <c r="AM60" s="2">
        <f t="shared" si="8"/>
        <v>0</v>
      </c>
      <c r="AN60" s="2" t="e">
        <f t="shared" si="2"/>
        <v>#DIV/0!</v>
      </c>
      <c r="AO60" s="2">
        <f t="shared" si="3"/>
        <v>0</v>
      </c>
      <c r="AP60" s="2" t="e">
        <f t="shared" si="9"/>
        <v>#DIV/0!</v>
      </c>
      <c r="AQ60" s="2">
        <f t="shared" si="9"/>
        <v>0</v>
      </c>
      <c r="AR60" s="2" t="e">
        <f t="shared" si="10"/>
        <v>#DIV/0!</v>
      </c>
      <c r="AS60" s="2">
        <f t="shared" si="10"/>
        <v>0</v>
      </c>
      <c r="AT60" s="2" t="e">
        <f t="shared" si="11"/>
        <v>#DIV/0!</v>
      </c>
      <c r="AU60" s="2">
        <f t="shared" si="11"/>
        <v>0</v>
      </c>
      <c r="AV60" s="2" t="e">
        <f t="shared" si="12"/>
        <v>#DIV/0!</v>
      </c>
      <c r="AW60" s="9"/>
    </row>
    <row r="61" spans="4:49">
      <c r="D61" s="2">
        <v>39.962591199999999</v>
      </c>
      <c r="E61" s="2">
        <v>1.0078250321</v>
      </c>
      <c r="F61" s="2">
        <v>15.9949146221</v>
      </c>
      <c r="G61" s="2">
        <f t="shared" si="13"/>
        <v>18.0105646863</v>
      </c>
      <c r="I61" s="2">
        <f t="shared" si="14"/>
        <v>0</v>
      </c>
      <c r="J61" s="2">
        <f t="shared" si="15"/>
        <v>39.962591199999999</v>
      </c>
      <c r="K61" s="2">
        <f t="shared" si="16"/>
        <v>19.981295599999999</v>
      </c>
      <c r="L61" s="2">
        <f t="shared" si="17"/>
        <v>0</v>
      </c>
      <c r="M61" s="2">
        <f t="shared" si="18"/>
        <v>21.952026513699998</v>
      </c>
      <c r="N61" s="2">
        <f t="shared" si="19"/>
        <v>10.976013256849999</v>
      </c>
      <c r="O61" s="8"/>
      <c r="P61" s="2">
        <f t="shared" si="4"/>
        <v>0</v>
      </c>
      <c r="Q61" s="2">
        <f t="shared" si="5"/>
        <v>1.0078250321</v>
      </c>
      <c r="R61" s="9"/>
      <c r="Z61" s="2">
        <f t="shared" si="20"/>
        <v>0</v>
      </c>
      <c r="AA61" s="2">
        <f t="shared" si="21"/>
        <v>0</v>
      </c>
      <c r="AB61" s="2">
        <f t="shared" si="24"/>
        <v>0</v>
      </c>
      <c r="AC61" s="3">
        <f t="shared" si="22"/>
        <v>0</v>
      </c>
      <c r="AE61" s="2" t="e">
        <f t="shared" si="23"/>
        <v>#DIV/0!</v>
      </c>
      <c r="AG61" s="2" t="e">
        <f t="shared" si="6"/>
        <v>#DIV/0!</v>
      </c>
      <c r="AH61" s="2" t="e">
        <f t="shared" si="0"/>
        <v>#DIV/0!</v>
      </c>
      <c r="AI61" s="2" t="e">
        <f t="shared" si="1"/>
        <v>#DIV/0!</v>
      </c>
      <c r="AJ61" s="2" t="e">
        <f t="shared" si="7"/>
        <v>#DIV/0!</v>
      </c>
      <c r="AL61" s="2" t="e">
        <f t="shared" si="8"/>
        <v>#DIV/0!</v>
      </c>
      <c r="AM61" s="2" t="e">
        <f t="shared" si="8"/>
        <v>#DIV/0!</v>
      </c>
      <c r="AN61" s="2" t="e">
        <f t="shared" si="2"/>
        <v>#DIV/0!</v>
      </c>
      <c r="AO61" s="2" t="e">
        <f t="shared" si="3"/>
        <v>#DIV/0!</v>
      </c>
      <c r="AP61" s="2" t="e">
        <f t="shared" si="9"/>
        <v>#DIV/0!</v>
      </c>
      <c r="AQ61" s="2" t="e">
        <f t="shared" si="9"/>
        <v>#DIV/0!</v>
      </c>
      <c r="AR61" s="2" t="e">
        <f t="shared" si="10"/>
        <v>#DIV/0!</v>
      </c>
      <c r="AS61" s="2" t="e">
        <f t="shared" si="10"/>
        <v>#DIV/0!</v>
      </c>
      <c r="AT61" s="2" t="e">
        <f t="shared" si="11"/>
        <v>#DIV/0!</v>
      </c>
      <c r="AU61" s="2" t="e">
        <f t="shared" si="11"/>
        <v>#DIV/0!</v>
      </c>
      <c r="AV61" s="2" t="e">
        <f t="shared" si="12"/>
        <v>#DIV/0!</v>
      </c>
      <c r="AW61" s="9"/>
    </row>
    <row r="62" spans="4:49">
      <c r="D62" s="2">
        <v>39.962591199999999</v>
      </c>
      <c r="E62" s="2">
        <v>1.0078250321</v>
      </c>
      <c r="F62" s="2">
        <v>15.9949146221</v>
      </c>
      <c r="G62" s="2">
        <f t="shared" si="13"/>
        <v>18.0105646863</v>
      </c>
      <c r="H62" s="2">
        <v>6</v>
      </c>
      <c r="I62" s="2">
        <f t="shared" si="14"/>
        <v>108.0633881178</v>
      </c>
      <c r="J62" s="2">
        <f t="shared" si="15"/>
        <v>148.02597931779999</v>
      </c>
      <c r="K62" s="2">
        <f t="shared" si="16"/>
        <v>74.012989658899997</v>
      </c>
      <c r="L62" s="2">
        <f t="shared" si="17"/>
        <v>108.0633881178</v>
      </c>
      <c r="M62" s="2">
        <f t="shared" si="18"/>
        <v>130.01541463149999</v>
      </c>
      <c r="N62" s="2">
        <f t="shared" si="19"/>
        <v>65.007707315749997</v>
      </c>
      <c r="O62" s="5">
        <v>7004</v>
      </c>
      <c r="P62" s="2">
        <f t="shared" si="4"/>
        <v>6151.8117851730622</v>
      </c>
      <c r="Q62" s="2">
        <f t="shared" si="5"/>
        <v>109.0712131499</v>
      </c>
      <c r="R62" s="9">
        <v>6</v>
      </c>
      <c r="S62" s="2" t="s">
        <v>102</v>
      </c>
      <c r="T62" s="2" t="s">
        <v>76</v>
      </c>
      <c r="V62" s="2">
        <v>9.0518400000000003</v>
      </c>
      <c r="W62" s="3">
        <v>0.78200999999999998</v>
      </c>
      <c r="X62" s="2">
        <v>2.4162400000000002</v>
      </c>
      <c r="Y62" s="2">
        <v>0.98006000000000004</v>
      </c>
      <c r="Z62" s="2">
        <f t="shared" si="20"/>
        <v>10.657727138206475</v>
      </c>
      <c r="AA62" s="2">
        <f t="shared" si="21"/>
        <v>2.8449051928027909</v>
      </c>
      <c r="AB62" s="2">
        <f t="shared" si="24"/>
        <v>2.4987608927447531</v>
      </c>
      <c r="AC62" s="3">
        <f t="shared" si="22"/>
        <v>10.360663190807442</v>
      </c>
      <c r="AD62" s="3">
        <v>6</v>
      </c>
      <c r="AE62" s="2">
        <f>SUM(AC68:AC73)/AD62</f>
        <v>9.1822364194741279</v>
      </c>
      <c r="AF62" s="3">
        <f>MAX(AC68:AC73)</f>
        <v>9.9192911291520449</v>
      </c>
      <c r="AG62" s="2">
        <f t="shared" si="6"/>
        <v>0.73705470967791697</v>
      </c>
      <c r="AH62" s="2">
        <f t="shared" si="0"/>
        <v>3.0413631460126943E-2</v>
      </c>
      <c r="AI62" s="2">
        <f t="shared" si="1"/>
        <v>3.5492174795859477E-2</v>
      </c>
      <c r="AJ62" s="2">
        <f t="shared" si="7"/>
        <v>5.0785433357325334E-3</v>
      </c>
      <c r="AL62" s="2">
        <f t="shared" si="8"/>
        <v>235.29009239566412</v>
      </c>
      <c r="AM62" s="2">
        <f t="shared" si="8"/>
        <v>274.57941344456543</v>
      </c>
      <c r="AN62" s="2">
        <f t="shared" si="2"/>
        <v>362.56515727249769</v>
      </c>
      <c r="AO62" s="2">
        <f t="shared" si="3"/>
        <v>423.1071831614172</v>
      </c>
      <c r="AP62" s="2">
        <f t="shared" si="9"/>
        <v>1.1763529641236918E-19</v>
      </c>
      <c r="AQ62" s="2">
        <f t="shared" si="9"/>
        <v>1.3727832889355074E-19</v>
      </c>
      <c r="AR62" s="2">
        <f t="shared" si="10"/>
        <v>70841.643450396543</v>
      </c>
      <c r="AS62" s="2">
        <f t="shared" si="10"/>
        <v>82670.956129121623</v>
      </c>
      <c r="AT62" s="2">
        <f t="shared" si="11"/>
        <v>70.841643450396546</v>
      </c>
      <c r="AU62" s="2">
        <f t="shared" si="11"/>
        <v>82.67095612912162</v>
      </c>
      <c r="AV62" s="2">
        <f t="shared" si="12"/>
        <v>11.829312678725074</v>
      </c>
      <c r="AW62" s="9">
        <v>6</v>
      </c>
    </row>
    <row r="63" spans="4:49">
      <c r="D63" s="2">
        <v>39.962591199999999</v>
      </c>
      <c r="E63" s="2">
        <v>1.0078250321</v>
      </c>
      <c r="F63" s="2">
        <v>15.9949146221</v>
      </c>
      <c r="G63" s="2">
        <f t="shared" si="13"/>
        <v>18.0105646863</v>
      </c>
      <c r="H63" s="2">
        <v>6</v>
      </c>
      <c r="I63" s="2">
        <f t="shared" si="14"/>
        <v>108.0633881178</v>
      </c>
      <c r="J63" s="2">
        <f t="shared" si="15"/>
        <v>148.02597931779999</v>
      </c>
      <c r="K63" s="2">
        <f t="shared" si="16"/>
        <v>74.012989658899997</v>
      </c>
      <c r="L63" s="2">
        <f t="shared" si="17"/>
        <v>108.0633881178</v>
      </c>
      <c r="M63" s="2">
        <f t="shared" si="18"/>
        <v>130.01541463149999</v>
      </c>
      <c r="N63" s="2">
        <f t="shared" si="19"/>
        <v>65.007707315749997</v>
      </c>
      <c r="O63" s="5">
        <v>7004</v>
      </c>
      <c r="P63" s="2">
        <f t="shared" si="4"/>
        <v>6151.8117851730622</v>
      </c>
      <c r="Q63" s="2">
        <f t="shared" si="5"/>
        <v>109.0712131499</v>
      </c>
      <c r="R63" s="9"/>
      <c r="S63" s="2" t="s">
        <v>103</v>
      </c>
      <c r="T63" s="2" t="s">
        <v>76</v>
      </c>
      <c r="V63" s="2">
        <v>9.0518400000000003</v>
      </c>
      <c r="W63" s="3">
        <v>0.78200999999999998</v>
      </c>
      <c r="X63" s="2">
        <v>2.3589500000000001</v>
      </c>
      <c r="Y63" s="2">
        <v>0.99387999999999999</v>
      </c>
      <c r="Z63" s="2">
        <f t="shared" si="20"/>
        <v>10.657727138206475</v>
      </c>
      <c r="AA63" s="2">
        <f t="shared" si="21"/>
        <v>2.7774513726128789</v>
      </c>
      <c r="AB63" s="2">
        <f t="shared" si="24"/>
        <v>2.4395142899464601</v>
      </c>
      <c r="AC63" s="3">
        <f t="shared" si="22"/>
        <v>10.374773143621493</v>
      </c>
      <c r="AE63" s="2" t="e">
        <f t="shared" si="23"/>
        <v>#DIV/0!</v>
      </c>
      <c r="AG63" s="2" t="e">
        <f t="shared" si="6"/>
        <v>#DIV/0!</v>
      </c>
      <c r="AH63" s="2" t="e">
        <f t="shared" si="0"/>
        <v>#DIV/0!</v>
      </c>
      <c r="AI63" s="2">
        <f t="shared" si="1"/>
        <v>0</v>
      </c>
      <c r="AJ63" s="2" t="e">
        <f t="shared" si="7"/>
        <v>#DIV/0!</v>
      </c>
      <c r="AL63" s="2" t="e">
        <f t="shared" si="8"/>
        <v>#DIV/0!</v>
      </c>
      <c r="AM63" s="2">
        <f t="shared" si="8"/>
        <v>0</v>
      </c>
      <c r="AN63" s="2" t="e">
        <f t="shared" si="2"/>
        <v>#DIV/0!</v>
      </c>
      <c r="AO63" s="2">
        <f t="shared" si="3"/>
        <v>0</v>
      </c>
      <c r="AP63" s="2" t="e">
        <f t="shared" si="9"/>
        <v>#DIV/0!</v>
      </c>
      <c r="AQ63" s="2">
        <f t="shared" si="9"/>
        <v>0</v>
      </c>
      <c r="AR63" s="2" t="e">
        <f t="shared" si="10"/>
        <v>#DIV/0!</v>
      </c>
      <c r="AS63" s="2">
        <f t="shared" si="10"/>
        <v>0</v>
      </c>
      <c r="AT63" s="2" t="e">
        <f t="shared" si="11"/>
        <v>#DIV/0!</v>
      </c>
      <c r="AU63" s="2">
        <f t="shared" si="11"/>
        <v>0</v>
      </c>
      <c r="AV63" s="2" t="e">
        <f t="shared" si="12"/>
        <v>#DIV/0!</v>
      </c>
      <c r="AW63" s="9"/>
    </row>
    <row r="64" spans="4:49">
      <c r="D64" s="2">
        <v>39.962591199999999</v>
      </c>
      <c r="E64" s="2">
        <v>1.0078250321</v>
      </c>
      <c r="F64" s="2">
        <v>15.9949146221</v>
      </c>
      <c r="G64" s="2">
        <f t="shared" si="13"/>
        <v>18.0105646863</v>
      </c>
      <c r="H64" s="2">
        <v>6</v>
      </c>
      <c r="I64" s="2">
        <f t="shared" si="14"/>
        <v>108.0633881178</v>
      </c>
      <c r="J64" s="2">
        <f t="shared" si="15"/>
        <v>148.02597931779999</v>
      </c>
      <c r="K64" s="2">
        <f t="shared" si="16"/>
        <v>74.012989658899997</v>
      </c>
      <c r="L64" s="2">
        <f t="shared" si="17"/>
        <v>108.0633881178</v>
      </c>
      <c r="M64" s="2">
        <f t="shared" si="18"/>
        <v>130.01541463149999</v>
      </c>
      <c r="N64" s="2">
        <f t="shared" si="19"/>
        <v>65.007707315749997</v>
      </c>
      <c r="O64" s="5">
        <v>7004</v>
      </c>
      <c r="P64" s="2">
        <f t="shared" si="4"/>
        <v>6151.8117851730622</v>
      </c>
      <c r="Q64" s="2">
        <f t="shared" si="5"/>
        <v>109.0712131499</v>
      </c>
      <c r="R64" s="9"/>
      <c r="S64" s="2" t="s">
        <v>104</v>
      </c>
      <c r="T64" s="2" t="s">
        <v>76</v>
      </c>
      <c r="V64" s="2">
        <v>9.6228800000000003</v>
      </c>
      <c r="W64" s="3">
        <v>0.87966</v>
      </c>
      <c r="X64" s="2">
        <v>4.7557</v>
      </c>
      <c r="Y64" s="2">
        <v>0.99353000000000002</v>
      </c>
      <c r="Z64" s="2">
        <f t="shared" si="20"/>
        <v>11.330075357463711</v>
      </c>
      <c r="AA64" s="2">
        <f t="shared" si="21"/>
        <v>5.5994088440768426</v>
      </c>
      <c r="AB64" s="2">
        <f t="shared" si="24"/>
        <v>4.9181195484000844</v>
      </c>
      <c r="AC64" s="3">
        <f t="shared" si="22"/>
        <v>10.206993078936195</v>
      </c>
      <c r="AE64" s="2" t="e">
        <f t="shared" si="23"/>
        <v>#DIV/0!</v>
      </c>
      <c r="AG64" s="2" t="e">
        <f t="shared" si="6"/>
        <v>#DIV/0!</v>
      </c>
      <c r="AH64" s="2" t="e">
        <f t="shared" si="0"/>
        <v>#DIV/0!</v>
      </c>
      <c r="AI64" s="2">
        <f t="shared" si="1"/>
        <v>0</v>
      </c>
      <c r="AJ64" s="2" t="e">
        <f t="shared" si="7"/>
        <v>#DIV/0!</v>
      </c>
      <c r="AL64" s="2" t="e">
        <f t="shared" si="8"/>
        <v>#DIV/0!</v>
      </c>
      <c r="AM64" s="2">
        <f t="shared" si="8"/>
        <v>0</v>
      </c>
      <c r="AN64" s="2" t="e">
        <f t="shared" si="2"/>
        <v>#DIV/0!</v>
      </c>
      <c r="AO64" s="2">
        <f t="shared" si="3"/>
        <v>0</v>
      </c>
      <c r="AP64" s="2" t="e">
        <f t="shared" si="9"/>
        <v>#DIV/0!</v>
      </c>
      <c r="AQ64" s="2">
        <f t="shared" si="9"/>
        <v>0</v>
      </c>
      <c r="AR64" s="2" t="e">
        <f t="shared" si="10"/>
        <v>#DIV/0!</v>
      </c>
      <c r="AS64" s="2">
        <f t="shared" si="10"/>
        <v>0</v>
      </c>
      <c r="AT64" s="2" t="e">
        <f t="shared" si="11"/>
        <v>#DIV/0!</v>
      </c>
      <c r="AU64" s="2">
        <f t="shared" si="11"/>
        <v>0</v>
      </c>
      <c r="AV64" s="2" t="e">
        <f t="shared" si="12"/>
        <v>#DIV/0!</v>
      </c>
      <c r="AW64" s="9"/>
    </row>
    <row r="65" spans="4:49">
      <c r="D65" s="2">
        <v>39.962591199999999</v>
      </c>
      <c r="E65" s="2">
        <v>1.0078250321</v>
      </c>
      <c r="F65" s="2">
        <v>15.9949146221</v>
      </c>
      <c r="G65" s="2">
        <f t="shared" si="13"/>
        <v>18.0105646863</v>
      </c>
      <c r="H65" s="2">
        <v>6</v>
      </c>
      <c r="I65" s="2">
        <f t="shared" si="14"/>
        <v>108.0633881178</v>
      </c>
      <c r="J65" s="2">
        <f t="shared" si="15"/>
        <v>148.02597931779999</v>
      </c>
      <c r="K65" s="2">
        <f t="shared" si="16"/>
        <v>74.012989658899997</v>
      </c>
      <c r="L65" s="2">
        <f t="shared" si="17"/>
        <v>108.0633881178</v>
      </c>
      <c r="M65" s="2">
        <f t="shared" si="18"/>
        <v>130.01541463149999</v>
      </c>
      <c r="N65" s="2">
        <f t="shared" si="19"/>
        <v>65.007707315749997</v>
      </c>
      <c r="O65" s="5">
        <v>7004</v>
      </c>
      <c r="P65" s="2">
        <f t="shared" si="4"/>
        <v>6151.8117851730622</v>
      </c>
      <c r="Q65" s="2">
        <f t="shared" si="5"/>
        <v>109.0712131499</v>
      </c>
      <c r="R65" s="9"/>
      <c r="S65" s="2" t="s">
        <v>105</v>
      </c>
      <c r="T65" s="2" t="s">
        <v>76</v>
      </c>
      <c r="V65" s="2">
        <v>9.1045800000000003</v>
      </c>
      <c r="W65" s="3">
        <v>0.86348000000000003</v>
      </c>
      <c r="X65" s="2">
        <v>5.6402299999999999</v>
      </c>
      <c r="Y65" s="2">
        <v>0.99761</v>
      </c>
      <c r="Z65" s="2">
        <f t="shared" si="20"/>
        <v>10.71982374279394</v>
      </c>
      <c r="AA65" s="2">
        <f t="shared" si="21"/>
        <v>6.6408633312924552</v>
      </c>
      <c r="AB65" s="2">
        <f t="shared" si="24"/>
        <v>5.8328585529937991</v>
      </c>
      <c r="AC65" s="3">
        <f t="shared" si="22"/>
        <v>8.994019244883555</v>
      </c>
      <c r="AE65" s="2" t="e">
        <f t="shared" si="23"/>
        <v>#DIV/0!</v>
      </c>
      <c r="AG65" s="2" t="e">
        <f t="shared" si="6"/>
        <v>#DIV/0!</v>
      </c>
      <c r="AH65" s="2" t="e">
        <f t="shared" si="0"/>
        <v>#DIV/0!</v>
      </c>
      <c r="AI65" s="2">
        <f t="shared" si="1"/>
        <v>0</v>
      </c>
      <c r="AJ65" s="2" t="e">
        <f t="shared" si="7"/>
        <v>#DIV/0!</v>
      </c>
      <c r="AL65" s="2" t="e">
        <f t="shared" si="8"/>
        <v>#DIV/0!</v>
      </c>
      <c r="AM65" s="2">
        <f t="shared" si="8"/>
        <v>0</v>
      </c>
      <c r="AN65" s="2" t="e">
        <f t="shared" si="2"/>
        <v>#DIV/0!</v>
      </c>
      <c r="AO65" s="2">
        <f t="shared" si="3"/>
        <v>0</v>
      </c>
      <c r="AP65" s="2" t="e">
        <f t="shared" si="9"/>
        <v>#DIV/0!</v>
      </c>
      <c r="AQ65" s="2">
        <f t="shared" si="9"/>
        <v>0</v>
      </c>
      <c r="AR65" s="2" t="e">
        <f t="shared" si="10"/>
        <v>#DIV/0!</v>
      </c>
      <c r="AS65" s="2">
        <f t="shared" si="10"/>
        <v>0</v>
      </c>
      <c r="AT65" s="2" t="e">
        <f t="shared" si="11"/>
        <v>#DIV/0!</v>
      </c>
      <c r="AU65" s="2">
        <f t="shared" si="11"/>
        <v>0</v>
      </c>
      <c r="AV65" s="2" t="e">
        <f t="shared" si="12"/>
        <v>#DIV/0!</v>
      </c>
      <c r="AW65" s="9"/>
    </row>
    <row r="66" spans="4:49">
      <c r="D66" s="2">
        <v>39.962591199999999</v>
      </c>
      <c r="E66" s="2">
        <v>1.0078250321</v>
      </c>
      <c r="F66" s="2">
        <v>15.9949146221</v>
      </c>
      <c r="G66" s="2">
        <f t="shared" si="13"/>
        <v>18.0105646863</v>
      </c>
      <c r="H66" s="2">
        <v>6</v>
      </c>
      <c r="I66" s="2">
        <f t="shared" si="14"/>
        <v>108.0633881178</v>
      </c>
      <c r="J66" s="2">
        <f t="shared" si="15"/>
        <v>148.02597931779999</v>
      </c>
      <c r="K66" s="2">
        <f t="shared" si="16"/>
        <v>74.012989658899997</v>
      </c>
      <c r="L66" s="2">
        <f t="shared" si="17"/>
        <v>108.0633881178</v>
      </c>
      <c r="M66" s="2">
        <f t="shared" si="18"/>
        <v>130.01541463149999</v>
      </c>
      <c r="N66" s="2">
        <f t="shared" si="19"/>
        <v>65.007707315749997</v>
      </c>
      <c r="O66" s="5">
        <v>7004</v>
      </c>
      <c r="P66" s="2">
        <f t="shared" si="4"/>
        <v>6151.8117851730622</v>
      </c>
      <c r="Q66" s="2">
        <f t="shared" si="5"/>
        <v>109.0712131499</v>
      </c>
      <c r="R66" s="9"/>
      <c r="S66" s="2" t="s">
        <v>106</v>
      </c>
      <c r="T66" s="2" t="s">
        <v>76</v>
      </c>
      <c r="V66" s="2">
        <v>9.4109099999999994</v>
      </c>
      <c r="W66" s="3">
        <v>0.89534000000000002</v>
      </c>
      <c r="X66" s="2">
        <v>4.8948299999999998</v>
      </c>
      <c r="Y66" s="2">
        <v>0.99753000000000003</v>
      </c>
      <c r="Z66" s="2">
        <f t="shared" si="20"/>
        <v>11.080499754991106</v>
      </c>
      <c r="AA66" s="2">
        <f t="shared" si="21"/>
        <v>5.7632219005094205</v>
      </c>
      <c r="AB66" s="2">
        <f t="shared" si="24"/>
        <v>5.0620012004742074</v>
      </c>
      <c r="AC66" s="3">
        <f t="shared" si="22"/>
        <v>9.8566535227102126</v>
      </c>
      <c r="AE66" s="2" t="e">
        <f t="shared" si="23"/>
        <v>#DIV/0!</v>
      </c>
      <c r="AG66" s="2" t="e">
        <f t="shared" si="6"/>
        <v>#DIV/0!</v>
      </c>
      <c r="AH66" s="2" t="e">
        <f t="shared" si="0"/>
        <v>#DIV/0!</v>
      </c>
      <c r="AI66" s="2">
        <f t="shared" si="1"/>
        <v>0</v>
      </c>
      <c r="AJ66" s="2" t="e">
        <f t="shared" si="7"/>
        <v>#DIV/0!</v>
      </c>
      <c r="AL66" s="2" t="e">
        <f t="shared" si="8"/>
        <v>#DIV/0!</v>
      </c>
      <c r="AM66" s="2">
        <f t="shared" si="8"/>
        <v>0</v>
      </c>
      <c r="AN66" s="2" t="e">
        <f t="shared" si="2"/>
        <v>#DIV/0!</v>
      </c>
      <c r="AO66" s="2">
        <f t="shared" si="3"/>
        <v>0</v>
      </c>
      <c r="AP66" s="2" t="e">
        <f t="shared" si="9"/>
        <v>#DIV/0!</v>
      </c>
      <c r="AQ66" s="2">
        <f t="shared" si="9"/>
        <v>0</v>
      </c>
      <c r="AR66" s="2" t="e">
        <f t="shared" si="10"/>
        <v>#DIV/0!</v>
      </c>
      <c r="AS66" s="2">
        <f t="shared" si="10"/>
        <v>0</v>
      </c>
      <c r="AT66" s="2" t="e">
        <f t="shared" si="11"/>
        <v>#DIV/0!</v>
      </c>
      <c r="AU66" s="2">
        <f t="shared" si="11"/>
        <v>0</v>
      </c>
      <c r="AV66" s="2" t="e">
        <f t="shared" si="12"/>
        <v>#DIV/0!</v>
      </c>
      <c r="AW66" s="9"/>
    </row>
    <row r="67" spans="4:49">
      <c r="D67" s="2">
        <v>39.962591199999999</v>
      </c>
      <c r="E67" s="2">
        <v>1.0078250321</v>
      </c>
      <c r="F67" s="2">
        <v>15.9949146221</v>
      </c>
      <c r="G67" s="2">
        <f t="shared" si="13"/>
        <v>18.0105646863</v>
      </c>
      <c r="H67" s="2">
        <v>6</v>
      </c>
      <c r="I67" s="2">
        <f t="shared" si="14"/>
        <v>108.0633881178</v>
      </c>
      <c r="J67" s="2">
        <f t="shared" si="15"/>
        <v>148.02597931779999</v>
      </c>
      <c r="K67" s="2">
        <f t="shared" si="16"/>
        <v>74.012989658899997</v>
      </c>
      <c r="L67" s="2">
        <f t="shared" si="17"/>
        <v>108.0633881178</v>
      </c>
      <c r="M67" s="2">
        <f t="shared" si="18"/>
        <v>130.01541463149999</v>
      </c>
      <c r="N67" s="2">
        <f t="shared" si="19"/>
        <v>65.007707315749997</v>
      </c>
      <c r="O67" s="5">
        <v>7004</v>
      </c>
      <c r="P67" s="2">
        <f t="shared" si="4"/>
        <v>6151.8117851730622</v>
      </c>
      <c r="Q67" s="2">
        <f t="shared" si="5"/>
        <v>109.0712131499</v>
      </c>
      <c r="R67" s="9"/>
      <c r="S67" s="2" t="s">
        <v>107</v>
      </c>
      <c r="T67" s="2" t="s">
        <v>76</v>
      </c>
      <c r="V67" s="2">
        <v>9.4109099999999994</v>
      </c>
      <c r="W67" s="3">
        <v>0.89534000000000002</v>
      </c>
      <c r="X67" s="2">
        <v>3.7469399999999999</v>
      </c>
      <c r="Y67" s="2">
        <v>0.99658999999999998</v>
      </c>
      <c r="Z67" s="2">
        <f t="shared" si="20"/>
        <v>11.080499754991106</v>
      </c>
      <c r="AA67" s="2">
        <f t="shared" si="21"/>
        <v>4.411684709764133</v>
      </c>
      <c r="AB67" s="2">
        <f t="shared" si="24"/>
        <v>3.8749077655617925</v>
      </c>
      <c r="AC67" s="3">
        <f t="shared" si="22"/>
        <v>10.3808749452417</v>
      </c>
      <c r="AE67" s="2" t="e">
        <f t="shared" si="23"/>
        <v>#DIV/0!</v>
      </c>
      <c r="AG67" s="2" t="e">
        <f t="shared" si="6"/>
        <v>#DIV/0!</v>
      </c>
      <c r="AH67" s="2" t="e">
        <f t="shared" si="0"/>
        <v>#DIV/0!</v>
      </c>
      <c r="AI67" s="2">
        <f t="shared" si="1"/>
        <v>0</v>
      </c>
      <c r="AJ67" s="2" t="e">
        <f t="shared" si="7"/>
        <v>#DIV/0!</v>
      </c>
      <c r="AL67" s="2" t="e">
        <f t="shared" si="8"/>
        <v>#DIV/0!</v>
      </c>
      <c r="AM67" s="2">
        <f t="shared" si="8"/>
        <v>0</v>
      </c>
      <c r="AN67" s="2" t="e">
        <f t="shared" si="2"/>
        <v>#DIV/0!</v>
      </c>
      <c r="AO67" s="2">
        <f t="shared" si="3"/>
        <v>0</v>
      </c>
      <c r="AP67" s="2" t="e">
        <f t="shared" si="9"/>
        <v>#DIV/0!</v>
      </c>
      <c r="AQ67" s="2">
        <f t="shared" si="9"/>
        <v>0</v>
      </c>
      <c r="AR67" s="2" t="e">
        <f t="shared" si="10"/>
        <v>#DIV/0!</v>
      </c>
      <c r="AS67" s="2">
        <f t="shared" si="10"/>
        <v>0</v>
      </c>
      <c r="AT67" s="2" t="e">
        <f t="shared" si="11"/>
        <v>#DIV/0!</v>
      </c>
      <c r="AU67" s="2">
        <f t="shared" si="11"/>
        <v>0</v>
      </c>
      <c r="AV67" s="2" t="e">
        <f t="shared" si="12"/>
        <v>#DIV/0!</v>
      </c>
      <c r="AW67" s="9"/>
    </row>
    <row r="68" spans="4:49">
      <c r="D68" s="2">
        <v>39.962591199999999</v>
      </c>
      <c r="E68" s="2">
        <v>1.0078250321</v>
      </c>
      <c r="F68" s="2">
        <v>15.9949146221</v>
      </c>
      <c r="G68" s="2">
        <f t="shared" si="13"/>
        <v>18.0105646863</v>
      </c>
      <c r="H68" s="2">
        <v>6</v>
      </c>
      <c r="I68" s="2">
        <f t="shared" si="14"/>
        <v>108.0633881178</v>
      </c>
      <c r="J68" s="2">
        <f t="shared" si="15"/>
        <v>148.02597931779999</v>
      </c>
      <c r="K68" s="2">
        <f t="shared" si="16"/>
        <v>74.012989658899997</v>
      </c>
      <c r="L68" s="2">
        <f t="shared" si="17"/>
        <v>108.0633881178</v>
      </c>
      <c r="M68" s="2">
        <f t="shared" si="18"/>
        <v>130.01541463149999</v>
      </c>
      <c r="N68" s="2">
        <f t="shared" si="19"/>
        <v>65.007707315749997</v>
      </c>
      <c r="O68" s="5">
        <v>7004</v>
      </c>
      <c r="P68" s="2">
        <f t="shared" si="4"/>
        <v>6151.8117851730622</v>
      </c>
      <c r="Q68" s="2">
        <f t="shared" si="5"/>
        <v>109.0712131499</v>
      </c>
      <c r="R68" s="9"/>
      <c r="S68" s="2" t="s">
        <v>108</v>
      </c>
      <c r="V68" s="2">
        <v>9.4972899999999996</v>
      </c>
      <c r="W68" s="10">
        <v>0.92269999999999996</v>
      </c>
      <c r="X68" s="2">
        <v>5.7495399999999997</v>
      </c>
      <c r="Y68" s="2">
        <v>0.97019999999999995</v>
      </c>
      <c r="Z68" s="2">
        <f t="shared" si="20"/>
        <v>11.182204432735992</v>
      </c>
      <c r="AA68" s="2">
        <f t="shared" si="21"/>
        <v>6.7695660208536221</v>
      </c>
      <c r="AB68" s="2">
        <f t="shared" si="24"/>
        <v>5.945901774356714</v>
      </c>
      <c r="AC68" s="10">
        <f t="shared" si="22"/>
        <v>9.4703721186235406</v>
      </c>
      <c r="AE68" s="2" t="e">
        <f t="shared" si="23"/>
        <v>#DIV/0!</v>
      </c>
      <c r="AG68" s="2" t="e">
        <f t="shared" si="6"/>
        <v>#DIV/0!</v>
      </c>
      <c r="AH68" s="2" t="e">
        <f t="shared" si="0"/>
        <v>#DIV/0!</v>
      </c>
      <c r="AI68" s="2">
        <f t="shared" si="1"/>
        <v>0</v>
      </c>
      <c r="AJ68" s="2" t="e">
        <f t="shared" si="7"/>
        <v>#DIV/0!</v>
      </c>
      <c r="AL68" s="2" t="e">
        <f t="shared" si="8"/>
        <v>#DIV/0!</v>
      </c>
      <c r="AM68" s="2">
        <f t="shared" si="8"/>
        <v>0</v>
      </c>
      <c r="AN68" s="2" t="e">
        <f t="shared" si="2"/>
        <v>#DIV/0!</v>
      </c>
      <c r="AO68" s="2">
        <f t="shared" si="3"/>
        <v>0</v>
      </c>
      <c r="AP68" s="2" t="e">
        <f t="shared" si="9"/>
        <v>#DIV/0!</v>
      </c>
      <c r="AQ68" s="2">
        <f t="shared" si="9"/>
        <v>0</v>
      </c>
      <c r="AR68" s="2" t="e">
        <f t="shared" si="10"/>
        <v>#DIV/0!</v>
      </c>
      <c r="AS68" s="2">
        <f t="shared" si="10"/>
        <v>0</v>
      </c>
      <c r="AT68" s="2" t="e">
        <f t="shared" si="11"/>
        <v>#DIV/0!</v>
      </c>
      <c r="AU68" s="2">
        <f t="shared" si="11"/>
        <v>0</v>
      </c>
      <c r="AV68" s="2" t="e">
        <f t="shared" si="12"/>
        <v>#DIV/0!</v>
      </c>
      <c r="AW68" s="9"/>
    </row>
    <row r="69" spans="4:49">
      <c r="D69" s="2">
        <v>39.962591199999999</v>
      </c>
      <c r="E69" s="2">
        <v>1.0078250321</v>
      </c>
      <c r="F69" s="2">
        <v>15.9949146221</v>
      </c>
      <c r="G69" s="2">
        <f t="shared" si="13"/>
        <v>18.0105646863</v>
      </c>
      <c r="H69" s="2">
        <v>6</v>
      </c>
      <c r="I69" s="2">
        <f t="shared" si="14"/>
        <v>108.0633881178</v>
      </c>
      <c r="J69" s="2">
        <f t="shared" si="15"/>
        <v>148.02597931779999</v>
      </c>
      <c r="K69" s="2">
        <f t="shared" si="16"/>
        <v>74.012989658899997</v>
      </c>
      <c r="L69" s="2">
        <f t="shared" si="17"/>
        <v>108.0633881178</v>
      </c>
      <c r="M69" s="2">
        <f t="shared" si="18"/>
        <v>130.01541463149999</v>
      </c>
      <c r="N69" s="2">
        <f t="shared" si="19"/>
        <v>65.007707315749997</v>
      </c>
      <c r="O69" s="5">
        <v>7004</v>
      </c>
      <c r="P69" s="2">
        <f t="shared" si="4"/>
        <v>6151.8117851730622</v>
      </c>
      <c r="Q69" s="2">
        <f t="shared" si="5"/>
        <v>109.0712131499</v>
      </c>
      <c r="R69" s="9"/>
      <c r="S69" s="2" t="s">
        <v>109</v>
      </c>
      <c r="V69" s="2">
        <v>8.8525700000000001</v>
      </c>
      <c r="W69" s="10">
        <v>0.92488000000000004</v>
      </c>
      <c r="X69" s="2">
        <v>5.6994800000000003</v>
      </c>
      <c r="Y69" s="2">
        <v>0.96791000000000005</v>
      </c>
      <c r="Z69" s="2">
        <f t="shared" si="20"/>
        <v>10.423104643019816</v>
      </c>
      <c r="AA69" s="2">
        <f t="shared" si="21"/>
        <v>6.7106248751264976</v>
      </c>
      <c r="AB69" s="2">
        <f t="shared" si="24"/>
        <v>5.894132094899871</v>
      </c>
      <c r="AC69" s="10">
        <f t="shared" si="22"/>
        <v>8.5965293722066978</v>
      </c>
      <c r="AE69" s="2" t="e">
        <f t="shared" si="23"/>
        <v>#DIV/0!</v>
      </c>
      <c r="AG69" s="2" t="e">
        <f t="shared" si="6"/>
        <v>#DIV/0!</v>
      </c>
      <c r="AH69" s="2" t="e">
        <f t="shared" si="0"/>
        <v>#DIV/0!</v>
      </c>
      <c r="AI69" s="2">
        <f t="shared" si="1"/>
        <v>0</v>
      </c>
      <c r="AJ69" s="2" t="e">
        <f t="shared" si="7"/>
        <v>#DIV/0!</v>
      </c>
      <c r="AL69" s="2" t="e">
        <f t="shared" si="8"/>
        <v>#DIV/0!</v>
      </c>
      <c r="AM69" s="2">
        <f t="shared" si="8"/>
        <v>0</v>
      </c>
      <c r="AN69" s="2" t="e">
        <f t="shared" si="2"/>
        <v>#DIV/0!</v>
      </c>
      <c r="AO69" s="2">
        <f t="shared" si="3"/>
        <v>0</v>
      </c>
      <c r="AP69" s="2" t="e">
        <f t="shared" si="9"/>
        <v>#DIV/0!</v>
      </c>
      <c r="AQ69" s="2">
        <f t="shared" si="9"/>
        <v>0</v>
      </c>
      <c r="AR69" s="2" t="e">
        <f t="shared" si="10"/>
        <v>#DIV/0!</v>
      </c>
      <c r="AS69" s="2">
        <f t="shared" si="10"/>
        <v>0</v>
      </c>
      <c r="AT69" s="2" t="e">
        <f t="shared" si="11"/>
        <v>#DIV/0!</v>
      </c>
      <c r="AU69" s="2">
        <f t="shared" si="11"/>
        <v>0</v>
      </c>
      <c r="AV69" s="2" t="e">
        <f t="shared" si="12"/>
        <v>#DIV/0!</v>
      </c>
      <c r="AW69" s="9"/>
    </row>
    <row r="70" spans="4:49">
      <c r="D70" s="2">
        <v>39.962591199999999</v>
      </c>
      <c r="E70" s="2">
        <v>1.0078250321</v>
      </c>
      <c r="F70" s="2">
        <v>15.9949146221</v>
      </c>
      <c r="G70" s="2">
        <f t="shared" si="13"/>
        <v>18.0105646863</v>
      </c>
      <c r="H70" s="2">
        <v>6</v>
      </c>
      <c r="I70" s="2">
        <f t="shared" si="14"/>
        <v>108.0633881178</v>
      </c>
      <c r="J70" s="2">
        <f t="shared" si="15"/>
        <v>148.02597931779999</v>
      </c>
      <c r="K70" s="2">
        <f t="shared" si="16"/>
        <v>74.012989658899997</v>
      </c>
      <c r="L70" s="2">
        <f t="shared" si="17"/>
        <v>108.0633881178</v>
      </c>
      <c r="M70" s="2">
        <f t="shared" si="18"/>
        <v>130.01541463149999</v>
      </c>
      <c r="N70" s="2">
        <f t="shared" si="19"/>
        <v>65.007707315749997</v>
      </c>
      <c r="O70" s="5">
        <v>7004</v>
      </c>
      <c r="P70" s="2">
        <f t="shared" si="4"/>
        <v>6151.8117851730622</v>
      </c>
      <c r="Q70" s="2">
        <f t="shared" si="5"/>
        <v>109.0712131499</v>
      </c>
      <c r="R70" s="9"/>
      <c r="S70" s="2" t="s">
        <v>110</v>
      </c>
      <c r="V70" s="2">
        <v>9.11036</v>
      </c>
      <c r="W70" s="10">
        <v>0.94555999999999996</v>
      </c>
      <c r="X70" s="2">
        <v>6.0535500000000004</v>
      </c>
      <c r="Y70" s="2">
        <v>0.96748999999999996</v>
      </c>
      <c r="Z70" s="2">
        <f t="shared" si="20"/>
        <v>10.726629172724079</v>
      </c>
      <c r="AA70" s="2">
        <f t="shared" si="21"/>
        <v>7.1275104417985524</v>
      </c>
      <c r="AB70" s="2">
        <f t="shared" si="24"/>
        <v>6.2602945081097081</v>
      </c>
      <c r="AC70" s="10">
        <f t="shared" si="22"/>
        <v>8.7102977033432509</v>
      </c>
      <c r="AE70" s="2" t="e">
        <f t="shared" si="23"/>
        <v>#DIV/0!</v>
      </c>
      <c r="AG70" s="2" t="e">
        <f t="shared" si="6"/>
        <v>#DIV/0!</v>
      </c>
      <c r="AH70" s="2" t="e">
        <f t="shared" si="0"/>
        <v>#DIV/0!</v>
      </c>
      <c r="AI70" s="2">
        <f t="shared" si="1"/>
        <v>0</v>
      </c>
      <c r="AJ70" s="2" t="e">
        <f t="shared" si="7"/>
        <v>#DIV/0!</v>
      </c>
      <c r="AL70" s="2" t="e">
        <f t="shared" si="8"/>
        <v>#DIV/0!</v>
      </c>
      <c r="AM70" s="2">
        <f t="shared" si="8"/>
        <v>0</v>
      </c>
      <c r="AN70" s="2" t="e">
        <f t="shared" si="2"/>
        <v>#DIV/0!</v>
      </c>
      <c r="AO70" s="2">
        <f t="shared" si="3"/>
        <v>0</v>
      </c>
      <c r="AP70" s="2" t="e">
        <f t="shared" si="9"/>
        <v>#DIV/0!</v>
      </c>
      <c r="AQ70" s="2">
        <f t="shared" si="9"/>
        <v>0</v>
      </c>
      <c r="AR70" s="2" t="e">
        <f t="shared" si="10"/>
        <v>#DIV/0!</v>
      </c>
      <c r="AS70" s="2">
        <f t="shared" si="10"/>
        <v>0</v>
      </c>
      <c r="AT70" s="2" t="e">
        <f t="shared" si="11"/>
        <v>#DIV/0!</v>
      </c>
      <c r="AU70" s="2">
        <f t="shared" si="11"/>
        <v>0</v>
      </c>
      <c r="AV70" s="2" t="e">
        <f t="shared" si="12"/>
        <v>#DIV/0!</v>
      </c>
      <c r="AW70" s="9"/>
    </row>
    <row r="71" spans="4:49">
      <c r="D71" s="2">
        <v>39.962591199999999</v>
      </c>
      <c r="E71" s="2">
        <v>1.0078250321</v>
      </c>
      <c r="F71" s="2">
        <v>15.9949146221</v>
      </c>
      <c r="G71" s="2">
        <f t="shared" si="13"/>
        <v>18.0105646863</v>
      </c>
      <c r="H71" s="2">
        <v>6</v>
      </c>
      <c r="I71" s="2">
        <f t="shared" si="14"/>
        <v>108.0633881178</v>
      </c>
      <c r="J71" s="2">
        <f t="shared" si="15"/>
        <v>148.02597931779999</v>
      </c>
      <c r="K71" s="2">
        <f t="shared" si="16"/>
        <v>74.012989658899997</v>
      </c>
      <c r="L71" s="2">
        <f t="shared" si="17"/>
        <v>108.0633881178</v>
      </c>
      <c r="M71" s="2">
        <f t="shared" si="18"/>
        <v>130.01541463149999</v>
      </c>
      <c r="N71" s="2">
        <f t="shared" si="19"/>
        <v>65.007707315749997</v>
      </c>
      <c r="O71" s="5">
        <v>7004</v>
      </c>
      <c r="P71" s="2">
        <f t="shared" si="4"/>
        <v>6151.8117851730622</v>
      </c>
      <c r="Q71" s="2">
        <f t="shared" si="5"/>
        <v>109.0712131499</v>
      </c>
      <c r="R71" s="9"/>
      <c r="S71" s="2" t="s">
        <v>111</v>
      </c>
      <c r="V71" s="2">
        <v>9.4505300000000005</v>
      </c>
      <c r="W71" s="10">
        <v>0.94760999999999995</v>
      </c>
      <c r="X71" s="2">
        <v>5.9083100000000002</v>
      </c>
      <c r="Y71" s="2">
        <v>0.96926999999999996</v>
      </c>
      <c r="Z71" s="2">
        <f t="shared" si="20"/>
        <v>11.12714874008317</v>
      </c>
      <c r="AA71" s="2">
        <f t="shared" si="21"/>
        <v>6.9565034101284047</v>
      </c>
      <c r="AB71" s="2">
        <f t="shared" si="24"/>
        <v>6.1100941836128664</v>
      </c>
      <c r="AC71" s="10">
        <f t="shared" si="22"/>
        <v>9.2994724662915527</v>
      </c>
      <c r="AE71" s="2" t="e">
        <f t="shared" si="23"/>
        <v>#DIV/0!</v>
      </c>
      <c r="AG71" s="2" t="e">
        <f t="shared" si="6"/>
        <v>#DIV/0!</v>
      </c>
      <c r="AH71" s="2" t="e">
        <f t="shared" si="0"/>
        <v>#DIV/0!</v>
      </c>
      <c r="AI71" s="2">
        <f t="shared" si="1"/>
        <v>0</v>
      </c>
      <c r="AJ71" s="2" t="e">
        <f t="shared" si="7"/>
        <v>#DIV/0!</v>
      </c>
      <c r="AL71" s="2" t="e">
        <f t="shared" si="8"/>
        <v>#DIV/0!</v>
      </c>
      <c r="AM71" s="2">
        <f t="shared" si="8"/>
        <v>0</v>
      </c>
      <c r="AN71" s="2" t="e">
        <f t="shared" si="2"/>
        <v>#DIV/0!</v>
      </c>
      <c r="AO71" s="2">
        <f t="shared" si="3"/>
        <v>0</v>
      </c>
      <c r="AP71" s="2" t="e">
        <f t="shared" si="9"/>
        <v>#DIV/0!</v>
      </c>
      <c r="AQ71" s="2">
        <f t="shared" si="9"/>
        <v>0</v>
      </c>
      <c r="AR71" s="2" t="e">
        <f t="shared" si="10"/>
        <v>#DIV/0!</v>
      </c>
      <c r="AS71" s="2">
        <f t="shared" si="10"/>
        <v>0</v>
      </c>
      <c r="AT71" s="2" t="e">
        <f t="shared" si="11"/>
        <v>#DIV/0!</v>
      </c>
      <c r="AU71" s="2">
        <f t="shared" si="11"/>
        <v>0</v>
      </c>
      <c r="AV71" s="2" t="e">
        <f t="shared" si="12"/>
        <v>#DIV/0!</v>
      </c>
      <c r="AW71" s="9"/>
    </row>
    <row r="72" spans="4:49">
      <c r="D72" s="2">
        <v>39.962591199999999</v>
      </c>
      <c r="E72" s="2">
        <v>1.0078250321</v>
      </c>
      <c r="F72" s="2">
        <v>15.9949146221</v>
      </c>
      <c r="G72" s="2">
        <f t="shared" si="13"/>
        <v>18.0105646863</v>
      </c>
      <c r="H72" s="2">
        <v>6</v>
      </c>
      <c r="I72" s="2">
        <f t="shared" si="14"/>
        <v>108.0633881178</v>
      </c>
      <c r="J72" s="2">
        <f t="shared" si="15"/>
        <v>148.02597931779999</v>
      </c>
      <c r="K72" s="2">
        <f t="shared" si="16"/>
        <v>74.012989658899997</v>
      </c>
      <c r="L72" s="2">
        <f t="shared" si="17"/>
        <v>108.0633881178</v>
      </c>
      <c r="M72" s="2">
        <f t="shared" si="18"/>
        <v>130.01541463149999</v>
      </c>
      <c r="N72" s="2">
        <f t="shared" si="19"/>
        <v>65.007707315749997</v>
      </c>
      <c r="O72" s="5">
        <v>7004</v>
      </c>
      <c r="P72" s="2">
        <f t="shared" si="4"/>
        <v>6151.8117851730622</v>
      </c>
      <c r="Q72" s="2">
        <f t="shared" si="5"/>
        <v>109.0712131499</v>
      </c>
      <c r="R72" s="9"/>
      <c r="S72" s="2" t="s">
        <v>112</v>
      </c>
      <c r="V72" s="2">
        <v>9.8064900000000002</v>
      </c>
      <c r="W72" s="10">
        <v>0.94291999999999998</v>
      </c>
      <c r="X72" s="2">
        <v>5.7144700000000004</v>
      </c>
      <c r="Y72" s="2">
        <v>0.96767999999999998</v>
      </c>
      <c r="Z72" s="2">
        <f t="shared" si="20"/>
        <v>11.546259611697778</v>
      </c>
      <c r="AA72" s="2">
        <f t="shared" si="21"/>
        <v>6.728274251364005</v>
      </c>
      <c r="AB72" s="2">
        <f t="shared" si="24"/>
        <v>5.9096340424639564</v>
      </c>
      <c r="AC72" s="10">
        <f t="shared" si="22"/>
        <v>9.9192911291520449</v>
      </c>
      <c r="AE72" s="2" t="e">
        <f t="shared" si="23"/>
        <v>#DIV/0!</v>
      </c>
      <c r="AG72" s="2" t="e">
        <f t="shared" si="6"/>
        <v>#DIV/0!</v>
      </c>
      <c r="AH72" s="2" t="e">
        <f t="shared" si="0"/>
        <v>#DIV/0!</v>
      </c>
      <c r="AI72" s="2">
        <f t="shared" si="1"/>
        <v>0</v>
      </c>
      <c r="AJ72" s="2" t="e">
        <f t="shared" si="7"/>
        <v>#DIV/0!</v>
      </c>
      <c r="AL72" s="2" t="e">
        <f t="shared" si="8"/>
        <v>#DIV/0!</v>
      </c>
      <c r="AM72" s="2">
        <f t="shared" si="8"/>
        <v>0</v>
      </c>
      <c r="AN72" s="2" t="e">
        <f t="shared" si="2"/>
        <v>#DIV/0!</v>
      </c>
      <c r="AO72" s="2">
        <f t="shared" si="3"/>
        <v>0</v>
      </c>
      <c r="AP72" s="2" t="e">
        <f t="shared" si="9"/>
        <v>#DIV/0!</v>
      </c>
      <c r="AQ72" s="2">
        <f t="shared" si="9"/>
        <v>0</v>
      </c>
      <c r="AR72" s="2" t="e">
        <f t="shared" si="10"/>
        <v>#DIV/0!</v>
      </c>
      <c r="AS72" s="2">
        <f t="shared" si="10"/>
        <v>0</v>
      </c>
      <c r="AT72" s="2" t="e">
        <f t="shared" si="11"/>
        <v>#DIV/0!</v>
      </c>
      <c r="AU72" s="2">
        <f t="shared" si="11"/>
        <v>0</v>
      </c>
      <c r="AV72" s="2" t="e">
        <f t="shared" si="12"/>
        <v>#DIV/0!</v>
      </c>
      <c r="AW72" s="9"/>
    </row>
    <row r="73" spans="4:49">
      <c r="D73" s="2">
        <v>39.962591199999999</v>
      </c>
      <c r="E73" s="2">
        <v>1.0078250321</v>
      </c>
      <c r="F73" s="2">
        <v>15.9949146221</v>
      </c>
      <c r="G73" s="2">
        <f t="shared" si="13"/>
        <v>18.0105646863</v>
      </c>
      <c r="H73" s="2">
        <v>6</v>
      </c>
      <c r="I73" s="2">
        <f t="shared" si="14"/>
        <v>108.0633881178</v>
      </c>
      <c r="J73" s="2">
        <f t="shared" si="15"/>
        <v>148.02597931779999</v>
      </c>
      <c r="K73" s="2">
        <f t="shared" si="16"/>
        <v>74.012989658899997</v>
      </c>
      <c r="L73" s="2">
        <f t="shared" si="17"/>
        <v>108.0633881178</v>
      </c>
      <c r="M73" s="2">
        <f t="shared" si="18"/>
        <v>130.01541463149999</v>
      </c>
      <c r="N73" s="2">
        <f t="shared" si="19"/>
        <v>65.007707315749997</v>
      </c>
      <c r="O73" s="5">
        <v>7004</v>
      </c>
      <c r="P73" s="2">
        <f t="shared" si="4"/>
        <v>6151.8117851730622</v>
      </c>
      <c r="Q73" s="2">
        <f t="shared" si="5"/>
        <v>109.0712131499</v>
      </c>
      <c r="R73" s="9"/>
      <c r="S73" s="2" t="s">
        <v>113</v>
      </c>
      <c r="V73" s="2">
        <v>9.0552700000000002</v>
      </c>
      <c r="W73" s="10">
        <v>0.93483000000000005</v>
      </c>
      <c r="X73" s="2">
        <v>5.3760300000000001</v>
      </c>
      <c r="Y73" s="2">
        <v>0.97002999999999995</v>
      </c>
      <c r="Z73" s="2">
        <f t="shared" si="20"/>
        <v>10.661765654583702</v>
      </c>
      <c r="AA73" s="2">
        <f t="shared" si="21"/>
        <v>6.3297916033438675</v>
      </c>
      <c r="AB73" s="2">
        <f t="shared" si="24"/>
        <v>5.5596354344860508</v>
      </c>
      <c r="AC73" s="10">
        <f t="shared" si="22"/>
        <v>9.0974557272276808</v>
      </c>
      <c r="AE73" s="2" t="e">
        <f t="shared" si="23"/>
        <v>#DIV/0!</v>
      </c>
      <c r="AG73" s="2" t="e">
        <f t="shared" si="6"/>
        <v>#DIV/0!</v>
      </c>
      <c r="AH73" s="2" t="e">
        <f t="shared" si="0"/>
        <v>#DIV/0!</v>
      </c>
      <c r="AI73" s="2">
        <f t="shared" si="1"/>
        <v>0</v>
      </c>
      <c r="AJ73" s="2" t="e">
        <f t="shared" si="7"/>
        <v>#DIV/0!</v>
      </c>
      <c r="AL73" s="2" t="e">
        <f t="shared" si="8"/>
        <v>#DIV/0!</v>
      </c>
      <c r="AM73" s="2">
        <f t="shared" si="8"/>
        <v>0</v>
      </c>
      <c r="AN73" s="2" t="e">
        <f t="shared" si="2"/>
        <v>#DIV/0!</v>
      </c>
      <c r="AO73" s="2">
        <f t="shared" si="3"/>
        <v>0</v>
      </c>
      <c r="AP73" s="2" t="e">
        <f t="shared" si="9"/>
        <v>#DIV/0!</v>
      </c>
      <c r="AQ73" s="2">
        <f t="shared" si="9"/>
        <v>0</v>
      </c>
      <c r="AR73" s="2" t="e">
        <f t="shared" si="10"/>
        <v>#DIV/0!</v>
      </c>
      <c r="AS73" s="2">
        <f t="shared" si="10"/>
        <v>0</v>
      </c>
      <c r="AT73" s="2" t="e">
        <f t="shared" si="11"/>
        <v>#DIV/0!</v>
      </c>
      <c r="AU73" s="2">
        <f t="shared" si="11"/>
        <v>0</v>
      </c>
      <c r="AV73" s="2" t="e">
        <f t="shared" si="12"/>
        <v>#DIV/0!</v>
      </c>
      <c r="AW73" s="9"/>
    </row>
    <row r="74" spans="4:49">
      <c r="D74" s="2">
        <v>39.962591199999999</v>
      </c>
      <c r="E74" s="2">
        <v>1.0078250321</v>
      </c>
      <c r="F74" s="2">
        <v>15.9949146221</v>
      </c>
      <c r="G74" s="2">
        <f t="shared" si="13"/>
        <v>18.0105646863</v>
      </c>
      <c r="I74" s="2">
        <f t="shared" si="14"/>
        <v>0</v>
      </c>
      <c r="J74" s="2">
        <f t="shared" si="15"/>
        <v>39.962591199999999</v>
      </c>
      <c r="K74" s="2">
        <f t="shared" si="16"/>
        <v>19.981295599999999</v>
      </c>
      <c r="L74" s="2">
        <f t="shared" si="17"/>
        <v>0</v>
      </c>
      <c r="M74" s="2">
        <f t="shared" si="18"/>
        <v>21.952026513699998</v>
      </c>
      <c r="N74" s="2">
        <f t="shared" si="19"/>
        <v>10.976013256849999</v>
      </c>
      <c r="O74" s="8"/>
      <c r="P74" s="2">
        <f t="shared" si="4"/>
        <v>0</v>
      </c>
      <c r="Q74" s="2">
        <f t="shared" si="5"/>
        <v>1.0078250321</v>
      </c>
      <c r="R74" s="9"/>
      <c r="Z74" s="2">
        <f t="shared" si="20"/>
        <v>0</v>
      </c>
      <c r="AA74" s="2">
        <f t="shared" si="21"/>
        <v>0</v>
      </c>
      <c r="AB74" s="2">
        <f t="shared" si="24"/>
        <v>0</v>
      </c>
      <c r="AC74" s="3">
        <f t="shared" si="22"/>
        <v>0</v>
      </c>
      <c r="AE74" s="2" t="e">
        <f t="shared" si="23"/>
        <v>#DIV/0!</v>
      </c>
      <c r="AG74" s="2" t="e">
        <f t="shared" si="6"/>
        <v>#DIV/0!</v>
      </c>
      <c r="AH74" s="2" t="e">
        <f t="shared" si="0"/>
        <v>#DIV/0!</v>
      </c>
      <c r="AI74" s="2" t="e">
        <f t="shared" si="1"/>
        <v>#DIV/0!</v>
      </c>
      <c r="AJ74" s="2" t="e">
        <f t="shared" si="7"/>
        <v>#DIV/0!</v>
      </c>
      <c r="AL74" s="2" t="e">
        <f t="shared" si="8"/>
        <v>#DIV/0!</v>
      </c>
      <c r="AM74" s="2" t="e">
        <f t="shared" si="8"/>
        <v>#DIV/0!</v>
      </c>
      <c r="AN74" s="2" t="e">
        <f t="shared" si="2"/>
        <v>#DIV/0!</v>
      </c>
      <c r="AO74" s="2" t="e">
        <f t="shared" si="3"/>
        <v>#DIV/0!</v>
      </c>
      <c r="AP74" s="2" t="e">
        <f t="shared" si="9"/>
        <v>#DIV/0!</v>
      </c>
      <c r="AQ74" s="2" t="e">
        <f t="shared" si="9"/>
        <v>#DIV/0!</v>
      </c>
      <c r="AR74" s="2" t="e">
        <f t="shared" si="10"/>
        <v>#DIV/0!</v>
      </c>
      <c r="AS74" s="2" t="e">
        <f t="shared" si="10"/>
        <v>#DIV/0!</v>
      </c>
      <c r="AT74" s="2" t="e">
        <f t="shared" si="11"/>
        <v>#DIV/0!</v>
      </c>
      <c r="AU74" s="2" t="e">
        <f t="shared" si="11"/>
        <v>#DIV/0!</v>
      </c>
      <c r="AV74" s="2" t="e">
        <f t="shared" si="12"/>
        <v>#DIV/0!</v>
      </c>
      <c r="AW74" s="9"/>
    </row>
    <row r="75" spans="4:49">
      <c r="D75" s="2">
        <v>39.962591199999999</v>
      </c>
      <c r="E75" s="2">
        <v>1.0078250321</v>
      </c>
      <c r="F75" s="2">
        <v>15.9949146221</v>
      </c>
      <c r="G75" s="2">
        <f t="shared" si="13"/>
        <v>18.0105646863</v>
      </c>
      <c r="H75" s="2">
        <v>7</v>
      </c>
      <c r="I75" s="2">
        <f t="shared" si="14"/>
        <v>126.0739528041</v>
      </c>
      <c r="J75" s="2">
        <f t="shared" si="15"/>
        <v>166.03654400409999</v>
      </c>
      <c r="K75" s="2">
        <f t="shared" si="16"/>
        <v>83.018272002049997</v>
      </c>
      <c r="L75" s="2">
        <f t="shared" si="17"/>
        <v>126.0739528041</v>
      </c>
      <c r="M75" s="2">
        <f t="shared" si="18"/>
        <v>148.02597931779999</v>
      </c>
      <c r="N75" s="2">
        <f t="shared" si="19"/>
        <v>74.012989658899997</v>
      </c>
      <c r="O75" s="5">
        <v>7004</v>
      </c>
      <c r="P75" s="2">
        <f t="shared" si="4"/>
        <v>6244.251621596447</v>
      </c>
      <c r="Q75" s="2">
        <f t="shared" si="5"/>
        <v>127.0817778362</v>
      </c>
      <c r="R75" s="9">
        <v>7</v>
      </c>
      <c r="S75" s="2" t="s">
        <v>114</v>
      </c>
      <c r="T75" s="2" t="s">
        <v>76</v>
      </c>
      <c r="V75" s="2">
        <v>6.8601599999999996</v>
      </c>
      <c r="W75" s="3">
        <v>0.78312000000000004</v>
      </c>
      <c r="X75" s="2">
        <v>2.3006000000000002</v>
      </c>
      <c r="Y75" s="2">
        <v>0.99875999999999998</v>
      </c>
      <c r="Z75" s="2">
        <f t="shared" si="20"/>
        <v>8.0772211400597573</v>
      </c>
      <c r="AA75" s="2">
        <f t="shared" si="21"/>
        <v>2.7087494977991011</v>
      </c>
      <c r="AB75" s="2">
        <f t="shared" si="24"/>
        <v>2.41492196518141</v>
      </c>
      <c r="AC75" s="3">
        <f t="shared" si="22"/>
        <v>7.707765775340647</v>
      </c>
      <c r="AD75" s="3">
        <v>5</v>
      </c>
      <c r="AE75" s="2">
        <f>SUM(AC81:AC85)/AD75</f>
        <v>8.7506371548837283</v>
      </c>
      <c r="AF75" s="3">
        <f>MAX(AC81:AC85)</f>
        <v>9.7622427773641647</v>
      </c>
      <c r="AG75" s="2">
        <f t="shared" si="6"/>
        <v>1.0116056224804364</v>
      </c>
      <c r="AH75" s="2">
        <f t="shared" si="0"/>
        <v>3.0523833566439024E-2</v>
      </c>
      <c r="AI75" s="2">
        <f t="shared" si="1"/>
        <v>3.7989093660792374E-2</v>
      </c>
      <c r="AJ75" s="2">
        <f t="shared" si="7"/>
        <v>7.4652600943533494E-3</v>
      </c>
      <c r="AL75" s="2">
        <f t="shared" si="8"/>
        <v>236.14265299206514</v>
      </c>
      <c r="AM75" s="2">
        <f t="shared" si="8"/>
        <v>293.89641842651787</v>
      </c>
      <c r="AN75" s="2">
        <f t="shared" si="2"/>
        <v>336.58957724575333</v>
      </c>
      <c r="AO75" s="2">
        <f t="shared" si="3"/>
        <v>418.90979871199579</v>
      </c>
      <c r="AP75" s="2">
        <f t="shared" si="9"/>
        <v>1.0920744559814235E-19</v>
      </c>
      <c r="AQ75" s="2">
        <f t="shared" si="9"/>
        <v>1.3591647557157459E-19</v>
      </c>
      <c r="AR75" s="2">
        <f t="shared" si="10"/>
        <v>65766.272191572454</v>
      </c>
      <c r="AS75" s="2">
        <f t="shared" si="10"/>
        <v>81850.828748909335</v>
      </c>
      <c r="AT75" s="2">
        <f t="shared" si="11"/>
        <v>65.766272191572455</v>
      </c>
      <c r="AU75" s="2">
        <f t="shared" si="11"/>
        <v>81.850828748909336</v>
      </c>
      <c r="AV75" s="2">
        <f t="shared" si="12"/>
        <v>16.084556557336882</v>
      </c>
      <c r="AW75" s="9">
        <v>7</v>
      </c>
    </row>
    <row r="76" spans="4:49">
      <c r="D76" s="2">
        <v>39.962591199999999</v>
      </c>
      <c r="E76" s="2">
        <v>1.0078250321</v>
      </c>
      <c r="F76" s="2">
        <v>15.9949146221</v>
      </c>
      <c r="G76" s="2">
        <f t="shared" si="13"/>
        <v>18.0105646863</v>
      </c>
      <c r="H76" s="2">
        <v>7</v>
      </c>
      <c r="I76" s="2">
        <f t="shared" si="14"/>
        <v>126.0739528041</v>
      </c>
      <c r="J76" s="2">
        <f t="shared" si="15"/>
        <v>166.03654400409999</v>
      </c>
      <c r="K76" s="2">
        <f t="shared" si="16"/>
        <v>83.018272002049997</v>
      </c>
      <c r="L76" s="2">
        <f t="shared" si="17"/>
        <v>126.0739528041</v>
      </c>
      <c r="M76" s="2">
        <f t="shared" si="18"/>
        <v>148.02597931779999</v>
      </c>
      <c r="N76" s="2">
        <f t="shared" si="19"/>
        <v>74.012989658899997</v>
      </c>
      <c r="O76" s="5">
        <v>7004</v>
      </c>
      <c r="P76" s="2">
        <f t="shared" si="4"/>
        <v>6244.251621596447</v>
      </c>
      <c r="Q76" s="2">
        <f t="shared" si="5"/>
        <v>127.0817778362</v>
      </c>
      <c r="R76" s="9"/>
      <c r="S76" s="2" t="s">
        <v>115</v>
      </c>
      <c r="T76" s="2" t="s">
        <v>76</v>
      </c>
      <c r="V76" s="2">
        <v>7.6283700000000003</v>
      </c>
      <c r="W76" s="3">
        <v>0.83377000000000001</v>
      </c>
      <c r="X76" s="2">
        <v>2.2680600000000002</v>
      </c>
      <c r="Y76" s="2">
        <v>0.99807000000000001</v>
      </c>
      <c r="Z76" s="2">
        <f t="shared" si="20"/>
        <v>8.9817192934563721</v>
      </c>
      <c r="AA76" s="2">
        <f t="shared" si="21"/>
        <v>2.6704365756664479</v>
      </c>
      <c r="AB76" s="2">
        <f t="shared" si="24"/>
        <v>2.3807649797223984</v>
      </c>
      <c r="AC76" s="3">
        <f t="shared" si="22"/>
        <v>8.6604410729346721</v>
      </c>
      <c r="AE76" s="2" t="e">
        <f t="shared" si="23"/>
        <v>#DIV/0!</v>
      </c>
      <c r="AG76" s="2" t="e">
        <f t="shared" si="6"/>
        <v>#DIV/0!</v>
      </c>
      <c r="AH76" s="2" t="e">
        <f t="shared" si="0"/>
        <v>#DIV/0!</v>
      </c>
      <c r="AI76" s="2">
        <f t="shared" si="1"/>
        <v>0</v>
      </c>
      <c r="AJ76" s="2" t="e">
        <f t="shared" si="7"/>
        <v>#DIV/0!</v>
      </c>
      <c r="AL76" s="2" t="e">
        <f t="shared" si="8"/>
        <v>#DIV/0!</v>
      </c>
      <c r="AM76" s="2">
        <f t="shared" si="8"/>
        <v>0</v>
      </c>
      <c r="AN76" s="2" t="e">
        <f t="shared" si="2"/>
        <v>#DIV/0!</v>
      </c>
      <c r="AO76" s="2">
        <f t="shared" si="3"/>
        <v>0</v>
      </c>
      <c r="AP76" s="2" t="e">
        <f t="shared" si="9"/>
        <v>#DIV/0!</v>
      </c>
      <c r="AQ76" s="2">
        <f t="shared" si="9"/>
        <v>0</v>
      </c>
      <c r="AR76" s="2" t="e">
        <f t="shared" si="10"/>
        <v>#DIV/0!</v>
      </c>
      <c r="AS76" s="2">
        <f t="shared" si="10"/>
        <v>0</v>
      </c>
      <c r="AT76" s="2" t="e">
        <f t="shared" si="11"/>
        <v>#DIV/0!</v>
      </c>
      <c r="AU76" s="2">
        <f t="shared" si="11"/>
        <v>0</v>
      </c>
      <c r="AV76" s="2" t="e">
        <f t="shared" si="12"/>
        <v>#DIV/0!</v>
      </c>
      <c r="AW76" s="9"/>
    </row>
    <row r="77" spans="4:49">
      <c r="D77" s="2">
        <v>39.962591199999999</v>
      </c>
      <c r="E77" s="2">
        <v>1.0078250321</v>
      </c>
      <c r="F77" s="2">
        <v>15.9949146221</v>
      </c>
      <c r="G77" s="2">
        <f t="shared" si="13"/>
        <v>18.0105646863</v>
      </c>
      <c r="H77" s="2">
        <v>7</v>
      </c>
      <c r="I77" s="2">
        <f t="shared" si="14"/>
        <v>126.0739528041</v>
      </c>
      <c r="J77" s="2">
        <f t="shared" si="15"/>
        <v>166.03654400409999</v>
      </c>
      <c r="K77" s="2">
        <f t="shared" si="16"/>
        <v>83.018272002049997</v>
      </c>
      <c r="L77" s="2">
        <f t="shared" si="17"/>
        <v>126.0739528041</v>
      </c>
      <c r="M77" s="2">
        <f t="shared" si="18"/>
        <v>148.02597931779999</v>
      </c>
      <c r="N77" s="2">
        <f t="shared" si="19"/>
        <v>74.012989658899997</v>
      </c>
      <c r="O77" s="5">
        <v>7004</v>
      </c>
      <c r="P77" s="2">
        <f t="shared" si="4"/>
        <v>6244.251621596447</v>
      </c>
      <c r="Q77" s="2">
        <f t="shared" si="5"/>
        <v>127.0817778362</v>
      </c>
      <c r="R77" s="9"/>
      <c r="S77" s="2" t="s">
        <v>116</v>
      </c>
      <c r="T77" s="2" t="s">
        <v>76</v>
      </c>
      <c r="V77" s="2">
        <v>7.0879899999999996</v>
      </c>
      <c r="W77" s="3">
        <v>0.88800000000000001</v>
      </c>
      <c r="X77" s="2">
        <v>2.2755299999999998</v>
      </c>
      <c r="Y77" s="2">
        <v>0.99814999999999998</v>
      </c>
      <c r="Z77" s="2">
        <f t="shared" si="20"/>
        <v>8.3454704654894591</v>
      </c>
      <c r="AA77" s="2">
        <f t="shared" si="21"/>
        <v>2.6792318285346379</v>
      </c>
      <c r="AB77" s="2">
        <f t="shared" si="24"/>
        <v>2.3886061807481762</v>
      </c>
      <c r="AC77" s="3">
        <f t="shared" si="22"/>
        <v>7.9963390250569333</v>
      </c>
      <c r="AE77" s="2" t="e">
        <f t="shared" si="23"/>
        <v>#DIV/0!</v>
      </c>
      <c r="AG77" s="2" t="e">
        <f t="shared" si="6"/>
        <v>#DIV/0!</v>
      </c>
      <c r="AH77" s="2" t="e">
        <f t="shared" si="0"/>
        <v>#DIV/0!</v>
      </c>
      <c r="AI77" s="2">
        <f t="shared" si="1"/>
        <v>0</v>
      </c>
      <c r="AJ77" s="2" t="e">
        <f t="shared" si="7"/>
        <v>#DIV/0!</v>
      </c>
      <c r="AL77" s="2" t="e">
        <f t="shared" si="8"/>
        <v>#DIV/0!</v>
      </c>
      <c r="AM77" s="2">
        <f t="shared" si="8"/>
        <v>0</v>
      </c>
      <c r="AN77" s="2" t="e">
        <f t="shared" si="2"/>
        <v>#DIV/0!</v>
      </c>
      <c r="AO77" s="2">
        <f t="shared" si="3"/>
        <v>0</v>
      </c>
      <c r="AP77" s="2" t="e">
        <f t="shared" si="9"/>
        <v>#DIV/0!</v>
      </c>
      <c r="AQ77" s="2">
        <f t="shared" si="9"/>
        <v>0</v>
      </c>
      <c r="AR77" s="2" t="e">
        <f t="shared" si="10"/>
        <v>#DIV/0!</v>
      </c>
      <c r="AS77" s="2">
        <f t="shared" si="10"/>
        <v>0</v>
      </c>
      <c r="AT77" s="2" t="e">
        <f t="shared" si="11"/>
        <v>#DIV/0!</v>
      </c>
      <c r="AU77" s="2">
        <f t="shared" si="11"/>
        <v>0</v>
      </c>
      <c r="AV77" s="2" t="e">
        <f t="shared" si="12"/>
        <v>#DIV/0!</v>
      </c>
      <c r="AW77" s="9"/>
    </row>
    <row r="78" spans="4:49">
      <c r="D78" s="2">
        <v>39.962591199999999</v>
      </c>
      <c r="E78" s="2">
        <v>1.0078250321</v>
      </c>
      <c r="F78" s="2">
        <v>15.9949146221</v>
      </c>
      <c r="G78" s="2">
        <f t="shared" si="13"/>
        <v>18.0105646863</v>
      </c>
      <c r="H78" s="2">
        <v>7</v>
      </c>
      <c r="I78" s="2">
        <f t="shared" si="14"/>
        <v>126.0739528041</v>
      </c>
      <c r="J78" s="2">
        <f t="shared" si="15"/>
        <v>166.03654400409999</v>
      </c>
      <c r="K78" s="2">
        <f t="shared" si="16"/>
        <v>83.018272002049997</v>
      </c>
      <c r="L78" s="2">
        <f t="shared" si="17"/>
        <v>126.0739528041</v>
      </c>
      <c r="M78" s="2">
        <f t="shared" si="18"/>
        <v>148.02597931779999</v>
      </c>
      <c r="N78" s="2">
        <f t="shared" si="19"/>
        <v>74.012989658899997</v>
      </c>
      <c r="O78" s="5">
        <v>7004</v>
      </c>
      <c r="P78" s="2">
        <f t="shared" si="4"/>
        <v>6244.251621596447</v>
      </c>
      <c r="Q78" s="2">
        <f t="shared" si="5"/>
        <v>127.0817778362</v>
      </c>
      <c r="R78" s="9"/>
      <c r="S78" s="2" t="s">
        <v>117</v>
      </c>
      <c r="T78" s="2" t="s">
        <v>76</v>
      </c>
      <c r="V78" s="2">
        <v>7.3739299999999997</v>
      </c>
      <c r="W78" s="3">
        <v>0.85721000000000003</v>
      </c>
      <c r="X78" s="2">
        <v>2.2846099999999998</v>
      </c>
      <c r="Y78" s="2">
        <v>0.99841000000000002</v>
      </c>
      <c r="Z78" s="2">
        <f t="shared" si="20"/>
        <v>8.682139087327533</v>
      </c>
      <c r="AA78" s="2">
        <f t="shared" si="21"/>
        <v>2.6899227115390785</v>
      </c>
      <c r="AB78" s="2">
        <f t="shared" si="24"/>
        <v>2.3981373862788407</v>
      </c>
      <c r="AC78" s="3">
        <f t="shared" si="22"/>
        <v>8.3443679334166614</v>
      </c>
      <c r="AE78" s="2" t="e">
        <f t="shared" si="23"/>
        <v>#DIV/0!</v>
      </c>
      <c r="AG78" s="2" t="e">
        <f t="shared" si="6"/>
        <v>#DIV/0!</v>
      </c>
      <c r="AH78" s="2" t="e">
        <f t="shared" si="0"/>
        <v>#DIV/0!</v>
      </c>
      <c r="AI78" s="2">
        <f t="shared" si="1"/>
        <v>0</v>
      </c>
      <c r="AJ78" s="2" t="e">
        <f t="shared" si="7"/>
        <v>#DIV/0!</v>
      </c>
      <c r="AL78" s="2" t="e">
        <f t="shared" si="8"/>
        <v>#DIV/0!</v>
      </c>
      <c r="AM78" s="2">
        <f t="shared" si="8"/>
        <v>0</v>
      </c>
      <c r="AN78" s="2" t="e">
        <f t="shared" si="2"/>
        <v>#DIV/0!</v>
      </c>
      <c r="AO78" s="2">
        <f t="shared" si="3"/>
        <v>0</v>
      </c>
      <c r="AP78" s="2" t="e">
        <f t="shared" si="9"/>
        <v>#DIV/0!</v>
      </c>
      <c r="AQ78" s="2">
        <f t="shared" si="9"/>
        <v>0</v>
      </c>
      <c r="AR78" s="2" t="e">
        <f t="shared" si="10"/>
        <v>#DIV/0!</v>
      </c>
      <c r="AS78" s="2">
        <f t="shared" si="10"/>
        <v>0</v>
      </c>
      <c r="AT78" s="2" t="e">
        <f t="shared" si="11"/>
        <v>#DIV/0!</v>
      </c>
      <c r="AU78" s="2">
        <f t="shared" si="11"/>
        <v>0</v>
      </c>
      <c r="AV78" s="2" t="e">
        <f t="shared" si="12"/>
        <v>#DIV/0!</v>
      </c>
      <c r="AW78" s="9"/>
    </row>
    <row r="79" spans="4:49">
      <c r="D79" s="2">
        <v>39.962591199999999</v>
      </c>
      <c r="E79" s="2">
        <v>1.0078250321</v>
      </c>
      <c r="F79" s="2">
        <v>15.9949146221</v>
      </c>
      <c r="G79" s="2">
        <f t="shared" si="13"/>
        <v>18.0105646863</v>
      </c>
      <c r="H79" s="2">
        <v>7</v>
      </c>
      <c r="I79" s="2">
        <f t="shared" si="14"/>
        <v>126.0739528041</v>
      </c>
      <c r="J79" s="2">
        <f t="shared" si="15"/>
        <v>166.03654400409999</v>
      </c>
      <c r="K79" s="2">
        <f t="shared" si="16"/>
        <v>83.018272002049997</v>
      </c>
      <c r="L79" s="2">
        <f t="shared" si="17"/>
        <v>126.0739528041</v>
      </c>
      <c r="M79" s="2">
        <f t="shared" si="18"/>
        <v>148.02597931779999</v>
      </c>
      <c r="N79" s="2">
        <f t="shared" si="19"/>
        <v>74.012989658899997</v>
      </c>
      <c r="O79" s="5">
        <v>7004</v>
      </c>
      <c r="P79" s="2">
        <f t="shared" si="4"/>
        <v>6244.251621596447</v>
      </c>
      <c r="Q79" s="2">
        <f t="shared" si="5"/>
        <v>127.0817778362</v>
      </c>
      <c r="R79" s="9"/>
      <c r="S79" s="2" t="s">
        <v>118</v>
      </c>
      <c r="T79" s="2" t="s">
        <v>76</v>
      </c>
      <c r="V79" s="2">
        <v>7.49674</v>
      </c>
      <c r="W79" s="3">
        <v>0.81623000000000001</v>
      </c>
      <c r="X79" s="2">
        <v>2.3601700000000001</v>
      </c>
      <c r="Y79" s="2">
        <v>0.99822999999999995</v>
      </c>
      <c r="Z79" s="2">
        <f t="shared" si="20"/>
        <v>8.8267368121926602</v>
      </c>
      <c r="AA79" s="2">
        <f t="shared" si="21"/>
        <v>2.778887812840348</v>
      </c>
      <c r="AB79" s="2">
        <f t="shared" si="24"/>
        <v>2.4774521318622136</v>
      </c>
      <c r="AC79" s="3">
        <f t="shared" si="22"/>
        <v>8.4719250283538514</v>
      </c>
      <c r="AE79" s="2" t="e">
        <f t="shared" si="23"/>
        <v>#DIV/0!</v>
      </c>
      <c r="AG79" s="2" t="e">
        <f t="shared" si="6"/>
        <v>#DIV/0!</v>
      </c>
      <c r="AH79" s="2" t="e">
        <f t="shared" si="0"/>
        <v>#DIV/0!</v>
      </c>
      <c r="AI79" s="2">
        <f t="shared" si="1"/>
        <v>0</v>
      </c>
      <c r="AJ79" s="2" t="e">
        <f t="shared" si="7"/>
        <v>#DIV/0!</v>
      </c>
      <c r="AL79" s="2" t="e">
        <f t="shared" si="8"/>
        <v>#DIV/0!</v>
      </c>
      <c r="AM79" s="2">
        <f t="shared" si="8"/>
        <v>0</v>
      </c>
      <c r="AN79" s="2" t="e">
        <f t="shared" si="2"/>
        <v>#DIV/0!</v>
      </c>
      <c r="AO79" s="2">
        <f t="shared" si="3"/>
        <v>0</v>
      </c>
      <c r="AP79" s="2" t="e">
        <f t="shared" si="9"/>
        <v>#DIV/0!</v>
      </c>
      <c r="AQ79" s="2">
        <f t="shared" si="9"/>
        <v>0</v>
      </c>
      <c r="AR79" s="2" t="e">
        <f t="shared" si="10"/>
        <v>#DIV/0!</v>
      </c>
      <c r="AS79" s="2">
        <f t="shared" si="10"/>
        <v>0</v>
      </c>
      <c r="AT79" s="2" t="e">
        <f t="shared" si="11"/>
        <v>#DIV/0!</v>
      </c>
      <c r="AU79" s="2">
        <f t="shared" si="11"/>
        <v>0</v>
      </c>
      <c r="AV79" s="2" t="e">
        <f t="shared" si="12"/>
        <v>#DIV/0!</v>
      </c>
      <c r="AW79" s="9"/>
    </row>
    <row r="80" spans="4:49">
      <c r="D80" s="2">
        <v>39.962591199999999</v>
      </c>
      <c r="E80" s="2">
        <v>1.0078250321</v>
      </c>
      <c r="F80" s="2">
        <v>15.9949146221</v>
      </c>
      <c r="G80" s="2">
        <f t="shared" si="13"/>
        <v>18.0105646863</v>
      </c>
      <c r="H80" s="2">
        <v>7</v>
      </c>
      <c r="I80" s="2">
        <f t="shared" si="14"/>
        <v>126.0739528041</v>
      </c>
      <c r="J80" s="2">
        <f t="shared" si="15"/>
        <v>166.03654400409999</v>
      </c>
      <c r="K80" s="2">
        <f t="shared" si="16"/>
        <v>83.018272002049997</v>
      </c>
      <c r="L80" s="2">
        <f t="shared" si="17"/>
        <v>126.0739528041</v>
      </c>
      <c r="M80" s="2">
        <f t="shared" si="18"/>
        <v>148.02597931779999</v>
      </c>
      <c r="N80" s="2">
        <f t="shared" si="19"/>
        <v>74.012989658899997</v>
      </c>
      <c r="O80" s="5">
        <v>7004</v>
      </c>
      <c r="P80" s="2">
        <f t="shared" si="4"/>
        <v>6244.251621596447</v>
      </c>
      <c r="Q80" s="2">
        <f t="shared" si="5"/>
        <v>127.0817778362</v>
      </c>
      <c r="R80" s="9"/>
      <c r="S80" s="2" t="s">
        <v>119</v>
      </c>
      <c r="T80" s="2" t="s">
        <v>76</v>
      </c>
      <c r="V80" s="2">
        <v>7.2246600000000001</v>
      </c>
      <c r="W80" s="3">
        <v>0.85612999999999995</v>
      </c>
      <c r="X80" s="2">
        <v>2.3011300000000001</v>
      </c>
      <c r="Y80" s="2">
        <v>0.99839</v>
      </c>
      <c r="Z80" s="2">
        <f t="shared" si="20"/>
        <v>8.5063870932666497</v>
      </c>
      <c r="AA80" s="2">
        <f t="shared" si="21"/>
        <v>2.7093735251110345</v>
      </c>
      <c r="AB80" s="2">
        <f t="shared" si="24"/>
        <v>2.4154783020681121</v>
      </c>
      <c r="AC80" s="3">
        <f t="shared" si="22"/>
        <v>8.1562298859664075</v>
      </c>
      <c r="AE80" s="2" t="e">
        <f t="shared" si="23"/>
        <v>#DIV/0!</v>
      </c>
      <c r="AG80" s="2" t="e">
        <f t="shared" si="6"/>
        <v>#DIV/0!</v>
      </c>
      <c r="AH80" s="2" t="e">
        <f t="shared" si="0"/>
        <v>#DIV/0!</v>
      </c>
      <c r="AI80" s="2">
        <f t="shared" si="1"/>
        <v>0</v>
      </c>
      <c r="AJ80" s="2" t="e">
        <f t="shared" si="7"/>
        <v>#DIV/0!</v>
      </c>
      <c r="AL80" s="2" t="e">
        <f t="shared" si="8"/>
        <v>#DIV/0!</v>
      </c>
      <c r="AM80" s="2">
        <f t="shared" si="8"/>
        <v>0</v>
      </c>
      <c r="AN80" s="2" t="e">
        <f t="shared" si="2"/>
        <v>#DIV/0!</v>
      </c>
      <c r="AO80" s="2">
        <f t="shared" si="3"/>
        <v>0</v>
      </c>
      <c r="AP80" s="2" t="e">
        <f t="shared" si="9"/>
        <v>#DIV/0!</v>
      </c>
      <c r="AQ80" s="2">
        <f t="shared" si="9"/>
        <v>0</v>
      </c>
      <c r="AR80" s="2" t="e">
        <f t="shared" si="10"/>
        <v>#DIV/0!</v>
      </c>
      <c r="AS80" s="2">
        <f t="shared" si="10"/>
        <v>0</v>
      </c>
      <c r="AT80" s="2" t="e">
        <f t="shared" si="11"/>
        <v>#DIV/0!</v>
      </c>
      <c r="AU80" s="2">
        <f t="shared" si="11"/>
        <v>0</v>
      </c>
      <c r="AV80" s="2" t="e">
        <f t="shared" si="12"/>
        <v>#DIV/0!</v>
      </c>
      <c r="AW80" s="9"/>
    </row>
    <row r="81" spans="4:49">
      <c r="D81" s="2">
        <v>39.962591199999999</v>
      </c>
      <c r="E81" s="2">
        <v>1.0078250321</v>
      </c>
      <c r="F81" s="2">
        <v>15.9949146221</v>
      </c>
      <c r="G81" s="2">
        <f t="shared" si="13"/>
        <v>18.0105646863</v>
      </c>
      <c r="H81" s="2">
        <v>7</v>
      </c>
      <c r="I81" s="2">
        <f t="shared" si="14"/>
        <v>126.0739528041</v>
      </c>
      <c r="J81" s="2">
        <f t="shared" si="15"/>
        <v>166.03654400409999</v>
      </c>
      <c r="K81" s="2">
        <f t="shared" si="16"/>
        <v>83.018272002049997</v>
      </c>
      <c r="L81" s="2">
        <f t="shared" si="17"/>
        <v>126.0739528041</v>
      </c>
      <c r="M81" s="2">
        <f t="shared" si="18"/>
        <v>148.02597931779999</v>
      </c>
      <c r="N81" s="2">
        <f t="shared" si="19"/>
        <v>74.012989658899997</v>
      </c>
      <c r="O81" s="5">
        <v>7004</v>
      </c>
      <c r="P81" s="2">
        <f t="shared" si="4"/>
        <v>6244.251621596447</v>
      </c>
      <c r="Q81" s="2">
        <f t="shared" si="5"/>
        <v>127.0817778362</v>
      </c>
      <c r="R81" s="9"/>
      <c r="S81" s="2" t="s">
        <v>120</v>
      </c>
      <c r="V81" s="2">
        <v>6.9942799999999998</v>
      </c>
      <c r="W81" s="10">
        <v>0.93696999999999997</v>
      </c>
      <c r="X81" s="2">
        <v>2.6342300000000001</v>
      </c>
      <c r="Y81" s="2">
        <v>0.99904999999999999</v>
      </c>
      <c r="Z81" s="2">
        <f t="shared" si="20"/>
        <v>8.2351353722795331</v>
      </c>
      <c r="AA81" s="2">
        <f t="shared" si="21"/>
        <v>3.101568803610939</v>
      </c>
      <c r="AB81" s="2">
        <f t="shared" si="24"/>
        <v>2.7651307868989941</v>
      </c>
      <c r="AC81" s="10">
        <f t="shared" si="22"/>
        <v>7.7570294785512388</v>
      </c>
      <c r="AE81" s="2" t="e">
        <f t="shared" si="23"/>
        <v>#DIV/0!</v>
      </c>
      <c r="AG81" s="2" t="e">
        <f t="shared" si="6"/>
        <v>#DIV/0!</v>
      </c>
      <c r="AH81" s="2" t="e">
        <f t="shared" si="0"/>
        <v>#DIV/0!</v>
      </c>
      <c r="AI81" s="2">
        <f t="shared" si="1"/>
        <v>0</v>
      </c>
      <c r="AJ81" s="2" t="e">
        <f t="shared" si="7"/>
        <v>#DIV/0!</v>
      </c>
      <c r="AL81" s="2" t="e">
        <f t="shared" si="8"/>
        <v>#DIV/0!</v>
      </c>
      <c r="AM81" s="2">
        <f t="shared" si="8"/>
        <v>0</v>
      </c>
      <c r="AN81" s="2" t="e">
        <f t="shared" si="2"/>
        <v>#DIV/0!</v>
      </c>
      <c r="AO81" s="2">
        <f t="shared" si="3"/>
        <v>0</v>
      </c>
      <c r="AP81" s="2" t="e">
        <f t="shared" si="9"/>
        <v>#DIV/0!</v>
      </c>
      <c r="AQ81" s="2">
        <f t="shared" si="9"/>
        <v>0</v>
      </c>
      <c r="AR81" s="2" t="e">
        <f t="shared" si="10"/>
        <v>#DIV/0!</v>
      </c>
      <c r="AS81" s="2">
        <f t="shared" si="10"/>
        <v>0</v>
      </c>
      <c r="AT81" s="2" t="e">
        <f t="shared" si="11"/>
        <v>#DIV/0!</v>
      </c>
      <c r="AU81" s="2">
        <f t="shared" si="11"/>
        <v>0</v>
      </c>
      <c r="AV81" s="2" t="e">
        <f t="shared" si="12"/>
        <v>#DIV/0!</v>
      </c>
      <c r="AW81" s="9"/>
    </row>
    <row r="82" spans="4:49">
      <c r="D82" s="2">
        <v>39.962591199999999</v>
      </c>
      <c r="E82" s="2">
        <v>1.0078250321</v>
      </c>
      <c r="F82" s="2">
        <v>15.9949146221</v>
      </c>
      <c r="G82" s="2">
        <f t="shared" si="13"/>
        <v>18.0105646863</v>
      </c>
      <c r="H82" s="2">
        <v>7</v>
      </c>
      <c r="I82" s="2">
        <f t="shared" si="14"/>
        <v>126.0739528041</v>
      </c>
      <c r="J82" s="2">
        <f t="shared" si="15"/>
        <v>166.03654400409999</v>
      </c>
      <c r="K82" s="2">
        <f t="shared" si="16"/>
        <v>83.018272002049997</v>
      </c>
      <c r="L82" s="2">
        <f t="shared" si="17"/>
        <v>126.0739528041</v>
      </c>
      <c r="M82" s="2">
        <f t="shared" si="18"/>
        <v>148.02597931779999</v>
      </c>
      <c r="N82" s="2">
        <f t="shared" si="19"/>
        <v>74.012989658899997</v>
      </c>
      <c r="O82" s="5">
        <v>7004</v>
      </c>
      <c r="P82" s="2">
        <f t="shared" si="4"/>
        <v>6244.251621596447</v>
      </c>
      <c r="Q82" s="2">
        <f t="shared" si="5"/>
        <v>127.0817778362</v>
      </c>
      <c r="R82" s="9"/>
      <c r="S82" s="2" t="s">
        <v>121</v>
      </c>
      <c r="V82" s="2">
        <v>7.4672200000000002</v>
      </c>
      <c r="W82" s="10">
        <v>0.90427000000000002</v>
      </c>
      <c r="X82" s="2">
        <v>2.2566600000000001</v>
      </c>
      <c r="Y82" s="2">
        <v>0.99260000000000004</v>
      </c>
      <c r="Z82" s="2">
        <f t="shared" si="20"/>
        <v>8.7919796683280023</v>
      </c>
      <c r="AA82" s="2">
        <f t="shared" si="21"/>
        <v>2.657014101409771</v>
      </c>
      <c r="AB82" s="2">
        <f t="shared" si="24"/>
        <v>2.3687984881971142</v>
      </c>
      <c r="AC82" s="10">
        <f t="shared" si="22"/>
        <v>8.4668589341389193</v>
      </c>
      <c r="AE82" s="2" t="e">
        <f t="shared" si="23"/>
        <v>#DIV/0!</v>
      </c>
      <c r="AG82" s="2" t="e">
        <f t="shared" si="6"/>
        <v>#DIV/0!</v>
      </c>
      <c r="AH82" s="2" t="e">
        <f t="shared" si="0"/>
        <v>#DIV/0!</v>
      </c>
      <c r="AI82" s="2">
        <f t="shared" si="1"/>
        <v>0</v>
      </c>
      <c r="AJ82" s="2" t="e">
        <f t="shared" si="7"/>
        <v>#DIV/0!</v>
      </c>
      <c r="AL82" s="2" t="e">
        <f t="shared" si="8"/>
        <v>#DIV/0!</v>
      </c>
      <c r="AM82" s="2">
        <f t="shared" si="8"/>
        <v>0</v>
      </c>
      <c r="AN82" s="2" t="e">
        <f t="shared" si="2"/>
        <v>#DIV/0!</v>
      </c>
      <c r="AO82" s="2">
        <f t="shared" si="3"/>
        <v>0</v>
      </c>
      <c r="AP82" s="2" t="e">
        <f t="shared" si="9"/>
        <v>#DIV/0!</v>
      </c>
      <c r="AQ82" s="2">
        <f t="shared" si="9"/>
        <v>0</v>
      </c>
      <c r="AR82" s="2" t="e">
        <f t="shared" si="10"/>
        <v>#DIV/0!</v>
      </c>
      <c r="AS82" s="2">
        <f t="shared" si="10"/>
        <v>0</v>
      </c>
      <c r="AT82" s="2" t="e">
        <f t="shared" si="11"/>
        <v>#DIV/0!</v>
      </c>
      <c r="AU82" s="2">
        <f t="shared" si="11"/>
        <v>0</v>
      </c>
      <c r="AV82" s="2" t="e">
        <f t="shared" si="12"/>
        <v>#DIV/0!</v>
      </c>
      <c r="AW82" s="9"/>
    </row>
    <row r="83" spans="4:49" s="3" customFormat="1">
      <c r="D83" s="2">
        <v>39.962591199999999</v>
      </c>
      <c r="E83" s="2">
        <v>1.0078250321</v>
      </c>
      <c r="F83" s="2">
        <v>15.9949146221</v>
      </c>
      <c r="G83" s="2">
        <f t="shared" si="13"/>
        <v>18.0105646863</v>
      </c>
      <c r="H83" s="2">
        <v>7</v>
      </c>
      <c r="I83" s="2">
        <f t="shared" si="14"/>
        <v>126.0739528041</v>
      </c>
      <c r="J83" s="2">
        <f t="shared" si="15"/>
        <v>166.03654400409999</v>
      </c>
      <c r="K83" s="2">
        <f t="shared" si="16"/>
        <v>83.018272002049997</v>
      </c>
      <c r="L83" s="2">
        <f t="shared" si="17"/>
        <v>126.0739528041</v>
      </c>
      <c r="M83" s="2">
        <f t="shared" si="18"/>
        <v>148.02597931779999</v>
      </c>
      <c r="N83" s="2">
        <f t="shared" si="19"/>
        <v>74.012989658899997</v>
      </c>
      <c r="O83" s="5">
        <v>7004</v>
      </c>
      <c r="P83" s="2">
        <f t="shared" si="4"/>
        <v>6244.251621596447</v>
      </c>
      <c r="Q83" s="2">
        <f t="shared" si="5"/>
        <v>127.0817778362</v>
      </c>
      <c r="R83" s="8"/>
      <c r="S83" s="2" t="s">
        <v>122</v>
      </c>
      <c r="T83" s="2"/>
      <c r="V83" s="3">
        <v>8.5387799999999991</v>
      </c>
      <c r="W83" s="10">
        <v>0.90991999999999995</v>
      </c>
      <c r="X83" s="3">
        <v>2.2892399999999999</v>
      </c>
      <c r="Y83" s="3">
        <v>0.99348000000000003</v>
      </c>
      <c r="Z83" s="2">
        <f t="shared" si="20"/>
        <v>10.053645152054683</v>
      </c>
      <c r="AA83" s="2">
        <f t="shared" si="21"/>
        <v>2.6953741199433252</v>
      </c>
      <c r="AB83" s="2">
        <f t="shared" si="24"/>
        <v>2.4029974613456884</v>
      </c>
      <c r="AC83" s="10">
        <f t="shared" si="22"/>
        <v>9.7622427773641647</v>
      </c>
      <c r="AE83" s="2" t="e">
        <f t="shared" si="23"/>
        <v>#DIV/0!</v>
      </c>
      <c r="AG83" s="2" t="e">
        <f t="shared" si="6"/>
        <v>#DIV/0!</v>
      </c>
      <c r="AH83" s="2" t="e">
        <f t="shared" si="0"/>
        <v>#DIV/0!</v>
      </c>
      <c r="AI83" s="2">
        <f t="shared" si="1"/>
        <v>0</v>
      </c>
      <c r="AJ83" s="2" t="e">
        <f t="shared" si="7"/>
        <v>#DIV/0!</v>
      </c>
      <c r="AL83" s="2" t="e">
        <f t="shared" si="8"/>
        <v>#DIV/0!</v>
      </c>
      <c r="AM83" s="2">
        <f t="shared" si="8"/>
        <v>0</v>
      </c>
      <c r="AN83" s="2" t="e">
        <f t="shared" si="2"/>
        <v>#DIV/0!</v>
      </c>
      <c r="AO83" s="2">
        <f t="shared" si="3"/>
        <v>0</v>
      </c>
      <c r="AP83" s="2" t="e">
        <f t="shared" si="9"/>
        <v>#DIV/0!</v>
      </c>
      <c r="AQ83" s="2">
        <f t="shared" si="9"/>
        <v>0</v>
      </c>
      <c r="AR83" s="2" t="e">
        <f t="shared" si="10"/>
        <v>#DIV/0!</v>
      </c>
      <c r="AS83" s="2">
        <f t="shared" si="10"/>
        <v>0</v>
      </c>
      <c r="AT83" s="2" t="e">
        <f t="shared" si="11"/>
        <v>#DIV/0!</v>
      </c>
      <c r="AU83" s="2">
        <f t="shared" si="11"/>
        <v>0</v>
      </c>
      <c r="AV83" s="2" t="e">
        <f t="shared" si="12"/>
        <v>#DIV/0!</v>
      </c>
      <c r="AW83" s="8"/>
    </row>
    <row r="84" spans="4:49" s="3" customFormat="1">
      <c r="D84" s="2">
        <v>39.962591199999999</v>
      </c>
      <c r="E84" s="2">
        <v>1.0078250321</v>
      </c>
      <c r="F84" s="2">
        <v>15.9949146221</v>
      </c>
      <c r="G84" s="2">
        <f t="shared" si="13"/>
        <v>18.0105646863</v>
      </c>
      <c r="H84" s="2">
        <v>7</v>
      </c>
      <c r="I84" s="2">
        <f t="shared" si="14"/>
        <v>126.0739528041</v>
      </c>
      <c r="J84" s="2">
        <f t="shared" si="15"/>
        <v>166.03654400409999</v>
      </c>
      <c r="K84" s="2">
        <f t="shared" si="16"/>
        <v>83.018272002049997</v>
      </c>
      <c r="L84" s="2">
        <f t="shared" si="17"/>
        <v>126.0739528041</v>
      </c>
      <c r="M84" s="2">
        <f t="shared" si="18"/>
        <v>148.02597931779999</v>
      </c>
      <c r="N84" s="2">
        <f t="shared" si="19"/>
        <v>74.012989658899997</v>
      </c>
      <c r="O84" s="5">
        <v>7004</v>
      </c>
      <c r="P84" s="2">
        <f t="shared" si="4"/>
        <v>6244.251621596447</v>
      </c>
      <c r="Q84" s="2">
        <f t="shared" si="5"/>
        <v>127.0817778362</v>
      </c>
      <c r="R84" s="8"/>
      <c r="S84" s="2" t="s">
        <v>123</v>
      </c>
      <c r="T84" s="2"/>
      <c r="V84" s="3">
        <v>8.3663500000000006</v>
      </c>
      <c r="W84" s="10">
        <v>0.91851000000000005</v>
      </c>
      <c r="X84" s="3">
        <v>2.4584000000000001</v>
      </c>
      <c r="Y84" s="3">
        <v>0.99350000000000005</v>
      </c>
      <c r="Z84" s="2">
        <f t="shared" si="20"/>
        <v>9.8506243418723418</v>
      </c>
      <c r="AA84" s="2">
        <f t="shared" si="21"/>
        <v>2.894544799352043</v>
      </c>
      <c r="AB84" s="2">
        <f t="shared" si="24"/>
        <v>2.5805634005050764</v>
      </c>
      <c r="AC84" s="10">
        <f t="shared" si="22"/>
        <v>9.5066025719318663</v>
      </c>
      <c r="AE84" s="2" t="e">
        <f t="shared" si="23"/>
        <v>#DIV/0!</v>
      </c>
      <c r="AG84" s="2" t="e">
        <f t="shared" si="6"/>
        <v>#DIV/0!</v>
      </c>
      <c r="AH84" s="2" t="e">
        <f t="shared" si="0"/>
        <v>#DIV/0!</v>
      </c>
      <c r="AI84" s="2">
        <f t="shared" si="1"/>
        <v>0</v>
      </c>
      <c r="AJ84" s="2" t="e">
        <f t="shared" si="7"/>
        <v>#DIV/0!</v>
      </c>
      <c r="AL84" s="2" t="e">
        <f t="shared" si="8"/>
        <v>#DIV/0!</v>
      </c>
      <c r="AM84" s="2">
        <f t="shared" si="8"/>
        <v>0</v>
      </c>
      <c r="AN84" s="2" t="e">
        <f t="shared" si="2"/>
        <v>#DIV/0!</v>
      </c>
      <c r="AO84" s="2">
        <f t="shared" si="3"/>
        <v>0</v>
      </c>
      <c r="AP84" s="2" t="e">
        <f t="shared" si="9"/>
        <v>#DIV/0!</v>
      </c>
      <c r="AQ84" s="2">
        <f t="shared" si="9"/>
        <v>0</v>
      </c>
      <c r="AR84" s="2" t="e">
        <f t="shared" si="10"/>
        <v>#DIV/0!</v>
      </c>
      <c r="AS84" s="2">
        <f t="shared" si="10"/>
        <v>0</v>
      </c>
      <c r="AT84" s="2" t="e">
        <f t="shared" si="11"/>
        <v>#DIV/0!</v>
      </c>
      <c r="AU84" s="2">
        <f t="shared" si="11"/>
        <v>0</v>
      </c>
      <c r="AV84" s="2" t="e">
        <f t="shared" si="12"/>
        <v>#DIV/0!</v>
      </c>
      <c r="AW84" s="8"/>
    </row>
    <row r="85" spans="4:49" s="3" customFormat="1">
      <c r="D85" s="2">
        <v>39.962591199999999</v>
      </c>
      <c r="E85" s="2">
        <v>1.0078250321</v>
      </c>
      <c r="F85" s="2">
        <v>15.9949146221</v>
      </c>
      <c r="G85" s="2">
        <f t="shared" si="13"/>
        <v>18.0105646863</v>
      </c>
      <c r="H85" s="2">
        <v>7</v>
      </c>
      <c r="I85" s="2">
        <f t="shared" si="14"/>
        <v>126.0739528041</v>
      </c>
      <c r="J85" s="2">
        <f t="shared" si="15"/>
        <v>166.03654400409999</v>
      </c>
      <c r="K85" s="2">
        <f t="shared" si="16"/>
        <v>83.018272002049997</v>
      </c>
      <c r="L85" s="2">
        <f t="shared" si="17"/>
        <v>126.0739528041</v>
      </c>
      <c r="M85" s="2">
        <f t="shared" si="18"/>
        <v>148.02597931779999</v>
      </c>
      <c r="N85" s="2">
        <f t="shared" si="19"/>
        <v>74.012989658899997</v>
      </c>
      <c r="O85" s="5">
        <v>7004</v>
      </c>
      <c r="P85" s="2">
        <f t="shared" si="4"/>
        <v>6244.251621596447</v>
      </c>
      <c r="Q85" s="2">
        <f t="shared" si="5"/>
        <v>127.0817778362</v>
      </c>
      <c r="R85" s="8"/>
      <c r="S85" s="2" t="s">
        <v>124</v>
      </c>
      <c r="T85" s="2"/>
      <c r="V85" s="3">
        <v>7.3034600000000003</v>
      </c>
      <c r="W85" s="10">
        <v>0.92554000000000003</v>
      </c>
      <c r="X85" s="3">
        <v>2.2765599999999999</v>
      </c>
      <c r="Y85" s="3">
        <v>0.99353000000000002</v>
      </c>
      <c r="Z85" s="2">
        <f t="shared" si="20"/>
        <v>8.5991670030408685</v>
      </c>
      <c r="AA85" s="2">
        <f t="shared" si="21"/>
        <v>2.6804445608578291</v>
      </c>
      <c r="AB85" s="2">
        <f t="shared" si="24"/>
        <v>2.3896873637544078</v>
      </c>
      <c r="AC85" s="10">
        <f t="shared" si="22"/>
        <v>8.2604520124324541</v>
      </c>
      <c r="AE85" s="2" t="e">
        <f t="shared" si="23"/>
        <v>#DIV/0!</v>
      </c>
      <c r="AG85" s="2" t="e">
        <f t="shared" si="6"/>
        <v>#DIV/0!</v>
      </c>
      <c r="AH85" s="2" t="e">
        <f t="shared" si="0"/>
        <v>#DIV/0!</v>
      </c>
      <c r="AI85" s="2">
        <f t="shared" si="1"/>
        <v>0</v>
      </c>
      <c r="AJ85" s="2" t="e">
        <f t="shared" si="7"/>
        <v>#DIV/0!</v>
      </c>
      <c r="AL85" s="2" t="e">
        <f t="shared" si="8"/>
        <v>#DIV/0!</v>
      </c>
      <c r="AM85" s="2">
        <f t="shared" si="8"/>
        <v>0</v>
      </c>
      <c r="AN85" s="2" t="e">
        <f t="shared" si="2"/>
        <v>#DIV/0!</v>
      </c>
      <c r="AO85" s="2">
        <f t="shared" si="3"/>
        <v>0</v>
      </c>
      <c r="AP85" s="2" t="e">
        <f t="shared" si="9"/>
        <v>#DIV/0!</v>
      </c>
      <c r="AQ85" s="2">
        <f t="shared" si="9"/>
        <v>0</v>
      </c>
      <c r="AR85" s="2" t="e">
        <f t="shared" si="10"/>
        <v>#DIV/0!</v>
      </c>
      <c r="AS85" s="2">
        <f t="shared" si="10"/>
        <v>0</v>
      </c>
      <c r="AT85" s="2" t="e">
        <f t="shared" si="11"/>
        <v>#DIV/0!</v>
      </c>
      <c r="AU85" s="2">
        <f t="shared" si="11"/>
        <v>0</v>
      </c>
      <c r="AV85" s="2" t="e">
        <f t="shared" si="12"/>
        <v>#DIV/0!</v>
      </c>
      <c r="AW85" s="8"/>
    </row>
    <row r="86" spans="4:49" s="3" customFormat="1">
      <c r="D86" s="2">
        <v>39.962591199999999</v>
      </c>
      <c r="E86" s="2">
        <v>1.0078250321</v>
      </c>
      <c r="F86" s="2">
        <v>15.9949146221</v>
      </c>
      <c r="G86" s="2">
        <f t="shared" si="13"/>
        <v>18.0105646863</v>
      </c>
      <c r="I86" s="2">
        <f t="shared" si="14"/>
        <v>0</v>
      </c>
      <c r="J86" s="2">
        <f t="shared" si="15"/>
        <v>39.962591199999999</v>
      </c>
      <c r="K86" s="2">
        <f t="shared" si="16"/>
        <v>19.981295599999999</v>
      </c>
      <c r="L86" s="2">
        <f t="shared" si="17"/>
        <v>0</v>
      </c>
      <c r="M86" s="2">
        <f t="shared" si="18"/>
        <v>21.952026513699998</v>
      </c>
      <c r="N86" s="2">
        <f t="shared" si="19"/>
        <v>10.976013256849999</v>
      </c>
      <c r="O86" s="8"/>
      <c r="P86" s="2">
        <f t="shared" si="4"/>
        <v>0</v>
      </c>
      <c r="Q86" s="2">
        <f t="shared" si="5"/>
        <v>1.0078250321</v>
      </c>
      <c r="R86" s="8"/>
      <c r="Z86" s="2">
        <f t="shared" si="20"/>
        <v>0</v>
      </c>
      <c r="AA86" s="2">
        <f t="shared" si="21"/>
        <v>0</v>
      </c>
      <c r="AB86" s="2">
        <f t="shared" si="24"/>
        <v>0</v>
      </c>
      <c r="AC86" s="3">
        <f t="shared" si="22"/>
        <v>0</v>
      </c>
      <c r="AE86" s="2" t="e">
        <f t="shared" si="23"/>
        <v>#DIV/0!</v>
      </c>
      <c r="AG86" s="2" t="e">
        <f t="shared" si="6"/>
        <v>#DIV/0!</v>
      </c>
      <c r="AH86" s="2" t="e">
        <f t="shared" si="0"/>
        <v>#DIV/0!</v>
      </c>
      <c r="AI86" s="2" t="e">
        <f t="shared" si="1"/>
        <v>#DIV/0!</v>
      </c>
      <c r="AJ86" s="2" t="e">
        <f t="shared" si="7"/>
        <v>#DIV/0!</v>
      </c>
      <c r="AL86" s="2" t="e">
        <f t="shared" si="8"/>
        <v>#DIV/0!</v>
      </c>
      <c r="AM86" s="2" t="e">
        <f t="shared" si="8"/>
        <v>#DIV/0!</v>
      </c>
      <c r="AN86" s="2" t="e">
        <f t="shared" si="2"/>
        <v>#DIV/0!</v>
      </c>
      <c r="AO86" s="2" t="e">
        <f t="shared" si="3"/>
        <v>#DIV/0!</v>
      </c>
      <c r="AP86" s="2" t="e">
        <f t="shared" si="9"/>
        <v>#DIV/0!</v>
      </c>
      <c r="AQ86" s="2" t="e">
        <f t="shared" si="9"/>
        <v>#DIV/0!</v>
      </c>
      <c r="AR86" s="2" t="e">
        <f t="shared" si="10"/>
        <v>#DIV/0!</v>
      </c>
      <c r="AS86" s="2" t="e">
        <f t="shared" si="10"/>
        <v>#DIV/0!</v>
      </c>
      <c r="AT86" s="2" t="e">
        <f t="shared" si="11"/>
        <v>#DIV/0!</v>
      </c>
      <c r="AU86" s="2" t="e">
        <f t="shared" si="11"/>
        <v>#DIV/0!</v>
      </c>
      <c r="AV86" s="2" t="e">
        <f t="shared" si="12"/>
        <v>#DIV/0!</v>
      </c>
      <c r="AW86" s="8"/>
    </row>
    <row r="87" spans="4:49">
      <c r="D87" s="2">
        <v>39.962591199999999</v>
      </c>
      <c r="E87" s="2">
        <v>1.0078250321</v>
      </c>
      <c r="F87" s="2">
        <v>15.9949146221</v>
      </c>
      <c r="G87" s="2">
        <f t="shared" si="13"/>
        <v>18.0105646863</v>
      </c>
      <c r="H87" s="2">
        <v>8</v>
      </c>
      <c r="I87" s="2">
        <f t="shared" si="14"/>
        <v>144.0845174904</v>
      </c>
      <c r="J87" s="2">
        <f t="shared" si="15"/>
        <v>184.04710869039999</v>
      </c>
      <c r="K87" s="2">
        <f t="shared" si="16"/>
        <v>92.023554345199997</v>
      </c>
      <c r="L87" s="2">
        <f t="shared" si="17"/>
        <v>144.0845174904</v>
      </c>
      <c r="M87" s="2">
        <f t="shared" si="18"/>
        <v>166.03654400409999</v>
      </c>
      <c r="N87" s="2">
        <f t="shared" si="19"/>
        <v>83.018272002049997</v>
      </c>
      <c r="O87" s="5">
        <v>7004</v>
      </c>
      <c r="P87" s="2">
        <f t="shared" si="4"/>
        <v>6318.5994198961025</v>
      </c>
      <c r="Q87" s="2">
        <f t="shared" si="5"/>
        <v>145.09234252249999</v>
      </c>
      <c r="R87" s="9">
        <v>8</v>
      </c>
      <c r="S87" s="2" t="s">
        <v>125</v>
      </c>
      <c r="V87" s="2">
        <v>7.3953600000000002</v>
      </c>
      <c r="W87" s="10">
        <v>0.93432999999999999</v>
      </c>
      <c r="X87" s="2">
        <v>2.32769</v>
      </c>
      <c r="Y87" s="2">
        <v>0.99822</v>
      </c>
      <c r="Z87" s="2">
        <f t="shared" si="20"/>
        <v>8.7073709841100406</v>
      </c>
      <c r="AA87" s="2">
        <f t="shared" si="21"/>
        <v>2.7406455353090453</v>
      </c>
      <c r="AB87" s="2">
        <f t="shared" si="24"/>
        <v>2.4724502126705565</v>
      </c>
      <c r="AC87" s="10">
        <f t="shared" si="22"/>
        <v>8.3489699604673859</v>
      </c>
      <c r="AD87" s="3">
        <v>6</v>
      </c>
      <c r="AE87" s="2">
        <f>(SUM(AC87:AC89)+SUM(AC91:AC93))/AD87</f>
        <v>8.37573556424916</v>
      </c>
      <c r="AF87" s="3">
        <v>8.7706452795260859</v>
      </c>
      <c r="AG87" s="2">
        <f t="shared" si="6"/>
        <v>0.39490971527692587</v>
      </c>
      <c r="AH87" s="2">
        <f t="shared" si="0"/>
        <v>3.0633070161505141E-2</v>
      </c>
      <c r="AI87" s="2">
        <f t="shared" si="1"/>
        <v>3.3589822128735049E-2</v>
      </c>
      <c r="AJ87" s="2">
        <f t="shared" si="7"/>
        <v>2.9567519672299078E-3</v>
      </c>
      <c r="AL87" s="2">
        <f t="shared" si="8"/>
        <v>236.9877440684067</v>
      </c>
      <c r="AM87" s="2">
        <f t="shared" si="8"/>
        <v>259.86217274268915</v>
      </c>
      <c r="AN87" s="2">
        <f t="shared" si="2"/>
        <v>319.97569525317226</v>
      </c>
      <c r="AO87" s="2">
        <f t="shared" si="3"/>
        <v>350.86025110792531</v>
      </c>
      <c r="AP87" s="2">
        <f t="shared" si="9"/>
        <v>1.0381702433576905E-19</v>
      </c>
      <c r="AQ87" s="2">
        <f t="shared" si="9"/>
        <v>1.1383760631852054E-19</v>
      </c>
      <c r="AR87" s="2">
        <f t="shared" si="10"/>
        <v>62520.084076588166</v>
      </c>
      <c r="AS87" s="2">
        <f t="shared" si="10"/>
        <v>68554.620628433055</v>
      </c>
      <c r="AT87" s="2">
        <f t="shared" si="11"/>
        <v>62.520084076588162</v>
      </c>
      <c r="AU87" s="2">
        <f t="shared" si="11"/>
        <v>68.554620628433057</v>
      </c>
      <c r="AV87" s="2">
        <f t="shared" si="12"/>
        <v>6.0345365518448943</v>
      </c>
      <c r="AW87" s="9">
        <v>8</v>
      </c>
    </row>
    <row r="88" spans="4:49">
      <c r="D88" s="2">
        <v>39.962591199999999</v>
      </c>
      <c r="E88" s="2">
        <v>1.0078250321</v>
      </c>
      <c r="F88" s="2">
        <v>15.9949146221</v>
      </c>
      <c r="G88" s="2">
        <f t="shared" si="13"/>
        <v>18.0105646863</v>
      </c>
      <c r="H88" s="2">
        <v>8</v>
      </c>
      <c r="I88" s="2">
        <f t="shared" si="14"/>
        <v>144.0845174904</v>
      </c>
      <c r="J88" s="2">
        <f t="shared" si="15"/>
        <v>184.04710869039999</v>
      </c>
      <c r="K88" s="2">
        <f t="shared" si="16"/>
        <v>92.023554345199997</v>
      </c>
      <c r="L88" s="2">
        <f t="shared" si="17"/>
        <v>144.0845174904</v>
      </c>
      <c r="M88" s="2">
        <f t="shared" si="18"/>
        <v>166.03654400409999</v>
      </c>
      <c r="N88" s="2">
        <f t="shared" si="19"/>
        <v>83.018272002049997</v>
      </c>
      <c r="O88" s="5">
        <v>7004</v>
      </c>
      <c r="P88" s="2">
        <f t="shared" si="4"/>
        <v>6318.5994198961025</v>
      </c>
      <c r="Q88" s="2">
        <f t="shared" si="5"/>
        <v>145.09234252249999</v>
      </c>
      <c r="R88" s="9"/>
      <c r="S88" s="2" t="s">
        <v>126</v>
      </c>
      <c r="V88" s="2">
        <v>6.8477699999999997</v>
      </c>
      <c r="W88" s="10">
        <v>0.89122000000000001</v>
      </c>
      <c r="X88" s="2">
        <v>2.3500899999999998</v>
      </c>
      <c r="Y88" s="2">
        <v>0.99797999999999998</v>
      </c>
      <c r="Z88" s="2">
        <f t="shared" si="20"/>
        <v>8.0626330298807911</v>
      </c>
      <c r="AA88" s="2">
        <f t="shared" si="21"/>
        <v>2.7670195198133918</v>
      </c>
      <c r="AB88" s="2">
        <f t="shared" si="24"/>
        <v>2.4962432799449017</v>
      </c>
      <c r="AC88" s="10">
        <f>SQRT(((Z88^2)-(AB88^2)))</f>
        <v>7.6664738218984754</v>
      </c>
      <c r="AE88" s="2" t="e">
        <f t="shared" si="23"/>
        <v>#DIV/0!</v>
      </c>
      <c r="AG88" s="2" t="e">
        <f t="shared" si="6"/>
        <v>#DIV/0!</v>
      </c>
      <c r="AH88" s="2" t="e">
        <f t="shared" si="0"/>
        <v>#DIV/0!</v>
      </c>
      <c r="AI88" s="2">
        <f t="shared" si="1"/>
        <v>0</v>
      </c>
      <c r="AJ88" s="2" t="e">
        <f t="shared" si="7"/>
        <v>#DIV/0!</v>
      </c>
      <c r="AL88" s="2" t="e">
        <f t="shared" si="8"/>
        <v>#DIV/0!</v>
      </c>
      <c r="AM88" s="2">
        <f t="shared" si="8"/>
        <v>0</v>
      </c>
      <c r="AN88" s="2" t="e">
        <f t="shared" si="2"/>
        <v>#DIV/0!</v>
      </c>
      <c r="AO88" s="2">
        <f t="shared" si="3"/>
        <v>0</v>
      </c>
      <c r="AP88" s="2" t="e">
        <f t="shared" si="9"/>
        <v>#DIV/0!</v>
      </c>
      <c r="AQ88" s="2">
        <f t="shared" si="9"/>
        <v>0</v>
      </c>
      <c r="AR88" s="2" t="e">
        <f t="shared" si="10"/>
        <v>#DIV/0!</v>
      </c>
      <c r="AS88" s="2">
        <f t="shared" si="10"/>
        <v>0</v>
      </c>
      <c r="AT88" s="2" t="e">
        <f t="shared" si="11"/>
        <v>#DIV/0!</v>
      </c>
      <c r="AU88" s="2">
        <f t="shared" si="11"/>
        <v>0</v>
      </c>
      <c r="AV88" s="2" t="e">
        <f t="shared" si="12"/>
        <v>#DIV/0!</v>
      </c>
      <c r="AW88" s="9"/>
    </row>
    <row r="89" spans="4:49">
      <c r="D89" s="2">
        <v>39.962591199999999</v>
      </c>
      <c r="E89" s="2">
        <v>1.0078250321</v>
      </c>
      <c r="F89" s="2">
        <v>15.9949146221</v>
      </c>
      <c r="G89" s="2">
        <f t="shared" si="13"/>
        <v>18.0105646863</v>
      </c>
      <c r="H89" s="2">
        <v>8</v>
      </c>
      <c r="I89" s="2">
        <f t="shared" si="14"/>
        <v>144.0845174904</v>
      </c>
      <c r="J89" s="2">
        <f t="shared" si="15"/>
        <v>184.04710869039999</v>
      </c>
      <c r="K89" s="2">
        <f t="shared" si="16"/>
        <v>92.023554345199997</v>
      </c>
      <c r="L89" s="2">
        <f t="shared" si="17"/>
        <v>144.0845174904</v>
      </c>
      <c r="M89" s="2">
        <f t="shared" si="18"/>
        <v>166.03654400409999</v>
      </c>
      <c r="N89" s="2">
        <f t="shared" si="19"/>
        <v>83.018272002049997</v>
      </c>
      <c r="O89" s="5">
        <v>7004</v>
      </c>
      <c r="P89" s="2">
        <f t="shared" si="4"/>
        <v>6318.5994198961025</v>
      </c>
      <c r="Q89" s="2">
        <f t="shared" si="5"/>
        <v>145.09234252249999</v>
      </c>
      <c r="R89" s="9"/>
      <c r="S89" s="2" t="s">
        <v>127</v>
      </c>
      <c r="V89" s="2">
        <v>7.3145899999999999</v>
      </c>
      <c r="W89" s="10">
        <v>0.89237</v>
      </c>
      <c r="X89" s="2">
        <v>2.3238099999999999</v>
      </c>
      <c r="Y89" s="2">
        <v>0.99780999999999997</v>
      </c>
      <c r="Z89" s="2">
        <f t="shared" si="20"/>
        <v>8.6122715765914659</v>
      </c>
      <c r="AA89" s="2">
        <f t="shared" si="21"/>
        <v>2.7360771844216849</v>
      </c>
      <c r="AB89" s="2">
        <f t="shared" si="24"/>
        <v>2.4683289135176785</v>
      </c>
      <c r="AC89" s="10">
        <f t="shared" si="22"/>
        <v>8.2509741293775658</v>
      </c>
      <c r="AE89" s="2" t="e">
        <f t="shared" si="23"/>
        <v>#DIV/0!</v>
      </c>
      <c r="AG89" s="2" t="e">
        <f t="shared" si="6"/>
        <v>#DIV/0!</v>
      </c>
      <c r="AH89" s="2" t="e">
        <f t="shared" si="0"/>
        <v>#DIV/0!</v>
      </c>
      <c r="AI89" s="2">
        <f t="shared" si="1"/>
        <v>0</v>
      </c>
      <c r="AJ89" s="2" t="e">
        <f t="shared" si="7"/>
        <v>#DIV/0!</v>
      </c>
      <c r="AL89" s="2" t="e">
        <f t="shared" si="8"/>
        <v>#DIV/0!</v>
      </c>
      <c r="AM89" s="2">
        <f t="shared" si="8"/>
        <v>0</v>
      </c>
      <c r="AN89" s="2" t="e">
        <f t="shared" si="2"/>
        <v>#DIV/0!</v>
      </c>
      <c r="AO89" s="2">
        <f t="shared" si="3"/>
        <v>0</v>
      </c>
      <c r="AP89" s="2" t="e">
        <f t="shared" si="9"/>
        <v>#DIV/0!</v>
      </c>
      <c r="AQ89" s="2">
        <f t="shared" si="9"/>
        <v>0</v>
      </c>
      <c r="AR89" s="2" t="e">
        <f t="shared" si="10"/>
        <v>#DIV/0!</v>
      </c>
      <c r="AS89" s="2">
        <f t="shared" si="10"/>
        <v>0</v>
      </c>
      <c r="AT89" s="2" t="e">
        <f t="shared" si="11"/>
        <v>#DIV/0!</v>
      </c>
      <c r="AU89" s="2">
        <f t="shared" si="11"/>
        <v>0</v>
      </c>
      <c r="AV89" s="2" t="e">
        <f t="shared" si="12"/>
        <v>#DIV/0!</v>
      </c>
      <c r="AW89" s="9"/>
    </row>
    <row r="90" spans="4:49">
      <c r="D90" s="2">
        <v>39.962591199999999</v>
      </c>
      <c r="E90" s="2">
        <v>1.0078250321</v>
      </c>
      <c r="F90" s="2">
        <v>15.9949146221</v>
      </c>
      <c r="G90" s="2">
        <f t="shared" si="13"/>
        <v>18.0105646863</v>
      </c>
      <c r="H90" s="2">
        <v>8</v>
      </c>
      <c r="I90" s="2">
        <f t="shared" si="14"/>
        <v>144.0845174904</v>
      </c>
      <c r="J90" s="2">
        <f t="shared" si="15"/>
        <v>184.04710869039999</v>
      </c>
      <c r="K90" s="2">
        <f t="shared" si="16"/>
        <v>92.023554345199997</v>
      </c>
      <c r="L90" s="2">
        <f t="shared" si="17"/>
        <v>144.0845174904</v>
      </c>
      <c r="M90" s="2">
        <f t="shared" si="18"/>
        <v>166.03654400409999</v>
      </c>
      <c r="N90" s="2">
        <f t="shared" si="19"/>
        <v>83.018272002049997</v>
      </c>
      <c r="O90" s="5">
        <v>7004</v>
      </c>
      <c r="P90" s="2">
        <f t="shared" si="4"/>
        <v>6318.5994198961025</v>
      </c>
      <c r="Q90" s="2">
        <f t="shared" si="5"/>
        <v>145.09234252249999</v>
      </c>
      <c r="R90" s="9"/>
      <c r="S90" s="2" t="s">
        <v>128</v>
      </c>
      <c r="T90" s="2" t="s">
        <v>76</v>
      </c>
      <c r="V90" s="2">
        <v>6.6620699999999999</v>
      </c>
      <c r="W90" s="3">
        <v>0.85716999999999999</v>
      </c>
      <c r="X90" s="2">
        <v>2.4075500000000001</v>
      </c>
      <c r="Y90" s="2">
        <v>0.99822</v>
      </c>
      <c r="Z90" s="2">
        <f t="shared" si="20"/>
        <v>7.8439879886996682</v>
      </c>
      <c r="AA90" s="2">
        <f t="shared" si="21"/>
        <v>2.8346734997071312</v>
      </c>
      <c r="AB90" s="2">
        <f t="shared" si="24"/>
        <v>2.5572767462656105</v>
      </c>
      <c r="AC90" s="3">
        <f t="shared" si="22"/>
        <v>7.4154219846124629</v>
      </c>
      <c r="AE90" s="2" t="e">
        <f t="shared" si="23"/>
        <v>#DIV/0!</v>
      </c>
      <c r="AG90" s="2" t="e">
        <f t="shared" si="6"/>
        <v>#DIV/0!</v>
      </c>
      <c r="AH90" s="2" t="e">
        <f t="shared" si="0"/>
        <v>#DIV/0!</v>
      </c>
      <c r="AI90" s="2">
        <f t="shared" si="1"/>
        <v>0</v>
      </c>
      <c r="AJ90" s="2" t="e">
        <f t="shared" si="7"/>
        <v>#DIV/0!</v>
      </c>
      <c r="AL90" s="2" t="e">
        <f t="shared" si="8"/>
        <v>#DIV/0!</v>
      </c>
      <c r="AM90" s="2">
        <f t="shared" si="8"/>
        <v>0</v>
      </c>
      <c r="AN90" s="2" t="e">
        <f t="shared" si="2"/>
        <v>#DIV/0!</v>
      </c>
      <c r="AO90" s="2">
        <f t="shared" si="3"/>
        <v>0</v>
      </c>
      <c r="AP90" s="2" t="e">
        <f t="shared" si="9"/>
        <v>#DIV/0!</v>
      </c>
      <c r="AQ90" s="2">
        <f t="shared" si="9"/>
        <v>0</v>
      </c>
      <c r="AR90" s="2" t="e">
        <f t="shared" si="10"/>
        <v>#DIV/0!</v>
      </c>
      <c r="AS90" s="2">
        <f t="shared" si="10"/>
        <v>0</v>
      </c>
      <c r="AT90" s="2" t="e">
        <f t="shared" si="11"/>
        <v>#DIV/0!</v>
      </c>
      <c r="AU90" s="2">
        <f t="shared" si="11"/>
        <v>0</v>
      </c>
      <c r="AV90" s="2" t="e">
        <f t="shared" si="12"/>
        <v>#DIV/0!</v>
      </c>
      <c r="AW90" s="9"/>
    </row>
    <row r="91" spans="4:49">
      <c r="D91" s="2">
        <v>39.962591199999999</v>
      </c>
      <c r="E91" s="2">
        <v>1.0078250321</v>
      </c>
      <c r="F91" s="2">
        <v>15.9949146221</v>
      </c>
      <c r="G91" s="2">
        <f t="shared" si="13"/>
        <v>18.0105646863</v>
      </c>
      <c r="H91" s="2">
        <v>8</v>
      </c>
      <c r="I91" s="2">
        <f t="shared" si="14"/>
        <v>144.0845174904</v>
      </c>
      <c r="J91" s="2">
        <f t="shared" si="15"/>
        <v>184.04710869039999</v>
      </c>
      <c r="K91" s="2">
        <f t="shared" si="16"/>
        <v>92.023554345199997</v>
      </c>
      <c r="L91" s="2">
        <f t="shared" si="17"/>
        <v>144.0845174904</v>
      </c>
      <c r="M91" s="2">
        <f t="shared" si="18"/>
        <v>166.03654400409999</v>
      </c>
      <c r="N91" s="2">
        <f t="shared" si="19"/>
        <v>83.018272002049997</v>
      </c>
      <c r="O91" s="5">
        <v>7004</v>
      </c>
      <c r="P91" s="2">
        <f t="shared" si="4"/>
        <v>6318.5994198961025</v>
      </c>
      <c r="Q91" s="2">
        <f t="shared" si="5"/>
        <v>145.09234252249999</v>
      </c>
      <c r="R91" s="9"/>
      <c r="S91" s="2" t="s">
        <v>129</v>
      </c>
      <c r="V91" s="2">
        <v>7.7287800000000004</v>
      </c>
      <c r="W91" s="10">
        <v>0.94743999999999995</v>
      </c>
      <c r="X91" s="2">
        <v>2.4755699999999998</v>
      </c>
      <c r="Y91" s="2">
        <v>0.98275000000000001</v>
      </c>
      <c r="Z91" s="2">
        <f t="shared" si="20"/>
        <v>9.0999430338171514</v>
      </c>
      <c r="AA91" s="2">
        <f t="shared" si="21"/>
        <v>2.9147609294386334</v>
      </c>
      <c r="AB91" s="2">
        <f t="shared" si="24"/>
        <v>2.6295269443013671</v>
      </c>
      <c r="AC91" s="10">
        <f t="shared" si="22"/>
        <v>8.711747888220275</v>
      </c>
      <c r="AE91" s="2" t="e">
        <f t="shared" si="23"/>
        <v>#DIV/0!</v>
      </c>
      <c r="AG91" s="2" t="e">
        <f t="shared" si="6"/>
        <v>#DIV/0!</v>
      </c>
      <c r="AH91" s="2" t="e">
        <f t="shared" si="0"/>
        <v>#DIV/0!</v>
      </c>
      <c r="AI91" s="2">
        <f t="shared" si="1"/>
        <v>0</v>
      </c>
      <c r="AJ91" s="2" t="e">
        <f t="shared" si="7"/>
        <v>#DIV/0!</v>
      </c>
      <c r="AL91" s="2" t="e">
        <f t="shared" si="8"/>
        <v>#DIV/0!</v>
      </c>
      <c r="AM91" s="2">
        <f t="shared" si="8"/>
        <v>0</v>
      </c>
      <c r="AN91" s="2" t="e">
        <f t="shared" si="2"/>
        <v>#DIV/0!</v>
      </c>
      <c r="AO91" s="2">
        <f t="shared" si="3"/>
        <v>0</v>
      </c>
      <c r="AP91" s="2" t="e">
        <f t="shared" si="9"/>
        <v>#DIV/0!</v>
      </c>
      <c r="AQ91" s="2">
        <f t="shared" si="9"/>
        <v>0</v>
      </c>
      <c r="AR91" s="2" t="e">
        <f t="shared" si="10"/>
        <v>#DIV/0!</v>
      </c>
      <c r="AS91" s="2">
        <f t="shared" si="10"/>
        <v>0</v>
      </c>
      <c r="AT91" s="2" t="e">
        <f t="shared" si="11"/>
        <v>#DIV/0!</v>
      </c>
      <c r="AU91" s="2">
        <f t="shared" si="11"/>
        <v>0</v>
      </c>
      <c r="AV91" s="2" t="e">
        <f t="shared" si="12"/>
        <v>#DIV/0!</v>
      </c>
      <c r="AW91" s="9"/>
    </row>
    <row r="92" spans="4:49">
      <c r="D92" s="2">
        <v>39.962591199999999</v>
      </c>
      <c r="E92" s="2">
        <v>1.0078250321</v>
      </c>
      <c r="F92" s="2">
        <v>15.9949146221</v>
      </c>
      <c r="G92" s="2">
        <f t="shared" si="13"/>
        <v>18.0105646863</v>
      </c>
      <c r="H92" s="2">
        <v>8</v>
      </c>
      <c r="I92" s="2">
        <f t="shared" si="14"/>
        <v>144.0845174904</v>
      </c>
      <c r="J92" s="2">
        <f t="shared" si="15"/>
        <v>184.04710869039999</v>
      </c>
      <c r="K92" s="2">
        <f t="shared" si="16"/>
        <v>92.023554345199997</v>
      </c>
      <c r="L92" s="2">
        <f t="shared" si="17"/>
        <v>144.0845174904</v>
      </c>
      <c r="M92" s="2">
        <f t="shared" si="18"/>
        <v>166.03654400409999</v>
      </c>
      <c r="N92" s="2">
        <f t="shared" si="19"/>
        <v>83.018272002049997</v>
      </c>
      <c r="O92" s="5">
        <v>7004</v>
      </c>
      <c r="P92" s="2">
        <f t="shared" si="4"/>
        <v>6318.5994198961025</v>
      </c>
      <c r="Q92" s="2">
        <f t="shared" si="5"/>
        <v>145.09234252249999</v>
      </c>
      <c r="R92" s="9"/>
      <c r="S92" s="2" t="s">
        <v>130</v>
      </c>
      <c r="V92" s="2">
        <v>7.80009</v>
      </c>
      <c r="W92" s="10">
        <v>0.93259999999999998</v>
      </c>
      <c r="X92" s="2">
        <v>2.56446</v>
      </c>
      <c r="Y92" s="2">
        <v>0.98185</v>
      </c>
      <c r="Z92" s="2">
        <f t="shared" si="20"/>
        <v>9.1839041425227279</v>
      </c>
      <c r="AA92" s="2">
        <f t="shared" si="21"/>
        <v>3.0194209063400339</v>
      </c>
      <c r="AB92" s="2">
        <f t="shared" si="24"/>
        <v>2.7239450581413913</v>
      </c>
      <c r="AC92" s="10">
        <f t="shared" si="22"/>
        <v>8.7706452795260859</v>
      </c>
      <c r="AE92" s="2" t="e">
        <f t="shared" si="23"/>
        <v>#DIV/0!</v>
      </c>
      <c r="AG92" s="2" t="e">
        <f t="shared" si="6"/>
        <v>#DIV/0!</v>
      </c>
      <c r="AH92" s="2" t="e">
        <f t="shared" ref="AH92:AH155" si="25">((2^2)*(J92^2)*O92*(AE92^2)*2.16)/(16*2*M92*G92*(O92^2))</f>
        <v>#DIV/0!</v>
      </c>
      <c r="AI92" s="2">
        <f t="shared" ref="AI92:AI155" si="26">((2^2)*(J92^2)*O92*(AF92^2)*2.16)/(16*2*M92*G92*(O92^2))</f>
        <v>0</v>
      </c>
      <c r="AJ92" s="2" t="e">
        <f t="shared" si="7"/>
        <v>#DIV/0!</v>
      </c>
      <c r="AL92" s="2" t="e">
        <f t="shared" si="8"/>
        <v>#DIV/0!</v>
      </c>
      <c r="AM92" s="2">
        <f t="shared" si="8"/>
        <v>0</v>
      </c>
      <c r="AN92" s="2" t="e">
        <f t="shared" ref="AN92:AN155" si="27">(AL92)*(((EXP(23.5/(((6*R92)-6)-1)))-1)/(23.5/(((6*R92)-6)-1)))</f>
        <v>#DIV/0!</v>
      </c>
      <c r="AO92" s="2">
        <f t="shared" ref="AO92:AO155" si="28">(AM92)*(((EXP(23.5/(((6*R92)-6)-1)))-1)/(23.5/(((6*R92)-6)-1)))</f>
        <v>0</v>
      </c>
      <c r="AP92" s="2" t="e">
        <f t="shared" si="9"/>
        <v>#DIV/0!</v>
      </c>
      <c r="AQ92" s="2">
        <f t="shared" si="9"/>
        <v>0</v>
      </c>
      <c r="AR92" s="2" t="e">
        <f t="shared" si="10"/>
        <v>#DIV/0!</v>
      </c>
      <c r="AS92" s="2">
        <f t="shared" si="10"/>
        <v>0</v>
      </c>
      <c r="AT92" s="2" t="e">
        <f t="shared" si="11"/>
        <v>#DIV/0!</v>
      </c>
      <c r="AU92" s="2">
        <f t="shared" si="11"/>
        <v>0</v>
      </c>
      <c r="AV92" s="2" t="e">
        <f t="shared" si="12"/>
        <v>#DIV/0!</v>
      </c>
      <c r="AW92" s="9"/>
    </row>
    <row r="93" spans="4:49">
      <c r="D93" s="2">
        <v>39.962591199999999</v>
      </c>
      <c r="E93" s="2">
        <v>1.0078250321</v>
      </c>
      <c r="F93" s="2">
        <v>15.9949146221</v>
      </c>
      <c r="G93" s="2">
        <f t="shared" si="13"/>
        <v>18.0105646863</v>
      </c>
      <c r="H93" s="2">
        <v>8</v>
      </c>
      <c r="I93" s="2">
        <f t="shared" si="14"/>
        <v>144.0845174904</v>
      </c>
      <c r="J93" s="2">
        <f t="shared" si="15"/>
        <v>184.04710869039999</v>
      </c>
      <c r="K93" s="2">
        <f t="shared" si="16"/>
        <v>92.023554345199997</v>
      </c>
      <c r="L93" s="2">
        <f t="shared" si="17"/>
        <v>144.0845174904</v>
      </c>
      <c r="M93" s="2">
        <f t="shared" si="18"/>
        <v>166.03654400409999</v>
      </c>
      <c r="N93" s="2">
        <f t="shared" si="19"/>
        <v>83.018272002049997</v>
      </c>
      <c r="O93" s="5">
        <v>7004</v>
      </c>
      <c r="P93" s="2">
        <f t="shared" ref="P93:P156" si="29">O93/K93*N93</f>
        <v>6318.5994198961025</v>
      </c>
      <c r="Q93" s="2">
        <f t="shared" ref="Q93:Q156" si="30">E93+I93</f>
        <v>145.09234252249999</v>
      </c>
      <c r="R93" s="9"/>
      <c r="S93" s="2" t="s">
        <v>131</v>
      </c>
      <c r="V93" s="2">
        <v>7.5117700000000003</v>
      </c>
      <c r="W93" s="10">
        <v>0.93791999999999998</v>
      </c>
      <c r="X93" s="2">
        <v>2.2826499999999998</v>
      </c>
      <c r="Y93" s="2">
        <v>0.98626999999999998</v>
      </c>
      <c r="Z93" s="2">
        <f t="shared" si="20"/>
        <v>8.8444332848310676</v>
      </c>
      <c r="AA93" s="2">
        <f t="shared" si="21"/>
        <v>2.687614987894948</v>
      </c>
      <c r="AB93" s="2">
        <f t="shared" si="24"/>
        <v>2.4246091524010693</v>
      </c>
      <c r="AC93" s="10">
        <f t="shared" si="22"/>
        <v>8.50560230600518</v>
      </c>
      <c r="AE93" s="2" t="e">
        <f t="shared" si="23"/>
        <v>#DIV/0!</v>
      </c>
      <c r="AG93" s="2" t="e">
        <f t="shared" ref="AG93:AG156" si="31">AF93-AE93</f>
        <v>#DIV/0!</v>
      </c>
      <c r="AH93" s="2" t="e">
        <f t="shared" si="25"/>
        <v>#DIV/0!</v>
      </c>
      <c r="AI93" s="2">
        <f t="shared" si="26"/>
        <v>0</v>
      </c>
      <c r="AJ93" s="2" t="e">
        <f t="shared" ref="AJ93:AJ156" si="32">AI93-AH93</f>
        <v>#DIV/0!</v>
      </c>
      <c r="AL93" s="2" t="e">
        <f t="shared" ref="AL93:AM156" si="33">AH93/(1.5*(8.617343*POWER(10,-5)))</f>
        <v>#DIV/0!</v>
      </c>
      <c r="AM93" s="2">
        <f t="shared" si="33"/>
        <v>0</v>
      </c>
      <c r="AN93" s="2" t="e">
        <f t="shared" si="27"/>
        <v>#DIV/0!</v>
      </c>
      <c r="AO93" s="2">
        <f t="shared" si="28"/>
        <v>0</v>
      </c>
      <c r="AP93" s="2" t="e">
        <f t="shared" ref="AP93:AQ156" si="34">1.3806504*(POWER(10,-23))*23.5*AN93</f>
        <v>#DIV/0!</v>
      </c>
      <c r="AQ93" s="2">
        <f t="shared" si="34"/>
        <v>0</v>
      </c>
      <c r="AR93" s="2" t="e">
        <f t="shared" ref="AR93:AS156" si="35">(6.02214179*(POWER(10,23)))*AP93</f>
        <v>#DIV/0!</v>
      </c>
      <c r="AS93" s="2">
        <f t="shared" si="35"/>
        <v>0</v>
      </c>
      <c r="AT93" s="2" t="e">
        <f t="shared" ref="AT93:AU156" si="36">AR93/1000</f>
        <v>#DIV/0!</v>
      </c>
      <c r="AU93" s="2">
        <f t="shared" si="36"/>
        <v>0</v>
      </c>
      <c r="AV93" s="2" t="e">
        <f t="shared" ref="AV93:AV156" si="37">AU93-AT93</f>
        <v>#DIV/0!</v>
      </c>
      <c r="AW93" s="9"/>
    </row>
    <row r="94" spans="4:49">
      <c r="D94" s="2">
        <v>39.962591199999999</v>
      </c>
      <c r="E94" s="2">
        <v>1.0078250321</v>
      </c>
      <c r="F94" s="2">
        <v>15.9949146221</v>
      </c>
      <c r="G94" s="2">
        <f t="shared" ref="G94:G157" si="38">F94+(2*E94)</f>
        <v>18.0105646863</v>
      </c>
      <c r="I94" s="2">
        <f t="shared" ref="I94:I157" si="39">H94*G94</f>
        <v>0</v>
      </c>
      <c r="J94" s="2">
        <f t="shared" ref="J94:J157" si="40">D94+I94</f>
        <v>39.962591199999999</v>
      </c>
      <c r="K94" s="2">
        <f t="shared" ref="K94:K157" si="41">J94/2</f>
        <v>19.981295599999999</v>
      </c>
      <c r="L94" s="2">
        <f t="shared" ref="L94:L157" si="42">G94*H94</f>
        <v>0</v>
      </c>
      <c r="M94" s="2">
        <f t="shared" ref="M94:M157" si="43">J94-G94</f>
        <v>21.952026513699998</v>
      </c>
      <c r="N94" s="2">
        <f t="shared" ref="N94:N157" si="44">M94/2</f>
        <v>10.976013256849999</v>
      </c>
      <c r="P94" s="2">
        <f t="shared" si="29"/>
        <v>0</v>
      </c>
      <c r="Q94" s="2">
        <f t="shared" si="30"/>
        <v>1.0078250321</v>
      </c>
      <c r="R94" s="9"/>
      <c r="Z94" s="2">
        <f t="shared" si="20"/>
        <v>0</v>
      </c>
      <c r="AA94" s="2">
        <f t="shared" si="21"/>
        <v>0</v>
      </c>
      <c r="AB94" s="2">
        <f t="shared" si="24"/>
        <v>0</v>
      </c>
      <c r="AC94" s="3">
        <f t="shared" ref="AC94:AC157" si="45">SQRT(((Z94^2)-(AB94^2)))</f>
        <v>0</v>
      </c>
      <c r="AE94" s="2" t="e">
        <f t="shared" ref="AE94:AE157" si="46">SUM(AC94:AC94)/AD94</f>
        <v>#DIV/0!</v>
      </c>
      <c r="AG94" s="2" t="e">
        <f t="shared" si="31"/>
        <v>#DIV/0!</v>
      </c>
      <c r="AH94" s="2" t="e">
        <f t="shared" si="25"/>
        <v>#DIV/0!</v>
      </c>
      <c r="AI94" s="2" t="e">
        <f t="shared" si="26"/>
        <v>#DIV/0!</v>
      </c>
      <c r="AJ94" s="2" t="e">
        <f t="shared" si="32"/>
        <v>#DIV/0!</v>
      </c>
      <c r="AL94" s="2" t="e">
        <f t="shared" si="33"/>
        <v>#DIV/0!</v>
      </c>
      <c r="AM94" s="2" t="e">
        <f t="shared" si="33"/>
        <v>#DIV/0!</v>
      </c>
      <c r="AN94" s="2" t="e">
        <f t="shared" si="27"/>
        <v>#DIV/0!</v>
      </c>
      <c r="AO94" s="2" t="e">
        <f t="shared" si="28"/>
        <v>#DIV/0!</v>
      </c>
      <c r="AP94" s="2" t="e">
        <f t="shared" si="34"/>
        <v>#DIV/0!</v>
      </c>
      <c r="AQ94" s="2" t="e">
        <f t="shared" si="34"/>
        <v>#DIV/0!</v>
      </c>
      <c r="AR94" s="2" t="e">
        <f t="shared" si="35"/>
        <v>#DIV/0!</v>
      </c>
      <c r="AS94" s="2" t="e">
        <f t="shared" si="35"/>
        <v>#DIV/0!</v>
      </c>
      <c r="AT94" s="2" t="e">
        <f t="shared" si="36"/>
        <v>#DIV/0!</v>
      </c>
      <c r="AU94" s="2" t="e">
        <f t="shared" si="36"/>
        <v>#DIV/0!</v>
      </c>
      <c r="AV94" s="2" t="e">
        <f t="shared" si="37"/>
        <v>#DIV/0!</v>
      </c>
      <c r="AW94" s="9"/>
    </row>
    <row r="95" spans="4:49">
      <c r="D95" s="2">
        <v>39.962591199999999</v>
      </c>
      <c r="E95" s="2">
        <v>1.0078250321</v>
      </c>
      <c r="F95" s="2">
        <v>15.9949146221</v>
      </c>
      <c r="G95" s="2">
        <f t="shared" si="38"/>
        <v>18.0105646863</v>
      </c>
      <c r="H95" s="2">
        <v>9</v>
      </c>
      <c r="I95" s="2">
        <f t="shared" si="39"/>
        <v>162.0950821767</v>
      </c>
      <c r="J95" s="2">
        <f t="shared" si="40"/>
        <v>202.0576733767</v>
      </c>
      <c r="K95" s="2">
        <f t="shared" si="41"/>
        <v>101.02883668835</v>
      </c>
      <c r="L95" s="2">
        <f t="shared" si="42"/>
        <v>162.0950821767</v>
      </c>
      <c r="M95" s="2">
        <f t="shared" si="43"/>
        <v>184.04710869039999</v>
      </c>
      <c r="N95" s="2">
        <f t="shared" si="44"/>
        <v>92.023554345199997</v>
      </c>
      <c r="O95" s="6">
        <v>7003</v>
      </c>
      <c r="P95" s="2">
        <f t="shared" si="29"/>
        <v>6378.7822586474304</v>
      </c>
      <c r="Q95" s="2">
        <f t="shared" si="30"/>
        <v>163.10290720879999</v>
      </c>
      <c r="R95" s="9">
        <v>9</v>
      </c>
      <c r="S95" s="2" t="s">
        <v>132</v>
      </c>
      <c r="T95" s="2" t="s">
        <v>76</v>
      </c>
      <c r="V95" s="2">
        <v>7.1680700000000002</v>
      </c>
      <c r="W95" s="3">
        <v>0.83818999999999999</v>
      </c>
      <c r="X95" s="2">
        <v>2.4356399999999998</v>
      </c>
      <c r="Y95" s="2">
        <v>0.99733000000000005</v>
      </c>
      <c r="Z95" s="2">
        <f t="shared" si="20"/>
        <v>8.4397574600924994</v>
      </c>
      <c r="AA95" s="2">
        <f t="shared" si="21"/>
        <v>2.8677469472395907</v>
      </c>
      <c r="AB95" s="2">
        <f t="shared" si="24"/>
        <v>2.6121281378469554</v>
      </c>
      <c r="AC95" s="3">
        <f t="shared" si="45"/>
        <v>8.0253531122720823</v>
      </c>
      <c r="AD95" s="3">
        <v>4</v>
      </c>
      <c r="AE95" s="2">
        <f>SUM(AC96:AC99)/AD95</f>
        <v>7.7173272265796271</v>
      </c>
      <c r="AF95" s="3">
        <v>8.0704202694048011</v>
      </c>
      <c r="AG95" s="2">
        <f t="shared" si="31"/>
        <v>0.35309304282517395</v>
      </c>
      <c r="AH95" s="2">
        <f t="shared" si="25"/>
        <v>2.8281851380013729E-2</v>
      </c>
      <c r="AI95" s="2">
        <f t="shared" si="26"/>
        <v>3.0929030552901547E-2</v>
      </c>
      <c r="AJ95" s="2">
        <f t="shared" si="32"/>
        <v>2.6471791728878181E-3</v>
      </c>
      <c r="AL95" s="2">
        <f t="shared" si="33"/>
        <v>218.7979239851056</v>
      </c>
      <c r="AM95" s="2">
        <f t="shared" si="33"/>
        <v>239.27739329784555</v>
      </c>
      <c r="AN95" s="2">
        <f t="shared" si="27"/>
        <v>283.87773454833552</v>
      </c>
      <c r="AO95" s="2">
        <f t="shared" si="28"/>
        <v>310.44866925998542</v>
      </c>
      <c r="AP95" s="2">
        <f t="shared" si="34"/>
        <v>9.2104938322484522E-20</v>
      </c>
      <c r="AQ95" s="2">
        <f t="shared" si="34"/>
        <v>1.0072595365741765E-19</v>
      </c>
      <c r="AR95" s="2">
        <f t="shared" si="35"/>
        <v>55466.899813720644</v>
      </c>
      <c r="AS95" s="2">
        <f t="shared" si="35"/>
        <v>60658.597485793813</v>
      </c>
      <c r="AT95" s="2">
        <f t="shared" si="36"/>
        <v>55.466899813720644</v>
      </c>
      <c r="AU95" s="2">
        <f t="shared" si="36"/>
        <v>60.658597485793813</v>
      </c>
      <c r="AV95" s="2">
        <f t="shared" si="37"/>
        <v>5.1916976720731682</v>
      </c>
      <c r="AW95" s="9">
        <v>9</v>
      </c>
    </row>
    <row r="96" spans="4:49">
      <c r="D96" s="2">
        <v>39.962591199999999</v>
      </c>
      <c r="E96" s="2">
        <v>1.0078250321</v>
      </c>
      <c r="F96" s="2">
        <v>15.9949146221</v>
      </c>
      <c r="G96" s="2">
        <f t="shared" si="38"/>
        <v>18.0105646863</v>
      </c>
      <c r="H96" s="2">
        <v>9</v>
      </c>
      <c r="I96" s="2">
        <f t="shared" si="39"/>
        <v>162.0950821767</v>
      </c>
      <c r="J96" s="2">
        <f t="shared" si="40"/>
        <v>202.0576733767</v>
      </c>
      <c r="K96" s="2">
        <f t="shared" si="41"/>
        <v>101.02883668835</v>
      </c>
      <c r="L96" s="2">
        <f t="shared" si="42"/>
        <v>162.0950821767</v>
      </c>
      <c r="M96" s="2">
        <f t="shared" si="43"/>
        <v>184.04710869039999</v>
      </c>
      <c r="N96" s="2">
        <f t="shared" si="44"/>
        <v>92.023554345199997</v>
      </c>
      <c r="O96" s="6">
        <v>7003</v>
      </c>
      <c r="P96" s="2">
        <f t="shared" si="29"/>
        <v>6378.7822586474304</v>
      </c>
      <c r="Q96" s="2">
        <f t="shared" si="30"/>
        <v>163.10290720879999</v>
      </c>
      <c r="R96" s="9"/>
      <c r="S96" s="2" t="s">
        <v>133</v>
      </c>
      <c r="V96" s="2">
        <v>7.1794599999999997</v>
      </c>
      <c r="W96" s="10">
        <v>0.91563000000000005</v>
      </c>
      <c r="X96" s="2">
        <v>2.43032</v>
      </c>
      <c r="Y96" s="2">
        <v>0.99894000000000005</v>
      </c>
      <c r="Z96" s="2">
        <f t="shared" si="20"/>
        <v>8.4531681602489499</v>
      </c>
      <c r="AA96" s="2">
        <f t="shared" si="21"/>
        <v>2.8614831259198086</v>
      </c>
      <c r="AB96" s="2">
        <f t="shared" ref="AB96:AB159" si="47">N96/K96*AA96</f>
        <v>2.6064226470136034</v>
      </c>
      <c r="AC96" s="10">
        <f t="shared" si="45"/>
        <v>8.0413066681094314</v>
      </c>
      <c r="AE96" s="2" t="e">
        <f t="shared" si="46"/>
        <v>#DIV/0!</v>
      </c>
      <c r="AG96" s="2" t="e">
        <f t="shared" si="31"/>
        <v>#DIV/0!</v>
      </c>
      <c r="AH96" s="2" t="e">
        <f t="shared" si="25"/>
        <v>#DIV/0!</v>
      </c>
      <c r="AI96" s="2">
        <f t="shared" si="26"/>
        <v>0</v>
      </c>
      <c r="AJ96" s="2" t="e">
        <f t="shared" si="32"/>
        <v>#DIV/0!</v>
      </c>
      <c r="AL96" s="2" t="e">
        <f t="shared" si="33"/>
        <v>#DIV/0!</v>
      </c>
      <c r="AM96" s="2">
        <f t="shared" si="33"/>
        <v>0</v>
      </c>
      <c r="AN96" s="2" t="e">
        <f t="shared" si="27"/>
        <v>#DIV/0!</v>
      </c>
      <c r="AO96" s="2">
        <f t="shared" si="28"/>
        <v>0</v>
      </c>
      <c r="AP96" s="2" t="e">
        <f t="shared" si="34"/>
        <v>#DIV/0!</v>
      </c>
      <c r="AQ96" s="2">
        <f t="shared" si="34"/>
        <v>0</v>
      </c>
      <c r="AR96" s="2" t="e">
        <f t="shared" si="35"/>
        <v>#DIV/0!</v>
      </c>
      <c r="AS96" s="2">
        <f t="shared" si="35"/>
        <v>0</v>
      </c>
      <c r="AT96" s="2" t="e">
        <f t="shared" si="36"/>
        <v>#DIV/0!</v>
      </c>
      <c r="AU96" s="2">
        <f t="shared" si="36"/>
        <v>0</v>
      </c>
      <c r="AV96" s="2" t="e">
        <f t="shared" si="37"/>
        <v>#DIV/0!</v>
      </c>
      <c r="AW96" s="9"/>
    </row>
    <row r="97" spans="4:49">
      <c r="D97" s="2">
        <v>39.962591199999999</v>
      </c>
      <c r="E97" s="2">
        <v>1.0078250321</v>
      </c>
      <c r="F97" s="2">
        <v>15.9949146221</v>
      </c>
      <c r="G97" s="2">
        <f t="shared" si="38"/>
        <v>18.0105646863</v>
      </c>
      <c r="H97" s="2">
        <v>9</v>
      </c>
      <c r="I97" s="2">
        <f t="shared" si="39"/>
        <v>162.0950821767</v>
      </c>
      <c r="J97" s="2">
        <f t="shared" si="40"/>
        <v>202.0576733767</v>
      </c>
      <c r="K97" s="2">
        <f t="shared" si="41"/>
        <v>101.02883668835</v>
      </c>
      <c r="L97" s="2">
        <f t="shared" si="42"/>
        <v>162.0950821767</v>
      </c>
      <c r="M97" s="2">
        <f t="shared" si="43"/>
        <v>184.04710869039999</v>
      </c>
      <c r="N97" s="2">
        <f t="shared" si="44"/>
        <v>92.023554345199997</v>
      </c>
      <c r="O97" s="6">
        <v>7003</v>
      </c>
      <c r="P97" s="2">
        <f t="shared" si="29"/>
        <v>6378.7822586474304</v>
      </c>
      <c r="Q97" s="2">
        <f t="shared" si="30"/>
        <v>163.10290720879999</v>
      </c>
      <c r="R97" s="9"/>
      <c r="S97" s="2" t="s">
        <v>134</v>
      </c>
      <c r="V97" s="2">
        <v>7.2064399999999997</v>
      </c>
      <c r="W97" s="10">
        <v>0.91488000000000003</v>
      </c>
      <c r="X97" s="2">
        <v>2.4426299999999999</v>
      </c>
      <c r="Y97" s="2">
        <v>0.99826000000000004</v>
      </c>
      <c r="Z97" s="2">
        <f t="shared" si="20"/>
        <v>8.4849346826564176</v>
      </c>
      <c r="AA97" s="2">
        <f t="shared" si="21"/>
        <v>2.8759770432969738</v>
      </c>
      <c r="AB97" s="2">
        <f t="shared" si="47"/>
        <v>2.6196246380208521</v>
      </c>
      <c r="AC97" s="10">
        <f t="shared" si="45"/>
        <v>8.0704202694048011</v>
      </c>
      <c r="AE97" s="2" t="e">
        <f t="shared" si="46"/>
        <v>#DIV/0!</v>
      </c>
      <c r="AG97" s="2" t="e">
        <f t="shared" si="31"/>
        <v>#DIV/0!</v>
      </c>
      <c r="AH97" s="2" t="e">
        <f t="shared" si="25"/>
        <v>#DIV/0!</v>
      </c>
      <c r="AI97" s="2">
        <f t="shared" si="26"/>
        <v>0</v>
      </c>
      <c r="AJ97" s="2" t="e">
        <f t="shared" si="32"/>
        <v>#DIV/0!</v>
      </c>
      <c r="AL97" s="2" t="e">
        <f t="shared" si="33"/>
        <v>#DIV/0!</v>
      </c>
      <c r="AM97" s="2">
        <f t="shared" si="33"/>
        <v>0</v>
      </c>
      <c r="AN97" s="2" t="e">
        <f t="shared" si="27"/>
        <v>#DIV/0!</v>
      </c>
      <c r="AO97" s="2">
        <f t="shared" si="28"/>
        <v>0</v>
      </c>
      <c r="AP97" s="2" t="e">
        <f t="shared" si="34"/>
        <v>#DIV/0!</v>
      </c>
      <c r="AQ97" s="2">
        <f t="shared" si="34"/>
        <v>0</v>
      </c>
      <c r="AR97" s="2" t="e">
        <f t="shared" si="35"/>
        <v>#DIV/0!</v>
      </c>
      <c r="AS97" s="2">
        <f t="shared" si="35"/>
        <v>0</v>
      </c>
      <c r="AT97" s="2" t="e">
        <f t="shared" si="36"/>
        <v>#DIV/0!</v>
      </c>
      <c r="AU97" s="2">
        <f t="shared" si="36"/>
        <v>0</v>
      </c>
      <c r="AV97" s="2" t="e">
        <f t="shared" si="37"/>
        <v>#DIV/0!</v>
      </c>
      <c r="AW97" s="9"/>
    </row>
    <row r="98" spans="4:49">
      <c r="D98" s="2">
        <v>39.962591199999999</v>
      </c>
      <c r="E98" s="2">
        <v>1.0078250321</v>
      </c>
      <c r="F98" s="2">
        <v>15.9949146221</v>
      </c>
      <c r="G98" s="2">
        <f t="shared" si="38"/>
        <v>18.0105646863</v>
      </c>
      <c r="H98" s="2">
        <v>9</v>
      </c>
      <c r="I98" s="2">
        <f t="shared" si="39"/>
        <v>162.0950821767</v>
      </c>
      <c r="J98" s="2">
        <f t="shared" si="40"/>
        <v>202.0576733767</v>
      </c>
      <c r="K98" s="2">
        <f t="shared" si="41"/>
        <v>101.02883668835</v>
      </c>
      <c r="L98" s="2">
        <f t="shared" si="42"/>
        <v>162.0950821767</v>
      </c>
      <c r="M98" s="2">
        <f t="shared" si="43"/>
        <v>184.04710869039999</v>
      </c>
      <c r="N98" s="2">
        <f t="shared" si="44"/>
        <v>92.023554345199997</v>
      </c>
      <c r="O98" s="6">
        <v>7003</v>
      </c>
      <c r="P98" s="2">
        <f t="shared" si="29"/>
        <v>6378.7822586474304</v>
      </c>
      <c r="Q98" s="2">
        <f t="shared" si="30"/>
        <v>163.10290720879999</v>
      </c>
      <c r="R98" s="9"/>
      <c r="S98" s="2" t="s">
        <v>135</v>
      </c>
      <c r="V98" s="2">
        <v>6.7491599999999998</v>
      </c>
      <c r="W98" s="10">
        <v>0.92752999999999997</v>
      </c>
      <c r="X98" s="2">
        <v>2.4726599999999999</v>
      </c>
      <c r="Y98" s="2">
        <v>0.99807000000000001</v>
      </c>
      <c r="Z98" s="2">
        <f t="shared" si="20"/>
        <v>7.9465286275605411</v>
      </c>
      <c r="AA98" s="2">
        <f t="shared" si="21"/>
        <v>2.9113346662731132</v>
      </c>
      <c r="AB98" s="2">
        <f t="shared" si="47"/>
        <v>2.6518306323301686</v>
      </c>
      <c r="AC98" s="10">
        <f t="shared" si="45"/>
        <v>7.4910020375163828</v>
      </c>
      <c r="AE98" s="2" t="e">
        <f t="shared" si="46"/>
        <v>#DIV/0!</v>
      </c>
      <c r="AG98" s="2" t="e">
        <f t="shared" si="31"/>
        <v>#DIV/0!</v>
      </c>
      <c r="AH98" s="2" t="e">
        <f t="shared" si="25"/>
        <v>#DIV/0!</v>
      </c>
      <c r="AI98" s="2">
        <f t="shared" si="26"/>
        <v>0</v>
      </c>
      <c r="AJ98" s="2" t="e">
        <f t="shared" si="32"/>
        <v>#DIV/0!</v>
      </c>
      <c r="AL98" s="2" t="e">
        <f t="shared" si="33"/>
        <v>#DIV/0!</v>
      </c>
      <c r="AM98" s="2">
        <f t="shared" si="33"/>
        <v>0</v>
      </c>
      <c r="AN98" s="2" t="e">
        <f t="shared" si="27"/>
        <v>#DIV/0!</v>
      </c>
      <c r="AO98" s="2">
        <f t="shared" si="28"/>
        <v>0</v>
      </c>
      <c r="AP98" s="2" t="e">
        <f t="shared" si="34"/>
        <v>#DIV/0!</v>
      </c>
      <c r="AQ98" s="2">
        <f t="shared" si="34"/>
        <v>0</v>
      </c>
      <c r="AR98" s="2" t="e">
        <f t="shared" si="35"/>
        <v>#DIV/0!</v>
      </c>
      <c r="AS98" s="2">
        <f t="shared" si="35"/>
        <v>0</v>
      </c>
      <c r="AT98" s="2" t="e">
        <f t="shared" si="36"/>
        <v>#DIV/0!</v>
      </c>
      <c r="AU98" s="2">
        <f t="shared" si="36"/>
        <v>0</v>
      </c>
      <c r="AV98" s="2" t="e">
        <f t="shared" si="37"/>
        <v>#DIV/0!</v>
      </c>
      <c r="AW98" s="9"/>
    </row>
    <row r="99" spans="4:49">
      <c r="D99" s="2">
        <v>39.962591199999999</v>
      </c>
      <c r="E99" s="2">
        <v>1.0078250321</v>
      </c>
      <c r="F99" s="2">
        <v>15.9949146221</v>
      </c>
      <c r="G99" s="2">
        <f t="shared" si="38"/>
        <v>18.0105646863</v>
      </c>
      <c r="H99" s="2">
        <v>9</v>
      </c>
      <c r="I99" s="2">
        <f t="shared" si="39"/>
        <v>162.0950821767</v>
      </c>
      <c r="J99" s="2">
        <f t="shared" si="40"/>
        <v>202.0576733767</v>
      </c>
      <c r="K99" s="2">
        <f t="shared" si="41"/>
        <v>101.02883668835</v>
      </c>
      <c r="L99" s="2">
        <f t="shared" si="42"/>
        <v>162.0950821767</v>
      </c>
      <c r="M99" s="2">
        <f t="shared" si="43"/>
        <v>184.04710869039999</v>
      </c>
      <c r="N99" s="2">
        <f t="shared" si="44"/>
        <v>92.023554345199997</v>
      </c>
      <c r="O99" s="6">
        <v>7003</v>
      </c>
      <c r="P99" s="2">
        <f t="shared" si="29"/>
        <v>6378.7822586474304</v>
      </c>
      <c r="Q99" s="2">
        <f t="shared" si="30"/>
        <v>163.10290720879999</v>
      </c>
      <c r="R99" s="9"/>
      <c r="S99" s="2" t="s">
        <v>136</v>
      </c>
      <c r="V99" s="2">
        <v>6.5620500000000002</v>
      </c>
      <c r="W99" s="10">
        <v>0.92886000000000002</v>
      </c>
      <c r="X99" s="2">
        <v>2.4477699999999998</v>
      </c>
      <c r="Y99" s="2">
        <v>0.99846000000000001</v>
      </c>
      <c r="Z99" s="2">
        <f t="shared" si="20"/>
        <v>7.7262234382476711</v>
      </c>
      <c r="AA99" s="2">
        <f t="shared" si="21"/>
        <v>2.8820289308127029</v>
      </c>
      <c r="AB99" s="2">
        <f t="shared" si="47"/>
        <v>2.625137085931271</v>
      </c>
      <c r="AC99" s="10">
        <f t="shared" si="45"/>
        <v>7.2665799312878914</v>
      </c>
      <c r="AE99" s="2" t="e">
        <f t="shared" si="46"/>
        <v>#DIV/0!</v>
      </c>
      <c r="AG99" s="2" t="e">
        <f t="shared" si="31"/>
        <v>#DIV/0!</v>
      </c>
      <c r="AH99" s="2" t="e">
        <f t="shared" si="25"/>
        <v>#DIV/0!</v>
      </c>
      <c r="AI99" s="2">
        <f t="shared" si="26"/>
        <v>0</v>
      </c>
      <c r="AJ99" s="2" t="e">
        <f t="shared" si="32"/>
        <v>#DIV/0!</v>
      </c>
      <c r="AL99" s="2" t="e">
        <f t="shared" si="33"/>
        <v>#DIV/0!</v>
      </c>
      <c r="AM99" s="2">
        <f t="shared" si="33"/>
        <v>0</v>
      </c>
      <c r="AN99" s="2" t="e">
        <f t="shared" si="27"/>
        <v>#DIV/0!</v>
      </c>
      <c r="AO99" s="2">
        <f t="shared" si="28"/>
        <v>0</v>
      </c>
      <c r="AP99" s="2" t="e">
        <f t="shared" si="34"/>
        <v>#DIV/0!</v>
      </c>
      <c r="AQ99" s="2">
        <f t="shared" si="34"/>
        <v>0</v>
      </c>
      <c r="AR99" s="2" t="e">
        <f t="shared" si="35"/>
        <v>#DIV/0!</v>
      </c>
      <c r="AS99" s="2">
        <f t="shared" si="35"/>
        <v>0</v>
      </c>
      <c r="AT99" s="2" t="e">
        <f t="shared" si="36"/>
        <v>#DIV/0!</v>
      </c>
      <c r="AU99" s="2">
        <f t="shared" si="36"/>
        <v>0</v>
      </c>
      <c r="AV99" s="2" t="e">
        <f t="shared" si="37"/>
        <v>#DIV/0!</v>
      </c>
      <c r="AW99" s="9"/>
    </row>
    <row r="100" spans="4:49">
      <c r="D100" s="2">
        <v>39.962591199999999</v>
      </c>
      <c r="E100" s="2">
        <v>1.0078250321</v>
      </c>
      <c r="F100" s="2">
        <v>15.9949146221</v>
      </c>
      <c r="G100" s="2">
        <f t="shared" si="38"/>
        <v>18.0105646863</v>
      </c>
      <c r="H100" s="2">
        <v>9</v>
      </c>
      <c r="I100" s="2">
        <f t="shared" si="39"/>
        <v>162.0950821767</v>
      </c>
      <c r="J100" s="2">
        <f t="shared" si="40"/>
        <v>202.0576733767</v>
      </c>
      <c r="K100" s="2">
        <f t="shared" si="41"/>
        <v>101.02883668835</v>
      </c>
      <c r="L100" s="2">
        <f t="shared" si="42"/>
        <v>162.0950821767</v>
      </c>
      <c r="M100" s="2">
        <f t="shared" si="43"/>
        <v>184.04710869039999</v>
      </c>
      <c r="N100" s="2">
        <f t="shared" si="44"/>
        <v>92.023554345199997</v>
      </c>
      <c r="O100" s="6">
        <v>7003</v>
      </c>
      <c r="P100" s="2">
        <f t="shared" si="29"/>
        <v>6378.7822586474304</v>
      </c>
      <c r="Q100" s="2">
        <f t="shared" si="30"/>
        <v>163.10290720879999</v>
      </c>
      <c r="R100" s="9"/>
      <c r="S100" s="2" t="s">
        <v>137</v>
      </c>
      <c r="T100" s="2" t="s">
        <v>76</v>
      </c>
      <c r="V100" s="2">
        <v>7.2605199999999996</v>
      </c>
      <c r="W100" s="3">
        <v>0.89149</v>
      </c>
      <c r="X100" s="2">
        <v>2.34781</v>
      </c>
      <c r="Y100" s="2">
        <v>0.99790000000000001</v>
      </c>
      <c r="Z100" s="2">
        <f t="shared" si="20"/>
        <v>8.5486090166740532</v>
      </c>
      <c r="AA100" s="2">
        <f t="shared" si="21"/>
        <v>2.7643350249620564</v>
      </c>
      <c r="AB100" s="2">
        <f t="shared" si="47"/>
        <v>2.5179339160624972</v>
      </c>
      <c r="AC100" s="3">
        <f t="shared" si="45"/>
        <v>8.1693772660040054</v>
      </c>
      <c r="AE100" s="2" t="e">
        <f t="shared" si="46"/>
        <v>#DIV/0!</v>
      </c>
      <c r="AG100" s="2" t="e">
        <f t="shared" si="31"/>
        <v>#DIV/0!</v>
      </c>
      <c r="AH100" s="2" t="e">
        <f t="shared" si="25"/>
        <v>#DIV/0!</v>
      </c>
      <c r="AI100" s="2">
        <f t="shared" si="26"/>
        <v>0</v>
      </c>
      <c r="AJ100" s="2" t="e">
        <f t="shared" si="32"/>
        <v>#DIV/0!</v>
      </c>
      <c r="AL100" s="2" t="e">
        <f t="shared" si="33"/>
        <v>#DIV/0!</v>
      </c>
      <c r="AM100" s="2">
        <f t="shared" si="33"/>
        <v>0</v>
      </c>
      <c r="AN100" s="2" t="e">
        <f t="shared" si="27"/>
        <v>#DIV/0!</v>
      </c>
      <c r="AO100" s="2">
        <f t="shared" si="28"/>
        <v>0</v>
      </c>
      <c r="AP100" s="2" t="e">
        <f t="shared" si="34"/>
        <v>#DIV/0!</v>
      </c>
      <c r="AQ100" s="2">
        <f t="shared" si="34"/>
        <v>0</v>
      </c>
      <c r="AR100" s="2" t="e">
        <f t="shared" si="35"/>
        <v>#DIV/0!</v>
      </c>
      <c r="AS100" s="2">
        <f t="shared" si="35"/>
        <v>0</v>
      </c>
      <c r="AT100" s="2" t="e">
        <f t="shared" si="36"/>
        <v>#DIV/0!</v>
      </c>
      <c r="AU100" s="2">
        <f t="shared" si="36"/>
        <v>0</v>
      </c>
      <c r="AV100" s="2" t="e">
        <f t="shared" si="37"/>
        <v>#DIV/0!</v>
      </c>
      <c r="AW100" s="9"/>
    </row>
    <row r="101" spans="4:49">
      <c r="D101" s="2">
        <v>39.962591199999999</v>
      </c>
      <c r="E101" s="2">
        <v>1.0078250321</v>
      </c>
      <c r="F101" s="2">
        <v>15.9949146221</v>
      </c>
      <c r="G101" s="2">
        <f t="shared" si="38"/>
        <v>18.0105646863</v>
      </c>
      <c r="H101" s="2">
        <v>9</v>
      </c>
      <c r="I101" s="2">
        <f t="shared" si="39"/>
        <v>162.0950821767</v>
      </c>
      <c r="J101" s="2">
        <f t="shared" si="40"/>
        <v>202.0576733767</v>
      </c>
      <c r="K101" s="2">
        <f t="shared" si="41"/>
        <v>101.02883668835</v>
      </c>
      <c r="L101" s="2">
        <f t="shared" si="42"/>
        <v>162.0950821767</v>
      </c>
      <c r="M101" s="2">
        <f t="shared" si="43"/>
        <v>184.04710869039999</v>
      </c>
      <c r="N101" s="2">
        <f t="shared" si="44"/>
        <v>92.023554345199997</v>
      </c>
      <c r="O101" s="6">
        <v>7003</v>
      </c>
      <c r="P101" s="2">
        <f t="shared" si="29"/>
        <v>6378.7822586474304</v>
      </c>
      <c r="Q101" s="2">
        <f t="shared" si="30"/>
        <v>163.10290720879999</v>
      </c>
      <c r="R101" s="9"/>
      <c r="S101" s="2" t="s">
        <v>138</v>
      </c>
      <c r="T101" s="2" t="s">
        <v>76</v>
      </c>
      <c r="V101" s="2">
        <v>6.9632300000000003</v>
      </c>
      <c r="W101" s="3">
        <v>0.89712999999999998</v>
      </c>
      <c r="X101" s="2">
        <v>2.3331300000000001</v>
      </c>
      <c r="Y101" s="2">
        <v>0.99783999999999995</v>
      </c>
      <c r="Z101" s="2">
        <f t="shared" si="20"/>
        <v>8.1985767910804288</v>
      </c>
      <c r="AA101" s="2">
        <f t="shared" si="21"/>
        <v>2.7470506458315294</v>
      </c>
      <c r="AB101" s="2">
        <f t="shared" si="47"/>
        <v>2.5021901932366308</v>
      </c>
      <c r="AC101" s="3">
        <f t="shared" si="45"/>
        <v>7.8074135048755489</v>
      </c>
      <c r="AE101" s="2" t="e">
        <f t="shared" si="46"/>
        <v>#DIV/0!</v>
      </c>
      <c r="AG101" s="2" t="e">
        <f t="shared" si="31"/>
        <v>#DIV/0!</v>
      </c>
      <c r="AH101" s="2" t="e">
        <f t="shared" si="25"/>
        <v>#DIV/0!</v>
      </c>
      <c r="AI101" s="2">
        <f t="shared" si="26"/>
        <v>0</v>
      </c>
      <c r="AJ101" s="2" t="e">
        <f t="shared" si="32"/>
        <v>#DIV/0!</v>
      </c>
      <c r="AL101" s="2" t="e">
        <f t="shared" si="33"/>
        <v>#DIV/0!</v>
      </c>
      <c r="AM101" s="2">
        <f t="shared" si="33"/>
        <v>0</v>
      </c>
      <c r="AN101" s="2" t="e">
        <f t="shared" si="27"/>
        <v>#DIV/0!</v>
      </c>
      <c r="AO101" s="2">
        <f t="shared" si="28"/>
        <v>0</v>
      </c>
      <c r="AP101" s="2" t="e">
        <f t="shared" si="34"/>
        <v>#DIV/0!</v>
      </c>
      <c r="AQ101" s="2">
        <f t="shared" si="34"/>
        <v>0</v>
      </c>
      <c r="AR101" s="2" t="e">
        <f t="shared" si="35"/>
        <v>#DIV/0!</v>
      </c>
      <c r="AS101" s="2">
        <f t="shared" si="35"/>
        <v>0</v>
      </c>
      <c r="AT101" s="2" t="e">
        <f t="shared" si="36"/>
        <v>#DIV/0!</v>
      </c>
      <c r="AU101" s="2">
        <f t="shared" si="36"/>
        <v>0</v>
      </c>
      <c r="AV101" s="2" t="e">
        <f t="shared" si="37"/>
        <v>#DIV/0!</v>
      </c>
      <c r="AW101" s="9"/>
    </row>
    <row r="102" spans="4:49" s="3" customFormat="1">
      <c r="D102" s="2">
        <v>39.962591199999999</v>
      </c>
      <c r="E102" s="2">
        <v>1.0078250321</v>
      </c>
      <c r="F102" s="2">
        <v>15.9949146221</v>
      </c>
      <c r="G102" s="2">
        <f t="shared" si="38"/>
        <v>18.0105646863</v>
      </c>
      <c r="I102" s="2">
        <f t="shared" si="39"/>
        <v>0</v>
      </c>
      <c r="J102" s="2">
        <f t="shared" si="40"/>
        <v>39.962591199999999</v>
      </c>
      <c r="K102" s="2">
        <f t="shared" si="41"/>
        <v>19.981295599999999</v>
      </c>
      <c r="L102" s="2">
        <f t="shared" si="42"/>
        <v>0</v>
      </c>
      <c r="M102" s="2">
        <f t="shared" si="43"/>
        <v>21.952026513699998</v>
      </c>
      <c r="N102" s="2">
        <f t="shared" si="44"/>
        <v>10.976013256849999</v>
      </c>
      <c r="O102" s="8"/>
      <c r="P102" s="2">
        <f t="shared" si="29"/>
        <v>0</v>
      </c>
      <c r="Q102" s="2">
        <f t="shared" si="30"/>
        <v>1.0078250321</v>
      </c>
      <c r="R102" s="8"/>
      <c r="Z102" s="2">
        <f t="shared" si="20"/>
        <v>0</v>
      </c>
      <c r="AA102" s="2">
        <f t="shared" si="21"/>
        <v>0</v>
      </c>
      <c r="AB102" s="2">
        <f t="shared" si="47"/>
        <v>0</v>
      </c>
      <c r="AC102" s="3">
        <f t="shared" si="45"/>
        <v>0</v>
      </c>
      <c r="AE102" s="2" t="e">
        <f t="shared" si="46"/>
        <v>#DIV/0!</v>
      </c>
      <c r="AG102" s="2" t="e">
        <f t="shared" si="31"/>
        <v>#DIV/0!</v>
      </c>
      <c r="AH102" s="2" t="e">
        <f t="shared" si="25"/>
        <v>#DIV/0!</v>
      </c>
      <c r="AI102" s="2" t="e">
        <f t="shared" si="26"/>
        <v>#DIV/0!</v>
      </c>
      <c r="AJ102" s="2" t="e">
        <f t="shared" si="32"/>
        <v>#DIV/0!</v>
      </c>
      <c r="AL102" s="2" t="e">
        <f t="shared" si="33"/>
        <v>#DIV/0!</v>
      </c>
      <c r="AM102" s="2" t="e">
        <f t="shared" si="33"/>
        <v>#DIV/0!</v>
      </c>
      <c r="AN102" s="2" t="e">
        <f t="shared" si="27"/>
        <v>#DIV/0!</v>
      </c>
      <c r="AO102" s="2" t="e">
        <f t="shared" si="28"/>
        <v>#DIV/0!</v>
      </c>
      <c r="AP102" s="2" t="e">
        <f t="shared" si="34"/>
        <v>#DIV/0!</v>
      </c>
      <c r="AQ102" s="2" t="e">
        <f t="shared" si="34"/>
        <v>#DIV/0!</v>
      </c>
      <c r="AR102" s="2" t="e">
        <f t="shared" si="35"/>
        <v>#DIV/0!</v>
      </c>
      <c r="AS102" s="2" t="e">
        <f t="shared" si="35"/>
        <v>#DIV/0!</v>
      </c>
      <c r="AT102" s="2" t="e">
        <f t="shared" si="36"/>
        <v>#DIV/0!</v>
      </c>
      <c r="AU102" s="2" t="e">
        <f t="shared" si="36"/>
        <v>#DIV/0!</v>
      </c>
      <c r="AV102" s="2" t="e">
        <f t="shared" si="37"/>
        <v>#DIV/0!</v>
      </c>
      <c r="AW102" s="8"/>
    </row>
    <row r="103" spans="4:49">
      <c r="D103" s="2">
        <v>39.962591199999999</v>
      </c>
      <c r="E103" s="2">
        <v>1.0078250321</v>
      </c>
      <c r="F103" s="2">
        <v>15.9949146221</v>
      </c>
      <c r="G103" s="2">
        <f t="shared" si="38"/>
        <v>18.0105646863</v>
      </c>
      <c r="H103" s="2">
        <v>10</v>
      </c>
      <c r="I103" s="2">
        <f t="shared" si="39"/>
        <v>180.105646863</v>
      </c>
      <c r="J103" s="2">
        <f t="shared" si="40"/>
        <v>220.068238063</v>
      </c>
      <c r="K103" s="2">
        <f t="shared" si="41"/>
        <v>110.0341190315</v>
      </c>
      <c r="L103" s="2">
        <f t="shared" si="42"/>
        <v>180.105646863</v>
      </c>
      <c r="M103" s="2">
        <f t="shared" si="43"/>
        <v>202.0576733767</v>
      </c>
      <c r="N103" s="2">
        <f t="shared" si="44"/>
        <v>101.02883668835</v>
      </c>
      <c r="O103" s="6">
        <v>7003</v>
      </c>
      <c r="P103" s="2">
        <f t="shared" si="29"/>
        <v>6429.8687494010301</v>
      </c>
      <c r="Q103" s="2">
        <f t="shared" si="30"/>
        <v>181.11347189509999</v>
      </c>
      <c r="R103" s="9">
        <v>10</v>
      </c>
      <c r="S103" s="2" t="s">
        <v>139</v>
      </c>
      <c r="T103" s="2" t="s">
        <v>76</v>
      </c>
      <c r="V103" s="2">
        <v>6.8003200000000001</v>
      </c>
      <c r="W103" s="3">
        <v>0.84121999999999997</v>
      </c>
      <c r="X103" s="2">
        <v>1.94512</v>
      </c>
      <c r="Y103" s="2">
        <v>0.99694000000000005</v>
      </c>
      <c r="Z103" s="2">
        <f t="shared" si="20"/>
        <v>8.0067649243124333</v>
      </c>
      <c r="AA103" s="2">
        <f t="shared" si="21"/>
        <v>2.2902037829953001</v>
      </c>
      <c r="AB103" s="2">
        <f t="shared" si="47"/>
        <v>2.1027716313067968</v>
      </c>
      <c r="AC103" s="3">
        <f t="shared" si="45"/>
        <v>7.7257126544915735</v>
      </c>
      <c r="AD103" s="3">
        <v>4</v>
      </c>
      <c r="AE103" s="2">
        <f>SUM(AC106:AC109)/AD103</f>
        <v>7.1092966782464186</v>
      </c>
      <c r="AF103" s="3">
        <v>7.6151896375790029</v>
      </c>
      <c r="AG103" s="2">
        <f t="shared" si="31"/>
        <v>0.50589295933258427</v>
      </c>
      <c r="AH103" s="2">
        <f t="shared" si="25"/>
        <v>2.5932534803966678E-2</v>
      </c>
      <c r="AI103" s="2">
        <f t="shared" si="26"/>
        <v>2.9754533029704953E-2</v>
      </c>
      <c r="AJ103" s="2">
        <f t="shared" si="32"/>
        <v>3.8219982257382754E-3</v>
      </c>
      <c r="AL103" s="2">
        <f t="shared" si="33"/>
        <v>200.62282000354151</v>
      </c>
      <c r="AM103" s="2">
        <f t="shared" si="33"/>
        <v>230.19108503788968</v>
      </c>
      <c r="AN103" s="2">
        <f t="shared" si="27"/>
        <v>252.47267816941306</v>
      </c>
      <c r="AO103" s="2">
        <f t="shared" si="28"/>
        <v>289.68269775698099</v>
      </c>
      <c r="AP103" s="2">
        <f t="shared" si="34"/>
        <v>8.1915478464362792E-20</v>
      </c>
      <c r="AQ103" s="2">
        <f t="shared" si="34"/>
        <v>9.3988375144844915E-20</v>
      </c>
      <c r="AR103" s="2">
        <f t="shared" si="35"/>
        <v>49330.662610808417</v>
      </c>
      <c r="AS103" s="2">
        <f t="shared" si="35"/>
        <v>56601.132173396778</v>
      </c>
      <c r="AT103" s="2">
        <f t="shared" si="36"/>
        <v>49.330662610808417</v>
      </c>
      <c r="AU103" s="2">
        <f t="shared" si="36"/>
        <v>56.601132173396778</v>
      </c>
      <c r="AV103" s="2">
        <f t="shared" si="37"/>
        <v>7.2704695625883602</v>
      </c>
      <c r="AW103" s="9">
        <v>10</v>
      </c>
    </row>
    <row r="104" spans="4:49">
      <c r="D104" s="2">
        <v>39.962591199999999</v>
      </c>
      <c r="E104" s="2">
        <v>1.0078250321</v>
      </c>
      <c r="F104" s="2">
        <v>15.9949146221</v>
      </c>
      <c r="G104" s="2">
        <f t="shared" si="38"/>
        <v>18.0105646863</v>
      </c>
      <c r="H104" s="2">
        <v>10</v>
      </c>
      <c r="I104" s="2">
        <f t="shared" si="39"/>
        <v>180.105646863</v>
      </c>
      <c r="J104" s="2">
        <f t="shared" si="40"/>
        <v>220.068238063</v>
      </c>
      <c r="K104" s="2">
        <f t="shared" si="41"/>
        <v>110.0341190315</v>
      </c>
      <c r="L104" s="2">
        <f t="shared" si="42"/>
        <v>180.105646863</v>
      </c>
      <c r="M104" s="2">
        <f t="shared" si="43"/>
        <v>202.0576733767</v>
      </c>
      <c r="N104" s="2">
        <f t="shared" si="44"/>
        <v>101.02883668835</v>
      </c>
      <c r="O104" s="6">
        <v>7003</v>
      </c>
      <c r="P104" s="2">
        <f t="shared" si="29"/>
        <v>6429.8687494010301</v>
      </c>
      <c r="Q104" s="2">
        <f t="shared" si="30"/>
        <v>181.11347189509999</v>
      </c>
      <c r="R104" s="9"/>
      <c r="S104" s="2" t="s">
        <v>140</v>
      </c>
      <c r="T104" s="2" t="s">
        <v>76</v>
      </c>
      <c r="V104" s="2">
        <v>6.5363899999999999</v>
      </c>
      <c r="W104" s="3">
        <v>0.79696999999999996</v>
      </c>
      <c r="X104" s="2">
        <v>2.06399</v>
      </c>
      <c r="Y104" s="2">
        <v>0.98797000000000001</v>
      </c>
      <c r="Z104" s="2">
        <f t="shared" si="20"/>
        <v>7.6960110970699231</v>
      </c>
      <c r="AA104" s="2">
        <f t="shared" si="21"/>
        <v>2.4301625123717145</v>
      </c>
      <c r="AB104" s="2">
        <f t="shared" si="47"/>
        <v>2.2312760237419367</v>
      </c>
      <c r="AC104" s="3">
        <f t="shared" si="45"/>
        <v>7.3654595316312594</v>
      </c>
      <c r="AE104" s="2" t="e">
        <f t="shared" si="46"/>
        <v>#DIV/0!</v>
      </c>
      <c r="AG104" s="2" t="e">
        <f t="shared" si="31"/>
        <v>#DIV/0!</v>
      </c>
      <c r="AH104" s="2" t="e">
        <f t="shared" si="25"/>
        <v>#DIV/0!</v>
      </c>
      <c r="AI104" s="2">
        <f t="shared" si="26"/>
        <v>0</v>
      </c>
      <c r="AJ104" s="2" t="e">
        <f t="shared" si="32"/>
        <v>#DIV/0!</v>
      </c>
      <c r="AL104" s="2" t="e">
        <f t="shared" si="33"/>
        <v>#DIV/0!</v>
      </c>
      <c r="AM104" s="2">
        <f t="shared" si="33"/>
        <v>0</v>
      </c>
      <c r="AN104" s="2" t="e">
        <f t="shared" si="27"/>
        <v>#DIV/0!</v>
      </c>
      <c r="AO104" s="2">
        <f t="shared" si="28"/>
        <v>0</v>
      </c>
      <c r="AP104" s="2" t="e">
        <f t="shared" si="34"/>
        <v>#DIV/0!</v>
      </c>
      <c r="AQ104" s="2">
        <f t="shared" si="34"/>
        <v>0</v>
      </c>
      <c r="AR104" s="2" t="e">
        <f t="shared" si="35"/>
        <v>#DIV/0!</v>
      </c>
      <c r="AS104" s="2">
        <f t="shared" si="35"/>
        <v>0</v>
      </c>
      <c r="AT104" s="2" t="e">
        <f t="shared" si="36"/>
        <v>#DIV/0!</v>
      </c>
      <c r="AU104" s="2">
        <f t="shared" si="36"/>
        <v>0</v>
      </c>
      <c r="AV104" s="2" t="e">
        <f t="shared" si="37"/>
        <v>#DIV/0!</v>
      </c>
      <c r="AW104" s="9"/>
    </row>
    <row r="105" spans="4:49">
      <c r="D105" s="2">
        <v>39.962591199999999</v>
      </c>
      <c r="E105" s="2">
        <v>1.0078250321</v>
      </c>
      <c r="F105" s="2">
        <v>15.9949146221</v>
      </c>
      <c r="G105" s="2">
        <f t="shared" si="38"/>
        <v>18.0105646863</v>
      </c>
      <c r="H105" s="2">
        <v>10</v>
      </c>
      <c r="I105" s="2">
        <f t="shared" si="39"/>
        <v>180.105646863</v>
      </c>
      <c r="J105" s="2">
        <f t="shared" si="40"/>
        <v>220.068238063</v>
      </c>
      <c r="K105" s="2">
        <f t="shared" si="41"/>
        <v>110.0341190315</v>
      </c>
      <c r="L105" s="2">
        <f t="shared" si="42"/>
        <v>180.105646863</v>
      </c>
      <c r="M105" s="2">
        <f t="shared" si="43"/>
        <v>202.0576733767</v>
      </c>
      <c r="N105" s="2">
        <f t="shared" si="44"/>
        <v>101.02883668835</v>
      </c>
      <c r="O105" s="6">
        <v>7003</v>
      </c>
      <c r="P105" s="2">
        <f t="shared" si="29"/>
        <v>6429.8687494010301</v>
      </c>
      <c r="Q105" s="2">
        <f t="shared" si="30"/>
        <v>181.11347189509999</v>
      </c>
      <c r="R105" s="9"/>
      <c r="S105" s="2" t="s">
        <v>141</v>
      </c>
      <c r="T105" s="2" t="s">
        <v>76</v>
      </c>
      <c r="V105" s="2">
        <v>6.1344200000000004</v>
      </c>
      <c r="W105" s="3">
        <v>0.88917000000000002</v>
      </c>
      <c r="X105" s="2">
        <v>1.98665</v>
      </c>
      <c r="Y105" s="2">
        <v>0.99341999999999997</v>
      </c>
      <c r="Z105" s="2">
        <f t="shared" si="20"/>
        <v>7.2227275903193782</v>
      </c>
      <c r="AA105" s="2">
        <f t="shared" si="21"/>
        <v>2.3391016212303679</v>
      </c>
      <c r="AB105" s="2">
        <f t="shared" si="47"/>
        <v>2.1476676304472981</v>
      </c>
      <c r="AC105" s="3">
        <f t="shared" si="45"/>
        <v>6.8960363683125729</v>
      </c>
      <c r="AE105" s="2" t="e">
        <f t="shared" si="46"/>
        <v>#DIV/0!</v>
      </c>
      <c r="AG105" s="2" t="e">
        <f t="shared" si="31"/>
        <v>#DIV/0!</v>
      </c>
      <c r="AH105" s="2" t="e">
        <f t="shared" si="25"/>
        <v>#DIV/0!</v>
      </c>
      <c r="AI105" s="2">
        <f t="shared" si="26"/>
        <v>0</v>
      </c>
      <c r="AJ105" s="2" t="e">
        <f t="shared" si="32"/>
        <v>#DIV/0!</v>
      </c>
      <c r="AL105" s="2" t="e">
        <f t="shared" si="33"/>
        <v>#DIV/0!</v>
      </c>
      <c r="AM105" s="2">
        <f t="shared" si="33"/>
        <v>0</v>
      </c>
      <c r="AN105" s="2" t="e">
        <f t="shared" si="27"/>
        <v>#DIV/0!</v>
      </c>
      <c r="AO105" s="2">
        <f t="shared" si="28"/>
        <v>0</v>
      </c>
      <c r="AP105" s="2" t="e">
        <f t="shared" si="34"/>
        <v>#DIV/0!</v>
      </c>
      <c r="AQ105" s="2">
        <f t="shared" si="34"/>
        <v>0</v>
      </c>
      <c r="AR105" s="2" t="e">
        <f t="shared" si="35"/>
        <v>#DIV/0!</v>
      </c>
      <c r="AS105" s="2">
        <f t="shared" si="35"/>
        <v>0</v>
      </c>
      <c r="AT105" s="2" t="e">
        <f t="shared" si="36"/>
        <v>#DIV/0!</v>
      </c>
      <c r="AU105" s="2">
        <f t="shared" si="36"/>
        <v>0</v>
      </c>
      <c r="AV105" s="2" t="e">
        <f t="shared" si="37"/>
        <v>#DIV/0!</v>
      </c>
      <c r="AW105" s="9"/>
    </row>
    <row r="106" spans="4:49">
      <c r="D106" s="2">
        <v>39.962591199999999</v>
      </c>
      <c r="E106" s="2">
        <v>1.0078250321</v>
      </c>
      <c r="F106" s="2">
        <v>15.9949146221</v>
      </c>
      <c r="G106" s="2">
        <f t="shared" si="38"/>
        <v>18.0105646863</v>
      </c>
      <c r="H106" s="2">
        <v>10</v>
      </c>
      <c r="I106" s="2">
        <f t="shared" si="39"/>
        <v>180.105646863</v>
      </c>
      <c r="J106" s="2">
        <f t="shared" si="40"/>
        <v>220.068238063</v>
      </c>
      <c r="K106" s="2">
        <f t="shared" si="41"/>
        <v>110.0341190315</v>
      </c>
      <c r="L106" s="2">
        <f t="shared" si="42"/>
        <v>180.105646863</v>
      </c>
      <c r="M106" s="2">
        <f t="shared" si="43"/>
        <v>202.0576733767</v>
      </c>
      <c r="N106" s="2">
        <f t="shared" si="44"/>
        <v>101.02883668835</v>
      </c>
      <c r="O106" s="6">
        <v>7003</v>
      </c>
      <c r="P106" s="2">
        <f t="shared" si="29"/>
        <v>6429.8687494010301</v>
      </c>
      <c r="Q106" s="2">
        <f t="shared" si="30"/>
        <v>181.11347189509999</v>
      </c>
      <c r="R106" s="9"/>
      <c r="S106" s="2" t="s">
        <v>142</v>
      </c>
      <c r="V106" s="2">
        <v>5.8432500000000003</v>
      </c>
      <c r="W106" s="10">
        <v>0.93003999999999998</v>
      </c>
      <c r="X106" s="2">
        <v>1.9633100000000001</v>
      </c>
      <c r="Y106" s="2">
        <v>0.99297000000000002</v>
      </c>
      <c r="Z106" s="2">
        <f t="shared" si="20"/>
        <v>6.8799011140635473</v>
      </c>
      <c r="AA106" s="2">
        <f t="shared" si="21"/>
        <v>2.3116208713048567</v>
      </c>
      <c r="AB106" s="2">
        <f t="shared" si="47"/>
        <v>2.1224359275833611</v>
      </c>
      <c r="AC106" s="10">
        <f t="shared" si="45"/>
        <v>6.5443338142698826</v>
      </c>
      <c r="AE106" s="2" t="e">
        <f t="shared" si="46"/>
        <v>#DIV/0!</v>
      </c>
      <c r="AG106" s="2" t="e">
        <f t="shared" si="31"/>
        <v>#DIV/0!</v>
      </c>
      <c r="AH106" s="2" t="e">
        <f t="shared" si="25"/>
        <v>#DIV/0!</v>
      </c>
      <c r="AI106" s="2">
        <f t="shared" si="26"/>
        <v>0</v>
      </c>
      <c r="AJ106" s="2" t="e">
        <f t="shared" si="32"/>
        <v>#DIV/0!</v>
      </c>
      <c r="AL106" s="2" t="e">
        <f t="shared" si="33"/>
        <v>#DIV/0!</v>
      </c>
      <c r="AM106" s="2">
        <f t="shared" si="33"/>
        <v>0</v>
      </c>
      <c r="AN106" s="2" t="e">
        <f t="shared" si="27"/>
        <v>#DIV/0!</v>
      </c>
      <c r="AO106" s="2">
        <f t="shared" si="28"/>
        <v>0</v>
      </c>
      <c r="AP106" s="2" t="e">
        <f t="shared" si="34"/>
        <v>#DIV/0!</v>
      </c>
      <c r="AQ106" s="2">
        <f t="shared" si="34"/>
        <v>0</v>
      </c>
      <c r="AR106" s="2" t="e">
        <f t="shared" si="35"/>
        <v>#DIV/0!</v>
      </c>
      <c r="AS106" s="2">
        <f t="shared" si="35"/>
        <v>0</v>
      </c>
      <c r="AT106" s="2" t="e">
        <f t="shared" si="36"/>
        <v>#DIV/0!</v>
      </c>
      <c r="AU106" s="2">
        <f t="shared" si="36"/>
        <v>0</v>
      </c>
      <c r="AV106" s="2" t="e">
        <f t="shared" si="37"/>
        <v>#DIV/0!</v>
      </c>
      <c r="AW106" s="9"/>
    </row>
    <row r="107" spans="4:49">
      <c r="D107" s="2">
        <v>39.962591199999999</v>
      </c>
      <c r="E107" s="2">
        <v>1.0078250321</v>
      </c>
      <c r="F107" s="2">
        <v>15.9949146221</v>
      </c>
      <c r="G107" s="2">
        <f t="shared" si="38"/>
        <v>18.0105646863</v>
      </c>
      <c r="H107" s="2">
        <v>10</v>
      </c>
      <c r="I107" s="2">
        <f t="shared" si="39"/>
        <v>180.105646863</v>
      </c>
      <c r="J107" s="2">
        <f t="shared" si="40"/>
        <v>220.068238063</v>
      </c>
      <c r="K107" s="2">
        <f t="shared" si="41"/>
        <v>110.0341190315</v>
      </c>
      <c r="L107" s="2">
        <f t="shared" si="42"/>
        <v>180.105646863</v>
      </c>
      <c r="M107" s="2">
        <f t="shared" si="43"/>
        <v>202.0576733767</v>
      </c>
      <c r="N107" s="2">
        <f t="shared" si="44"/>
        <v>101.02883668835</v>
      </c>
      <c r="O107" s="6">
        <v>7003</v>
      </c>
      <c r="P107" s="2">
        <f t="shared" si="29"/>
        <v>6429.8687494010301</v>
      </c>
      <c r="Q107" s="2">
        <f t="shared" si="30"/>
        <v>181.11347189509999</v>
      </c>
      <c r="R107" s="9"/>
      <c r="S107" s="2" t="s">
        <v>143</v>
      </c>
      <c r="V107" s="2">
        <v>6.3412699999999997</v>
      </c>
      <c r="W107" s="10">
        <v>0.92317000000000005</v>
      </c>
      <c r="X107" s="2">
        <v>1.9702</v>
      </c>
      <c r="Y107" s="2">
        <v>0.99383999999999995</v>
      </c>
      <c r="Z107" s="2">
        <f t="shared" si="20"/>
        <v>7.4662748534767038</v>
      </c>
      <c r="AA107" s="2">
        <f t="shared" si="21"/>
        <v>2.3197332263599879</v>
      </c>
      <c r="AB107" s="2">
        <f t="shared" si="47"/>
        <v>2.1298843608623894</v>
      </c>
      <c r="AC107" s="10">
        <f t="shared" si="45"/>
        <v>7.1560361092585598</v>
      </c>
      <c r="AE107" s="2" t="e">
        <f t="shared" si="46"/>
        <v>#DIV/0!</v>
      </c>
      <c r="AG107" s="2" t="e">
        <f t="shared" si="31"/>
        <v>#DIV/0!</v>
      </c>
      <c r="AH107" s="2" t="e">
        <f t="shared" si="25"/>
        <v>#DIV/0!</v>
      </c>
      <c r="AI107" s="2">
        <f t="shared" si="26"/>
        <v>0</v>
      </c>
      <c r="AJ107" s="2" t="e">
        <f t="shared" si="32"/>
        <v>#DIV/0!</v>
      </c>
      <c r="AL107" s="2" t="e">
        <f t="shared" si="33"/>
        <v>#DIV/0!</v>
      </c>
      <c r="AM107" s="2">
        <f t="shared" si="33"/>
        <v>0</v>
      </c>
      <c r="AN107" s="2" t="e">
        <f t="shared" si="27"/>
        <v>#DIV/0!</v>
      </c>
      <c r="AO107" s="2">
        <f t="shared" si="28"/>
        <v>0</v>
      </c>
      <c r="AP107" s="2" t="e">
        <f t="shared" si="34"/>
        <v>#DIV/0!</v>
      </c>
      <c r="AQ107" s="2">
        <f t="shared" si="34"/>
        <v>0</v>
      </c>
      <c r="AR107" s="2" t="e">
        <f t="shared" si="35"/>
        <v>#DIV/0!</v>
      </c>
      <c r="AS107" s="2">
        <f t="shared" si="35"/>
        <v>0</v>
      </c>
      <c r="AT107" s="2" t="e">
        <f t="shared" si="36"/>
        <v>#DIV/0!</v>
      </c>
      <c r="AU107" s="2">
        <f t="shared" si="36"/>
        <v>0</v>
      </c>
      <c r="AV107" s="2" t="e">
        <f t="shared" si="37"/>
        <v>#DIV/0!</v>
      </c>
      <c r="AW107" s="9"/>
    </row>
    <row r="108" spans="4:49">
      <c r="D108" s="2">
        <v>39.962591199999999</v>
      </c>
      <c r="E108" s="2">
        <v>1.0078250321</v>
      </c>
      <c r="F108" s="2">
        <v>15.9949146221</v>
      </c>
      <c r="G108" s="2">
        <f t="shared" si="38"/>
        <v>18.0105646863</v>
      </c>
      <c r="H108" s="2">
        <v>10</v>
      </c>
      <c r="I108" s="2">
        <f t="shared" si="39"/>
        <v>180.105646863</v>
      </c>
      <c r="J108" s="2">
        <f t="shared" si="40"/>
        <v>220.068238063</v>
      </c>
      <c r="K108" s="2">
        <f t="shared" si="41"/>
        <v>110.0341190315</v>
      </c>
      <c r="L108" s="2">
        <f t="shared" si="42"/>
        <v>180.105646863</v>
      </c>
      <c r="M108" s="2">
        <f t="shared" si="43"/>
        <v>202.0576733767</v>
      </c>
      <c r="N108" s="2">
        <f t="shared" si="44"/>
        <v>101.02883668835</v>
      </c>
      <c r="O108" s="6">
        <v>7003</v>
      </c>
      <c r="P108" s="2">
        <f t="shared" si="29"/>
        <v>6429.8687494010301</v>
      </c>
      <c r="Q108" s="2">
        <f t="shared" si="30"/>
        <v>181.11347189509999</v>
      </c>
      <c r="R108" s="9"/>
      <c r="S108" s="2" t="s">
        <v>144</v>
      </c>
      <c r="V108" s="2">
        <v>6.31487</v>
      </c>
      <c r="W108" s="10">
        <v>0.92564000000000002</v>
      </c>
      <c r="X108" s="2">
        <v>1.9762900000000001</v>
      </c>
      <c r="Y108" s="2">
        <v>0.99424000000000001</v>
      </c>
      <c r="Z108" s="2">
        <f t="shared" si="20"/>
        <v>7.4351912288822959</v>
      </c>
      <c r="AA108" s="2">
        <f t="shared" si="21"/>
        <v>2.3269036533971077</v>
      </c>
      <c r="AB108" s="2">
        <f t="shared" si="47"/>
        <v>2.1364679542831855</v>
      </c>
      <c r="AC108" s="10">
        <f t="shared" si="45"/>
        <v>7.121627151878231</v>
      </c>
      <c r="AE108" s="2" t="e">
        <f t="shared" si="46"/>
        <v>#DIV/0!</v>
      </c>
      <c r="AG108" s="2" t="e">
        <f t="shared" si="31"/>
        <v>#DIV/0!</v>
      </c>
      <c r="AH108" s="2" t="e">
        <f t="shared" si="25"/>
        <v>#DIV/0!</v>
      </c>
      <c r="AI108" s="2">
        <f t="shared" si="26"/>
        <v>0</v>
      </c>
      <c r="AJ108" s="2" t="e">
        <f t="shared" si="32"/>
        <v>#DIV/0!</v>
      </c>
      <c r="AL108" s="2" t="e">
        <f t="shared" si="33"/>
        <v>#DIV/0!</v>
      </c>
      <c r="AM108" s="2">
        <f t="shared" si="33"/>
        <v>0</v>
      </c>
      <c r="AN108" s="2" t="e">
        <f t="shared" si="27"/>
        <v>#DIV/0!</v>
      </c>
      <c r="AO108" s="2">
        <f t="shared" si="28"/>
        <v>0</v>
      </c>
      <c r="AP108" s="2" t="e">
        <f t="shared" si="34"/>
        <v>#DIV/0!</v>
      </c>
      <c r="AQ108" s="2">
        <f t="shared" si="34"/>
        <v>0</v>
      </c>
      <c r="AR108" s="2" t="e">
        <f t="shared" si="35"/>
        <v>#DIV/0!</v>
      </c>
      <c r="AS108" s="2">
        <f t="shared" si="35"/>
        <v>0</v>
      </c>
      <c r="AT108" s="2" t="e">
        <f t="shared" si="36"/>
        <v>#DIV/0!</v>
      </c>
      <c r="AU108" s="2">
        <f t="shared" si="36"/>
        <v>0</v>
      </c>
      <c r="AV108" s="2" t="e">
        <f t="shared" si="37"/>
        <v>#DIV/0!</v>
      </c>
      <c r="AW108" s="9"/>
    </row>
    <row r="109" spans="4:49">
      <c r="D109" s="2">
        <v>39.962591199999999</v>
      </c>
      <c r="E109" s="2">
        <v>1.0078250321</v>
      </c>
      <c r="F109" s="2">
        <v>15.9949146221</v>
      </c>
      <c r="G109" s="2">
        <f t="shared" si="38"/>
        <v>18.0105646863</v>
      </c>
      <c r="H109" s="2">
        <v>10</v>
      </c>
      <c r="I109" s="2">
        <f t="shared" si="39"/>
        <v>180.105646863</v>
      </c>
      <c r="J109" s="2">
        <f t="shared" si="40"/>
        <v>220.068238063</v>
      </c>
      <c r="K109" s="2">
        <f t="shared" si="41"/>
        <v>110.0341190315</v>
      </c>
      <c r="L109" s="2">
        <f t="shared" si="42"/>
        <v>180.105646863</v>
      </c>
      <c r="M109" s="2">
        <f t="shared" si="43"/>
        <v>202.0576733767</v>
      </c>
      <c r="N109" s="2">
        <f t="shared" si="44"/>
        <v>101.02883668835</v>
      </c>
      <c r="O109" s="6">
        <v>7003</v>
      </c>
      <c r="P109" s="2">
        <f t="shared" si="29"/>
        <v>6429.8687494010301</v>
      </c>
      <c r="Q109" s="2">
        <f t="shared" si="30"/>
        <v>181.11347189509999</v>
      </c>
      <c r="R109" s="9"/>
      <c r="S109" s="2" t="s">
        <v>145</v>
      </c>
      <c r="V109" s="2">
        <v>6.7122599999999997</v>
      </c>
      <c r="W109" s="10">
        <v>0.91756000000000004</v>
      </c>
      <c r="X109" s="2">
        <v>1.9552</v>
      </c>
      <c r="Y109" s="2">
        <v>0.99473999999999996</v>
      </c>
      <c r="Z109" s="2">
        <f t="shared" si="20"/>
        <v>7.9030821977297192</v>
      </c>
      <c r="AA109" s="2">
        <f t="shared" si="21"/>
        <v>2.3020720760222559</v>
      </c>
      <c r="AB109" s="2">
        <f t="shared" si="47"/>
        <v>2.1136686135205278</v>
      </c>
      <c r="AC109" s="10">
        <f t="shared" si="45"/>
        <v>7.6151896375790029</v>
      </c>
      <c r="AE109" s="2" t="e">
        <f t="shared" si="46"/>
        <v>#DIV/0!</v>
      </c>
      <c r="AG109" s="2" t="e">
        <f t="shared" si="31"/>
        <v>#DIV/0!</v>
      </c>
      <c r="AH109" s="2" t="e">
        <f t="shared" si="25"/>
        <v>#DIV/0!</v>
      </c>
      <c r="AI109" s="2">
        <f t="shared" si="26"/>
        <v>0</v>
      </c>
      <c r="AJ109" s="2" t="e">
        <f t="shared" si="32"/>
        <v>#DIV/0!</v>
      </c>
      <c r="AL109" s="2" t="e">
        <f t="shared" si="33"/>
        <v>#DIV/0!</v>
      </c>
      <c r="AM109" s="2">
        <f t="shared" si="33"/>
        <v>0</v>
      </c>
      <c r="AN109" s="2" t="e">
        <f t="shared" si="27"/>
        <v>#DIV/0!</v>
      </c>
      <c r="AO109" s="2">
        <f t="shared" si="28"/>
        <v>0</v>
      </c>
      <c r="AP109" s="2" t="e">
        <f t="shared" si="34"/>
        <v>#DIV/0!</v>
      </c>
      <c r="AQ109" s="2">
        <f t="shared" si="34"/>
        <v>0</v>
      </c>
      <c r="AR109" s="2" t="e">
        <f t="shared" si="35"/>
        <v>#DIV/0!</v>
      </c>
      <c r="AS109" s="2">
        <f t="shared" si="35"/>
        <v>0</v>
      </c>
      <c r="AT109" s="2" t="e">
        <f t="shared" si="36"/>
        <v>#DIV/0!</v>
      </c>
      <c r="AU109" s="2">
        <f t="shared" si="36"/>
        <v>0</v>
      </c>
      <c r="AV109" s="2" t="e">
        <f t="shared" si="37"/>
        <v>#DIV/0!</v>
      </c>
      <c r="AW109" s="9"/>
    </row>
    <row r="110" spans="4:49">
      <c r="D110" s="2">
        <v>39.962591199999999</v>
      </c>
      <c r="E110" s="2">
        <v>1.0078250321</v>
      </c>
      <c r="F110" s="2">
        <v>15.9949146221</v>
      </c>
      <c r="G110" s="2">
        <f t="shared" si="38"/>
        <v>18.0105646863</v>
      </c>
      <c r="H110" s="2">
        <v>10</v>
      </c>
      <c r="I110" s="2">
        <f t="shared" si="39"/>
        <v>180.105646863</v>
      </c>
      <c r="J110" s="2">
        <f t="shared" si="40"/>
        <v>220.068238063</v>
      </c>
      <c r="K110" s="2">
        <f t="shared" si="41"/>
        <v>110.0341190315</v>
      </c>
      <c r="L110" s="2">
        <f t="shared" si="42"/>
        <v>180.105646863</v>
      </c>
      <c r="M110" s="2">
        <f t="shared" si="43"/>
        <v>202.0576733767</v>
      </c>
      <c r="N110" s="2">
        <f t="shared" si="44"/>
        <v>101.02883668835</v>
      </c>
      <c r="O110" s="6">
        <v>7003</v>
      </c>
      <c r="P110" s="2">
        <f t="shared" si="29"/>
        <v>6429.8687494010301</v>
      </c>
      <c r="Q110" s="2">
        <f t="shared" si="30"/>
        <v>181.11347189509999</v>
      </c>
      <c r="R110" s="9"/>
      <c r="S110" s="2" t="s">
        <v>146</v>
      </c>
      <c r="T110" s="2" t="s">
        <v>76</v>
      </c>
      <c r="V110" s="2">
        <v>6.8601299999999998</v>
      </c>
      <c r="W110" s="3">
        <v>0.83135999999999999</v>
      </c>
      <c r="X110" s="2">
        <v>1.5667800000000001</v>
      </c>
      <c r="Y110" s="2">
        <v>0.99487000000000003</v>
      </c>
      <c r="Z110" s="2">
        <f t="shared" si="20"/>
        <v>8.0771858177590836</v>
      </c>
      <c r="AA110" s="2">
        <f t="shared" si="21"/>
        <v>1.8447424750767956</v>
      </c>
      <c r="AB110" s="2">
        <f t="shared" si="47"/>
        <v>1.6937672413521343</v>
      </c>
      <c r="AC110" s="3">
        <f t="shared" si="45"/>
        <v>7.8975998421501998</v>
      </c>
      <c r="AE110" s="2" t="e">
        <f t="shared" si="46"/>
        <v>#DIV/0!</v>
      </c>
      <c r="AG110" s="2" t="e">
        <f t="shared" si="31"/>
        <v>#DIV/0!</v>
      </c>
      <c r="AH110" s="2" t="e">
        <f t="shared" si="25"/>
        <v>#DIV/0!</v>
      </c>
      <c r="AI110" s="2">
        <f t="shared" si="26"/>
        <v>0</v>
      </c>
      <c r="AJ110" s="2" t="e">
        <f t="shared" si="32"/>
        <v>#DIV/0!</v>
      </c>
      <c r="AL110" s="2" t="e">
        <f t="shared" si="33"/>
        <v>#DIV/0!</v>
      </c>
      <c r="AM110" s="2">
        <f t="shared" si="33"/>
        <v>0</v>
      </c>
      <c r="AN110" s="2" t="e">
        <f t="shared" si="27"/>
        <v>#DIV/0!</v>
      </c>
      <c r="AO110" s="2">
        <f t="shared" si="28"/>
        <v>0</v>
      </c>
      <c r="AP110" s="2" t="e">
        <f t="shared" si="34"/>
        <v>#DIV/0!</v>
      </c>
      <c r="AQ110" s="2">
        <f t="shared" si="34"/>
        <v>0</v>
      </c>
      <c r="AR110" s="2" t="e">
        <f t="shared" si="35"/>
        <v>#DIV/0!</v>
      </c>
      <c r="AS110" s="2">
        <f t="shared" si="35"/>
        <v>0</v>
      </c>
      <c r="AT110" s="2" t="e">
        <f t="shared" si="36"/>
        <v>#DIV/0!</v>
      </c>
      <c r="AU110" s="2">
        <f t="shared" si="36"/>
        <v>0</v>
      </c>
      <c r="AV110" s="2" t="e">
        <f t="shared" si="37"/>
        <v>#DIV/0!</v>
      </c>
      <c r="AW110" s="9"/>
    </row>
    <row r="111" spans="4:49">
      <c r="D111" s="2">
        <v>39.962591199999999</v>
      </c>
      <c r="E111" s="2">
        <v>1.0078250321</v>
      </c>
      <c r="F111" s="2">
        <v>15.9949146221</v>
      </c>
      <c r="G111" s="2">
        <f t="shared" si="38"/>
        <v>18.0105646863</v>
      </c>
      <c r="H111" s="2">
        <v>10</v>
      </c>
      <c r="I111" s="2">
        <f t="shared" si="39"/>
        <v>180.105646863</v>
      </c>
      <c r="J111" s="2">
        <f t="shared" si="40"/>
        <v>220.068238063</v>
      </c>
      <c r="K111" s="2">
        <f t="shared" si="41"/>
        <v>110.0341190315</v>
      </c>
      <c r="L111" s="2">
        <f t="shared" si="42"/>
        <v>180.105646863</v>
      </c>
      <c r="M111" s="2">
        <f t="shared" si="43"/>
        <v>202.0576733767</v>
      </c>
      <c r="N111" s="2">
        <f t="shared" si="44"/>
        <v>101.02883668835</v>
      </c>
      <c r="O111" s="6">
        <v>7003</v>
      </c>
      <c r="P111" s="2">
        <f t="shared" si="29"/>
        <v>6429.8687494010301</v>
      </c>
      <c r="Q111" s="2">
        <f t="shared" si="30"/>
        <v>181.11347189509999</v>
      </c>
      <c r="R111" s="9"/>
      <c r="S111" s="2" t="s">
        <v>147</v>
      </c>
      <c r="T111" s="2" t="s">
        <v>76</v>
      </c>
      <c r="V111" s="2">
        <v>6.01776</v>
      </c>
      <c r="W111" s="3">
        <v>0.77483999999999997</v>
      </c>
      <c r="X111" s="2">
        <v>2.1852999999999998</v>
      </c>
      <c r="Y111" s="2">
        <v>0.99134999999999995</v>
      </c>
      <c r="Z111" s="2">
        <f t="shared" si="20"/>
        <v>7.0853709370927227</v>
      </c>
      <c r="AA111" s="2">
        <f t="shared" si="21"/>
        <v>2.5729941222030663</v>
      </c>
      <c r="AB111" s="2">
        <f t="shared" si="47"/>
        <v>2.3624181777446855</v>
      </c>
      <c r="AC111" s="3">
        <f t="shared" si="45"/>
        <v>6.6799297653238607</v>
      </c>
      <c r="AE111" s="2" t="e">
        <f t="shared" si="46"/>
        <v>#DIV/0!</v>
      </c>
      <c r="AG111" s="2" t="e">
        <f t="shared" si="31"/>
        <v>#DIV/0!</v>
      </c>
      <c r="AH111" s="2" t="e">
        <f t="shared" si="25"/>
        <v>#DIV/0!</v>
      </c>
      <c r="AI111" s="2">
        <f t="shared" si="26"/>
        <v>0</v>
      </c>
      <c r="AJ111" s="2" t="e">
        <f t="shared" si="32"/>
        <v>#DIV/0!</v>
      </c>
      <c r="AL111" s="2" t="e">
        <f t="shared" si="33"/>
        <v>#DIV/0!</v>
      </c>
      <c r="AM111" s="2">
        <f t="shared" si="33"/>
        <v>0</v>
      </c>
      <c r="AN111" s="2" t="e">
        <f t="shared" si="27"/>
        <v>#DIV/0!</v>
      </c>
      <c r="AO111" s="2">
        <f t="shared" si="28"/>
        <v>0</v>
      </c>
      <c r="AP111" s="2" t="e">
        <f t="shared" si="34"/>
        <v>#DIV/0!</v>
      </c>
      <c r="AQ111" s="2">
        <f t="shared" si="34"/>
        <v>0</v>
      </c>
      <c r="AR111" s="2" t="e">
        <f t="shared" si="35"/>
        <v>#DIV/0!</v>
      </c>
      <c r="AS111" s="2">
        <f t="shared" si="35"/>
        <v>0</v>
      </c>
      <c r="AT111" s="2" t="e">
        <f t="shared" si="36"/>
        <v>#DIV/0!</v>
      </c>
      <c r="AU111" s="2">
        <f t="shared" si="36"/>
        <v>0</v>
      </c>
      <c r="AV111" s="2" t="e">
        <f t="shared" si="37"/>
        <v>#DIV/0!</v>
      </c>
      <c r="AW111" s="9"/>
    </row>
    <row r="112" spans="4:49">
      <c r="D112" s="2">
        <v>39.962591199999999</v>
      </c>
      <c r="E112" s="2">
        <v>1.0078250321</v>
      </c>
      <c r="F112" s="2">
        <v>15.9949146221</v>
      </c>
      <c r="G112" s="2">
        <f t="shared" si="38"/>
        <v>18.0105646863</v>
      </c>
      <c r="H112" s="2">
        <v>10</v>
      </c>
      <c r="I112" s="2">
        <f t="shared" si="39"/>
        <v>180.105646863</v>
      </c>
      <c r="J112" s="2">
        <f t="shared" si="40"/>
        <v>220.068238063</v>
      </c>
      <c r="K112" s="2">
        <f t="shared" si="41"/>
        <v>110.0341190315</v>
      </c>
      <c r="L112" s="2">
        <f t="shared" si="42"/>
        <v>180.105646863</v>
      </c>
      <c r="M112" s="2">
        <f t="shared" si="43"/>
        <v>202.0576733767</v>
      </c>
      <c r="N112" s="2">
        <f t="shared" si="44"/>
        <v>101.02883668835</v>
      </c>
      <c r="O112" s="6">
        <v>7003</v>
      </c>
      <c r="P112" s="2">
        <f t="shared" si="29"/>
        <v>6429.8687494010301</v>
      </c>
      <c r="Q112" s="2">
        <f t="shared" si="30"/>
        <v>181.11347189509999</v>
      </c>
      <c r="R112" s="9"/>
      <c r="S112" s="2" t="s">
        <v>148</v>
      </c>
      <c r="T112" s="2" t="s">
        <v>76</v>
      </c>
      <c r="V112" s="2">
        <v>6.4569999999999999</v>
      </c>
      <c r="W112" s="3">
        <v>0.69881000000000004</v>
      </c>
      <c r="X112" s="2">
        <v>2.2322600000000001</v>
      </c>
      <c r="Y112" s="2">
        <v>0.99446000000000001</v>
      </c>
      <c r="Z112" s="2">
        <f t="shared" si="20"/>
        <v>7.60253651538242</v>
      </c>
      <c r="AA112" s="2">
        <f t="shared" si="21"/>
        <v>2.6282852968603936</v>
      </c>
      <c r="AB112" s="2">
        <f t="shared" si="47"/>
        <v>2.4131842774229408</v>
      </c>
      <c r="AC112" s="3">
        <f t="shared" si="45"/>
        <v>7.2093760555905106</v>
      </c>
      <c r="AE112" s="2" t="e">
        <f t="shared" si="46"/>
        <v>#DIV/0!</v>
      </c>
      <c r="AG112" s="2" t="e">
        <f t="shared" si="31"/>
        <v>#DIV/0!</v>
      </c>
      <c r="AH112" s="2" t="e">
        <f t="shared" si="25"/>
        <v>#DIV/0!</v>
      </c>
      <c r="AI112" s="2">
        <f t="shared" si="26"/>
        <v>0</v>
      </c>
      <c r="AJ112" s="2" t="e">
        <f t="shared" si="32"/>
        <v>#DIV/0!</v>
      </c>
      <c r="AL112" s="2" t="e">
        <f t="shared" si="33"/>
        <v>#DIV/0!</v>
      </c>
      <c r="AM112" s="2">
        <f t="shared" si="33"/>
        <v>0</v>
      </c>
      <c r="AN112" s="2" t="e">
        <f t="shared" si="27"/>
        <v>#DIV/0!</v>
      </c>
      <c r="AO112" s="2">
        <f t="shared" si="28"/>
        <v>0</v>
      </c>
      <c r="AP112" s="2" t="e">
        <f t="shared" si="34"/>
        <v>#DIV/0!</v>
      </c>
      <c r="AQ112" s="2">
        <f t="shared" si="34"/>
        <v>0</v>
      </c>
      <c r="AR112" s="2" t="e">
        <f t="shared" si="35"/>
        <v>#DIV/0!</v>
      </c>
      <c r="AS112" s="2">
        <f t="shared" si="35"/>
        <v>0</v>
      </c>
      <c r="AT112" s="2" t="e">
        <f t="shared" si="36"/>
        <v>#DIV/0!</v>
      </c>
      <c r="AU112" s="2">
        <f t="shared" si="36"/>
        <v>0</v>
      </c>
      <c r="AV112" s="2" t="e">
        <f t="shared" si="37"/>
        <v>#DIV/0!</v>
      </c>
      <c r="AW112" s="9"/>
    </row>
    <row r="113" spans="4:49">
      <c r="D113" s="2">
        <v>39.962591199999999</v>
      </c>
      <c r="E113" s="2">
        <v>1.0078250321</v>
      </c>
      <c r="F113" s="2">
        <v>15.9949146221</v>
      </c>
      <c r="G113" s="2">
        <f t="shared" si="38"/>
        <v>18.0105646863</v>
      </c>
      <c r="H113" s="2">
        <v>10</v>
      </c>
      <c r="I113" s="2">
        <f t="shared" si="39"/>
        <v>180.105646863</v>
      </c>
      <c r="J113" s="2">
        <f t="shared" si="40"/>
        <v>220.068238063</v>
      </c>
      <c r="K113" s="2">
        <f t="shared" si="41"/>
        <v>110.0341190315</v>
      </c>
      <c r="L113" s="2">
        <f t="shared" si="42"/>
        <v>180.105646863</v>
      </c>
      <c r="M113" s="2">
        <f t="shared" si="43"/>
        <v>202.0576733767</v>
      </c>
      <c r="N113" s="2">
        <f t="shared" si="44"/>
        <v>101.02883668835</v>
      </c>
      <c r="O113" s="6">
        <v>7003</v>
      </c>
      <c r="P113" s="2">
        <f t="shared" si="29"/>
        <v>6429.8687494010301</v>
      </c>
      <c r="Q113" s="2">
        <f t="shared" si="30"/>
        <v>181.11347189509999</v>
      </c>
      <c r="R113" s="9"/>
      <c r="S113" s="2" t="s">
        <v>149</v>
      </c>
      <c r="T113" s="2" t="s">
        <v>76</v>
      </c>
      <c r="V113" s="2">
        <v>6.7085999999999997</v>
      </c>
      <c r="W113" s="3">
        <v>0.79203000000000001</v>
      </c>
      <c r="X113" s="2">
        <v>1.77135</v>
      </c>
      <c r="Y113" s="2">
        <v>0.99029999999999996</v>
      </c>
      <c r="Z113" s="2">
        <f t="shared" si="20"/>
        <v>7.8987728770473131</v>
      </c>
      <c r="AA113" s="2">
        <f t="shared" si="21"/>
        <v>2.0856052433827861</v>
      </c>
      <c r="AB113" s="2">
        <f t="shared" si="47"/>
        <v>1.9149176036004436</v>
      </c>
      <c r="AC113" s="3">
        <f t="shared" si="45"/>
        <v>7.6631392741225461</v>
      </c>
      <c r="AE113" s="2" t="e">
        <f t="shared" si="46"/>
        <v>#DIV/0!</v>
      </c>
      <c r="AG113" s="2" t="e">
        <f t="shared" si="31"/>
        <v>#DIV/0!</v>
      </c>
      <c r="AH113" s="2" t="e">
        <f t="shared" si="25"/>
        <v>#DIV/0!</v>
      </c>
      <c r="AI113" s="2">
        <f t="shared" si="26"/>
        <v>0</v>
      </c>
      <c r="AJ113" s="2" t="e">
        <f t="shared" si="32"/>
        <v>#DIV/0!</v>
      </c>
      <c r="AL113" s="2" t="e">
        <f t="shared" si="33"/>
        <v>#DIV/0!</v>
      </c>
      <c r="AM113" s="2">
        <f t="shared" si="33"/>
        <v>0</v>
      </c>
      <c r="AN113" s="2" t="e">
        <f t="shared" si="27"/>
        <v>#DIV/0!</v>
      </c>
      <c r="AO113" s="2">
        <f t="shared" si="28"/>
        <v>0</v>
      </c>
      <c r="AP113" s="2" t="e">
        <f t="shared" si="34"/>
        <v>#DIV/0!</v>
      </c>
      <c r="AQ113" s="2">
        <f t="shared" si="34"/>
        <v>0</v>
      </c>
      <c r="AR113" s="2" t="e">
        <f t="shared" si="35"/>
        <v>#DIV/0!</v>
      </c>
      <c r="AS113" s="2">
        <f t="shared" si="35"/>
        <v>0</v>
      </c>
      <c r="AT113" s="2" t="e">
        <f t="shared" si="36"/>
        <v>#DIV/0!</v>
      </c>
      <c r="AU113" s="2">
        <f t="shared" si="36"/>
        <v>0</v>
      </c>
      <c r="AV113" s="2" t="e">
        <f t="shared" si="37"/>
        <v>#DIV/0!</v>
      </c>
      <c r="AW113" s="9"/>
    </row>
    <row r="114" spans="4:49">
      <c r="D114" s="2">
        <v>39.962591199999999</v>
      </c>
      <c r="E114" s="2">
        <v>1.0078250321</v>
      </c>
      <c r="F114" s="2">
        <v>15.9949146221</v>
      </c>
      <c r="G114" s="2">
        <f t="shared" si="38"/>
        <v>18.0105646863</v>
      </c>
      <c r="H114" s="2">
        <v>10</v>
      </c>
      <c r="I114" s="2">
        <f t="shared" si="39"/>
        <v>180.105646863</v>
      </c>
      <c r="J114" s="2">
        <f t="shared" si="40"/>
        <v>220.068238063</v>
      </c>
      <c r="K114" s="2">
        <f t="shared" si="41"/>
        <v>110.0341190315</v>
      </c>
      <c r="L114" s="2">
        <f t="shared" si="42"/>
        <v>180.105646863</v>
      </c>
      <c r="M114" s="2">
        <f t="shared" si="43"/>
        <v>202.0576733767</v>
      </c>
      <c r="N114" s="2">
        <f t="shared" si="44"/>
        <v>101.02883668835</v>
      </c>
      <c r="O114" s="6">
        <v>7003</v>
      </c>
      <c r="P114" s="2">
        <f t="shared" si="29"/>
        <v>6429.8687494010301</v>
      </c>
      <c r="Q114" s="2">
        <f t="shared" si="30"/>
        <v>181.11347189509999</v>
      </c>
      <c r="R114" s="9"/>
      <c r="S114" s="2" t="s">
        <v>150</v>
      </c>
      <c r="T114" s="2" t="s">
        <v>76</v>
      </c>
      <c r="V114" s="2">
        <v>6.6651400000000001</v>
      </c>
      <c r="W114" s="3">
        <v>0.85441999999999996</v>
      </c>
      <c r="X114" s="2">
        <v>1.8338300000000001</v>
      </c>
      <c r="Y114" s="2">
        <v>0.99424999999999997</v>
      </c>
      <c r="Z114" s="2">
        <f t="shared" si="20"/>
        <v>7.8476026374687908</v>
      </c>
      <c r="AA114" s="2">
        <f t="shared" si="21"/>
        <v>2.1591698215895532</v>
      </c>
      <c r="AB114" s="2">
        <f t="shared" si="47"/>
        <v>1.9824615965284116</v>
      </c>
      <c r="AC114" s="3">
        <f t="shared" si="45"/>
        <v>7.5930700756609077</v>
      </c>
      <c r="AE114" s="2" t="e">
        <f t="shared" si="46"/>
        <v>#DIV/0!</v>
      </c>
      <c r="AG114" s="2" t="e">
        <f t="shared" si="31"/>
        <v>#DIV/0!</v>
      </c>
      <c r="AH114" s="2" t="e">
        <f t="shared" si="25"/>
        <v>#DIV/0!</v>
      </c>
      <c r="AI114" s="2">
        <f t="shared" si="26"/>
        <v>0</v>
      </c>
      <c r="AJ114" s="2" t="e">
        <f t="shared" si="32"/>
        <v>#DIV/0!</v>
      </c>
      <c r="AL114" s="2" t="e">
        <f t="shared" si="33"/>
        <v>#DIV/0!</v>
      </c>
      <c r="AM114" s="2">
        <f t="shared" si="33"/>
        <v>0</v>
      </c>
      <c r="AN114" s="2" t="e">
        <f t="shared" si="27"/>
        <v>#DIV/0!</v>
      </c>
      <c r="AO114" s="2">
        <f t="shared" si="28"/>
        <v>0</v>
      </c>
      <c r="AP114" s="2" t="e">
        <f t="shared" si="34"/>
        <v>#DIV/0!</v>
      </c>
      <c r="AQ114" s="2">
        <f t="shared" si="34"/>
        <v>0</v>
      </c>
      <c r="AR114" s="2" t="e">
        <f t="shared" si="35"/>
        <v>#DIV/0!</v>
      </c>
      <c r="AS114" s="2">
        <f t="shared" si="35"/>
        <v>0</v>
      </c>
      <c r="AT114" s="2" t="e">
        <f t="shared" si="36"/>
        <v>#DIV/0!</v>
      </c>
      <c r="AU114" s="2">
        <f t="shared" si="36"/>
        <v>0</v>
      </c>
      <c r="AV114" s="2" t="e">
        <f t="shared" si="37"/>
        <v>#DIV/0!</v>
      </c>
      <c r="AW114" s="9"/>
    </row>
    <row r="115" spans="4:49">
      <c r="D115" s="2">
        <v>39.962591199999999</v>
      </c>
      <c r="E115" s="2">
        <v>1.0078250321</v>
      </c>
      <c r="F115" s="2">
        <v>15.9949146221</v>
      </c>
      <c r="G115" s="2">
        <f t="shared" si="38"/>
        <v>18.0105646863</v>
      </c>
      <c r="H115" s="2">
        <v>10</v>
      </c>
      <c r="I115" s="2">
        <f t="shared" si="39"/>
        <v>180.105646863</v>
      </c>
      <c r="J115" s="2">
        <f t="shared" si="40"/>
        <v>220.068238063</v>
      </c>
      <c r="K115" s="2">
        <f t="shared" si="41"/>
        <v>110.0341190315</v>
      </c>
      <c r="L115" s="2">
        <f t="shared" si="42"/>
        <v>180.105646863</v>
      </c>
      <c r="M115" s="2">
        <f t="shared" si="43"/>
        <v>202.0576733767</v>
      </c>
      <c r="N115" s="2">
        <f t="shared" si="44"/>
        <v>101.02883668835</v>
      </c>
      <c r="O115" s="6">
        <v>7003</v>
      </c>
      <c r="P115" s="2">
        <f t="shared" si="29"/>
        <v>6429.8687494010301</v>
      </c>
      <c r="Q115" s="2">
        <f t="shared" si="30"/>
        <v>181.11347189509999</v>
      </c>
      <c r="R115" s="9"/>
      <c r="S115" s="2" t="s">
        <v>151</v>
      </c>
      <c r="T115" s="2" t="s">
        <v>76</v>
      </c>
      <c r="V115" s="2">
        <v>6.4775900000000002</v>
      </c>
      <c r="W115" s="3">
        <v>0.80852000000000002</v>
      </c>
      <c r="X115" s="2">
        <v>1.8738600000000001</v>
      </c>
      <c r="Y115" s="2">
        <v>0.99436000000000002</v>
      </c>
      <c r="Z115" s="2">
        <f t="shared" si="20"/>
        <v>7.6267793877460139</v>
      </c>
      <c r="AA115" s="2">
        <f t="shared" si="21"/>
        <v>2.2063015447908474</v>
      </c>
      <c r="AB115" s="2">
        <f t="shared" si="47"/>
        <v>2.0257360209347262</v>
      </c>
      <c r="AC115" s="3">
        <f t="shared" si="45"/>
        <v>7.3528332908366014</v>
      </c>
      <c r="AE115" s="2" t="e">
        <f t="shared" si="46"/>
        <v>#DIV/0!</v>
      </c>
      <c r="AG115" s="2" t="e">
        <f t="shared" si="31"/>
        <v>#DIV/0!</v>
      </c>
      <c r="AH115" s="2" t="e">
        <f t="shared" si="25"/>
        <v>#DIV/0!</v>
      </c>
      <c r="AI115" s="2">
        <f t="shared" si="26"/>
        <v>0</v>
      </c>
      <c r="AJ115" s="2" t="e">
        <f t="shared" si="32"/>
        <v>#DIV/0!</v>
      </c>
      <c r="AL115" s="2" t="e">
        <f t="shared" si="33"/>
        <v>#DIV/0!</v>
      </c>
      <c r="AM115" s="2">
        <f t="shared" si="33"/>
        <v>0</v>
      </c>
      <c r="AN115" s="2" t="e">
        <f t="shared" si="27"/>
        <v>#DIV/0!</v>
      </c>
      <c r="AO115" s="2">
        <f t="shared" si="28"/>
        <v>0</v>
      </c>
      <c r="AP115" s="2" t="e">
        <f t="shared" si="34"/>
        <v>#DIV/0!</v>
      </c>
      <c r="AQ115" s="2">
        <f t="shared" si="34"/>
        <v>0</v>
      </c>
      <c r="AR115" s="2" t="e">
        <f t="shared" si="35"/>
        <v>#DIV/0!</v>
      </c>
      <c r="AS115" s="2">
        <f t="shared" si="35"/>
        <v>0</v>
      </c>
      <c r="AT115" s="2" t="e">
        <f t="shared" si="36"/>
        <v>#DIV/0!</v>
      </c>
      <c r="AU115" s="2">
        <f t="shared" si="36"/>
        <v>0</v>
      </c>
      <c r="AV115" s="2" t="e">
        <f t="shared" si="37"/>
        <v>#DIV/0!</v>
      </c>
      <c r="AW115" s="9"/>
    </row>
    <row r="116" spans="4:49">
      <c r="D116" s="2">
        <v>39.962591199999999</v>
      </c>
      <c r="E116" s="2">
        <v>1.0078250321</v>
      </c>
      <c r="F116" s="2">
        <v>15.9949146221</v>
      </c>
      <c r="G116" s="2">
        <f t="shared" si="38"/>
        <v>18.0105646863</v>
      </c>
      <c r="H116" s="2">
        <v>10</v>
      </c>
      <c r="I116" s="2">
        <f t="shared" si="39"/>
        <v>180.105646863</v>
      </c>
      <c r="J116" s="2">
        <f t="shared" si="40"/>
        <v>220.068238063</v>
      </c>
      <c r="K116" s="2">
        <f t="shared" si="41"/>
        <v>110.0341190315</v>
      </c>
      <c r="L116" s="2">
        <f t="shared" si="42"/>
        <v>180.105646863</v>
      </c>
      <c r="M116" s="2">
        <f t="shared" si="43"/>
        <v>202.0576733767</v>
      </c>
      <c r="N116" s="2">
        <f t="shared" si="44"/>
        <v>101.02883668835</v>
      </c>
      <c r="O116" s="6">
        <v>7003</v>
      </c>
      <c r="P116" s="2">
        <f t="shared" si="29"/>
        <v>6429.8687494010301</v>
      </c>
      <c r="Q116" s="2">
        <f t="shared" si="30"/>
        <v>181.11347189509999</v>
      </c>
      <c r="R116" s="9"/>
      <c r="S116" s="2" t="s">
        <v>152</v>
      </c>
      <c r="T116" s="2" t="s">
        <v>76</v>
      </c>
      <c r="V116" s="2">
        <v>6.75014</v>
      </c>
      <c r="W116" s="3">
        <v>0.78766000000000003</v>
      </c>
      <c r="X116" s="2">
        <v>1.7848200000000001</v>
      </c>
      <c r="Y116" s="2">
        <v>0.99499000000000004</v>
      </c>
      <c r="Z116" s="2">
        <f t="shared" si="20"/>
        <v>7.9476824893826059</v>
      </c>
      <c r="AA116" s="2">
        <f t="shared" si="21"/>
        <v>2.1014649563860694</v>
      </c>
      <c r="AB116" s="2">
        <f t="shared" si="47"/>
        <v>1.9294793447134353</v>
      </c>
      <c r="AC116" s="3">
        <f t="shared" si="45"/>
        <v>7.7099135151026896</v>
      </c>
      <c r="AE116" s="2" t="e">
        <f t="shared" si="46"/>
        <v>#DIV/0!</v>
      </c>
      <c r="AG116" s="2" t="e">
        <f t="shared" si="31"/>
        <v>#DIV/0!</v>
      </c>
      <c r="AH116" s="2" t="e">
        <f t="shared" si="25"/>
        <v>#DIV/0!</v>
      </c>
      <c r="AI116" s="2">
        <f t="shared" si="26"/>
        <v>0</v>
      </c>
      <c r="AJ116" s="2" t="e">
        <f t="shared" si="32"/>
        <v>#DIV/0!</v>
      </c>
      <c r="AL116" s="2" t="e">
        <f t="shared" si="33"/>
        <v>#DIV/0!</v>
      </c>
      <c r="AM116" s="2">
        <f t="shared" si="33"/>
        <v>0</v>
      </c>
      <c r="AN116" s="2" t="e">
        <f t="shared" si="27"/>
        <v>#DIV/0!</v>
      </c>
      <c r="AO116" s="2">
        <f t="shared" si="28"/>
        <v>0</v>
      </c>
      <c r="AP116" s="2" t="e">
        <f t="shared" si="34"/>
        <v>#DIV/0!</v>
      </c>
      <c r="AQ116" s="2">
        <f t="shared" si="34"/>
        <v>0</v>
      </c>
      <c r="AR116" s="2" t="e">
        <f t="shared" si="35"/>
        <v>#DIV/0!</v>
      </c>
      <c r="AS116" s="2">
        <f t="shared" si="35"/>
        <v>0</v>
      </c>
      <c r="AT116" s="2" t="e">
        <f t="shared" si="36"/>
        <v>#DIV/0!</v>
      </c>
      <c r="AU116" s="2">
        <f t="shared" si="36"/>
        <v>0</v>
      </c>
      <c r="AV116" s="2" t="e">
        <f t="shared" si="37"/>
        <v>#DIV/0!</v>
      </c>
      <c r="AW116" s="9"/>
    </row>
    <row r="117" spans="4:49">
      <c r="D117" s="2">
        <v>39.962591199999999</v>
      </c>
      <c r="E117" s="2">
        <v>1.0078250321</v>
      </c>
      <c r="F117" s="2">
        <v>15.9949146221</v>
      </c>
      <c r="G117" s="2">
        <f t="shared" si="38"/>
        <v>18.0105646863</v>
      </c>
      <c r="H117" s="2">
        <v>10</v>
      </c>
      <c r="I117" s="2">
        <f t="shared" si="39"/>
        <v>180.105646863</v>
      </c>
      <c r="J117" s="2">
        <f t="shared" si="40"/>
        <v>220.068238063</v>
      </c>
      <c r="K117" s="2">
        <f t="shared" si="41"/>
        <v>110.0341190315</v>
      </c>
      <c r="L117" s="2">
        <f t="shared" si="42"/>
        <v>180.105646863</v>
      </c>
      <c r="M117" s="2">
        <f t="shared" si="43"/>
        <v>202.0576733767</v>
      </c>
      <c r="N117" s="2">
        <f t="shared" si="44"/>
        <v>101.02883668835</v>
      </c>
      <c r="O117" s="6">
        <v>7003</v>
      </c>
      <c r="P117" s="2">
        <f t="shared" si="29"/>
        <v>6429.8687494010301</v>
      </c>
      <c r="Q117" s="2">
        <f t="shared" si="30"/>
        <v>181.11347189509999</v>
      </c>
      <c r="R117" s="9"/>
      <c r="S117" s="2" t="s">
        <v>153</v>
      </c>
      <c r="T117" s="2" t="s">
        <v>76</v>
      </c>
      <c r="V117" s="2">
        <v>5.8179400000000001</v>
      </c>
      <c r="W117" s="3">
        <v>0.74099999999999999</v>
      </c>
      <c r="X117" s="2">
        <v>2.4230200000000002</v>
      </c>
      <c r="Y117" s="2">
        <v>0.99829999999999997</v>
      </c>
      <c r="Z117" s="2">
        <f t="shared" si="20"/>
        <v>6.8501008663936807</v>
      </c>
      <c r="AA117" s="2">
        <f t="shared" si="21"/>
        <v>2.8528880327554456</v>
      </c>
      <c r="AB117" s="2">
        <f t="shared" si="47"/>
        <v>2.6194053416185095</v>
      </c>
      <c r="AC117" s="3">
        <f t="shared" si="45"/>
        <v>6.3295021554675115</v>
      </c>
      <c r="AE117" s="2" t="e">
        <f t="shared" si="46"/>
        <v>#DIV/0!</v>
      </c>
      <c r="AG117" s="2" t="e">
        <f t="shared" si="31"/>
        <v>#DIV/0!</v>
      </c>
      <c r="AH117" s="2" t="e">
        <f t="shared" si="25"/>
        <v>#DIV/0!</v>
      </c>
      <c r="AI117" s="2">
        <f t="shared" si="26"/>
        <v>0</v>
      </c>
      <c r="AJ117" s="2" t="e">
        <f t="shared" si="32"/>
        <v>#DIV/0!</v>
      </c>
      <c r="AL117" s="2" t="e">
        <f t="shared" si="33"/>
        <v>#DIV/0!</v>
      </c>
      <c r="AM117" s="2">
        <f t="shared" si="33"/>
        <v>0</v>
      </c>
      <c r="AN117" s="2" t="e">
        <f t="shared" si="27"/>
        <v>#DIV/0!</v>
      </c>
      <c r="AO117" s="2">
        <f t="shared" si="28"/>
        <v>0</v>
      </c>
      <c r="AP117" s="2" t="e">
        <f t="shared" si="34"/>
        <v>#DIV/0!</v>
      </c>
      <c r="AQ117" s="2">
        <f t="shared" si="34"/>
        <v>0</v>
      </c>
      <c r="AR117" s="2" t="e">
        <f t="shared" si="35"/>
        <v>#DIV/0!</v>
      </c>
      <c r="AS117" s="2">
        <f t="shared" si="35"/>
        <v>0</v>
      </c>
      <c r="AT117" s="2" t="e">
        <f t="shared" si="36"/>
        <v>#DIV/0!</v>
      </c>
      <c r="AU117" s="2">
        <f t="shared" si="36"/>
        <v>0</v>
      </c>
      <c r="AV117" s="2" t="e">
        <f t="shared" si="37"/>
        <v>#DIV/0!</v>
      </c>
      <c r="AW117" s="9"/>
    </row>
    <row r="118" spans="4:49">
      <c r="D118" s="2">
        <v>39.962591199999999</v>
      </c>
      <c r="E118" s="2">
        <v>1.0078250321</v>
      </c>
      <c r="F118" s="2">
        <v>15.9949146221</v>
      </c>
      <c r="G118" s="2">
        <f t="shared" si="38"/>
        <v>18.0105646863</v>
      </c>
      <c r="H118" s="2">
        <v>10</v>
      </c>
      <c r="I118" s="2">
        <f t="shared" si="39"/>
        <v>180.105646863</v>
      </c>
      <c r="J118" s="2">
        <f t="shared" si="40"/>
        <v>220.068238063</v>
      </c>
      <c r="K118" s="2">
        <f t="shared" si="41"/>
        <v>110.0341190315</v>
      </c>
      <c r="L118" s="2">
        <f t="shared" si="42"/>
        <v>180.105646863</v>
      </c>
      <c r="M118" s="2">
        <f t="shared" si="43"/>
        <v>202.0576733767</v>
      </c>
      <c r="N118" s="2">
        <f t="shared" si="44"/>
        <v>101.02883668835</v>
      </c>
      <c r="O118" s="6">
        <v>7003</v>
      </c>
      <c r="P118" s="2">
        <f t="shared" si="29"/>
        <v>6429.8687494010301</v>
      </c>
      <c r="Q118" s="2">
        <f t="shared" si="30"/>
        <v>181.11347189509999</v>
      </c>
      <c r="R118" s="9"/>
      <c r="S118" s="2" t="s">
        <v>154</v>
      </c>
      <c r="T118" s="2" t="s">
        <v>76</v>
      </c>
      <c r="V118" s="2">
        <v>6.2663099999999998</v>
      </c>
      <c r="W118" s="3">
        <v>0.70218999999999998</v>
      </c>
      <c r="X118" s="2">
        <v>2.0889099999999998</v>
      </c>
      <c r="Y118" s="2">
        <v>0.99761999999999995</v>
      </c>
      <c r="Z118" s="2">
        <f t="shared" si="20"/>
        <v>7.3780161981889441</v>
      </c>
      <c r="AA118" s="2">
        <f t="shared" si="21"/>
        <v>2.4595035701327999</v>
      </c>
      <c r="AB118" s="2">
        <f t="shared" si="47"/>
        <v>2.2582157853258824</v>
      </c>
      <c r="AC118" s="3">
        <f t="shared" si="45"/>
        <v>7.0239294193238759</v>
      </c>
      <c r="AE118" s="2" t="e">
        <f t="shared" si="46"/>
        <v>#DIV/0!</v>
      </c>
      <c r="AG118" s="2" t="e">
        <f t="shared" si="31"/>
        <v>#DIV/0!</v>
      </c>
      <c r="AH118" s="2" t="e">
        <f t="shared" si="25"/>
        <v>#DIV/0!</v>
      </c>
      <c r="AI118" s="2">
        <f t="shared" si="26"/>
        <v>0</v>
      </c>
      <c r="AJ118" s="2" t="e">
        <f t="shared" si="32"/>
        <v>#DIV/0!</v>
      </c>
      <c r="AL118" s="2" t="e">
        <f t="shared" si="33"/>
        <v>#DIV/0!</v>
      </c>
      <c r="AM118" s="2">
        <f t="shared" si="33"/>
        <v>0</v>
      </c>
      <c r="AN118" s="2" t="e">
        <f t="shared" si="27"/>
        <v>#DIV/0!</v>
      </c>
      <c r="AO118" s="2">
        <f t="shared" si="28"/>
        <v>0</v>
      </c>
      <c r="AP118" s="2" t="e">
        <f t="shared" si="34"/>
        <v>#DIV/0!</v>
      </c>
      <c r="AQ118" s="2">
        <f t="shared" si="34"/>
        <v>0</v>
      </c>
      <c r="AR118" s="2" t="e">
        <f t="shared" si="35"/>
        <v>#DIV/0!</v>
      </c>
      <c r="AS118" s="2">
        <f t="shared" si="35"/>
        <v>0</v>
      </c>
      <c r="AT118" s="2" t="e">
        <f t="shared" si="36"/>
        <v>#DIV/0!</v>
      </c>
      <c r="AU118" s="2">
        <f t="shared" si="36"/>
        <v>0</v>
      </c>
      <c r="AV118" s="2" t="e">
        <f t="shared" si="37"/>
        <v>#DIV/0!</v>
      </c>
      <c r="AW118" s="9"/>
    </row>
    <row r="119" spans="4:49">
      <c r="D119" s="2">
        <v>39.962591199999999</v>
      </c>
      <c r="E119" s="2">
        <v>1.0078250321</v>
      </c>
      <c r="F119" s="2">
        <v>15.9949146221</v>
      </c>
      <c r="G119" s="2">
        <f t="shared" si="38"/>
        <v>18.0105646863</v>
      </c>
      <c r="H119" s="2">
        <v>10</v>
      </c>
      <c r="I119" s="2">
        <f t="shared" si="39"/>
        <v>180.105646863</v>
      </c>
      <c r="J119" s="2">
        <f t="shared" si="40"/>
        <v>220.068238063</v>
      </c>
      <c r="K119" s="2">
        <f t="shared" si="41"/>
        <v>110.0341190315</v>
      </c>
      <c r="L119" s="2">
        <f t="shared" si="42"/>
        <v>180.105646863</v>
      </c>
      <c r="M119" s="2">
        <f t="shared" si="43"/>
        <v>202.0576733767</v>
      </c>
      <c r="N119" s="2">
        <f t="shared" si="44"/>
        <v>101.02883668835</v>
      </c>
      <c r="O119" s="6">
        <v>7003</v>
      </c>
      <c r="P119" s="2">
        <f t="shared" si="29"/>
        <v>6429.8687494010301</v>
      </c>
      <c r="Q119" s="2">
        <f t="shared" si="30"/>
        <v>181.11347189509999</v>
      </c>
      <c r="R119" s="9"/>
      <c r="S119" s="2" t="s">
        <v>155</v>
      </c>
      <c r="T119" s="2" t="s">
        <v>76</v>
      </c>
      <c r="V119" s="2">
        <v>7.1861300000000004</v>
      </c>
      <c r="W119" s="3">
        <v>0.79971999999999999</v>
      </c>
      <c r="X119" s="2">
        <v>2.4582000000000002</v>
      </c>
      <c r="Y119" s="2">
        <v>0.99831000000000003</v>
      </c>
      <c r="Z119" s="2">
        <f t="shared" si="20"/>
        <v>8.4610214850991277</v>
      </c>
      <c r="AA119" s="2">
        <f t="shared" si="21"/>
        <v>2.89430931734754</v>
      </c>
      <c r="AB119" s="2">
        <f t="shared" si="47"/>
        <v>2.657436674384289</v>
      </c>
      <c r="AC119" s="3">
        <f t="shared" si="45"/>
        <v>8.0328646753786668</v>
      </c>
      <c r="AE119" s="2" t="e">
        <f t="shared" si="46"/>
        <v>#DIV/0!</v>
      </c>
      <c r="AG119" s="2" t="e">
        <f t="shared" si="31"/>
        <v>#DIV/0!</v>
      </c>
      <c r="AH119" s="2" t="e">
        <f t="shared" si="25"/>
        <v>#DIV/0!</v>
      </c>
      <c r="AI119" s="2">
        <f t="shared" si="26"/>
        <v>0</v>
      </c>
      <c r="AJ119" s="2" t="e">
        <f t="shared" si="32"/>
        <v>#DIV/0!</v>
      </c>
      <c r="AL119" s="2" t="e">
        <f t="shared" si="33"/>
        <v>#DIV/0!</v>
      </c>
      <c r="AM119" s="2">
        <f t="shared" si="33"/>
        <v>0</v>
      </c>
      <c r="AN119" s="2" t="e">
        <f t="shared" si="27"/>
        <v>#DIV/0!</v>
      </c>
      <c r="AO119" s="2">
        <f t="shared" si="28"/>
        <v>0</v>
      </c>
      <c r="AP119" s="2" t="e">
        <f t="shared" si="34"/>
        <v>#DIV/0!</v>
      </c>
      <c r="AQ119" s="2">
        <f t="shared" si="34"/>
        <v>0</v>
      </c>
      <c r="AR119" s="2" t="e">
        <f t="shared" si="35"/>
        <v>#DIV/0!</v>
      </c>
      <c r="AS119" s="2">
        <f t="shared" si="35"/>
        <v>0</v>
      </c>
      <c r="AT119" s="2" t="e">
        <f t="shared" si="36"/>
        <v>#DIV/0!</v>
      </c>
      <c r="AU119" s="2">
        <f t="shared" si="36"/>
        <v>0</v>
      </c>
      <c r="AV119" s="2" t="e">
        <f t="shared" si="37"/>
        <v>#DIV/0!</v>
      </c>
      <c r="AW119" s="9"/>
    </row>
    <row r="120" spans="4:49">
      <c r="D120" s="2">
        <v>39.962591199999999</v>
      </c>
      <c r="E120" s="2">
        <v>1.0078250321</v>
      </c>
      <c r="F120" s="2">
        <v>15.9949146221</v>
      </c>
      <c r="G120" s="2">
        <f t="shared" si="38"/>
        <v>18.0105646863</v>
      </c>
      <c r="H120" s="2">
        <v>10</v>
      </c>
      <c r="I120" s="2">
        <f t="shared" si="39"/>
        <v>180.105646863</v>
      </c>
      <c r="J120" s="2">
        <f t="shared" si="40"/>
        <v>220.068238063</v>
      </c>
      <c r="K120" s="2">
        <f t="shared" si="41"/>
        <v>110.0341190315</v>
      </c>
      <c r="L120" s="2">
        <f t="shared" si="42"/>
        <v>180.105646863</v>
      </c>
      <c r="M120" s="2">
        <f t="shared" si="43"/>
        <v>202.0576733767</v>
      </c>
      <c r="N120" s="2">
        <f t="shared" si="44"/>
        <v>101.02883668835</v>
      </c>
      <c r="O120" s="6">
        <v>7003</v>
      </c>
      <c r="P120" s="2">
        <f t="shared" si="29"/>
        <v>6429.8687494010301</v>
      </c>
      <c r="Q120" s="2">
        <f t="shared" si="30"/>
        <v>181.11347189509999</v>
      </c>
      <c r="R120" s="9"/>
      <c r="S120" s="2" t="s">
        <v>156</v>
      </c>
      <c r="T120" s="2" t="s">
        <v>76</v>
      </c>
      <c r="V120" s="2">
        <v>7.1299900000000003</v>
      </c>
      <c r="W120" s="3">
        <v>0.87024000000000001</v>
      </c>
      <c r="X120" s="2">
        <v>2.4830899999999998</v>
      </c>
      <c r="Y120" s="2">
        <v>0.99821000000000004</v>
      </c>
      <c r="Z120" s="2">
        <f t="shared" si="20"/>
        <v>8.3949216864351097</v>
      </c>
      <c r="AA120" s="2">
        <f t="shared" si="21"/>
        <v>2.9236150528079499</v>
      </c>
      <c r="AB120" s="2">
        <f t="shared" si="47"/>
        <v>2.6843440044735511</v>
      </c>
      <c r="AC120" s="3">
        <f t="shared" si="45"/>
        <v>7.9541817547140194</v>
      </c>
      <c r="AE120" s="2" t="e">
        <f t="shared" si="46"/>
        <v>#DIV/0!</v>
      </c>
      <c r="AG120" s="2" t="e">
        <f t="shared" si="31"/>
        <v>#DIV/0!</v>
      </c>
      <c r="AH120" s="2" t="e">
        <f t="shared" si="25"/>
        <v>#DIV/0!</v>
      </c>
      <c r="AI120" s="2">
        <f t="shared" si="26"/>
        <v>0</v>
      </c>
      <c r="AJ120" s="2" t="e">
        <f t="shared" si="32"/>
        <v>#DIV/0!</v>
      </c>
      <c r="AL120" s="2" t="e">
        <f t="shared" si="33"/>
        <v>#DIV/0!</v>
      </c>
      <c r="AM120" s="2">
        <f t="shared" si="33"/>
        <v>0</v>
      </c>
      <c r="AN120" s="2" t="e">
        <f t="shared" si="27"/>
        <v>#DIV/0!</v>
      </c>
      <c r="AO120" s="2">
        <f t="shared" si="28"/>
        <v>0</v>
      </c>
      <c r="AP120" s="2" t="e">
        <f t="shared" si="34"/>
        <v>#DIV/0!</v>
      </c>
      <c r="AQ120" s="2">
        <f t="shared" si="34"/>
        <v>0</v>
      </c>
      <c r="AR120" s="2" t="e">
        <f t="shared" si="35"/>
        <v>#DIV/0!</v>
      </c>
      <c r="AS120" s="2">
        <f t="shared" si="35"/>
        <v>0</v>
      </c>
      <c r="AT120" s="2" t="e">
        <f t="shared" si="36"/>
        <v>#DIV/0!</v>
      </c>
      <c r="AU120" s="2">
        <f t="shared" si="36"/>
        <v>0</v>
      </c>
      <c r="AV120" s="2" t="e">
        <f t="shared" si="37"/>
        <v>#DIV/0!</v>
      </c>
      <c r="AW120" s="9"/>
    </row>
    <row r="121" spans="4:49">
      <c r="D121" s="2">
        <v>39.962591199999999</v>
      </c>
      <c r="E121" s="2">
        <v>1.0078250321</v>
      </c>
      <c r="F121" s="2">
        <v>15.9949146221</v>
      </c>
      <c r="G121" s="2">
        <f t="shared" si="38"/>
        <v>18.0105646863</v>
      </c>
      <c r="I121" s="2">
        <f t="shared" si="39"/>
        <v>0</v>
      </c>
      <c r="J121" s="2">
        <f t="shared" si="40"/>
        <v>39.962591199999999</v>
      </c>
      <c r="K121" s="2">
        <f t="shared" si="41"/>
        <v>19.981295599999999</v>
      </c>
      <c r="L121" s="2">
        <f t="shared" si="42"/>
        <v>0</v>
      </c>
      <c r="M121" s="2">
        <f t="shared" si="43"/>
        <v>21.952026513699998</v>
      </c>
      <c r="N121" s="2">
        <f t="shared" si="44"/>
        <v>10.976013256849999</v>
      </c>
      <c r="P121" s="2">
        <f t="shared" si="29"/>
        <v>0</v>
      </c>
      <c r="Q121" s="2">
        <f t="shared" si="30"/>
        <v>1.0078250321</v>
      </c>
      <c r="R121" s="9"/>
      <c r="Z121" s="2">
        <f t="shared" si="20"/>
        <v>0</v>
      </c>
      <c r="AA121" s="2">
        <f t="shared" si="21"/>
        <v>0</v>
      </c>
      <c r="AB121" s="2">
        <f t="shared" si="47"/>
        <v>0</v>
      </c>
      <c r="AC121" s="3">
        <f t="shared" si="45"/>
        <v>0</v>
      </c>
      <c r="AE121" s="2" t="e">
        <f t="shared" si="46"/>
        <v>#DIV/0!</v>
      </c>
      <c r="AG121" s="2" t="e">
        <f t="shared" si="31"/>
        <v>#DIV/0!</v>
      </c>
      <c r="AH121" s="2" t="e">
        <f t="shared" si="25"/>
        <v>#DIV/0!</v>
      </c>
      <c r="AI121" s="2" t="e">
        <f t="shared" si="26"/>
        <v>#DIV/0!</v>
      </c>
      <c r="AJ121" s="2" t="e">
        <f t="shared" si="32"/>
        <v>#DIV/0!</v>
      </c>
      <c r="AL121" s="2" t="e">
        <f t="shared" si="33"/>
        <v>#DIV/0!</v>
      </c>
      <c r="AM121" s="2" t="e">
        <f t="shared" si="33"/>
        <v>#DIV/0!</v>
      </c>
      <c r="AN121" s="2" t="e">
        <f t="shared" si="27"/>
        <v>#DIV/0!</v>
      </c>
      <c r="AO121" s="2" t="e">
        <f t="shared" si="28"/>
        <v>#DIV/0!</v>
      </c>
      <c r="AP121" s="2" t="e">
        <f t="shared" si="34"/>
        <v>#DIV/0!</v>
      </c>
      <c r="AQ121" s="2" t="e">
        <f t="shared" si="34"/>
        <v>#DIV/0!</v>
      </c>
      <c r="AR121" s="2" t="e">
        <f t="shared" si="35"/>
        <v>#DIV/0!</v>
      </c>
      <c r="AS121" s="2" t="e">
        <f t="shared" si="35"/>
        <v>#DIV/0!</v>
      </c>
      <c r="AT121" s="2" t="e">
        <f t="shared" si="36"/>
        <v>#DIV/0!</v>
      </c>
      <c r="AU121" s="2" t="e">
        <f t="shared" si="36"/>
        <v>#DIV/0!</v>
      </c>
      <c r="AV121" s="2" t="e">
        <f t="shared" si="37"/>
        <v>#DIV/0!</v>
      </c>
      <c r="AW121" s="9"/>
    </row>
    <row r="122" spans="4:49">
      <c r="D122" s="2">
        <v>39.962591199999999</v>
      </c>
      <c r="E122" s="2">
        <v>1.0078250321</v>
      </c>
      <c r="F122" s="2">
        <v>15.9949146221</v>
      </c>
      <c r="G122" s="2">
        <f t="shared" si="38"/>
        <v>18.0105646863</v>
      </c>
      <c r="H122" s="2">
        <v>11</v>
      </c>
      <c r="I122" s="2">
        <f t="shared" si="39"/>
        <v>198.1162115493</v>
      </c>
      <c r="J122" s="2">
        <f t="shared" si="40"/>
        <v>238.0788027493</v>
      </c>
      <c r="K122" s="2">
        <f t="shared" si="41"/>
        <v>119.03940137465</v>
      </c>
      <c r="L122" s="2">
        <f t="shared" si="42"/>
        <v>198.1162115493</v>
      </c>
      <c r="M122" s="2">
        <f t="shared" si="43"/>
        <v>220.068238063</v>
      </c>
      <c r="N122" s="2">
        <f t="shared" si="44"/>
        <v>110.0341190315</v>
      </c>
      <c r="O122" s="5">
        <v>7004</v>
      </c>
      <c r="P122" s="2">
        <f t="shared" si="29"/>
        <v>6474.1502460272422</v>
      </c>
      <c r="Q122" s="2">
        <f t="shared" si="30"/>
        <v>199.12403658139999</v>
      </c>
      <c r="R122" s="9">
        <v>11</v>
      </c>
      <c r="S122" s="2" t="s">
        <v>157</v>
      </c>
      <c r="T122" s="2" t="s">
        <v>76</v>
      </c>
      <c r="V122" s="2">
        <v>6.1151</v>
      </c>
      <c r="W122" s="3">
        <v>0.85953000000000002</v>
      </c>
      <c r="X122" s="2">
        <v>1.72723</v>
      </c>
      <c r="Y122" s="2">
        <v>0.99004999999999999</v>
      </c>
      <c r="Z122" s="2">
        <f t="shared" si="20"/>
        <v>7.1999800286843794</v>
      </c>
      <c r="AA122" s="2">
        <f t="shared" si="21"/>
        <v>2.0336579131894035</v>
      </c>
      <c r="AB122" s="2">
        <f t="shared" si="47"/>
        <v>1.8798125184195356</v>
      </c>
      <c r="AC122" s="3">
        <f t="shared" si="45"/>
        <v>6.9502530392099482</v>
      </c>
      <c r="AD122" s="3">
        <v>8</v>
      </c>
      <c r="AE122" s="2">
        <f>(SUM(AC127)+SUM(AC129)+SUM(AC132)+SUM(AC134:AC138))/AD122</f>
        <v>6.8642141226480202</v>
      </c>
      <c r="AF122" s="3">
        <v>7.3487842361249847</v>
      </c>
      <c r="AG122" s="2">
        <f t="shared" si="31"/>
        <v>0.48457011347696444</v>
      </c>
      <c r="AH122" s="2">
        <f t="shared" si="25"/>
        <v>2.5975028670137262E-2</v>
      </c>
      <c r="AI122" s="2">
        <f t="shared" si="26"/>
        <v>2.9771819933018626E-2</v>
      </c>
      <c r="AJ122" s="2">
        <f t="shared" si="32"/>
        <v>3.7967912628813633E-3</v>
      </c>
      <c r="AL122" s="2">
        <f t="shared" si="33"/>
        <v>200.95156685873485</v>
      </c>
      <c r="AM122" s="2">
        <f t="shared" si="33"/>
        <v>230.32482234194171</v>
      </c>
      <c r="AN122" s="2">
        <f t="shared" si="27"/>
        <v>246.85917502604727</v>
      </c>
      <c r="AO122" s="2">
        <f t="shared" si="28"/>
        <v>282.94278327932915</v>
      </c>
      <c r="AP122" s="2">
        <f t="shared" si="34"/>
        <v>8.0094161404694813E-20</v>
      </c>
      <c r="AQ122" s="2">
        <f t="shared" si="34"/>
        <v>9.1801590724253997E-20</v>
      </c>
      <c r="AR122" s="2">
        <f t="shared" si="35"/>
        <v>48233.839653021765</v>
      </c>
      <c r="AS122" s="2">
        <f t="shared" si="35"/>
        <v>55284.219588900633</v>
      </c>
      <c r="AT122" s="2">
        <f t="shared" si="36"/>
        <v>48.233839653021768</v>
      </c>
      <c r="AU122" s="2">
        <f t="shared" si="36"/>
        <v>55.284219588900633</v>
      </c>
      <c r="AV122" s="2">
        <f t="shared" si="37"/>
        <v>7.0503799358788655</v>
      </c>
      <c r="AW122" s="9">
        <v>11</v>
      </c>
    </row>
    <row r="123" spans="4:49">
      <c r="D123" s="2">
        <v>39.962591199999999</v>
      </c>
      <c r="E123" s="2">
        <v>1.0078250321</v>
      </c>
      <c r="F123" s="2">
        <v>15.9949146221</v>
      </c>
      <c r="G123" s="2">
        <f t="shared" si="38"/>
        <v>18.0105646863</v>
      </c>
      <c r="H123" s="2">
        <v>11</v>
      </c>
      <c r="I123" s="2">
        <f t="shared" si="39"/>
        <v>198.1162115493</v>
      </c>
      <c r="J123" s="2">
        <f t="shared" si="40"/>
        <v>238.0788027493</v>
      </c>
      <c r="K123" s="2">
        <f t="shared" si="41"/>
        <v>119.03940137465</v>
      </c>
      <c r="L123" s="2">
        <f t="shared" si="42"/>
        <v>198.1162115493</v>
      </c>
      <c r="M123" s="2">
        <f t="shared" si="43"/>
        <v>220.068238063</v>
      </c>
      <c r="N123" s="2">
        <f t="shared" si="44"/>
        <v>110.0341190315</v>
      </c>
      <c r="O123" s="5">
        <v>7004</v>
      </c>
      <c r="P123" s="2">
        <f t="shared" si="29"/>
        <v>6474.1502460272422</v>
      </c>
      <c r="Q123" s="2">
        <f t="shared" si="30"/>
        <v>199.12403658139999</v>
      </c>
      <c r="R123" s="9"/>
      <c r="S123" s="2" t="s">
        <v>158</v>
      </c>
      <c r="T123" s="2" t="s">
        <v>76</v>
      </c>
      <c r="V123" s="2">
        <v>6.0680800000000001</v>
      </c>
      <c r="W123" s="3">
        <v>0.70452999999999999</v>
      </c>
      <c r="X123" s="2">
        <v>1.9611799999999999</v>
      </c>
      <c r="Y123" s="2">
        <v>0.99263000000000001</v>
      </c>
      <c r="Z123" s="2">
        <f t="shared" si="20"/>
        <v>7.144618209425702</v>
      </c>
      <c r="AA123" s="2">
        <f t="shared" si="21"/>
        <v>2.3091129879568983</v>
      </c>
      <c r="AB123" s="2">
        <f t="shared" si="47"/>
        <v>2.1344295287101449</v>
      </c>
      <c r="AC123" s="3">
        <f t="shared" si="45"/>
        <v>6.8183414365538715</v>
      </c>
      <c r="AE123" s="2" t="e">
        <f t="shared" si="46"/>
        <v>#DIV/0!</v>
      </c>
      <c r="AG123" s="2" t="e">
        <f t="shared" si="31"/>
        <v>#DIV/0!</v>
      </c>
      <c r="AH123" s="2" t="e">
        <f t="shared" si="25"/>
        <v>#DIV/0!</v>
      </c>
      <c r="AI123" s="2">
        <f t="shared" si="26"/>
        <v>0</v>
      </c>
      <c r="AJ123" s="2" t="e">
        <f t="shared" si="32"/>
        <v>#DIV/0!</v>
      </c>
      <c r="AL123" s="2" t="e">
        <f t="shared" si="33"/>
        <v>#DIV/0!</v>
      </c>
      <c r="AM123" s="2">
        <f t="shared" si="33"/>
        <v>0</v>
      </c>
      <c r="AN123" s="2" t="e">
        <f t="shared" si="27"/>
        <v>#DIV/0!</v>
      </c>
      <c r="AO123" s="2">
        <f t="shared" si="28"/>
        <v>0</v>
      </c>
      <c r="AP123" s="2" t="e">
        <f t="shared" si="34"/>
        <v>#DIV/0!</v>
      </c>
      <c r="AQ123" s="2">
        <f t="shared" si="34"/>
        <v>0</v>
      </c>
      <c r="AR123" s="2" t="e">
        <f t="shared" si="35"/>
        <v>#DIV/0!</v>
      </c>
      <c r="AS123" s="2">
        <f t="shared" si="35"/>
        <v>0</v>
      </c>
      <c r="AT123" s="2" t="e">
        <f t="shared" si="36"/>
        <v>#DIV/0!</v>
      </c>
      <c r="AU123" s="2">
        <f t="shared" si="36"/>
        <v>0</v>
      </c>
      <c r="AV123" s="2" t="e">
        <f t="shared" si="37"/>
        <v>#DIV/0!</v>
      </c>
      <c r="AW123" s="9"/>
    </row>
    <row r="124" spans="4:49">
      <c r="D124" s="2">
        <v>39.962591199999999</v>
      </c>
      <c r="E124" s="2">
        <v>1.0078250321</v>
      </c>
      <c r="F124" s="2">
        <v>15.9949146221</v>
      </c>
      <c r="G124" s="2">
        <f t="shared" si="38"/>
        <v>18.0105646863</v>
      </c>
      <c r="H124" s="2">
        <v>11</v>
      </c>
      <c r="I124" s="2">
        <f t="shared" si="39"/>
        <v>198.1162115493</v>
      </c>
      <c r="J124" s="2">
        <f t="shared" si="40"/>
        <v>238.0788027493</v>
      </c>
      <c r="K124" s="2">
        <f t="shared" si="41"/>
        <v>119.03940137465</v>
      </c>
      <c r="L124" s="2">
        <f t="shared" si="42"/>
        <v>198.1162115493</v>
      </c>
      <c r="M124" s="2">
        <f t="shared" si="43"/>
        <v>220.068238063</v>
      </c>
      <c r="N124" s="2">
        <f t="shared" si="44"/>
        <v>110.0341190315</v>
      </c>
      <c r="O124" s="5">
        <v>7004</v>
      </c>
      <c r="P124" s="2">
        <f t="shared" si="29"/>
        <v>6474.1502460272422</v>
      </c>
      <c r="Q124" s="2">
        <f t="shared" si="30"/>
        <v>199.12403658139999</v>
      </c>
      <c r="R124" s="9"/>
      <c r="S124" s="2" t="s">
        <v>159</v>
      </c>
      <c r="T124" s="2" t="s">
        <v>76</v>
      </c>
      <c r="V124" s="2">
        <v>5.5948900000000004</v>
      </c>
      <c r="W124" s="3">
        <v>0.74992000000000003</v>
      </c>
      <c r="X124" s="2">
        <v>1.956</v>
      </c>
      <c r="Y124" s="2">
        <v>0.99434</v>
      </c>
      <c r="Z124" s="2">
        <f t="shared" si="20"/>
        <v>6.5874795608716044</v>
      </c>
      <c r="AA124" s="2">
        <f t="shared" si="21"/>
        <v>2.3030140040402682</v>
      </c>
      <c r="AB124" s="2">
        <f t="shared" si="47"/>
        <v>2.1287919304485277</v>
      </c>
      <c r="AC124" s="3">
        <f t="shared" si="45"/>
        <v>6.2340301476459334</v>
      </c>
      <c r="AE124" s="2" t="e">
        <f t="shared" si="46"/>
        <v>#DIV/0!</v>
      </c>
      <c r="AG124" s="2" t="e">
        <f t="shared" si="31"/>
        <v>#DIV/0!</v>
      </c>
      <c r="AH124" s="2" t="e">
        <f t="shared" si="25"/>
        <v>#DIV/0!</v>
      </c>
      <c r="AI124" s="2">
        <f t="shared" si="26"/>
        <v>0</v>
      </c>
      <c r="AJ124" s="2" t="e">
        <f t="shared" si="32"/>
        <v>#DIV/0!</v>
      </c>
      <c r="AL124" s="2" t="e">
        <f t="shared" si="33"/>
        <v>#DIV/0!</v>
      </c>
      <c r="AM124" s="2">
        <f t="shared" si="33"/>
        <v>0</v>
      </c>
      <c r="AN124" s="2" t="e">
        <f t="shared" si="27"/>
        <v>#DIV/0!</v>
      </c>
      <c r="AO124" s="2">
        <f t="shared" si="28"/>
        <v>0</v>
      </c>
      <c r="AP124" s="2" t="e">
        <f t="shared" si="34"/>
        <v>#DIV/0!</v>
      </c>
      <c r="AQ124" s="2">
        <f t="shared" si="34"/>
        <v>0</v>
      </c>
      <c r="AR124" s="2" t="e">
        <f t="shared" si="35"/>
        <v>#DIV/0!</v>
      </c>
      <c r="AS124" s="2">
        <f t="shared" si="35"/>
        <v>0</v>
      </c>
      <c r="AT124" s="2" t="e">
        <f t="shared" si="36"/>
        <v>#DIV/0!</v>
      </c>
      <c r="AU124" s="2">
        <f t="shared" si="36"/>
        <v>0</v>
      </c>
      <c r="AV124" s="2" t="e">
        <f t="shared" si="37"/>
        <v>#DIV/0!</v>
      </c>
      <c r="AW124" s="9"/>
    </row>
    <row r="125" spans="4:49">
      <c r="D125" s="2">
        <v>39.962591199999999</v>
      </c>
      <c r="E125" s="2">
        <v>1.0078250321</v>
      </c>
      <c r="F125" s="2">
        <v>15.9949146221</v>
      </c>
      <c r="G125" s="2">
        <f t="shared" si="38"/>
        <v>18.0105646863</v>
      </c>
      <c r="H125" s="2">
        <v>11</v>
      </c>
      <c r="I125" s="2">
        <f t="shared" si="39"/>
        <v>198.1162115493</v>
      </c>
      <c r="J125" s="2">
        <f t="shared" si="40"/>
        <v>238.0788027493</v>
      </c>
      <c r="K125" s="2">
        <f t="shared" si="41"/>
        <v>119.03940137465</v>
      </c>
      <c r="L125" s="2">
        <f t="shared" si="42"/>
        <v>198.1162115493</v>
      </c>
      <c r="M125" s="2">
        <f t="shared" si="43"/>
        <v>220.068238063</v>
      </c>
      <c r="N125" s="2">
        <f t="shared" si="44"/>
        <v>110.0341190315</v>
      </c>
      <c r="O125" s="5">
        <v>7004</v>
      </c>
      <c r="P125" s="2">
        <f t="shared" si="29"/>
        <v>6474.1502460272422</v>
      </c>
      <c r="Q125" s="2">
        <f t="shared" si="30"/>
        <v>199.12403658139999</v>
      </c>
      <c r="R125" s="9"/>
      <c r="S125" s="2" t="s">
        <v>160</v>
      </c>
      <c r="T125" s="2" t="s">
        <v>76</v>
      </c>
      <c r="V125" s="2">
        <v>5.8140799999999997</v>
      </c>
      <c r="W125" s="3">
        <v>0.72131999999999996</v>
      </c>
      <c r="X125" s="2">
        <v>2.0220199999999999</v>
      </c>
      <c r="Y125" s="2">
        <v>0.99295</v>
      </c>
      <c r="Z125" s="2">
        <f t="shared" si="20"/>
        <v>6.8455560637067707</v>
      </c>
      <c r="AA125" s="2">
        <f t="shared" si="21"/>
        <v>2.3807466137267399</v>
      </c>
      <c r="AB125" s="2">
        <f t="shared" si="47"/>
        <v>2.2006440997983292</v>
      </c>
      <c r="AC125" s="3">
        <f t="shared" si="45"/>
        <v>6.482191247361909</v>
      </c>
      <c r="AE125" s="2" t="e">
        <f t="shared" si="46"/>
        <v>#DIV/0!</v>
      </c>
      <c r="AG125" s="2" t="e">
        <f t="shared" si="31"/>
        <v>#DIV/0!</v>
      </c>
      <c r="AH125" s="2" t="e">
        <f t="shared" si="25"/>
        <v>#DIV/0!</v>
      </c>
      <c r="AI125" s="2">
        <f t="shared" si="26"/>
        <v>0</v>
      </c>
      <c r="AJ125" s="2" t="e">
        <f t="shared" si="32"/>
        <v>#DIV/0!</v>
      </c>
      <c r="AL125" s="2" t="e">
        <f t="shared" si="33"/>
        <v>#DIV/0!</v>
      </c>
      <c r="AM125" s="2">
        <f t="shared" si="33"/>
        <v>0</v>
      </c>
      <c r="AN125" s="2" t="e">
        <f t="shared" si="27"/>
        <v>#DIV/0!</v>
      </c>
      <c r="AO125" s="2">
        <f t="shared" si="28"/>
        <v>0</v>
      </c>
      <c r="AP125" s="2" t="e">
        <f t="shared" si="34"/>
        <v>#DIV/0!</v>
      </c>
      <c r="AQ125" s="2">
        <f t="shared" si="34"/>
        <v>0</v>
      </c>
      <c r="AR125" s="2" t="e">
        <f t="shared" si="35"/>
        <v>#DIV/0!</v>
      </c>
      <c r="AS125" s="2">
        <f t="shared" si="35"/>
        <v>0</v>
      </c>
      <c r="AT125" s="2" t="e">
        <f t="shared" si="36"/>
        <v>#DIV/0!</v>
      </c>
      <c r="AU125" s="2">
        <f t="shared" si="36"/>
        <v>0</v>
      </c>
      <c r="AV125" s="2" t="e">
        <f t="shared" si="37"/>
        <v>#DIV/0!</v>
      </c>
      <c r="AW125" s="9"/>
    </row>
    <row r="126" spans="4:49">
      <c r="D126" s="2">
        <v>39.962591199999999</v>
      </c>
      <c r="E126" s="2">
        <v>1.0078250321</v>
      </c>
      <c r="F126" s="2">
        <v>15.9949146221</v>
      </c>
      <c r="G126" s="2">
        <f t="shared" si="38"/>
        <v>18.0105646863</v>
      </c>
      <c r="H126" s="2">
        <v>11</v>
      </c>
      <c r="I126" s="2">
        <f t="shared" si="39"/>
        <v>198.1162115493</v>
      </c>
      <c r="J126" s="2">
        <f t="shared" si="40"/>
        <v>238.0788027493</v>
      </c>
      <c r="K126" s="2">
        <f t="shared" si="41"/>
        <v>119.03940137465</v>
      </c>
      <c r="L126" s="2">
        <f t="shared" si="42"/>
        <v>198.1162115493</v>
      </c>
      <c r="M126" s="2">
        <f t="shared" si="43"/>
        <v>220.068238063</v>
      </c>
      <c r="N126" s="2">
        <f t="shared" si="44"/>
        <v>110.0341190315</v>
      </c>
      <c r="O126" s="5">
        <v>7004</v>
      </c>
      <c r="P126" s="2">
        <f t="shared" si="29"/>
        <v>6474.1502460272422</v>
      </c>
      <c r="Q126" s="2">
        <f t="shared" si="30"/>
        <v>199.12403658139999</v>
      </c>
      <c r="R126" s="9"/>
      <c r="S126" s="2" t="s">
        <v>161</v>
      </c>
      <c r="T126" s="2" t="s">
        <v>76</v>
      </c>
      <c r="V126" s="2">
        <v>6.40632</v>
      </c>
      <c r="W126" s="3">
        <v>0.86836999999999998</v>
      </c>
      <c r="X126" s="2">
        <v>2.0872199999999999</v>
      </c>
      <c r="Y126" s="2">
        <v>0.99631999999999998</v>
      </c>
      <c r="Z126" s="2">
        <f t="shared" si="20"/>
        <v>7.5428653754413357</v>
      </c>
      <c r="AA126" s="2">
        <f t="shared" si="21"/>
        <v>2.4575137471947488</v>
      </c>
      <c r="AB126" s="2">
        <f t="shared" si="47"/>
        <v>2.2716038308132802</v>
      </c>
      <c r="AC126" s="3">
        <f t="shared" si="45"/>
        <v>7.1926792023463824</v>
      </c>
      <c r="AE126" s="2" t="e">
        <f t="shared" si="46"/>
        <v>#DIV/0!</v>
      </c>
      <c r="AG126" s="2" t="e">
        <f t="shared" si="31"/>
        <v>#DIV/0!</v>
      </c>
      <c r="AH126" s="2" t="e">
        <f t="shared" si="25"/>
        <v>#DIV/0!</v>
      </c>
      <c r="AI126" s="2">
        <f t="shared" si="26"/>
        <v>0</v>
      </c>
      <c r="AJ126" s="2" t="e">
        <f t="shared" si="32"/>
        <v>#DIV/0!</v>
      </c>
      <c r="AL126" s="2" t="e">
        <f t="shared" si="33"/>
        <v>#DIV/0!</v>
      </c>
      <c r="AM126" s="2">
        <f t="shared" si="33"/>
        <v>0</v>
      </c>
      <c r="AN126" s="2" t="e">
        <f t="shared" si="27"/>
        <v>#DIV/0!</v>
      </c>
      <c r="AO126" s="2">
        <f t="shared" si="28"/>
        <v>0</v>
      </c>
      <c r="AP126" s="2" t="e">
        <f t="shared" si="34"/>
        <v>#DIV/0!</v>
      </c>
      <c r="AQ126" s="2">
        <f t="shared" si="34"/>
        <v>0</v>
      </c>
      <c r="AR126" s="2" t="e">
        <f t="shared" si="35"/>
        <v>#DIV/0!</v>
      </c>
      <c r="AS126" s="2">
        <f t="shared" si="35"/>
        <v>0</v>
      </c>
      <c r="AT126" s="2" t="e">
        <f t="shared" si="36"/>
        <v>#DIV/0!</v>
      </c>
      <c r="AU126" s="2">
        <f t="shared" si="36"/>
        <v>0</v>
      </c>
      <c r="AV126" s="2" t="e">
        <f t="shared" si="37"/>
        <v>#DIV/0!</v>
      </c>
      <c r="AW126" s="9"/>
    </row>
    <row r="127" spans="4:49">
      <c r="D127" s="2">
        <v>39.962591199999999</v>
      </c>
      <c r="E127" s="2">
        <v>1.0078250321</v>
      </c>
      <c r="F127" s="2">
        <v>15.9949146221</v>
      </c>
      <c r="G127" s="2">
        <f t="shared" si="38"/>
        <v>18.0105646863</v>
      </c>
      <c r="H127" s="2">
        <v>11</v>
      </c>
      <c r="I127" s="2">
        <f t="shared" si="39"/>
        <v>198.1162115493</v>
      </c>
      <c r="J127" s="2">
        <f t="shared" si="40"/>
        <v>238.0788027493</v>
      </c>
      <c r="K127" s="2">
        <f t="shared" si="41"/>
        <v>119.03940137465</v>
      </c>
      <c r="L127" s="2">
        <f t="shared" si="42"/>
        <v>198.1162115493</v>
      </c>
      <c r="M127" s="2">
        <f t="shared" si="43"/>
        <v>220.068238063</v>
      </c>
      <c r="N127" s="2">
        <f t="shared" si="44"/>
        <v>110.0341190315</v>
      </c>
      <c r="O127" s="5">
        <v>7004</v>
      </c>
      <c r="P127" s="2">
        <f t="shared" si="29"/>
        <v>6474.1502460272422</v>
      </c>
      <c r="Q127" s="2">
        <f t="shared" si="30"/>
        <v>199.12403658139999</v>
      </c>
      <c r="R127" s="9"/>
      <c r="S127" s="2" t="s">
        <v>162</v>
      </c>
      <c r="V127" s="2">
        <v>5.6387</v>
      </c>
      <c r="W127" s="10">
        <v>0.91369999999999996</v>
      </c>
      <c r="X127" s="2">
        <v>2.1982499999999998</v>
      </c>
      <c r="Y127" s="2">
        <v>0.99841000000000002</v>
      </c>
      <c r="Z127" s="2">
        <f t="shared" si="20"/>
        <v>6.6390618939580071</v>
      </c>
      <c r="AA127" s="2">
        <f t="shared" si="21"/>
        <v>2.5882415819946418</v>
      </c>
      <c r="AB127" s="2">
        <f t="shared" si="47"/>
        <v>2.3924421580309181</v>
      </c>
      <c r="AC127" s="10">
        <f t="shared" si="45"/>
        <v>6.1930092323749726</v>
      </c>
      <c r="AE127" s="2" t="e">
        <f t="shared" si="46"/>
        <v>#DIV/0!</v>
      </c>
      <c r="AG127" s="2" t="e">
        <f t="shared" si="31"/>
        <v>#DIV/0!</v>
      </c>
      <c r="AH127" s="2" t="e">
        <f t="shared" si="25"/>
        <v>#DIV/0!</v>
      </c>
      <c r="AI127" s="2">
        <f t="shared" si="26"/>
        <v>0</v>
      </c>
      <c r="AJ127" s="2" t="e">
        <f t="shared" si="32"/>
        <v>#DIV/0!</v>
      </c>
      <c r="AL127" s="2" t="e">
        <f t="shared" si="33"/>
        <v>#DIV/0!</v>
      </c>
      <c r="AM127" s="2">
        <f t="shared" si="33"/>
        <v>0</v>
      </c>
      <c r="AN127" s="2" t="e">
        <f t="shared" si="27"/>
        <v>#DIV/0!</v>
      </c>
      <c r="AO127" s="2">
        <f t="shared" si="28"/>
        <v>0</v>
      </c>
      <c r="AP127" s="2" t="e">
        <f t="shared" si="34"/>
        <v>#DIV/0!</v>
      </c>
      <c r="AQ127" s="2">
        <f t="shared" si="34"/>
        <v>0</v>
      </c>
      <c r="AR127" s="2" t="e">
        <f t="shared" si="35"/>
        <v>#DIV/0!</v>
      </c>
      <c r="AS127" s="2">
        <f t="shared" si="35"/>
        <v>0</v>
      </c>
      <c r="AT127" s="2" t="e">
        <f t="shared" si="36"/>
        <v>#DIV/0!</v>
      </c>
      <c r="AU127" s="2">
        <f t="shared" si="36"/>
        <v>0</v>
      </c>
      <c r="AV127" s="2" t="e">
        <f t="shared" si="37"/>
        <v>#DIV/0!</v>
      </c>
      <c r="AW127" s="9"/>
    </row>
    <row r="128" spans="4:49">
      <c r="D128" s="2">
        <v>39.962591199999999</v>
      </c>
      <c r="E128" s="2">
        <v>1.0078250321</v>
      </c>
      <c r="F128" s="2">
        <v>15.9949146221</v>
      </c>
      <c r="G128" s="2">
        <f t="shared" si="38"/>
        <v>18.0105646863</v>
      </c>
      <c r="H128" s="2">
        <v>11</v>
      </c>
      <c r="I128" s="2">
        <f t="shared" si="39"/>
        <v>198.1162115493</v>
      </c>
      <c r="J128" s="2">
        <f t="shared" si="40"/>
        <v>238.0788027493</v>
      </c>
      <c r="K128" s="2">
        <f t="shared" si="41"/>
        <v>119.03940137465</v>
      </c>
      <c r="L128" s="2">
        <f t="shared" si="42"/>
        <v>198.1162115493</v>
      </c>
      <c r="M128" s="2">
        <f t="shared" si="43"/>
        <v>220.068238063</v>
      </c>
      <c r="N128" s="2">
        <f t="shared" si="44"/>
        <v>110.0341190315</v>
      </c>
      <c r="O128" s="5">
        <v>7004</v>
      </c>
      <c r="P128" s="2">
        <f t="shared" si="29"/>
        <v>6474.1502460272422</v>
      </c>
      <c r="Q128" s="2">
        <f t="shared" si="30"/>
        <v>199.12403658139999</v>
      </c>
      <c r="R128" s="9"/>
      <c r="S128" s="2" t="s">
        <v>163</v>
      </c>
      <c r="T128" s="2" t="s">
        <v>76</v>
      </c>
      <c r="V128" s="2">
        <v>6.4411199999999997</v>
      </c>
      <c r="W128" s="3">
        <v>0.89712000000000003</v>
      </c>
      <c r="X128" s="2">
        <v>2.08168</v>
      </c>
      <c r="Y128" s="2">
        <v>0.99761</v>
      </c>
      <c r="Z128" s="2">
        <f t="shared" si="20"/>
        <v>7.5838392442248734</v>
      </c>
      <c r="AA128" s="2">
        <f t="shared" si="21"/>
        <v>2.4509908956700133</v>
      </c>
      <c r="AB128" s="2">
        <f t="shared" si="47"/>
        <v>2.2655744303558749</v>
      </c>
      <c r="AC128" s="3">
        <f t="shared" si="45"/>
        <v>7.2375265238037612</v>
      </c>
      <c r="AE128" s="2" t="e">
        <f t="shared" si="46"/>
        <v>#DIV/0!</v>
      </c>
      <c r="AG128" s="2" t="e">
        <f t="shared" si="31"/>
        <v>#DIV/0!</v>
      </c>
      <c r="AH128" s="2" t="e">
        <f t="shared" si="25"/>
        <v>#DIV/0!</v>
      </c>
      <c r="AI128" s="2">
        <f t="shared" si="26"/>
        <v>0</v>
      </c>
      <c r="AJ128" s="2" t="e">
        <f t="shared" si="32"/>
        <v>#DIV/0!</v>
      </c>
      <c r="AL128" s="2" t="e">
        <f t="shared" si="33"/>
        <v>#DIV/0!</v>
      </c>
      <c r="AM128" s="2">
        <f t="shared" si="33"/>
        <v>0</v>
      </c>
      <c r="AN128" s="2" t="e">
        <f t="shared" si="27"/>
        <v>#DIV/0!</v>
      </c>
      <c r="AO128" s="2">
        <f t="shared" si="28"/>
        <v>0</v>
      </c>
      <c r="AP128" s="2" t="e">
        <f t="shared" si="34"/>
        <v>#DIV/0!</v>
      </c>
      <c r="AQ128" s="2">
        <f t="shared" si="34"/>
        <v>0</v>
      </c>
      <c r="AR128" s="2" t="e">
        <f t="shared" si="35"/>
        <v>#DIV/0!</v>
      </c>
      <c r="AS128" s="2">
        <f t="shared" si="35"/>
        <v>0</v>
      </c>
      <c r="AT128" s="2" t="e">
        <f t="shared" si="36"/>
        <v>#DIV/0!</v>
      </c>
      <c r="AU128" s="2">
        <f t="shared" si="36"/>
        <v>0</v>
      </c>
      <c r="AV128" s="2" t="e">
        <f t="shared" si="37"/>
        <v>#DIV/0!</v>
      </c>
      <c r="AW128" s="9"/>
    </row>
    <row r="129" spans="4:49">
      <c r="D129" s="2">
        <v>39.962591199999999</v>
      </c>
      <c r="E129" s="2">
        <v>1.0078250321</v>
      </c>
      <c r="F129" s="2">
        <v>15.9949146221</v>
      </c>
      <c r="G129" s="2">
        <f t="shared" si="38"/>
        <v>18.0105646863</v>
      </c>
      <c r="H129" s="2">
        <v>11</v>
      </c>
      <c r="I129" s="2">
        <f t="shared" si="39"/>
        <v>198.1162115493</v>
      </c>
      <c r="J129" s="2">
        <f t="shared" si="40"/>
        <v>238.0788027493</v>
      </c>
      <c r="K129" s="2">
        <f t="shared" si="41"/>
        <v>119.03940137465</v>
      </c>
      <c r="L129" s="2">
        <f t="shared" si="42"/>
        <v>198.1162115493</v>
      </c>
      <c r="M129" s="2">
        <f t="shared" si="43"/>
        <v>220.068238063</v>
      </c>
      <c r="N129" s="2">
        <f t="shared" si="44"/>
        <v>110.0341190315</v>
      </c>
      <c r="O129" s="5">
        <v>7004</v>
      </c>
      <c r="P129" s="2">
        <f t="shared" si="29"/>
        <v>6474.1502460272422</v>
      </c>
      <c r="Q129" s="2">
        <f t="shared" si="30"/>
        <v>199.12403658139999</v>
      </c>
      <c r="R129" s="9"/>
      <c r="S129" s="2" t="s">
        <v>164</v>
      </c>
      <c r="V129" s="2">
        <v>6.41892</v>
      </c>
      <c r="W129" s="10">
        <v>0.90481999999999996</v>
      </c>
      <c r="X129" s="2">
        <v>2.05145</v>
      </c>
      <c r="Y129" s="2">
        <v>0.99770999999999999</v>
      </c>
      <c r="Z129" s="2">
        <f t="shared" si="20"/>
        <v>7.5577007417250304</v>
      </c>
      <c r="AA129" s="2">
        <f t="shared" si="21"/>
        <v>2.4153977906893704</v>
      </c>
      <c r="AB129" s="2">
        <f t="shared" si="47"/>
        <v>2.2326739293040045</v>
      </c>
      <c r="AC129" s="10">
        <f t="shared" si="45"/>
        <v>7.2203883293682543</v>
      </c>
      <c r="AE129" s="2" t="e">
        <f t="shared" si="46"/>
        <v>#DIV/0!</v>
      </c>
      <c r="AG129" s="2" t="e">
        <f t="shared" si="31"/>
        <v>#DIV/0!</v>
      </c>
      <c r="AH129" s="2" t="e">
        <f t="shared" si="25"/>
        <v>#DIV/0!</v>
      </c>
      <c r="AI129" s="2">
        <f t="shared" si="26"/>
        <v>0</v>
      </c>
      <c r="AJ129" s="2" t="e">
        <f t="shared" si="32"/>
        <v>#DIV/0!</v>
      </c>
      <c r="AL129" s="2" t="e">
        <f t="shared" si="33"/>
        <v>#DIV/0!</v>
      </c>
      <c r="AM129" s="2">
        <f t="shared" si="33"/>
        <v>0</v>
      </c>
      <c r="AN129" s="2" t="e">
        <f t="shared" si="27"/>
        <v>#DIV/0!</v>
      </c>
      <c r="AO129" s="2">
        <f t="shared" si="28"/>
        <v>0</v>
      </c>
      <c r="AP129" s="2" t="e">
        <f t="shared" si="34"/>
        <v>#DIV/0!</v>
      </c>
      <c r="AQ129" s="2">
        <f t="shared" si="34"/>
        <v>0</v>
      </c>
      <c r="AR129" s="2" t="e">
        <f t="shared" si="35"/>
        <v>#DIV/0!</v>
      </c>
      <c r="AS129" s="2">
        <f t="shared" si="35"/>
        <v>0</v>
      </c>
      <c r="AT129" s="2" t="e">
        <f t="shared" si="36"/>
        <v>#DIV/0!</v>
      </c>
      <c r="AU129" s="2">
        <f t="shared" si="36"/>
        <v>0</v>
      </c>
      <c r="AV129" s="2" t="e">
        <f t="shared" si="37"/>
        <v>#DIV/0!</v>
      </c>
      <c r="AW129" s="9"/>
    </row>
    <row r="130" spans="4:49">
      <c r="D130" s="2">
        <v>39.962591199999999</v>
      </c>
      <c r="E130" s="2">
        <v>1.0078250321</v>
      </c>
      <c r="F130" s="2">
        <v>15.9949146221</v>
      </c>
      <c r="G130" s="2">
        <f t="shared" si="38"/>
        <v>18.0105646863</v>
      </c>
      <c r="H130" s="2">
        <v>11</v>
      </c>
      <c r="I130" s="2">
        <f t="shared" si="39"/>
        <v>198.1162115493</v>
      </c>
      <c r="J130" s="2">
        <f t="shared" si="40"/>
        <v>238.0788027493</v>
      </c>
      <c r="K130" s="2">
        <f t="shared" si="41"/>
        <v>119.03940137465</v>
      </c>
      <c r="L130" s="2">
        <f t="shared" si="42"/>
        <v>198.1162115493</v>
      </c>
      <c r="M130" s="2">
        <f t="shared" si="43"/>
        <v>220.068238063</v>
      </c>
      <c r="N130" s="2">
        <f t="shared" si="44"/>
        <v>110.0341190315</v>
      </c>
      <c r="O130" s="5">
        <v>7004</v>
      </c>
      <c r="P130" s="2">
        <f t="shared" si="29"/>
        <v>6474.1502460272422</v>
      </c>
      <c r="Q130" s="2">
        <f t="shared" si="30"/>
        <v>199.12403658139999</v>
      </c>
      <c r="R130" s="9"/>
      <c r="S130" s="2" t="s">
        <v>165</v>
      </c>
      <c r="T130" s="2" t="s">
        <v>76</v>
      </c>
      <c r="V130" s="2">
        <v>5.1203399999999997</v>
      </c>
      <c r="W130" s="3">
        <v>0.86917</v>
      </c>
      <c r="X130" s="2">
        <v>2.1519900000000001</v>
      </c>
      <c r="Y130" s="2">
        <v>0.99722</v>
      </c>
      <c r="Z130" s="2">
        <f t="shared" si="20"/>
        <v>6.0287396346868851</v>
      </c>
      <c r="AA130" s="2">
        <f t="shared" si="21"/>
        <v>2.5337745943530763</v>
      </c>
      <c r="AB130" s="2">
        <f t="shared" si="47"/>
        <v>2.3420955758721513</v>
      </c>
      <c r="AC130" s="3">
        <f t="shared" si="45"/>
        <v>5.5552038573147478</v>
      </c>
      <c r="AE130" s="2" t="e">
        <f t="shared" si="46"/>
        <v>#DIV/0!</v>
      </c>
      <c r="AG130" s="2" t="e">
        <f t="shared" si="31"/>
        <v>#DIV/0!</v>
      </c>
      <c r="AH130" s="2" t="e">
        <f t="shared" si="25"/>
        <v>#DIV/0!</v>
      </c>
      <c r="AI130" s="2">
        <f t="shared" si="26"/>
        <v>0</v>
      </c>
      <c r="AJ130" s="2" t="e">
        <f t="shared" si="32"/>
        <v>#DIV/0!</v>
      </c>
      <c r="AL130" s="2" t="e">
        <f t="shared" si="33"/>
        <v>#DIV/0!</v>
      </c>
      <c r="AM130" s="2">
        <f t="shared" si="33"/>
        <v>0</v>
      </c>
      <c r="AN130" s="2" t="e">
        <f t="shared" si="27"/>
        <v>#DIV/0!</v>
      </c>
      <c r="AO130" s="2">
        <f t="shared" si="28"/>
        <v>0</v>
      </c>
      <c r="AP130" s="2" t="e">
        <f t="shared" si="34"/>
        <v>#DIV/0!</v>
      </c>
      <c r="AQ130" s="2">
        <f t="shared" si="34"/>
        <v>0</v>
      </c>
      <c r="AR130" s="2" t="e">
        <f t="shared" si="35"/>
        <v>#DIV/0!</v>
      </c>
      <c r="AS130" s="2">
        <f t="shared" si="35"/>
        <v>0</v>
      </c>
      <c r="AT130" s="2" t="e">
        <f t="shared" si="36"/>
        <v>#DIV/0!</v>
      </c>
      <c r="AU130" s="2">
        <f t="shared" si="36"/>
        <v>0</v>
      </c>
      <c r="AV130" s="2" t="e">
        <f t="shared" si="37"/>
        <v>#DIV/0!</v>
      </c>
      <c r="AW130" s="9"/>
    </row>
    <row r="131" spans="4:49">
      <c r="D131" s="2">
        <v>39.962591199999999</v>
      </c>
      <c r="E131" s="2">
        <v>1.0078250321</v>
      </c>
      <c r="F131" s="2">
        <v>15.9949146221</v>
      </c>
      <c r="G131" s="2">
        <f t="shared" si="38"/>
        <v>18.0105646863</v>
      </c>
      <c r="H131" s="2">
        <v>11</v>
      </c>
      <c r="I131" s="2">
        <f t="shared" si="39"/>
        <v>198.1162115493</v>
      </c>
      <c r="J131" s="2">
        <f t="shared" si="40"/>
        <v>238.0788027493</v>
      </c>
      <c r="K131" s="2">
        <f t="shared" si="41"/>
        <v>119.03940137465</v>
      </c>
      <c r="L131" s="2">
        <f t="shared" si="42"/>
        <v>198.1162115493</v>
      </c>
      <c r="M131" s="2">
        <f t="shared" si="43"/>
        <v>220.068238063</v>
      </c>
      <c r="N131" s="2">
        <f t="shared" si="44"/>
        <v>110.0341190315</v>
      </c>
      <c r="O131" s="5">
        <v>7004</v>
      </c>
      <c r="P131" s="2">
        <f t="shared" si="29"/>
        <v>6474.1502460272422</v>
      </c>
      <c r="Q131" s="2">
        <f t="shared" si="30"/>
        <v>199.12403658139999</v>
      </c>
      <c r="R131" s="9"/>
      <c r="S131" s="2" t="s">
        <v>166</v>
      </c>
      <c r="T131" s="2" t="s">
        <v>76</v>
      </c>
      <c r="V131" s="2">
        <v>6.2673800000000002</v>
      </c>
      <c r="W131" s="3">
        <v>0.89922999999999997</v>
      </c>
      <c r="X131" s="2">
        <v>2.17781</v>
      </c>
      <c r="Y131" s="2">
        <v>0.99770999999999999</v>
      </c>
      <c r="Z131" s="2">
        <f t="shared" si="20"/>
        <v>7.3792760269130362</v>
      </c>
      <c r="AA131" s="2">
        <f t="shared" si="21"/>
        <v>2.5641753211344258</v>
      </c>
      <c r="AB131" s="2">
        <f t="shared" si="47"/>
        <v>2.3701965000256178</v>
      </c>
      <c r="AC131" s="3">
        <f t="shared" si="45"/>
        <v>6.9882675415756488</v>
      </c>
      <c r="AE131" s="2" t="e">
        <f t="shared" si="46"/>
        <v>#DIV/0!</v>
      </c>
      <c r="AG131" s="2" t="e">
        <f t="shared" si="31"/>
        <v>#DIV/0!</v>
      </c>
      <c r="AH131" s="2" t="e">
        <f t="shared" si="25"/>
        <v>#DIV/0!</v>
      </c>
      <c r="AI131" s="2">
        <f t="shared" si="26"/>
        <v>0</v>
      </c>
      <c r="AJ131" s="2" t="e">
        <f t="shared" si="32"/>
        <v>#DIV/0!</v>
      </c>
      <c r="AL131" s="2" t="e">
        <f t="shared" si="33"/>
        <v>#DIV/0!</v>
      </c>
      <c r="AM131" s="2">
        <f t="shared" si="33"/>
        <v>0</v>
      </c>
      <c r="AN131" s="2" t="e">
        <f t="shared" si="27"/>
        <v>#DIV/0!</v>
      </c>
      <c r="AO131" s="2">
        <f t="shared" si="28"/>
        <v>0</v>
      </c>
      <c r="AP131" s="2" t="e">
        <f t="shared" si="34"/>
        <v>#DIV/0!</v>
      </c>
      <c r="AQ131" s="2">
        <f t="shared" si="34"/>
        <v>0</v>
      </c>
      <c r="AR131" s="2" t="e">
        <f t="shared" si="35"/>
        <v>#DIV/0!</v>
      </c>
      <c r="AS131" s="2">
        <f t="shared" si="35"/>
        <v>0</v>
      </c>
      <c r="AT131" s="2" t="e">
        <f t="shared" si="36"/>
        <v>#DIV/0!</v>
      </c>
      <c r="AU131" s="2">
        <f t="shared" si="36"/>
        <v>0</v>
      </c>
      <c r="AV131" s="2" t="e">
        <f t="shared" si="37"/>
        <v>#DIV/0!</v>
      </c>
      <c r="AW131" s="9"/>
    </row>
    <row r="132" spans="4:49" s="3" customFormat="1">
      <c r="D132" s="2">
        <v>39.962591199999999</v>
      </c>
      <c r="E132" s="2">
        <v>1.0078250321</v>
      </c>
      <c r="F132" s="2">
        <v>15.9949146221</v>
      </c>
      <c r="G132" s="2">
        <f t="shared" si="38"/>
        <v>18.0105646863</v>
      </c>
      <c r="H132" s="3">
        <v>11</v>
      </c>
      <c r="I132" s="2">
        <f t="shared" si="39"/>
        <v>198.1162115493</v>
      </c>
      <c r="J132" s="2">
        <f t="shared" si="40"/>
        <v>238.0788027493</v>
      </c>
      <c r="K132" s="2">
        <f t="shared" si="41"/>
        <v>119.03940137465</v>
      </c>
      <c r="L132" s="2">
        <f t="shared" si="42"/>
        <v>198.1162115493</v>
      </c>
      <c r="M132" s="2">
        <f t="shared" si="43"/>
        <v>220.068238063</v>
      </c>
      <c r="N132" s="2">
        <f t="shared" si="44"/>
        <v>110.0341190315</v>
      </c>
      <c r="O132" s="5">
        <v>7004</v>
      </c>
      <c r="P132" s="2">
        <f t="shared" si="29"/>
        <v>6474.1502460272422</v>
      </c>
      <c r="Q132" s="2">
        <f t="shared" si="30"/>
        <v>199.12403658139999</v>
      </c>
      <c r="R132" s="8"/>
      <c r="S132" s="3" t="s">
        <v>167</v>
      </c>
      <c r="V132" s="3">
        <v>6.12798</v>
      </c>
      <c r="W132" s="10">
        <v>0.94628000000000001</v>
      </c>
      <c r="X132" s="3">
        <v>2.0997699999999999</v>
      </c>
      <c r="Y132" s="3">
        <v>0.99443999999999999</v>
      </c>
      <c r="Z132" s="2">
        <f t="shared" si="20"/>
        <v>7.215145069774378</v>
      </c>
      <c r="AA132" s="2">
        <f t="shared" si="21"/>
        <v>2.4722902429773179</v>
      </c>
      <c r="AB132" s="2">
        <f t="shared" si="47"/>
        <v>2.2852624906942256</v>
      </c>
      <c r="AC132" s="10">
        <f t="shared" si="45"/>
        <v>6.8436754544992517</v>
      </c>
      <c r="AE132" s="2" t="e">
        <f t="shared" si="46"/>
        <v>#DIV/0!</v>
      </c>
      <c r="AG132" s="2" t="e">
        <f t="shared" si="31"/>
        <v>#DIV/0!</v>
      </c>
      <c r="AH132" s="2" t="e">
        <f t="shared" si="25"/>
        <v>#DIV/0!</v>
      </c>
      <c r="AI132" s="2">
        <f t="shared" si="26"/>
        <v>0</v>
      </c>
      <c r="AJ132" s="2" t="e">
        <f t="shared" si="32"/>
        <v>#DIV/0!</v>
      </c>
      <c r="AL132" s="2" t="e">
        <f t="shared" si="33"/>
        <v>#DIV/0!</v>
      </c>
      <c r="AM132" s="2">
        <f t="shared" si="33"/>
        <v>0</v>
      </c>
      <c r="AN132" s="2" t="e">
        <f t="shared" si="27"/>
        <v>#DIV/0!</v>
      </c>
      <c r="AO132" s="2">
        <f t="shared" si="28"/>
        <v>0</v>
      </c>
      <c r="AP132" s="2" t="e">
        <f t="shared" si="34"/>
        <v>#DIV/0!</v>
      </c>
      <c r="AQ132" s="2">
        <f t="shared" si="34"/>
        <v>0</v>
      </c>
      <c r="AR132" s="2" t="e">
        <f t="shared" si="35"/>
        <v>#DIV/0!</v>
      </c>
      <c r="AS132" s="2">
        <f t="shared" si="35"/>
        <v>0</v>
      </c>
      <c r="AT132" s="2" t="e">
        <f t="shared" si="36"/>
        <v>#DIV/0!</v>
      </c>
      <c r="AU132" s="2">
        <f t="shared" si="36"/>
        <v>0</v>
      </c>
      <c r="AV132" s="2" t="e">
        <f t="shared" si="37"/>
        <v>#DIV/0!</v>
      </c>
      <c r="AW132" s="8"/>
    </row>
    <row r="133" spans="4:49" s="3" customFormat="1">
      <c r="D133" s="2">
        <v>39.962591199999999</v>
      </c>
      <c r="E133" s="2">
        <v>1.0078250321</v>
      </c>
      <c r="F133" s="2">
        <v>15.9949146221</v>
      </c>
      <c r="G133" s="2">
        <f t="shared" si="38"/>
        <v>18.0105646863</v>
      </c>
      <c r="H133" s="3">
        <v>11</v>
      </c>
      <c r="I133" s="2">
        <f t="shared" si="39"/>
        <v>198.1162115493</v>
      </c>
      <c r="J133" s="2">
        <f t="shared" si="40"/>
        <v>238.0788027493</v>
      </c>
      <c r="K133" s="2">
        <f t="shared" si="41"/>
        <v>119.03940137465</v>
      </c>
      <c r="L133" s="2">
        <f t="shared" si="42"/>
        <v>198.1162115493</v>
      </c>
      <c r="M133" s="2">
        <f t="shared" si="43"/>
        <v>220.068238063</v>
      </c>
      <c r="N133" s="2">
        <f t="shared" si="44"/>
        <v>110.0341190315</v>
      </c>
      <c r="O133" s="5">
        <v>7004</v>
      </c>
      <c r="P133" s="2">
        <f t="shared" si="29"/>
        <v>6474.1502460272422</v>
      </c>
      <c r="Q133" s="2">
        <f t="shared" si="30"/>
        <v>199.12403658139999</v>
      </c>
      <c r="R133" s="8"/>
      <c r="S133" s="3" t="s">
        <v>168</v>
      </c>
      <c r="T133" s="2" t="s">
        <v>76</v>
      </c>
      <c r="V133" s="3">
        <v>5.8921200000000002</v>
      </c>
      <c r="W133" s="3">
        <v>0.85716000000000003</v>
      </c>
      <c r="X133" s="3">
        <v>2.1669900000000002</v>
      </c>
      <c r="Y133" s="3">
        <v>0.99036000000000002</v>
      </c>
      <c r="Z133" s="2">
        <f t="shared" si="20"/>
        <v>6.9374411418638786</v>
      </c>
      <c r="AA133" s="2">
        <f t="shared" si="21"/>
        <v>2.5514357446908087</v>
      </c>
      <c r="AB133" s="2">
        <f t="shared" si="47"/>
        <v>2.3584206673633212</v>
      </c>
      <c r="AC133" s="3">
        <f t="shared" si="45"/>
        <v>6.5242579311810731</v>
      </c>
      <c r="AE133" s="2" t="e">
        <f t="shared" si="46"/>
        <v>#DIV/0!</v>
      </c>
      <c r="AG133" s="2" t="e">
        <f t="shared" si="31"/>
        <v>#DIV/0!</v>
      </c>
      <c r="AH133" s="2" t="e">
        <f t="shared" si="25"/>
        <v>#DIV/0!</v>
      </c>
      <c r="AI133" s="2">
        <f t="shared" si="26"/>
        <v>0</v>
      </c>
      <c r="AJ133" s="2" t="e">
        <f t="shared" si="32"/>
        <v>#DIV/0!</v>
      </c>
      <c r="AL133" s="2" t="e">
        <f t="shared" si="33"/>
        <v>#DIV/0!</v>
      </c>
      <c r="AM133" s="2">
        <f t="shared" si="33"/>
        <v>0</v>
      </c>
      <c r="AN133" s="2" t="e">
        <f t="shared" si="27"/>
        <v>#DIV/0!</v>
      </c>
      <c r="AO133" s="2">
        <f t="shared" si="28"/>
        <v>0</v>
      </c>
      <c r="AP133" s="2" t="e">
        <f t="shared" si="34"/>
        <v>#DIV/0!</v>
      </c>
      <c r="AQ133" s="2">
        <f t="shared" si="34"/>
        <v>0</v>
      </c>
      <c r="AR133" s="2" t="e">
        <f t="shared" si="35"/>
        <v>#DIV/0!</v>
      </c>
      <c r="AS133" s="2">
        <f t="shared" si="35"/>
        <v>0</v>
      </c>
      <c r="AT133" s="2" t="e">
        <f t="shared" si="36"/>
        <v>#DIV/0!</v>
      </c>
      <c r="AU133" s="2">
        <f t="shared" si="36"/>
        <v>0</v>
      </c>
      <c r="AV133" s="2" t="e">
        <f t="shared" si="37"/>
        <v>#DIV/0!</v>
      </c>
      <c r="AW133" s="8"/>
    </row>
    <row r="134" spans="4:49" s="3" customFormat="1">
      <c r="D134" s="2">
        <v>39.962591199999999</v>
      </c>
      <c r="E134" s="2">
        <v>1.0078250321</v>
      </c>
      <c r="F134" s="2">
        <v>15.9949146221</v>
      </c>
      <c r="G134" s="2">
        <f t="shared" si="38"/>
        <v>18.0105646863</v>
      </c>
      <c r="H134" s="3">
        <v>11</v>
      </c>
      <c r="I134" s="2">
        <f t="shared" si="39"/>
        <v>198.1162115493</v>
      </c>
      <c r="J134" s="2">
        <f t="shared" si="40"/>
        <v>238.0788027493</v>
      </c>
      <c r="K134" s="2">
        <f t="shared" si="41"/>
        <v>119.03940137465</v>
      </c>
      <c r="L134" s="2">
        <f t="shared" si="42"/>
        <v>198.1162115493</v>
      </c>
      <c r="M134" s="2">
        <f t="shared" si="43"/>
        <v>220.068238063</v>
      </c>
      <c r="N134" s="2">
        <f t="shared" si="44"/>
        <v>110.0341190315</v>
      </c>
      <c r="O134" s="5">
        <v>7004</v>
      </c>
      <c r="P134" s="2">
        <f t="shared" si="29"/>
        <v>6474.1502460272422</v>
      </c>
      <c r="Q134" s="2">
        <f t="shared" si="30"/>
        <v>199.12403658139999</v>
      </c>
      <c r="R134" s="8"/>
      <c r="S134" s="3" t="s">
        <v>169</v>
      </c>
      <c r="V134" s="3">
        <v>6.2479800000000001</v>
      </c>
      <c r="W134" s="10">
        <v>0.91520999999999997</v>
      </c>
      <c r="X134" s="3">
        <v>2.0221100000000001</v>
      </c>
      <c r="Y134" s="3">
        <v>0.99470999999999998</v>
      </c>
      <c r="Z134" s="2">
        <f t="shared" si="20"/>
        <v>7.3564342724762355</v>
      </c>
      <c r="AA134" s="2">
        <f t="shared" si="21"/>
        <v>2.3808525806287664</v>
      </c>
      <c r="AB134" s="2">
        <f t="shared" si="47"/>
        <v>2.2007420503472765</v>
      </c>
      <c r="AC134" s="10">
        <f t="shared" si="45"/>
        <v>7.019534146444208</v>
      </c>
      <c r="AE134" s="2" t="e">
        <f t="shared" si="46"/>
        <v>#DIV/0!</v>
      </c>
      <c r="AG134" s="2" t="e">
        <f t="shared" si="31"/>
        <v>#DIV/0!</v>
      </c>
      <c r="AH134" s="2" t="e">
        <f t="shared" si="25"/>
        <v>#DIV/0!</v>
      </c>
      <c r="AI134" s="2">
        <f t="shared" si="26"/>
        <v>0</v>
      </c>
      <c r="AJ134" s="2" t="e">
        <f t="shared" si="32"/>
        <v>#DIV/0!</v>
      </c>
      <c r="AL134" s="2" t="e">
        <f t="shared" si="33"/>
        <v>#DIV/0!</v>
      </c>
      <c r="AM134" s="2">
        <f t="shared" si="33"/>
        <v>0</v>
      </c>
      <c r="AN134" s="2" t="e">
        <f t="shared" si="27"/>
        <v>#DIV/0!</v>
      </c>
      <c r="AO134" s="2">
        <f t="shared" si="28"/>
        <v>0</v>
      </c>
      <c r="AP134" s="2" t="e">
        <f t="shared" si="34"/>
        <v>#DIV/0!</v>
      </c>
      <c r="AQ134" s="2">
        <f t="shared" si="34"/>
        <v>0</v>
      </c>
      <c r="AR134" s="2" t="e">
        <f t="shared" si="35"/>
        <v>#DIV/0!</v>
      </c>
      <c r="AS134" s="2">
        <f t="shared" si="35"/>
        <v>0</v>
      </c>
      <c r="AT134" s="2" t="e">
        <f t="shared" si="36"/>
        <v>#DIV/0!</v>
      </c>
      <c r="AU134" s="2">
        <f t="shared" si="36"/>
        <v>0</v>
      </c>
      <c r="AV134" s="2" t="e">
        <f t="shared" si="37"/>
        <v>#DIV/0!</v>
      </c>
      <c r="AW134" s="8"/>
    </row>
    <row r="135" spans="4:49" s="3" customFormat="1">
      <c r="D135" s="2">
        <v>39.962591199999999</v>
      </c>
      <c r="E135" s="2">
        <v>1.0078250321</v>
      </c>
      <c r="F135" s="2">
        <v>15.9949146221</v>
      </c>
      <c r="G135" s="2">
        <f t="shared" si="38"/>
        <v>18.0105646863</v>
      </c>
      <c r="H135" s="3">
        <v>11</v>
      </c>
      <c r="I135" s="2">
        <f t="shared" si="39"/>
        <v>198.1162115493</v>
      </c>
      <c r="J135" s="2">
        <f t="shared" si="40"/>
        <v>238.0788027493</v>
      </c>
      <c r="K135" s="2">
        <f t="shared" si="41"/>
        <v>119.03940137465</v>
      </c>
      <c r="L135" s="2">
        <f t="shared" si="42"/>
        <v>198.1162115493</v>
      </c>
      <c r="M135" s="2">
        <f t="shared" si="43"/>
        <v>220.068238063</v>
      </c>
      <c r="N135" s="2">
        <f t="shared" si="44"/>
        <v>110.0341190315</v>
      </c>
      <c r="O135" s="5">
        <v>7004</v>
      </c>
      <c r="P135" s="2">
        <f t="shared" si="29"/>
        <v>6474.1502460272422</v>
      </c>
      <c r="Q135" s="2">
        <f t="shared" si="30"/>
        <v>199.12403658139999</v>
      </c>
      <c r="R135" s="8"/>
      <c r="S135" s="3" t="s">
        <v>170</v>
      </c>
      <c r="V135" s="3">
        <v>6.0972799999999996</v>
      </c>
      <c r="W135" s="10">
        <v>0.95143</v>
      </c>
      <c r="X135" s="3">
        <v>2.0572699999999999</v>
      </c>
      <c r="Y135" s="3">
        <v>0.99587999999999999</v>
      </c>
      <c r="Z135" s="2">
        <f t="shared" si="20"/>
        <v>7.1789985820831532</v>
      </c>
      <c r="AA135" s="2">
        <f t="shared" si="21"/>
        <v>2.4222503170204104</v>
      </c>
      <c r="AB135" s="2">
        <f t="shared" si="47"/>
        <v>2.2390080648025781</v>
      </c>
      <c r="AC135" s="10">
        <f t="shared" si="45"/>
        <v>6.8209136871317275</v>
      </c>
      <c r="AE135" s="2" t="e">
        <f t="shared" si="46"/>
        <v>#DIV/0!</v>
      </c>
      <c r="AG135" s="2" t="e">
        <f t="shared" si="31"/>
        <v>#DIV/0!</v>
      </c>
      <c r="AH135" s="2" t="e">
        <f t="shared" si="25"/>
        <v>#DIV/0!</v>
      </c>
      <c r="AI135" s="2">
        <f t="shared" si="26"/>
        <v>0</v>
      </c>
      <c r="AJ135" s="2" t="e">
        <f t="shared" si="32"/>
        <v>#DIV/0!</v>
      </c>
      <c r="AL135" s="2" t="e">
        <f t="shared" si="33"/>
        <v>#DIV/0!</v>
      </c>
      <c r="AM135" s="2">
        <f t="shared" si="33"/>
        <v>0</v>
      </c>
      <c r="AN135" s="2" t="e">
        <f t="shared" si="27"/>
        <v>#DIV/0!</v>
      </c>
      <c r="AO135" s="2">
        <f t="shared" si="28"/>
        <v>0</v>
      </c>
      <c r="AP135" s="2" t="e">
        <f t="shared" si="34"/>
        <v>#DIV/0!</v>
      </c>
      <c r="AQ135" s="2">
        <f t="shared" si="34"/>
        <v>0</v>
      </c>
      <c r="AR135" s="2" t="e">
        <f t="shared" si="35"/>
        <v>#DIV/0!</v>
      </c>
      <c r="AS135" s="2">
        <f t="shared" si="35"/>
        <v>0</v>
      </c>
      <c r="AT135" s="2" t="e">
        <f t="shared" si="36"/>
        <v>#DIV/0!</v>
      </c>
      <c r="AU135" s="2">
        <f t="shared" si="36"/>
        <v>0</v>
      </c>
      <c r="AV135" s="2" t="e">
        <f t="shared" si="37"/>
        <v>#DIV/0!</v>
      </c>
      <c r="AW135" s="8"/>
    </row>
    <row r="136" spans="4:49" s="3" customFormat="1">
      <c r="D136" s="2">
        <v>39.962591199999999</v>
      </c>
      <c r="E136" s="2">
        <v>1.0078250321</v>
      </c>
      <c r="F136" s="2">
        <v>15.9949146221</v>
      </c>
      <c r="G136" s="2">
        <f t="shared" si="38"/>
        <v>18.0105646863</v>
      </c>
      <c r="H136" s="3">
        <v>11</v>
      </c>
      <c r="I136" s="2">
        <f t="shared" si="39"/>
        <v>198.1162115493</v>
      </c>
      <c r="J136" s="2">
        <f t="shared" si="40"/>
        <v>238.0788027493</v>
      </c>
      <c r="K136" s="2">
        <f t="shared" si="41"/>
        <v>119.03940137465</v>
      </c>
      <c r="L136" s="2">
        <f t="shared" si="42"/>
        <v>198.1162115493</v>
      </c>
      <c r="M136" s="2">
        <f t="shared" si="43"/>
        <v>220.068238063</v>
      </c>
      <c r="N136" s="2">
        <f t="shared" si="44"/>
        <v>110.0341190315</v>
      </c>
      <c r="O136" s="5">
        <v>7004</v>
      </c>
      <c r="P136" s="2">
        <f t="shared" si="29"/>
        <v>6474.1502460272422</v>
      </c>
      <c r="Q136" s="2">
        <f t="shared" si="30"/>
        <v>199.12403658139999</v>
      </c>
      <c r="R136" s="8"/>
      <c r="S136" s="3" t="s">
        <v>171</v>
      </c>
      <c r="V136" s="3">
        <v>5.98177</v>
      </c>
      <c r="W136" s="10">
        <v>0.96652000000000005</v>
      </c>
      <c r="X136" s="3">
        <v>1.9992000000000001</v>
      </c>
      <c r="Y136" s="3">
        <v>0.99497999999999998</v>
      </c>
      <c r="Z136" s="2">
        <f t="shared" si="20"/>
        <v>7.0429959503823909</v>
      </c>
      <c r="AA136" s="2">
        <f t="shared" si="21"/>
        <v>2.353878117012937</v>
      </c>
      <c r="AB136" s="2">
        <f t="shared" si="47"/>
        <v>2.1758081939430967</v>
      </c>
      <c r="AC136" s="10">
        <f t="shared" si="45"/>
        <v>6.6984812204165234</v>
      </c>
      <c r="AE136" s="2" t="e">
        <f t="shared" si="46"/>
        <v>#DIV/0!</v>
      </c>
      <c r="AG136" s="2" t="e">
        <f t="shared" si="31"/>
        <v>#DIV/0!</v>
      </c>
      <c r="AH136" s="2" t="e">
        <f t="shared" si="25"/>
        <v>#DIV/0!</v>
      </c>
      <c r="AI136" s="2">
        <f t="shared" si="26"/>
        <v>0</v>
      </c>
      <c r="AJ136" s="2" t="e">
        <f t="shared" si="32"/>
        <v>#DIV/0!</v>
      </c>
      <c r="AL136" s="2" t="e">
        <f t="shared" si="33"/>
        <v>#DIV/0!</v>
      </c>
      <c r="AM136" s="2">
        <f t="shared" si="33"/>
        <v>0</v>
      </c>
      <c r="AN136" s="2" t="e">
        <f t="shared" si="27"/>
        <v>#DIV/0!</v>
      </c>
      <c r="AO136" s="2">
        <f t="shared" si="28"/>
        <v>0</v>
      </c>
      <c r="AP136" s="2" t="e">
        <f t="shared" si="34"/>
        <v>#DIV/0!</v>
      </c>
      <c r="AQ136" s="2">
        <f t="shared" si="34"/>
        <v>0</v>
      </c>
      <c r="AR136" s="2" t="e">
        <f t="shared" si="35"/>
        <v>#DIV/0!</v>
      </c>
      <c r="AS136" s="2">
        <f t="shared" si="35"/>
        <v>0</v>
      </c>
      <c r="AT136" s="2" t="e">
        <f t="shared" si="36"/>
        <v>#DIV/0!</v>
      </c>
      <c r="AU136" s="2">
        <f t="shared" si="36"/>
        <v>0</v>
      </c>
      <c r="AV136" s="2" t="e">
        <f t="shared" si="37"/>
        <v>#DIV/0!</v>
      </c>
      <c r="AW136" s="8"/>
    </row>
    <row r="137" spans="4:49" s="3" customFormat="1">
      <c r="D137" s="2">
        <v>39.962591199999999</v>
      </c>
      <c r="E137" s="2">
        <v>1.0078250321</v>
      </c>
      <c r="F137" s="2">
        <v>15.9949146221</v>
      </c>
      <c r="G137" s="2">
        <f t="shared" si="38"/>
        <v>18.0105646863</v>
      </c>
      <c r="H137" s="3">
        <v>11</v>
      </c>
      <c r="I137" s="2">
        <f t="shared" si="39"/>
        <v>198.1162115493</v>
      </c>
      <c r="J137" s="2">
        <f t="shared" si="40"/>
        <v>238.0788027493</v>
      </c>
      <c r="K137" s="2">
        <f t="shared" si="41"/>
        <v>119.03940137465</v>
      </c>
      <c r="L137" s="2">
        <f t="shared" si="42"/>
        <v>198.1162115493</v>
      </c>
      <c r="M137" s="2">
        <f t="shared" si="43"/>
        <v>220.068238063</v>
      </c>
      <c r="N137" s="2">
        <f t="shared" si="44"/>
        <v>110.0341190315</v>
      </c>
      <c r="O137" s="5">
        <v>7004</v>
      </c>
      <c r="P137" s="2">
        <f t="shared" si="29"/>
        <v>6474.1502460272422</v>
      </c>
      <c r="Q137" s="2">
        <f t="shared" si="30"/>
        <v>199.12403658139999</v>
      </c>
      <c r="R137" s="8"/>
      <c r="S137" s="3" t="s">
        <v>172</v>
      </c>
      <c r="V137" s="3">
        <v>6.5184499999999996</v>
      </c>
      <c r="W137" s="10">
        <v>0.96930000000000005</v>
      </c>
      <c r="X137" s="3">
        <v>2.0337700000000001</v>
      </c>
      <c r="Y137" s="3">
        <v>0.99631999999999998</v>
      </c>
      <c r="Z137" s="2">
        <f t="shared" ref="Z137:Z191" si="48">V137*(SQRT(2*(LN(2))))</f>
        <v>7.6748883612659951</v>
      </c>
      <c r="AA137" s="2">
        <f t="shared" ref="AA137:AA191" si="49">X137*(SQRT(2*(LN(2))))</f>
        <v>2.3945811814912972</v>
      </c>
      <c r="AB137" s="2">
        <f t="shared" si="47"/>
        <v>2.2134320881330796</v>
      </c>
      <c r="AC137" s="10">
        <f t="shared" si="45"/>
        <v>7.3487842361249847</v>
      </c>
      <c r="AE137" s="2" t="e">
        <f t="shared" si="46"/>
        <v>#DIV/0!</v>
      </c>
      <c r="AG137" s="2" t="e">
        <f t="shared" si="31"/>
        <v>#DIV/0!</v>
      </c>
      <c r="AH137" s="2" t="e">
        <f t="shared" si="25"/>
        <v>#DIV/0!</v>
      </c>
      <c r="AI137" s="2">
        <f t="shared" si="26"/>
        <v>0</v>
      </c>
      <c r="AJ137" s="2" t="e">
        <f t="shared" si="32"/>
        <v>#DIV/0!</v>
      </c>
      <c r="AL137" s="2" t="e">
        <f t="shared" si="33"/>
        <v>#DIV/0!</v>
      </c>
      <c r="AM137" s="2">
        <f t="shared" si="33"/>
        <v>0</v>
      </c>
      <c r="AN137" s="2" t="e">
        <f t="shared" si="27"/>
        <v>#DIV/0!</v>
      </c>
      <c r="AO137" s="2">
        <f t="shared" si="28"/>
        <v>0</v>
      </c>
      <c r="AP137" s="2" t="e">
        <f t="shared" si="34"/>
        <v>#DIV/0!</v>
      </c>
      <c r="AQ137" s="2">
        <f t="shared" si="34"/>
        <v>0</v>
      </c>
      <c r="AR137" s="2" t="e">
        <f t="shared" si="35"/>
        <v>#DIV/0!</v>
      </c>
      <c r="AS137" s="2">
        <f t="shared" si="35"/>
        <v>0</v>
      </c>
      <c r="AT137" s="2" t="e">
        <f t="shared" si="36"/>
        <v>#DIV/0!</v>
      </c>
      <c r="AU137" s="2">
        <f t="shared" si="36"/>
        <v>0</v>
      </c>
      <c r="AV137" s="2" t="e">
        <f t="shared" si="37"/>
        <v>#DIV/0!</v>
      </c>
      <c r="AW137" s="8"/>
    </row>
    <row r="138" spans="4:49" s="3" customFormat="1">
      <c r="D138" s="2">
        <v>39.962591199999999</v>
      </c>
      <c r="E138" s="2">
        <v>1.0078250321</v>
      </c>
      <c r="F138" s="2">
        <v>15.9949146221</v>
      </c>
      <c r="G138" s="2">
        <f t="shared" si="38"/>
        <v>18.0105646863</v>
      </c>
      <c r="H138" s="3">
        <v>11</v>
      </c>
      <c r="I138" s="2">
        <f t="shared" si="39"/>
        <v>198.1162115493</v>
      </c>
      <c r="J138" s="2">
        <f t="shared" si="40"/>
        <v>238.0788027493</v>
      </c>
      <c r="K138" s="2">
        <f t="shared" si="41"/>
        <v>119.03940137465</v>
      </c>
      <c r="L138" s="2">
        <f t="shared" si="42"/>
        <v>198.1162115493</v>
      </c>
      <c r="M138" s="2">
        <f t="shared" si="43"/>
        <v>220.068238063</v>
      </c>
      <c r="N138" s="2">
        <f t="shared" si="44"/>
        <v>110.0341190315</v>
      </c>
      <c r="O138" s="5">
        <v>7004</v>
      </c>
      <c r="P138" s="2">
        <f t="shared" si="29"/>
        <v>6474.1502460272422</v>
      </c>
      <c r="Q138" s="2">
        <f t="shared" si="30"/>
        <v>199.12403658139999</v>
      </c>
      <c r="R138" s="8"/>
      <c r="S138" s="3" t="s">
        <v>173</v>
      </c>
      <c r="V138" s="3">
        <v>6.0441799999999999</v>
      </c>
      <c r="W138" s="10">
        <v>0.96701000000000004</v>
      </c>
      <c r="X138" s="3">
        <v>2.0184799999999998</v>
      </c>
      <c r="Y138" s="3">
        <v>0.99661</v>
      </c>
      <c r="Z138" s="2">
        <f t="shared" si="48"/>
        <v>7.1164781098875816</v>
      </c>
      <c r="AA138" s="2">
        <f t="shared" si="49"/>
        <v>2.3765785822470349</v>
      </c>
      <c r="AB138" s="2">
        <f t="shared" si="47"/>
        <v>2.196791378206413</v>
      </c>
      <c r="AC138" s="10">
        <f t="shared" si="45"/>
        <v>6.7689266748242369</v>
      </c>
      <c r="AE138" s="2" t="e">
        <f t="shared" si="46"/>
        <v>#DIV/0!</v>
      </c>
      <c r="AG138" s="2" t="e">
        <f t="shared" si="31"/>
        <v>#DIV/0!</v>
      </c>
      <c r="AH138" s="2" t="e">
        <f t="shared" si="25"/>
        <v>#DIV/0!</v>
      </c>
      <c r="AI138" s="2">
        <f t="shared" si="26"/>
        <v>0</v>
      </c>
      <c r="AJ138" s="2" t="e">
        <f t="shared" si="32"/>
        <v>#DIV/0!</v>
      </c>
      <c r="AL138" s="2" t="e">
        <f t="shared" si="33"/>
        <v>#DIV/0!</v>
      </c>
      <c r="AM138" s="2">
        <f t="shared" si="33"/>
        <v>0</v>
      </c>
      <c r="AN138" s="2" t="e">
        <f t="shared" si="27"/>
        <v>#DIV/0!</v>
      </c>
      <c r="AO138" s="2">
        <f t="shared" si="28"/>
        <v>0</v>
      </c>
      <c r="AP138" s="2" t="e">
        <f t="shared" si="34"/>
        <v>#DIV/0!</v>
      </c>
      <c r="AQ138" s="2">
        <f t="shared" si="34"/>
        <v>0</v>
      </c>
      <c r="AR138" s="2" t="e">
        <f t="shared" si="35"/>
        <v>#DIV/0!</v>
      </c>
      <c r="AS138" s="2">
        <f t="shared" si="35"/>
        <v>0</v>
      </c>
      <c r="AT138" s="2" t="e">
        <f t="shared" si="36"/>
        <v>#DIV/0!</v>
      </c>
      <c r="AU138" s="2">
        <f t="shared" si="36"/>
        <v>0</v>
      </c>
      <c r="AV138" s="2" t="e">
        <f t="shared" si="37"/>
        <v>#DIV/0!</v>
      </c>
      <c r="AW138" s="8"/>
    </row>
    <row r="139" spans="4:49" s="3" customFormat="1">
      <c r="D139" s="2">
        <v>39.962591199999999</v>
      </c>
      <c r="E139" s="2">
        <v>1.0078250321</v>
      </c>
      <c r="F139" s="2">
        <v>15.9949146221</v>
      </c>
      <c r="G139" s="2">
        <f t="shared" si="38"/>
        <v>18.0105646863</v>
      </c>
      <c r="I139" s="2">
        <f t="shared" si="39"/>
        <v>0</v>
      </c>
      <c r="J139" s="2">
        <f t="shared" si="40"/>
        <v>39.962591199999999</v>
      </c>
      <c r="K139" s="2">
        <f t="shared" si="41"/>
        <v>19.981295599999999</v>
      </c>
      <c r="L139" s="2">
        <f t="shared" si="42"/>
        <v>0</v>
      </c>
      <c r="M139" s="2">
        <f t="shared" si="43"/>
        <v>21.952026513699998</v>
      </c>
      <c r="N139" s="2">
        <f t="shared" si="44"/>
        <v>10.976013256849999</v>
      </c>
      <c r="O139" s="8"/>
      <c r="P139" s="2">
        <f t="shared" si="29"/>
        <v>0</v>
      </c>
      <c r="Q139" s="2">
        <f t="shared" si="30"/>
        <v>1.0078250321</v>
      </c>
      <c r="R139" s="8"/>
      <c r="Z139" s="2">
        <f t="shared" si="48"/>
        <v>0</v>
      </c>
      <c r="AA139" s="2">
        <f t="shared" si="49"/>
        <v>0</v>
      </c>
      <c r="AB139" s="2">
        <f t="shared" si="47"/>
        <v>0</v>
      </c>
      <c r="AC139" s="3">
        <f t="shared" si="45"/>
        <v>0</v>
      </c>
      <c r="AE139" s="2" t="e">
        <f t="shared" si="46"/>
        <v>#DIV/0!</v>
      </c>
      <c r="AG139" s="2" t="e">
        <f t="shared" si="31"/>
        <v>#DIV/0!</v>
      </c>
      <c r="AH139" s="2" t="e">
        <f t="shared" si="25"/>
        <v>#DIV/0!</v>
      </c>
      <c r="AI139" s="2" t="e">
        <f t="shared" si="26"/>
        <v>#DIV/0!</v>
      </c>
      <c r="AJ139" s="2" t="e">
        <f t="shared" si="32"/>
        <v>#DIV/0!</v>
      </c>
      <c r="AL139" s="2" t="e">
        <f t="shared" si="33"/>
        <v>#DIV/0!</v>
      </c>
      <c r="AM139" s="2" t="e">
        <f t="shared" si="33"/>
        <v>#DIV/0!</v>
      </c>
      <c r="AN139" s="2" t="e">
        <f t="shared" si="27"/>
        <v>#DIV/0!</v>
      </c>
      <c r="AO139" s="2" t="e">
        <f t="shared" si="28"/>
        <v>#DIV/0!</v>
      </c>
      <c r="AP139" s="2" t="e">
        <f t="shared" si="34"/>
        <v>#DIV/0!</v>
      </c>
      <c r="AQ139" s="2" t="e">
        <f t="shared" si="34"/>
        <v>#DIV/0!</v>
      </c>
      <c r="AR139" s="2" t="e">
        <f t="shared" si="35"/>
        <v>#DIV/0!</v>
      </c>
      <c r="AS139" s="2" t="e">
        <f t="shared" si="35"/>
        <v>#DIV/0!</v>
      </c>
      <c r="AT139" s="2" t="e">
        <f t="shared" si="36"/>
        <v>#DIV/0!</v>
      </c>
      <c r="AU139" s="2" t="e">
        <f t="shared" si="36"/>
        <v>#DIV/0!</v>
      </c>
      <c r="AV139" s="2" t="e">
        <f t="shared" si="37"/>
        <v>#DIV/0!</v>
      </c>
      <c r="AW139" s="8"/>
    </row>
    <row r="140" spans="4:49">
      <c r="D140" s="2">
        <v>39.962591199999999</v>
      </c>
      <c r="E140" s="2">
        <v>1.0078250321</v>
      </c>
      <c r="F140" s="2">
        <v>15.9949146221</v>
      </c>
      <c r="G140" s="2">
        <f t="shared" si="38"/>
        <v>18.0105646863</v>
      </c>
      <c r="H140" s="2">
        <v>12</v>
      </c>
      <c r="I140" s="2">
        <f t="shared" si="39"/>
        <v>216.1267762356</v>
      </c>
      <c r="J140" s="2">
        <f t="shared" si="40"/>
        <v>256.08936743560002</v>
      </c>
      <c r="K140" s="2">
        <f t="shared" si="41"/>
        <v>128.04468371780001</v>
      </c>
      <c r="L140" s="2">
        <f t="shared" si="42"/>
        <v>216.1267762356</v>
      </c>
      <c r="M140" s="2">
        <f t="shared" si="43"/>
        <v>238.07880274930002</v>
      </c>
      <c r="N140" s="2">
        <f t="shared" si="44"/>
        <v>119.03940137465001</v>
      </c>
      <c r="O140" s="5">
        <v>7004</v>
      </c>
      <c r="P140" s="2">
        <f t="shared" si="29"/>
        <v>6511.4141643363319</v>
      </c>
      <c r="Q140" s="2">
        <f t="shared" si="30"/>
        <v>217.13460126769999</v>
      </c>
      <c r="R140" s="9">
        <v>12</v>
      </c>
      <c r="S140" s="2" t="s">
        <v>174</v>
      </c>
      <c r="V140" s="2">
        <v>5.9328500000000002</v>
      </c>
      <c r="W140" s="10">
        <v>0.92978000000000005</v>
      </c>
      <c r="X140" s="2">
        <v>2.7697099999999999</v>
      </c>
      <c r="Y140" s="2">
        <v>0.99417</v>
      </c>
      <c r="Z140" s="2">
        <f t="shared" si="48"/>
        <v>6.9853970520809341</v>
      </c>
      <c r="AA140" s="2">
        <f t="shared" si="49"/>
        <v>3.2610843134613354</v>
      </c>
      <c r="AB140" s="2">
        <f t="shared" si="47"/>
        <v>3.0317348072197547</v>
      </c>
      <c r="AC140" s="10">
        <f t="shared" si="45"/>
        <v>6.2931991891178205</v>
      </c>
      <c r="AD140" s="3">
        <v>5</v>
      </c>
      <c r="AE140" s="2">
        <f>SUM(AC140:AC144)/AD140</f>
        <v>6.4488270759353821</v>
      </c>
      <c r="AF140" s="3">
        <v>6.8992383797430454</v>
      </c>
      <c r="AG140" s="2">
        <f t="shared" si="31"/>
        <v>0.45041130380766337</v>
      </c>
      <c r="AH140" s="2">
        <f t="shared" si="25"/>
        <v>2.4519642017969464E-2</v>
      </c>
      <c r="AI140" s="2">
        <f t="shared" si="26"/>
        <v>2.8064348432082203E-2</v>
      </c>
      <c r="AJ140" s="2">
        <f t="shared" si="32"/>
        <v>3.5447064141127388E-3</v>
      </c>
      <c r="AL140" s="2">
        <f t="shared" si="33"/>
        <v>189.69220572953452</v>
      </c>
      <c r="AM140" s="2">
        <f t="shared" si="33"/>
        <v>217.11524795274059</v>
      </c>
      <c r="AN140" s="2">
        <f t="shared" si="27"/>
        <v>228.51739901600527</v>
      </c>
      <c r="AO140" s="2">
        <f t="shared" si="28"/>
        <v>261.55324388824107</v>
      </c>
      <c r="AP140" s="2">
        <f t="shared" si="34"/>
        <v>7.4143120014225713E-20</v>
      </c>
      <c r="AQ140" s="2">
        <f t="shared" si="34"/>
        <v>8.4861693836965441E-20</v>
      </c>
      <c r="AR140" s="2">
        <f t="shared" si="35"/>
        <v>44650.038147865402</v>
      </c>
      <c r="AS140" s="2">
        <f t="shared" si="35"/>
        <v>51104.915282577495</v>
      </c>
      <c r="AT140" s="2">
        <f t="shared" si="36"/>
        <v>44.650038147865402</v>
      </c>
      <c r="AU140" s="2">
        <f t="shared" si="36"/>
        <v>51.104915282577494</v>
      </c>
      <c r="AV140" s="2">
        <f t="shared" si="37"/>
        <v>6.4548771347120919</v>
      </c>
      <c r="AW140" s="9">
        <v>12</v>
      </c>
    </row>
    <row r="141" spans="4:49">
      <c r="D141" s="2">
        <v>39.962591199999999</v>
      </c>
      <c r="E141" s="2">
        <v>1.0078250321</v>
      </c>
      <c r="F141" s="2">
        <v>15.9949146221</v>
      </c>
      <c r="G141" s="2">
        <f t="shared" si="38"/>
        <v>18.0105646863</v>
      </c>
      <c r="H141" s="2">
        <v>12</v>
      </c>
      <c r="I141" s="2">
        <f t="shared" si="39"/>
        <v>216.1267762356</v>
      </c>
      <c r="J141" s="2">
        <f t="shared" si="40"/>
        <v>256.08936743560002</v>
      </c>
      <c r="K141" s="2">
        <f t="shared" si="41"/>
        <v>128.04468371780001</v>
      </c>
      <c r="L141" s="2">
        <f t="shared" si="42"/>
        <v>216.1267762356</v>
      </c>
      <c r="M141" s="2">
        <f t="shared" si="43"/>
        <v>238.07880274930002</v>
      </c>
      <c r="N141" s="2">
        <f t="shared" si="44"/>
        <v>119.03940137465001</v>
      </c>
      <c r="O141" s="5">
        <v>7004</v>
      </c>
      <c r="P141" s="2">
        <f t="shared" si="29"/>
        <v>6511.4141643363319</v>
      </c>
      <c r="Q141" s="2">
        <f t="shared" si="30"/>
        <v>217.13460126769999</v>
      </c>
      <c r="R141" s="9"/>
      <c r="S141" s="2" t="s">
        <v>175</v>
      </c>
      <c r="V141" s="2">
        <v>6.0002199999999997</v>
      </c>
      <c r="W141" s="10">
        <v>0.96694999999999998</v>
      </c>
      <c r="X141" s="2">
        <v>2.0550899999999999</v>
      </c>
      <c r="Y141" s="2">
        <v>0.99589000000000005</v>
      </c>
      <c r="Z141" s="2">
        <f t="shared" si="48"/>
        <v>7.0647191652978014</v>
      </c>
      <c r="AA141" s="2">
        <f t="shared" si="49"/>
        <v>2.4196835631713265</v>
      </c>
      <c r="AB141" s="2">
        <f t="shared" si="47"/>
        <v>2.2495091128563081</v>
      </c>
      <c r="AC141" s="10">
        <f t="shared" si="45"/>
        <v>6.6970116944576477</v>
      </c>
      <c r="AE141" s="2" t="e">
        <f t="shared" si="46"/>
        <v>#DIV/0!</v>
      </c>
      <c r="AG141" s="2" t="e">
        <f t="shared" si="31"/>
        <v>#DIV/0!</v>
      </c>
      <c r="AH141" s="2" t="e">
        <f t="shared" si="25"/>
        <v>#DIV/0!</v>
      </c>
      <c r="AI141" s="2">
        <f t="shared" si="26"/>
        <v>0</v>
      </c>
      <c r="AJ141" s="2" t="e">
        <f t="shared" si="32"/>
        <v>#DIV/0!</v>
      </c>
      <c r="AL141" s="2" t="e">
        <f t="shared" si="33"/>
        <v>#DIV/0!</v>
      </c>
      <c r="AM141" s="2">
        <f t="shared" si="33"/>
        <v>0</v>
      </c>
      <c r="AN141" s="2" t="e">
        <f t="shared" si="27"/>
        <v>#DIV/0!</v>
      </c>
      <c r="AO141" s="2">
        <f t="shared" si="28"/>
        <v>0</v>
      </c>
      <c r="AP141" s="2" t="e">
        <f t="shared" si="34"/>
        <v>#DIV/0!</v>
      </c>
      <c r="AQ141" s="2">
        <f t="shared" si="34"/>
        <v>0</v>
      </c>
      <c r="AR141" s="2" t="e">
        <f t="shared" si="35"/>
        <v>#DIV/0!</v>
      </c>
      <c r="AS141" s="2">
        <f t="shared" si="35"/>
        <v>0</v>
      </c>
      <c r="AT141" s="2" t="e">
        <f t="shared" si="36"/>
        <v>#DIV/0!</v>
      </c>
      <c r="AU141" s="2">
        <f t="shared" si="36"/>
        <v>0</v>
      </c>
      <c r="AV141" s="2" t="e">
        <f t="shared" si="37"/>
        <v>#DIV/0!</v>
      </c>
      <c r="AW141" s="9"/>
    </row>
    <row r="142" spans="4:49">
      <c r="D142" s="2">
        <v>39.962591199999999</v>
      </c>
      <c r="E142" s="2">
        <v>1.0078250321</v>
      </c>
      <c r="F142" s="2">
        <v>15.9949146221</v>
      </c>
      <c r="G142" s="2">
        <f t="shared" si="38"/>
        <v>18.0105646863</v>
      </c>
      <c r="H142" s="2">
        <v>12</v>
      </c>
      <c r="I142" s="2">
        <f t="shared" si="39"/>
        <v>216.1267762356</v>
      </c>
      <c r="J142" s="2">
        <f t="shared" si="40"/>
        <v>256.08936743560002</v>
      </c>
      <c r="K142" s="2">
        <f t="shared" si="41"/>
        <v>128.04468371780001</v>
      </c>
      <c r="L142" s="2">
        <f t="shared" si="42"/>
        <v>216.1267762356</v>
      </c>
      <c r="M142" s="2">
        <f t="shared" si="43"/>
        <v>238.07880274930002</v>
      </c>
      <c r="N142" s="2">
        <f t="shared" si="44"/>
        <v>119.03940137465001</v>
      </c>
      <c r="O142" s="5">
        <v>7004</v>
      </c>
      <c r="P142" s="2">
        <f t="shared" si="29"/>
        <v>6511.4141643363319</v>
      </c>
      <c r="Q142" s="2">
        <f t="shared" si="30"/>
        <v>217.13460126769999</v>
      </c>
      <c r="R142" s="9"/>
      <c r="S142" s="2" t="s">
        <v>176</v>
      </c>
      <c r="V142" s="2">
        <v>5.5731299999999999</v>
      </c>
      <c r="W142" s="10">
        <v>0.94786999999999999</v>
      </c>
      <c r="X142" s="2">
        <v>2.2109700000000001</v>
      </c>
      <c r="Y142" s="2">
        <v>0.99582999999999999</v>
      </c>
      <c r="Z142" s="2">
        <f t="shared" si="48"/>
        <v>6.5618591187816673</v>
      </c>
      <c r="AA142" s="2">
        <f t="shared" si="49"/>
        <v>2.6032182374810393</v>
      </c>
      <c r="AB142" s="2">
        <f t="shared" si="47"/>
        <v>2.4201359372348232</v>
      </c>
      <c r="AC142" s="10">
        <f t="shared" si="45"/>
        <v>6.0992570973883895</v>
      </c>
      <c r="AE142" s="2" t="e">
        <f t="shared" si="46"/>
        <v>#DIV/0!</v>
      </c>
      <c r="AG142" s="2" t="e">
        <f t="shared" si="31"/>
        <v>#DIV/0!</v>
      </c>
      <c r="AH142" s="2" t="e">
        <f t="shared" si="25"/>
        <v>#DIV/0!</v>
      </c>
      <c r="AI142" s="2">
        <f t="shared" si="26"/>
        <v>0</v>
      </c>
      <c r="AJ142" s="2" t="e">
        <f t="shared" si="32"/>
        <v>#DIV/0!</v>
      </c>
      <c r="AL142" s="2" t="e">
        <f t="shared" si="33"/>
        <v>#DIV/0!</v>
      </c>
      <c r="AM142" s="2">
        <f t="shared" si="33"/>
        <v>0</v>
      </c>
      <c r="AN142" s="2" t="e">
        <f t="shared" si="27"/>
        <v>#DIV/0!</v>
      </c>
      <c r="AO142" s="2">
        <f t="shared" si="28"/>
        <v>0</v>
      </c>
      <c r="AP142" s="2" t="e">
        <f t="shared" si="34"/>
        <v>#DIV/0!</v>
      </c>
      <c r="AQ142" s="2">
        <f t="shared" si="34"/>
        <v>0</v>
      </c>
      <c r="AR142" s="2" t="e">
        <f t="shared" si="35"/>
        <v>#DIV/0!</v>
      </c>
      <c r="AS142" s="2">
        <f t="shared" si="35"/>
        <v>0</v>
      </c>
      <c r="AT142" s="2" t="e">
        <f t="shared" si="36"/>
        <v>#DIV/0!</v>
      </c>
      <c r="AU142" s="2">
        <f t="shared" si="36"/>
        <v>0</v>
      </c>
      <c r="AV142" s="2" t="e">
        <f t="shared" si="37"/>
        <v>#DIV/0!</v>
      </c>
      <c r="AW142" s="9"/>
    </row>
    <row r="143" spans="4:49">
      <c r="D143" s="2">
        <v>39.962591199999999</v>
      </c>
      <c r="E143" s="2">
        <v>1.0078250321</v>
      </c>
      <c r="F143" s="2">
        <v>15.9949146221</v>
      </c>
      <c r="G143" s="2">
        <f t="shared" si="38"/>
        <v>18.0105646863</v>
      </c>
      <c r="H143" s="2">
        <v>12</v>
      </c>
      <c r="I143" s="2">
        <f t="shared" si="39"/>
        <v>216.1267762356</v>
      </c>
      <c r="J143" s="2">
        <f t="shared" si="40"/>
        <v>256.08936743560002</v>
      </c>
      <c r="K143" s="2">
        <f t="shared" si="41"/>
        <v>128.04468371780001</v>
      </c>
      <c r="L143" s="2">
        <f t="shared" si="42"/>
        <v>216.1267762356</v>
      </c>
      <c r="M143" s="2">
        <f t="shared" si="43"/>
        <v>238.07880274930002</v>
      </c>
      <c r="N143" s="2">
        <f t="shared" si="44"/>
        <v>119.03940137465001</v>
      </c>
      <c r="O143" s="5">
        <v>7004</v>
      </c>
      <c r="P143" s="2">
        <f t="shared" si="29"/>
        <v>6511.4141643363319</v>
      </c>
      <c r="Q143" s="2">
        <f t="shared" si="30"/>
        <v>217.13460126769999</v>
      </c>
      <c r="R143" s="9"/>
      <c r="S143" s="2" t="s">
        <v>177</v>
      </c>
      <c r="V143" s="2">
        <v>6.2007700000000003</v>
      </c>
      <c r="W143" s="10">
        <v>0.92906</v>
      </c>
      <c r="X143" s="2">
        <v>2.1816800000000001</v>
      </c>
      <c r="Y143" s="2">
        <v>0.99556</v>
      </c>
      <c r="Z143" s="2">
        <f t="shared" si="48"/>
        <v>7.3008487453132807</v>
      </c>
      <c r="AA143" s="2">
        <f t="shared" si="49"/>
        <v>2.5687318979215608</v>
      </c>
      <c r="AB143" s="2">
        <f t="shared" si="47"/>
        <v>2.3880749949327527</v>
      </c>
      <c r="AC143" s="10">
        <f t="shared" si="45"/>
        <v>6.8992383797430454</v>
      </c>
      <c r="AE143" s="2" t="e">
        <f t="shared" si="46"/>
        <v>#DIV/0!</v>
      </c>
      <c r="AG143" s="2" t="e">
        <f t="shared" si="31"/>
        <v>#DIV/0!</v>
      </c>
      <c r="AH143" s="2" t="e">
        <f t="shared" si="25"/>
        <v>#DIV/0!</v>
      </c>
      <c r="AI143" s="2">
        <f t="shared" si="26"/>
        <v>0</v>
      </c>
      <c r="AJ143" s="2" t="e">
        <f t="shared" si="32"/>
        <v>#DIV/0!</v>
      </c>
      <c r="AL143" s="2" t="e">
        <f t="shared" si="33"/>
        <v>#DIV/0!</v>
      </c>
      <c r="AM143" s="2">
        <f t="shared" si="33"/>
        <v>0</v>
      </c>
      <c r="AN143" s="2" t="e">
        <f t="shared" si="27"/>
        <v>#DIV/0!</v>
      </c>
      <c r="AO143" s="2">
        <f t="shared" si="28"/>
        <v>0</v>
      </c>
      <c r="AP143" s="2" t="e">
        <f t="shared" si="34"/>
        <v>#DIV/0!</v>
      </c>
      <c r="AQ143" s="2">
        <f t="shared" si="34"/>
        <v>0</v>
      </c>
      <c r="AR143" s="2" t="e">
        <f t="shared" si="35"/>
        <v>#DIV/0!</v>
      </c>
      <c r="AS143" s="2">
        <f t="shared" si="35"/>
        <v>0</v>
      </c>
      <c r="AT143" s="2" t="e">
        <f t="shared" si="36"/>
        <v>#DIV/0!</v>
      </c>
      <c r="AU143" s="2">
        <f t="shared" si="36"/>
        <v>0</v>
      </c>
      <c r="AV143" s="2" t="e">
        <f t="shared" si="37"/>
        <v>#DIV/0!</v>
      </c>
      <c r="AW143" s="9"/>
    </row>
    <row r="144" spans="4:49">
      <c r="D144" s="2">
        <v>39.962591199999999</v>
      </c>
      <c r="E144" s="2">
        <v>1.0078250321</v>
      </c>
      <c r="F144" s="2">
        <v>15.9949146221</v>
      </c>
      <c r="G144" s="2">
        <f t="shared" si="38"/>
        <v>18.0105646863</v>
      </c>
      <c r="H144" s="2">
        <v>12</v>
      </c>
      <c r="I144" s="2">
        <f t="shared" si="39"/>
        <v>216.1267762356</v>
      </c>
      <c r="J144" s="2">
        <f t="shared" si="40"/>
        <v>256.08936743560002</v>
      </c>
      <c r="K144" s="2">
        <f t="shared" si="41"/>
        <v>128.04468371780001</v>
      </c>
      <c r="L144" s="2">
        <f t="shared" si="42"/>
        <v>216.1267762356</v>
      </c>
      <c r="M144" s="2">
        <f t="shared" si="43"/>
        <v>238.07880274930002</v>
      </c>
      <c r="N144" s="2">
        <f t="shared" si="44"/>
        <v>119.03940137465001</v>
      </c>
      <c r="O144" s="5">
        <v>7004</v>
      </c>
      <c r="P144" s="2">
        <f t="shared" si="29"/>
        <v>6511.4141643363319</v>
      </c>
      <c r="Q144" s="2">
        <f t="shared" si="30"/>
        <v>217.13460126769999</v>
      </c>
      <c r="R144" s="9"/>
      <c r="S144" s="2" t="s">
        <v>178</v>
      </c>
      <c r="V144" s="2">
        <v>5.6961899999999996</v>
      </c>
      <c r="W144" s="10">
        <v>0.93267</v>
      </c>
      <c r="X144" s="2">
        <v>2.20966</v>
      </c>
      <c r="Y144" s="2">
        <v>0.99609000000000003</v>
      </c>
      <c r="Z144" s="2">
        <f t="shared" si="48"/>
        <v>6.7067511961524211</v>
      </c>
      <c r="AA144" s="2">
        <f t="shared" si="49"/>
        <v>2.6016758303515437</v>
      </c>
      <c r="AB144" s="2">
        <f t="shared" si="47"/>
        <v>2.418702006390995</v>
      </c>
      <c r="AC144" s="10">
        <f t="shared" si="45"/>
        <v>6.2554290189700108</v>
      </c>
      <c r="AE144" s="2" t="e">
        <f t="shared" si="46"/>
        <v>#DIV/0!</v>
      </c>
      <c r="AG144" s="2" t="e">
        <f t="shared" si="31"/>
        <v>#DIV/0!</v>
      </c>
      <c r="AH144" s="2" t="e">
        <f t="shared" si="25"/>
        <v>#DIV/0!</v>
      </c>
      <c r="AI144" s="2">
        <f t="shared" si="26"/>
        <v>0</v>
      </c>
      <c r="AJ144" s="2" t="e">
        <f t="shared" si="32"/>
        <v>#DIV/0!</v>
      </c>
      <c r="AL144" s="2" t="e">
        <f t="shared" si="33"/>
        <v>#DIV/0!</v>
      </c>
      <c r="AM144" s="2">
        <f t="shared" si="33"/>
        <v>0</v>
      </c>
      <c r="AN144" s="2" t="e">
        <f t="shared" si="27"/>
        <v>#DIV/0!</v>
      </c>
      <c r="AO144" s="2">
        <f t="shared" si="28"/>
        <v>0</v>
      </c>
      <c r="AP144" s="2" t="e">
        <f t="shared" si="34"/>
        <v>#DIV/0!</v>
      </c>
      <c r="AQ144" s="2">
        <f t="shared" si="34"/>
        <v>0</v>
      </c>
      <c r="AR144" s="2" t="e">
        <f t="shared" si="35"/>
        <v>#DIV/0!</v>
      </c>
      <c r="AS144" s="2">
        <f t="shared" si="35"/>
        <v>0</v>
      </c>
      <c r="AT144" s="2" t="e">
        <f t="shared" si="36"/>
        <v>#DIV/0!</v>
      </c>
      <c r="AU144" s="2">
        <f t="shared" si="36"/>
        <v>0</v>
      </c>
      <c r="AV144" s="2" t="e">
        <f t="shared" si="37"/>
        <v>#DIV/0!</v>
      </c>
      <c r="AW144" s="9"/>
    </row>
    <row r="145" spans="4:49">
      <c r="D145" s="2">
        <v>39.962591199999999</v>
      </c>
      <c r="E145" s="2">
        <v>1.0078250321</v>
      </c>
      <c r="F145" s="2">
        <v>15.9949146221</v>
      </c>
      <c r="G145" s="2">
        <f t="shared" si="38"/>
        <v>18.0105646863</v>
      </c>
      <c r="I145" s="2">
        <f t="shared" si="39"/>
        <v>0</v>
      </c>
      <c r="J145" s="2">
        <f t="shared" si="40"/>
        <v>39.962591199999999</v>
      </c>
      <c r="K145" s="2">
        <f t="shared" si="41"/>
        <v>19.981295599999999</v>
      </c>
      <c r="L145" s="2">
        <f t="shared" si="42"/>
        <v>0</v>
      </c>
      <c r="M145" s="2">
        <f t="shared" si="43"/>
        <v>21.952026513699998</v>
      </c>
      <c r="N145" s="2">
        <f t="shared" si="44"/>
        <v>10.976013256849999</v>
      </c>
      <c r="P145" s="2">
        <f t="shared" si="29"/>
        <v>0</v>
      </c>
      <c r="Q145" s="2">
        <f t="shared" si="30"/>
        <v>1.0078250321</v>
      </c>
      <c r="R145" s="9"/>
      <c r="Z145" s="2">
        <f t="shared" si="48"/>
        <v>0</v>
      </c>
      <c r="AA145" s="2">
        <f t="shared" si="49"/>
        <v>0</v>
      </c>
      <c r="AB145" s="2">
        <f t="shared" si="47"/>
        <v>0</v>
      </c>
      <c r="AC145" s="3">
        <f t="shared" si="45"/>
        <v>0</v>
      </c>
      <c r="AE145" s="2" t="e">
        <f t="shared" si="46"/>
        <v>#DIV/0!</v>
      </c>
      <c r="AG145" s="2" t="e">
        <f t="shared" si="31"/>
        <v>#DIV/0!</v>
      </c>
      <c r="AH145" s="2" t="e">
        <f t="shared" si="25"/>
        <v>#DIV/0!</v>
      </c>
      <c r="AI145" s="2" t="e">
        <f t="shared" si="26"/>
        <v>#DIV/0!</v>
      </c>
      <c r="AJ145" s="2" t="e">
        <f t="shared" si="32"/>
        <v>#DIV/0!</v>
      </c>
      <c r="AL145" s="2" t="e">
        <f t="shared" si="33"/>
        <v>#DIV/0!</v>
      </c>
      <c r="AM145" s="2" t="e">
        <f t="shared" si="33"/>
        <v>#DIV/0!</v>
      </c>
      <c r="AN145" s="2" t="e">
        <f t="shared" si="27"/>
        <v>#DIV/0!</v>
      </c>
      <c r="AO145" s="2" t="e">
        <f t="shared" si="28"/>
        <v>#DIV/0!</v>
      </c>
      <c r="AP145" s="2" t="e">
        <f t="shared" si="34"/>
        <v>#DIV/0!</v>
      </c>
      <c r="AQ145" s="2" t="e">
        <f t="shared" si="34"/>
        <v>#DIV/0!</v>
      </c>
      <c r="AR145" s="2" t="e">
        <f t="shared" si="35"/>
        <v>#DIV/0!</v>
      </c>
      <c r="AS145" s="2" t="e">
        <f t="shared" si="35"/>
        <v>#DIV/0!</v>
      </c>
      <c r="AT145" s="2" t="e">
        <f t="shared" si="36"/>
        <v>#DIV/0!</v>
      </c>
      <c r="AU145" s="2" t="e">
        <f t="shared" si="36"/>
        <v>#DIV/0!</v>
      </c>
      <c r="AV145" s="2" t="e">
        <f t="shared" si="37"/>
        <v>#DIV/0!</v>
      </c>
      <c r="AW145" s="9"/>
    </row>
    <row r="146" spans="4:49">
      <c r="D146" s="2">
        <v>39.962591199999999</v>
      </c>
      <c r="E146" s="2">
        <v>1.0078250321</v>
      </c>
      <c r="F146" s="2">
        <v>15.9949146221</v>
      </c>
      <c r="G146" s="2">
        <f t="shared" si="38"/>
        <v>18.0105646863</v>
      </c>
      <c r="H146" s="2">
        <v>13</v>
      </c>
      <c r="I146" s="2">
        <f t="shared" si="39"/>
        <v>234.13734092190001</v>
      </c>
      <c r="J146" s="2">
        <f t="shared" si="40"/>
        <v>274.0999321219</v>
      </c>
      <c r="K146" s="2">
        <f t="shared" si="41"/>
        <v>137.04996606095</v>
      </c>
      <c r="L146" s="2">
        <f t="shared" si="42"/>
        <v>234.13734092190001</v>
      </c>
      <c r="M146" s="2">
        <f t="shared" si="43"/>
        <v>256.08936743560002</v>
      </c>
      <c r="N146" s="2">
        <f t="shared" si="44"/>
        <v>128.04468371780001</v>
      </c>
      <c r="O146" s="7">
        <v>7005</v>
      </c>
      <c r="P146" s="2">
        <f t="shared" si="29"/>
        <v>6544.7152978081631</v>
      </c>
      <c r="Q146" s="2">
        <f t="shared" si="30"/>
        <v>235.14516595399999</v>
      </c>
      <c r="R146" s="9">
        <v>13</v>
      </c>
      <c r="S146" s="2" t="s">
        <v>179</v>
      </c>
      <c r="V146" s="2">
        <v>5.5450400000000002</v>
      </c>
      <c r="W146" s="10">
        <v>0.93754999999999999</v>
      </c>
      <c r="X146" s="2">
        <v>1.57273</v>
      </c>
      <c r="Y146" s="2">
        <v>0.99817</v>
      </c>
      <c r="Z146" s="2">
        <f t="shared" si="48"/>
        <v>6.5287856712492083</v>
      </c>
      <c r="AA146" s="2">
        <f t="shared" si="49"/>
        <v>1.8517480647107625</v>
      </c>
      <c r="AB146" s="2">
        <f t="shared" si="47"/>
        <v>1.7300733599998843</v>
      </c>
      <c r="AC146" s="10">
        <f t="shared" si="45"/>
        <v>6.2953862876020308</v>
      </c>
      <c r="AD146" s="3">
        <v>4</v>
      </c>
      <c r="AE146" s="2">
        <f>(SUM(AC146:AC148)+SUM(AC151))/AD146</f>
        <v>6.2041712939550395</v>
      </c>
      <c r="AF146" s="3">
        <v>6.3785006992980451</v>
      </c>
      <c r="AG146" s="2">
        <f t="shared" si="31"/>
        <v>0.17432940534300556</v>
      </c>
      <c r="AH146" s="2">
        <f t="shared" si="25"/>
        <v>2.4166967806521864E-2</v>
      </c>
      <c r="AI146" s="2">
        <f t="shared" si="26"/>
        <v>2.5544171338663262E-2</v>
      </c>
      <c r="AJ146" s="2">
        <f t="shared" si="32"/>
        <v>1.3772035321413974E-3</v>
      </c>
      <c r="AL146" s="2">
        <f t="shared" si="33"/>
        <v>186.96379929422068</v>
      </c>
      <c r="AM146" s="2">
        <f t="shared" si="33"/>
        <v>197.61830948482427</v>
      </c>
      <c r="AN146" s="2">
        <f t="shared" si="27"/>
        <v>221.62094385671944</v>
      </c>
      <c r="AO146" s="2">
        <f t="shared" si="28"/>
        <v>234.25046151567938</v>
      </c>
      <c r="AP146" s="2">
        <f t="shared" si="34"/>
        <v>7.1905545524276951E-20</v>
      </c>
      <c r="AQ146" s="2">
        <f t="shared" si="34"/>
        <v>7.6003228447074724E-20</v>
      </c>
      <c r="AR146" s="2">
        <f t="shared" si="35"/>
        <v>43302.539063449563</v>
      </c>
      <c r="AS146" s="2">
        <f t="shared" si="35"/>
        <v>45770.221820604544</v>
      </c>
      <c r="AT146" s="2">
        <f t="shared" si="36"/>
        <v>43.302539063449565</v>
      </c>
      <c r="AU146" s="2">
        <f t="shared" si="36"/>
        <v>45.77022182060454</v>
      </c>
      <c r="AV146" s="2">
        <f t="shared" si="37"/>
        <v>2.4676827571549751</v>
      </c>
      <c r="AW146" s="9">
        <v>13</v>
      </c>
    </row>
    <row r="147" spans="4:49">
      <c r="D147" s="2">
        <v>39.962591199999999</v>
      </c>
      <c r="E147" s="2">
        <v>1.0078250321</v>
      </c>
      <c r="F147" s="2">
        <v>15.9949146221</v>
      </c>
      <c r="G147" s="2">
        <f t="shared" si="38"/>
        <v>18.0105646863</v>
      </c>
      <c r="H147" s="2">
        <v>13</v>
      </c>
      <c r="I147" s="2">
        <f t="shared" si="39"/>
        <v>234.13734092190001</v>
      </c>
      <c r="J147" s="2">
        <f t="shared" si="40"/>
        <v>274.0999321219</v>
      </c>
      <c r="K147" s="2">
        <f t="shared" si="41"/>
        <v>137.04996606095</v>
      </c>
      <c r="L147" s="2">
        <f t="shared" si="42"/>
        <v>234.13734092190001</v>
      </c>
      <c r="M147" s="2">
        <f t="shared" si="43"/>
        <v>256.08936743560002</v>
      </c>
      <c r="N147" s="2">
        <f t="shared" si="44"/>
        <v>128.04468371780001</v>
      </c>
      <c r="O147" s="7">
        <v>7005</v>
      </c>
      <c r="P147" s="2">
        <f t="shared" si="29"/>
        <v>6544.7152978081631</v>
      </c>
      <c r="Q147" s="2">
        <f t="shared" si="30"/>
        <v>235.14516595399999</v>
      </c>
      <c r="R147" s="9"/>
      <c r="S147" s="2" t="s">
        <v>180</v>
      </c>
      <c r="V147" s="2">
        <v>5.4144399999999999</v>
      </c>
      <c r="W147" s="10">
        <v>0.92073000000000005</v>
      </c>
      <c r="X147" s="2">
        <v>1.5860300000000001</v>
      </c>
      <c r="Y147" s="2">
        <v>0.99811000000000005</v>
      </c>
      <c r="Z147" s="2">
        <f t="shared" si="48"/>
        <v>6.3750159223086866</v>
      </c>
      <c r="AA147" s="2">
        <f t="shared" si="49"/>
        <v>1.8674076180102184</v>
      </c>
      <c r="AB147" s="2">
        <f t="shared" si="47"/>
        <v>1.7447039550085626</v>
      </c>
      <c r="AC147" s="10">
        <f t="shared" si="45"/>
        <v>6.1316258952309504</v>
      </c>
      <c r="AE147" s="2" t="e">
        <f t="shared" si="46"/>
        <v>#DIV/0!</v>
      </c>
      <c r="AG147" s="2" t="e">
        <f t="shared" si="31"/>
        <v>#DIV/0!</v>
      </c>
      <c r="AH147" s="2" t="e">
        <f t="shared" si="25"/>
        <v>#DIV/0!</v>
      </c>
      <c r="AI147" s="2">
        <f t="shared" si="26"/>
        <v>0</v>
      </c>
      <c r="AJ147" s="2" t="e">
        <f t="shared" si="32"/>
        <v>#DIV/0!</v>
      </c>
      <c r="AL147" s="2" t="e">
        <f t="shared" si="33"/>
        <v>#DIV/0!</v>
      </c>
      <c r="AM147" s="2">
        <f t="shared" si="33"/>
        <v>0</v>
      </c>
      <c r="AN147" s="2" t="e">
        <f t="shared" si="27"/>
        <v>#DIV/0!</v>
      </c>
      <c r="AO147" s="2">
        <f t="shared" si="28"/>
        <v>0</v>
      </c>
      <c r="AP147" s="2" t="e">
        <f t="shared" si="34"/>
        <v>#DIV/0!</v>
      </c>
      <c r="AQ147" s="2">
        <f t="shared" si="34"/>
        <v>0</v>
      </c>
      <c r="AR147" s="2" t="e">
        <f t="shared" si="35"/>
        <v>#DIV/0!</v>
      </c>
      <c r="AS147" s="2">
        <f t="shared" si="35"/>
        <v>0</v>
      </c>
      <c r="AT147" s="2" t="e">
        <f t="shared" si="36"/>
        <v>#DIV/0!</v>
      </c>
      <c r="AU147" s="2">
        <f t="shared" si="36"/>
        <v>0</v>
      </c>
      <c r="AV147" s="2" t="e">
        <f t="shared" si="37"/>
        <v>#DIV/0!</v>
      </c>
      <c r="AW147" s="9"/>
    </row>
    <row r="148" spans="4:49">
      <c r="D148" s="2">
        <v>39.962591199999999</v>
      </c>
      <c r="E148" s="2">
        <v>1.0078250321</v>
      </c>
      <c r="F148" s="2">
        <v>15.9949146221</v>
      </c>
      <c r="G148" s="2">
        <f t="shared" si="38"/>
        <v>18.0105646863</v>
      </c>
      <c r="H148" s="2">
        <v>13</v>
      </c>
      <c r="I148" s="2">
        <f t="shared" si="39"/>
        <v>234.13734092190001</v>
      </c>
      <c r="J148" s="2">
        <f t="shared" si="40"/>
        <v>274.0999321219</v>
      </c>
      <c r="K148" s="2">
        <f t="shared" si="41"/>
        <v>137.04996606095</v>
      </c>
      <c r="L148" s="2">
        <f t="shared" si="42"/>
        <v>234.13734092190001</v>
      </c>
      <c r="M148" s="2">
        <f t="shared" si="43"/>
        <v>256.08936743560002</v>
      </c>
      <c r="N148" s="2">
        <f t="shared" si="44"/>
        <v>128.04468371780001</v>
      </c>
      <c r="O148" s="7">
        <v>7005</v>
      </c>
      <c r="P148" s="2">
        <f t="shared" si="29"/>
        <v>6544.7152978081631</v>
      </c>
      <c r="Q148" s="2">
        <f t="shared" si="30"/>
        <v>235.14516595399999</v>
      </c>
      <c r="R148" s="9"/>
      <c r="S148" s="2" t="s">
        <v>181</v>
      </c>
      <c r="V148" s="2">
        <v>5.6304699999999999</v>
      </c>
      <c r="W148" s="10">
        <v>0.91278999999999999</v>
      </c>
      <c r="X148" s="2">
        <v>1.6421699999999999</v>
      </c>
      <c r="Y148" s="2">
        <v>0.99641999999999997</v>
      </c>
      <c r="Z148" s="2">
        <f t="shared" si="48"/>
        <v>6.6293718094727048</v>
      </c>
      <c r="AA148" s="2">
        <f t="shared" si="49"/>
        <v>1.933507416674237</v>
      </c>
      <c r="AB148" s="2">
        <f t="shared" si="47"/>
        <v>1.8064604665715094</v>
      </c>
      <c r="AC148" s="10">
        <f t="shared" si="45"/>
        <v>6.3785006992980451</v>
      </c>
      <c r="AE148" s="2" t="e">
        <f t="shared" si="46"/>
        <v>#DIV/0!</v>
      </c>
      <c r="AG148" s="2" t="e">
        <f t="shared" si="31"/>
        <v>#DIV/0!</v>
      </c>
      <c r="AH148" s="2" t="e">
        <f t="shared" si="25"/>
        <v>#DIV/0!</v>
      </c>
      <c r="AI148" s="2">
        <f t="shared" si="26"/>
        <v>0</v>
      </c>
      <c r="AJ148" s="2" t="e">
        <f t="shared" si="32"/>
        <v>#DIV/0!</v>
      </c>
      <c r="AL148" s="2" t="e">
        <f t="shared" si="33"/>
        <v>#DIV/0!</v>
      </c>
      <c r="AM148" s="2">
        <f t="shared" si="33"/>
        <v>0</v>
      </c>
      <c r="AN148" s="2" t="e">
        <f t="shared" si="27"/>
        <v>#DIV/0!</v>
      </c>
      <c r="AO148" s="2">
        <f t="shared" si="28"/>
        <v>0</v>
      </c>
      <c r="AP148" s="2" t="e">
        <f t="shared" si="34"/>
        <v>#DIV/0!</v>
      </c>
      <c r="AQ148" s="2">
        <f t="shared" si="34"/>
        <v>0</v>
      </c>
      <c r="AR148" s="2" t="e">
        <f t="shared" si="35"/>
        <v>#DIV/0!</v>
      </c>
      <c r="AS148" s="2">
        <f t="shared" si="35"/>
        <v>0</v>
      </c>
      <c r="AT148" s="2" t="e">
        <f t="shared" si="36"/>
        <v>#DIV/0!</v>
      </c>
      <c r="AU148" s="2">
        <f t="shared" si="36"/>
        <v>0</v>
      </c>
      <c r="AV148" s="2" t="e">
        <f t="shared" si="37"/>
        <v>#DIV/0!</v>
      </c>
      <c r="AW148" s="9"/>
    </row>
    <row r="149" spans="4:49">
      <c r="D149" s="2">
        <v>39.962591199999999</v>
      </c>
      <c r="E149" s="2">
        <v>1.0078250321</v>
      </c>
      <c r="F149" s="2">
        <v>15.9949146221</v>
      </c>
      <c r="G149" s="2">
        <f t="shared" si="38"/>
        <v>18.0105646863</v>
      </c>
      <c r="H149" s="2">
        <v>13</v>
      </c>
      <c r="I149" s="2">
        <f t="shared" si="39"/>
        <v>234.13734092190001</v>
      </c>
      <c r="J149" s="2">
        <f t="shared" si="40"/>
        <v>274.0999321219</v>
      </c>
      <c r="K149" s="2">
        <f t="shared" si="41"/>
        <v>137.04996606095</v>
      </c>
      <c r="L149" s="2">
        <f t="shared" si="42"/>
        <v>234.13734092190001</v>
      </c>
      <c r="M149" s="2">
        <f t="shared" si="43"/>
        <v>256.08936743560002</v>
      </c>
      <c r="N149" s="2">
        <f t="shared" si="44"/>
        <v>128.04468371780001</v>
      </c>
      <c r="O149" s="7">
        <v>7005</v>
      </c>
      <c r="P149" s="2">
        <f t="shared" si="29"/>
        <v>6544.7152978081631</v>
      </c>
      <c r="Q149" s="2">
        <f t="shared" si="30"/>
        <v>235.14516595399999</v>
      </c>
      <c r="R149" s="9"/>
      <c r="S149" s="2" t="s">
        <v>182</v>
      </c>
      <c r="T149" s="2" t="s">
        <v>76</v>
      </c>
      <c r="V149" s="2">
        <v>5.9838699999999996</v>
      </c>
      <c r="W149" s="3">
        <v>0.87539</v>
      </c>
      <c r="X149" s="2">
        <v>1.6476500000000001</v>
      </c>
      <c r="Y149" s="2">
        <v>0.99665000000000004</v>
      </c>
      <c r="Z149" s="2">
        <f t="shared" si="48"/>
        <v>7.0454685114296725</v>
      </c>
      <c r="AA149" s="2">
        <f t="shared" si="49"/>
        <v>1.939959623597622</v>
      </c>
      <c r="AB149" s="2">
        <f t="shared" si="47"/>
        <v>1.81248871173298</v>
      </c>
      <c r="AC149" s="3">
        <f t="shared" si="45"/>
        <v>6.8083412969230306</v>
      </c>
      <c r="AE149" s="2" t="e">
        <f t="shared" si="46"/>
        <v>#DIV/0!</v>
      </c>
      <c r="AG149" s="2" t="e">
        <f t="shared" si="31"/>
        <v>#DIV/0!</v>
      </c>
      <c r="AH149" s="2" t="e">
        <f t="shared" si="25"/>
        <v>#DIV/0!</v>
      </c>
      <c r="AI149" s="2">
        <f t="shared" si="26"/>
        <v>0</v>
      </c>
      <c r="AJ149" s="2" t="e">
        <f t="shared" si="32"/>
        <v>#DIV/0!</v>
      </c>
      <c r="AL149" s="2" t="e">
        <f t="shared" si="33"/>
        <v>#DIV/0!</v>
      </c>
      <c r="AM149" s="2">
        <f t="shared" si="33"/>
        <v>0</v>
      </c>
      <c r="AN149" s="2" t="e">
        <f t="shared" si="27"/>
        <v>#DIV/0!</v>
      </c>
      <c r="AO149" s="2">
        <f t="shared" si="28"/>
        <v>0</v>
      </c>
      <c r="AP149" s="2" t="e">
        <f t="shared" si="34"/>
        <v>#DIV/0!</v>
      </c>
      <c r="AQ149" s="2">
        <f t="shared" si="34"/>
        <v>0</v>
      </c>
      <c r="AR149" s="2" t="e">
        <f t="shared" si="35"/>
        <v>#DIV/0!</v>
      </c>
      <c r="AS149" s="2">
        <f t="shared" si="35"/>
        <v>0</v>
      </c>
      <c r="AT149" s="2" t="e">
        <f t="shared" si="36"/>
        <v>#DIV/0!</v>
      </c>
      <c r="AU149" s="2">
        <f t="shared" si="36"/>
        <v>0</v>
      </c>
      <c r="AV149" s="2" t="e">
        <f t="shared" si="37"/>
        <v>#DIV/0!</v>
      </c>
      <c r="AW149" s="9"/>
    </row>
    <row r="150" spans="4:49">
      <c r="D150" s="2">
        <v>39.962591199999999</v>
      </c>
      <c r="E150" s="2">
        <v>1.0078250321</v>
      </c>
      <c r="F150" s="2">
        <v>15.9949146221</v>
      </c>
      <c r="G150" s="2">
        <f t="shared" si="38"/>
        <v>18.0105646863</v>
      </c>
      <c r="H150" s="2">
        <v>13</v>
      </c>
      <c r="I150" s="2">
        <f t="shared" si="39"/>
        <v>234.13734092190001</v>
      </c>
      <c r="J150" s="2">
        <f t="shared" si="40"/>
        <v>274.0999321219</v>
      </c>
      <c r="K150" s="2">
        <f t="shared" si="41"/>
        <v>137.04996606095</v>
      </c>
      <c r="L150" s="2">
        <f t="shared" si="42"/>
        <v>234.13734092190001</v>
      </c>
      <c r="M150" s="2">
        <f t="shared" si="43"/>
        <v>256.08936743560002</v>
      </c>
      <c r="N150" s="2">
        <f t="shared" si="44"/>
        <v>128.04468371780001</v>
      </c>
      <c r="O150" s="7">
        <v>7005</v>
      </c>
      <c r="P150" s="2">
        <f t="shared" si="29"/>
        <v>6544.7152978081631</v>
      </c>
      <c r="Q150" s="2">
        <f t="shared" si="30"/>
        <v>235.14516595399999</v>
      </c>
      <c r="R150" s="9"/>
      <c r="S150" s="2" t="s">
        <v>183</v>
      </c>
      <c r="T150" s="2" t="s">
        <v>76</v>
      </c>
      <c r="V150" s="2">
        <v>5.4186500000000004</v>
      </c>
      <c r="W150" s="3">
        <v>0.85523000000000005</v>
      </c>
      <c r="X150" s="2">
        <v>1.5892200000000001</v>
      </c>
      <c r="Y150" s="2">
        <v>0.99439</v>
      </c>
      <c r="Z150" s="2">
        <f t="shared" si="48"/>
        <v>6.379972818503477</v>
      </c>
      <c r="AA150" s="2">
        <f t="shared" si="49"/>
        <v>1.8711635559820428</v>
      </c>
      <c r="AB150" s="2">
        <f t="shared" si="47"/>
        <v>1.7482130977211703</v>
      </c>
      <c r="AC150" s="3">
        <f t="shared" si="45"/>
        <v>6.1357806455087163</v>
      </c>
      <c r="AE150" s="2" t="e">
        <f t="shared" si="46"/>
        <v>#DIV/0!</v>
      </c>
      <c r="AG150" s="2" t="e">
        <f t="shared" si="31"/>
        <v>#DIV/0!</v>
      </c>
      <c r="AH150" s="2" t="e">
        <f t="shared" si="25"/>
        <v>#DIV/0!</v>
      </c>
      <c r="AI150" s="2">
        <f t="shared" si="26"/>
        <v>0</v>
      </c>
      <c r="AJ150" s="2" t="e">
        <f t="shared" si="32"/>
        <v>#DIV/0!</v>
      </c>
      <c r="AL150" s="2" t="e">
        <f t="shared" si="33"/>
        <v>#DIV/0!</v>
      </c>
      <c r="AM150" s="2">
        <f t="shared" si="33"/>
        <v>0</v>
      </c>
      <c r="AN150" s="2" t="e">
        <f t="shared" si="27"/>
        <v>#DIV/0!</v>
      </c>
      <c r="AO150" s="2">
        <f t="shared" si="28"/>
        <v>0</v>
      </c>
      <c r="AP150" s="2" t="e">
        <f t="shared" si="34"/>
        <v>#DIV/0!</v>
      </c>
      <c r="AQ150" s="2">
        <f t="shared" si="34"/>
        <v>0</v>
      </c>
      <c r="AR150" s="2" t="e">
        <f t="shared" si="35"/>
        <v>#DIV/0!</v>
      </c>
      <c r="AS150" s="2">
        <f t="shared" si="35"/>
        <v>0</v>
      </c>
      <c r="AT150" s="2" t="e">
        <f t="shared" si="36"/>
        <v>#DIV/0!</v>
      </c>
      <c r="AU150" s="2">
        <f t="shared" si="36"/>
        <v>0</v>
      </c>
      <c r="AV150" s="2" t="e">
        <f t="shared" si="37"/>
        <v>#DIV/0!</v>
      </c>
      <c r="AW150" s="9"/>
    </row>
    <row r="151" spans="4:49">
      <c r="D151" s="2">
        <v>39.962591199999999</v>
      </c>
      <c r="E151" s="2">
        <v>1.0078250321</v>
      </c>
      <c r="F151" s="2">
        <v>15.9949146221</v>
      </c>
      <c r="G151" s="2">
        <f t="shared" si="38"/>
        <v>18.0105646863</v>
      </c>
      <c r="H151" s="2">
        <v>13</v>
      </c>
      <c r="I151" s="2">
        <f t="shared" si="39"/>
        <v>234.13734092190001</v>
      </c>
      <c r="J151" s="2">
        <f t="shared" si="40"/>
        <v>274.0999321219</v>
      </c>
      <c r="K151" s="2">
        <f t="shared" si="41"/>
        <v>137.04996606095</v>
      </c>
      <c r="L151" s="2">
        <f t="shared" si="42"/>
        <v>234.13734092190001</v>
      </c>
      <c r="M151" s="2">
        <f t="shared" si="43"/>
        <v>256.08936743560002</v>
      </c>
      <c r="N151" s="2">
        <f t="shared" si="44"/>
        <v>128.04468371780001</v>
      </c>
      <c r="O151" s="7">
        <v>7005</v>
      </c>
      <c r="P151" s="2">
        <f t="shared" si="29"/>
        <v>6544.7152978081631</v>
      </c>
      <c r="Q151" s="2">
        <f t="shared" si="30"/>
        <v>235.14516595399999</v>
      </c>
      <c r="R151" s="9"/>
      <c r="S151" s="2" t="s">
        <v>184</v>
      </c>
      <c r="V151" s="2">
        <v>5.3244100000000003</v>
      </c>
      <c r="W151" s="10">
        <v>0.92647999999999997</v>
      </c>
      <c r="X151" s="2">
        <v>1.6175900000000001</v>
      </c>
      <c r="Y151" s="2">
        <v>0.99756999999999996</v>
      </c>
      <c r="Z151" s="2">
        <f t="shared" si="48"/>
        <v>6.2690136979816184</v>
      </c>
      <c r="AA151" s="2">
        <f t="shared" si="49"/>
        <v>1.9045666783208068</v>
      </c>
      <c r="AB151" s="2">
        <f t="shared" si="47"/>
        <v>1.7794213669238923</v>
      </c>
      <c r="AC151" s="10">
        <f t="shared" si="45"/>
        <v>6.0111722936891328</v>
      </c>
      <c r="AE151" s="2" t="e">
        <f t="shared" si="46"/>
        <v>#DIV/0!</v>
      </c>
      <c r="AG151" s="2" t="e">
        <f t="shared" si="31"/>
        <v>#DIV/0!</v>
      </c>
      <c r="AH151" s="2" t="e">
        <f t="shared" si="25"/>
        <v>#DIV/0!</v>
      </c>
      <c r="AI151" s="2">
        <f t="shared" si="26"/>
        <v>0</v>
      </c>
      <c r="AJ151" s="2" t="e">
        <f t="shared" si="32"/>
        <v>#DIV/0!</v>
      </c>
      <c r="AL151" s="2" t="e">
        <f t="shared" si="33"/>
        <v>#DIV/0!</v>
      </c>
      <c r="AM151" s="2">
        <f t="shared" si="33"/>
        <v>0</v>
      </c>
      <c r="AN151" s="2" t="e">
        <f t="shared" si="27"/>
        <v>#DIV/0!</v>
      </c>
      <c r="AO151" s="2">
        <f t="shared" si="28"/>
        <v>0</v>
      </c>
      <c r="AP151" s="2" t="e">
        <f t="shared" si="34"/>
        <v>#DIV/0!</v>
      </c>
      <c r="AQ151" s="2">
        <f t="shared" si="34"/>
        <v>0</v>
      </c>
      <c r="AR151" s="2" t="e">
        <f t="shared" si="35"/>
        <v>#DIV/0!</v>
      </c>
      <c r="AS151" s="2">
        <f t="shared" si="35"/>
        <v>0</v>
      </c>
      <c r="AT151" s="2" t="e">
        <f t="shared" si="36"/>
        <v>#DIV/0!</v>
      </c>
      <c r="AU151" s="2">
        <f t="shared" si="36"/>
        <v>0</v>
      </c>
      <c r="AV151" s="2" t="e">
        <f t="shared" si="37"/>
        <v>#DIV/0!</v>
      </c>
      <c r="AW151" s="9"/>
    </row>
    <row r="152" spans="4:49" s="3" customFormat="1">
      <c r="D152" s="2">
        <v>39.962591199999999</v>
      </c>
      <c r="E152" s="2">
        <v>1.0078250321</v>
      </c>
      <c r="F152" s="2">
        <v>15.9949146221</v>
      </c>
      <c r="G152" s="2">
        <f t="shared" si="38"/>
        <v>18.0105646863</v>
      </c>
      <c r="I152" s="2">
        <f t="shared" si="39"/>
        <v>0</v>
      </c>
      <c r="J152" s="2">
        <f t="shared" si="40"/>
        <v>39.962591199999999</v>
      </c>
      <c r="K152" s="2">
        <f t="shared" si="41"/>
        <v>19.981295599999999</v>
      </c>
      <c r="L152" s="2">
        <f t="shared" si="42"/>
        <v>0</v>
      </c>
      <c r="M152" s="2">
        <f t="shared" si="43"/>
        <v>21.952026513699998</v>
      </c>
      <c r="N152" s="2">
        <f t="shared" si="44"/>
        <v>10.976013256849999</v>
      </c>
      <c r="O152" s="8"/>
      <c r="P152" s="2">
        <f t="shared" si="29"/>
        <v>0</v>
      </c>
      <c r="Q152" s="2">
        <f t="shared" si="30"/>
        <v>1.0078250321</v>
      </c>
      <c r="R152" s="8"/>
      <c r="Z152" s="2">
        <f t="shared" si="48"/>
        <v>0</v>
      </c>
      <c r="AA152" s="2">
        <f t="shared" si="49"/>
        <v>0</v>
      </c>
      <c r="AB152" s="2">
        <f t="shared" si="47"/>
        <v>0</v>
      </c>
      <c r="AC152" s="3">
        <f t="shared" si="45"/>
        <v>0</v>
      </c>
      <c r="AE152" s="2" t="e">
        <f t="shared" si="46"/>
        <v>#DIV/0!</v>
      </c>
      <c r="AG152" s="2" t="e">
        <f t="shared" si="31"/>
        <v>#DIV/0!</v>
      </c>
      <c r="AH152" s="2" t="e">
        <f t="shared" si="25"/>
        <v>#DIV/0!</v>
      </c>
      <c r="AI152" s="2" t="e">
        <f t="shared" si="26"/>
        <v>#DIV/0!</v>
      </c>
      <c r="AJ152" s="2" t="e">
        <f t="shared" si="32"/>
        <v>#DIV/0!</v>
      </c>
      <c r="AL152" s="2" t="e">
        <f t="shared" si="33"/>
        <v>#DIV/0!</v>
      </c>
      <c r="AM152" s="2" t="e">
        <f t="shared" si="33"/>
        <v>#DIV/0!</v>
      </c>
      <c r="AN152" s="2" t="e">
        <f t="shared" si="27"/>
        <v>#DIV/0!</v>
      </c>
      <c r="AO152" s="2" t="e">
        <f t="shared" si="28"/>
        <v>#DIV/0!</v>
      </c>
      <c r="AP152" s="2" t="e">
        <f t="shared" si="34"/>
        <v>#DIV/0!</v>
      </c>
      <c r="AQ152" s="2" t="e">
        <f t="shared" si="34"/>
        <v>#DIV/0!</v>
      </c>
      <c r="AR152" s="2" t="e">
        <f t="shared" si="35"/>
        <v>#DIV/0!</v>
      </c>
      <c r="AS152" s="2" t="e">
        <f t="shared" si="35"/>
        <v>#DIV/0!</v>
      </c>
      <c r="AT152" s="2" t="e">
        <f t="shared" si="36"/>
        <v>#DIV/0!</v>
      </c>
      <c r="AU152" s="2" t="e">
        <f t="shared" si="36"/>
        <v>#DIV/0!</v>
      </c>
      <c r="AV152" s="2" t="e">
        <f t="shared" si="37"/>
        <v>#DIV/0!</v>
      </c>
      <c r="AW152" s="8"/>
    </row>
    <row r="153" spans="4:49">
      <c r="D153" s="2">
        <v>39.962591199999999</v>
      </c>
      <c r="E153" s="2">
        <v>1.0078250321</v>
      </c>
      <c r="F153" s="2">
        <v>15.9949146221</v>
      </c>
      <c r="G153" s="2">
        <f t="shared" si="38"/>
        <v>18.0105646863</v>
      </c>
      <c r="H153" s="2">
        <v>14</v>
      </c>
      <c r="I153" s="2">
        <f t="shared" si="39"/>
        <v>252.14790560820001</v>
      </c>
      <c r="J153" s="2">
        <f t="shared" si="40"/>
        <v>292.11049680820003</v>
      </c>
      <c r="K153" s="2">
        <f t="shared" si="41"/>
        <v>146.05524840410001</v>
      </c>
      <c r="L153" s="2">
        <f t="shared" si="42"/>
        <v>252.14790560820001</v>
      </c>
      <c r="M153" s="2">
        <f t="shared" si="43"/>
        <v>274.0999321219</v>
      </c>
      <c r="N153" s="2">
        <f t="shared" si="44"/>
        <v>137.04996606095</v>
      </c>
      <c r="O153" s="7">
        <v>7005</v>
      </c>
      <c r="P153" s="2">
        <f t="shared" si="29"/>
        <v>6573.0949263854391</v>
      </c>
      <c r="Q153" s="2">
        <f t="shared" si="30"/>
        <v>253.15573064029999</v>
      </c>
      <c r="R153" s="9">
        <v>14</v>
      </c>
      <c r="S153" s="2" t="s">
        <v>185</v>
      </c>
      <c r="V153" s="2">
        <v>5.8241699999999996</v>
      </c>
      <c r="W153" s="10">
        <v>0.92805000000000004</v>
      </c>
      <c r="X153" s="2">
        <v>1.7835700000000001</v>
      </c>
      <c r="Y153" s="2">
        <v>0.99582000000000004</v>
      </c>
      <c r="Z153" s="2">
        <f t="shared" si="48"/>
        <v>6.8574361308339515</v>
      </c>
      <c r="AA153" s="2">
        <f t="shared" si="49"/>
        <v>2.0999931938579253</v>
      </c>
      <c r="AB153" s="2">
        <f t="shared" si="47"/>
        <v>1.97051457644418</v>
      </c>
      <c r="AC153" s="10">
        <f t="shared" si="45"/>
        <v>6.5682191340185909</v>
      </c>
      <c r="AD153" s="3">
        <v>4</v>
      </c>
      <c r="AE153" s="2">
        <f>SUM(AC153:AC156)/AD153</f>
        <v>6.2782920963366351</v>
      </c>
      <c r="AF153" s="3">
        <v>6.5682191340185909</v>
      </c>
      <c r="AG153" s="2">
        <f t="shared" si="31"/>
        <v>0.28992703768195582</v>
      </c>
      <c r="AH153" s="2">
        <f t="shared" si="25"/>
        <v>2.6260121331861289E-2</v>
      </c>
      <c r="AI153" s="2">
        <f t="shared" si="26"/>
        <v>2.8741468966588066E-2</v>
      </c>
      <c r="AJ153" s="2">
        <f t="shared" si="32"/>
        <v>2.4813476347267764E-3</v>
      </c>
      <c r="AL153" s="2">
        <f t="shared" si="33"/>
        <v>203.15713967256718</v>
      </c>
      <c r="AM153" s="2">
        <f t="shared" si="33"/>
        <v>222.35368037524685</v>
      </c>
      <c r="AN153" s="2">
        <f t="shared" si="27"/>
        <v>237.56829874920669</v>
      </c>
      <c r="AO153" s="2">
        <f t="shared" si="28"/>
        <v>260.01638757323599</v>
      </c>
      <c r="AP153" s="2">
        <f t="shared" si="34"/>
        <v>7.7079710173421763E-20</v>
      </c>
      <c r="AQ153" s="2">
        <f t="shared" si="34"/>
        <v>8.4363056434742684E-20</v>
      </c>
      <c r="AR153" s="2">
        <f t="shared" si="35"/>
        <v>46418.494379645126</v>
      </c>
      <c r="AS153" s="2">
        <f t="shared" si="35"/>
        <v>50804.628768779228</v>
      </c>
      <c r="AT153" s="2">
        <f t="shared" si="36"/>
        <v>46.418494379645125</v>
      </c>
      <c r="AU153" s="2">
        <f t="shared" si="36"/>
        <v>50.804628768779232</v>
      </c>
      <c r="AV153" s="2">
        <f t="shared" si="37"/>
        <v>4.3861343891341065</v>
      </c>
      <c r="AW153" s="9">
        <v>14</v>
      </c>
    </row>
    <row r="154" spans="4:49">
      <c r="D154" s="2">
        <v>39.962591199999999</v>
      </c>
      <c r="E154" s="2">
        <v>1.0078250321</v>
      </c>
      <c r="F154" s="2">
        <v>15.9949146221</v>
      </c>
      <c r="G154" s="2">
        <f t="shared" si="38"/>
        <v>18.0105646863</v>
      </c>
      <c r="H154" s="2">
        <v>14</v>
      </c>
      <c r="I154" s="2">
        <f t="shared" si="39"/>
        <v>252.14790560820001</v>
      </c>
      <c r="J154" s="2">
        <f t="shared" si="40"/>
        <v>292.11049680820003</v>
      </c>
      <c r="K154" s="2">
        <f t="shared" si="41"/>
        <v>146.05524840410001</v>
      </c>
      <c r="L154" s="2">
        <f t="shared" si="42"/>
        <v>252.14790560820001</v>
      </c>
      <c r="M154" s="2">
        <f t="shared" si="43"/>
        <v>274.0999321219</v>
      </c>
      <c r="N154" s="2">
        <f t="shared" si="44"/>
        <v>137.04996606095</v>
      </c>
      <c r="O154" s="7">
        <v>7005</v>
      </c>
      <c r="P154" s="2">
        <f t="shared" si="29"/>
        <v>6573.0949263854391</v>
      </c>
      <c r="Q154" s="2">
        <f t="shared" si="30"/>
        <v>253.15573064029999</v>
      </c>
      <c r="R154" s="9"/>
      <c r="S154" s="2" t="s">
        <v>186</v>
      </c>
      <c r="V154" s="2">
        <v>5.5856899999999996</v>
      </c>
      <c r="W154" s="10">
        <v>0.92479</v>
      </c>
      <c r="X154" s="2">
        <v>1.8929100000000001</v>
      </c>
      <c r="Y154" s="2">
        <v>0.99628000000000005</v>
      </c>
      <c r="Z154" s="2">
        <f t="shared" si="48"/>
        <v>6.576647388664461</v>
      </c>
      <c r="AA154" s="2">
        <f t="shared" si="49"/>
        <v>2.2287312057197672</v>
      </c>
      <c r="AB154" s="2">
        <f t="shared" si="47"/>
        <v>2.0913150293495364</v>
      </c>
      <c r="AC154" s="10">
        <f t="shared" si="45"/>
        <v>6.2352780469553899</v>
      </c>
      <c r="AE154" s="2" t="e">
        <f t="shared" si="46"/>
        <v>#DIV/0!</v>
      </c>
      <c r="AG154" s="2" t="e">
        <f t="shared" si="31"/>
        <v>#DIV/0!</v>
      </c>
      <c r="AH154" s="2" t="e">
        <f t="shared" si="25"/>
        <v>#DIV/0!</v>
      </c>
      <c r="AI154" s="2">
        <f t="shared" si="26"/>
        <v>0</v>
      </c>
      <c r="AJ154" s="2" t="e">
        <f t="shared" si="32"/>
        <v>#DIV/0!</v>
      </c>
      <c r="AL154" s="2" t="e">
        <f t="shared" si="33"/>
        <v>#DIV/0!</v>
      </c>
      <c r="AM154" s="2">
        <f t="shared" si="33"/>
        <v>0</v>
      </c>
      <c r="AN154" s="2" t="e">
        <f t="shared" si="27"/>
        <v>#DIV/0!</v>
      </c>
      <c r="AO154" s="2">
        <f t="shared" si="28"/>
        <v>0</v>
      </c>
      <c r="AP154" s="2" t="e">
        <f t="shared" si="34"/>
        <v>#DIV/0!</v>
      </c>
      <c r="AQ154" s="2">
        <f t="shared" si="34"/>
        <v>0</v>
      </c>
      <c r="AR154" s="2" t="e">
        <f t="shared" si="35"/>
        <v>#DIV/0!</v>
      </c>
      <c r="AS154" s="2">
        <f t="shared" si="35"/>
        <v>0</v>
      </c>
      <c r="AT154" s="2" t="e">
        <f t="shared" si="36"/>
        <v>#DIV/0!</v>
      </c>
      <c r="AU154" s="2">
        <f t="shared" si="36"/>
        <v>0</v>
      </c>
      <c r="AV154" s="2" t="e">
        <f t="shared" si="37"/>
        <v>#DIV/0!</v>
      </c>
      <c r="AW154" s="9"/>
    </row>
    <row r="155" spans="4:49">
      <c r="D155" s="2">
        <v>39.962591199999999</v>
      </c>
      <c r="E155" s="2">
        <v>1.0078250321</v>
      </c>
      <c r="F155" s="2">
        <v>15.9949146221</v>
      </c>
      <c r="G155" s="2">
        <f t="shared" si="38"/>
        <v>18.0105646863</v>
      </c>
      <c r="H155" s="2">
        <v>14</v>
      </c>
      <c r="I155" s="2">
        <f t="shared" si="39"/>
        <v>252.14790560820001</v>
      </c>
      <c r="J155" s="2">
        <f t="shared" si="40"/>
        <v>292.11049680820003</v>
      </c>
      <c r="K155" s="2">
        <f t="shared" si="41"/>
        <v>146.05524840410001</v>
      </c>
      <c r="L155" s="2">
        <f t="shared" si="42"/>
        <v>252.14790560820001</v>
      </c>
      <c r="M155" s="2">
        <f t="shared" si="43"/>
        <v>274.0999321219</v>
      </c>
      <c r="N155" s="2">
        <f t="shared" si="44"/>
        <v>137.04996606095</v>
      </c>
      <c r="O155" s="7">
        <v>7005</v>
      </c>
      <c r="P155" s="2">
        <f t="shared" si="29"/>
        <v>6573.0949263854391</v>
      </c>
      <c r="Q155" s="2">
        <f t="shared" si="30"/>
        <v>253.15573064029999</v>
      </c>
      <c r="R155" s="9"/>
      <c r="S155" s="2" t="s">
        <v>187</v>
      </c>
      <c r="V155" s="2">
        <v>5.5347999999999997</v>
      </c>
      <c r="W155" s="10">
        <v>0.93761000000000005</v>
      </c>
      <c r="X155" s="2">
        <v>1.9264399999999999</v>
      </c>
      <c r="Y155" s="2">
        <v>0.99526999999999999</v>
      </c>
      <c r="Z155" s="2">
        <f t="shared" si="48"/>
        <v>6.5167289926186491</v>
      </c>
      <c r="AA155" s="2">
        <f t="shared" si="49"/>
        <v>2.2682097637747107</v>
      </c>
      <c r="AB155" s="2">
        <f t="shared" si="47"/>
        <v>2.1283594704133426</v>
      </c>
      <c r="AC155" s="10">
        <f t="shared" si="45"/>
        <v>6.1593703191104128</v>
      </c>
      <c r="AE155" s="2" t="e">
        <f t="shared" si="46"/>
        <v>#DIV/0!</v>
      </c>
      <c r="AG155" s="2" t="e">
        <f t="shared" si="31"/>
        <v>#DIV/0!</v>
      </c>
      <c r="AH155" s="2" t="e">
        <f t="shared" si="25"/>
        <v>#DIV/0!</v>
      </c>
      <c r="AI155" s="2">
        <f t="shared" si="26"/>
        <v>0</v>
      </c>
      <c r="AJ155" s="2" t="e">
        <f t="shared" si="32"/>
        <v>#DIV/0!</v>
      </c>
      <c r="AL155" s="2" t="e">
        <f t="shared" si="33"/>
        <v>#DIV/0!</v>
      </c>
      <c r="AM155" s="2">
        <f t="shared" si="33"/>
        <v>0</v>
      </c>
      <c r="AN155" s="2" t="e">
        <f t="shared" si="27"/>
        <v>#DIV/0!</v>
      </c>
      <c r="AO155" s="2">
        <f t="shared" si="28"/>
        <v>0</v>
      </c>
      <c r="AP155" s="2" t="e">
        <f t="shared" si="34"/>
        <v>#DIV/0!</v>
      </c>
      <c r="AQ155" s="2">
        <f t="shared" si="34"/>
        <v>0</v>
      </c>
      <c r="AR155" s="2" t="e">
        <f t="shared" si="35"/>
        <v>#DIV/0!</v>
      </c>
      <c r="AS155" s="2">
        <f t="shared" si="35"/>
        <v>0</v>
      </c>
      <c r="AT155" s="2" t="e">
        <f t="shared" si="36"/>
        <v>#DIV/0!</v>
      </c>
      <c r="AU155" s="2">
        <f t="shared" si="36"/>
        <v>0</v>
      </c>
      <c r="AV155" s="2" t="e">
        <f t="shared" si="37"/>
        <v>#DIV/0!</v>
      </c>
      <c r="AW155" s="9"/>
    </row>
    <row r="156" spans="4:49">
      <c r="D156" s="2">
        <v>39.962591199999999</v>
      </c>
      <c r="E156" s="2">
        <v>1.0078250321</v>
      </c>
      <c r="F156" s="2">
        <v>15.9949146221</v>
      </c>
      <c r="G156" s="2">
        <f t="shared" si="38"/>
        <v>18.0105646863</v>
      </c>
      <c r="H156" s="2">
        <v>14</v>
      </c>
      <c r="I156" s="2">
        <f t="shared" si="39"/>
        <v>252.14790560820001</v>
      </c>
      <c r="J156" s="2">
        <f t="shared" si="40"/>
        <v>292.11049680820003</v>
      </c>
      <c r="K156" s="2">
        <f t="shared" si="41"/>
        <v>146.05524840410001</v>
      </c>
      <c r="L156" s="2">
        <f t="shared" si="42"/>
        <v>252.14790560820001</v>
      </c>
      <c r="M156" s="2">
        <f t="shared" si="43"/>
        <v>274.0999321219</v>
      </c>
      <c r="N156" s="2">
        <f t="shared" si="44"/>
        <v>137.04996606095</v>
      </c>
      <c r="O156" s="7">
        <v>7005</v>
      </c>
      <c r="P156" s="2">
        <f t="shared" si="29"/>
        <v>6573.0949263854391</v>
      </c>
      <c r="Q156" s="2">
        <f t="shared" si="30"/>
        <v>253.15573064029999</v>
      </c>
      <c r="R156" s="9"/>
      <c r="S156" s="2" t="s">
        <v>188</v>
      </c>
      <c r="V156" s="2">
        <v>5.5063300000000002</v>
      </c>
      <c r="W156" s="10">
        <v>0.92362999999999995</v>
      </c>
      <c r="X156" s="2">
        <v>1.8562399999999999</v>
      </c>
      <c r="Y156" s="2">
        <v>0.99531999999999998</v>
      </c>
      <c r="Z156" s="2">
        <f t="shared" si="48"/>
        <v>6.4832081292776342</v>
      </c>
      <c r="AA156" s="2">
        <f t="shared" si="49"/>
        <v>2.1855555801941247</v>
      </c>
      <c r="AB156" s="2">
        <f t="shared" si="47"/>
        <v>2.0508014697369572</v>
      </c>
      <c r="AC156" s="10">
        <f t="shared" si="45"/>
        <v>6.1503008852621459</v>
      </c>
      <c r="AE156" s="2" t="e">
        <f t="shared" si="46"/>
        <v>#DIV/0!</v>
      </c>
      <c r="AG156" s="2" t="e">
        <f t="shared" si="31"/>
        <v>#DIV/0!</v>
      </c>
      <c r="AH156" s="2" t="e">
        <f t="shared" ref="AH156:AH191" si="50">((2^2)*(J156^2)*O156*(AE156^2)*2.16)/(16*2*M156*G156*(O156^2))</f>
        <v>#DIV/0!</v>
      </c>
      <c r="AI156" s="2">
        <f t="shared" ref="AI156:AI191" si="51">((2^2)*(J156^2)*O156*(AF156^2)*2.16)/(16*2*M156*G156*(O156^2))</f>
        <v>0</v>
      </c>
      <c r="AJ156" s="2" t="e">
        <f t="shared" si="32"/>
        <v>#DIV/0!</v>
      </c>
      <c r="AL156" s="2" t="e">
        <f t="shared" si="33"/>
        <v>#DIV/0!</v>
      </c>
      <c r="AM156" s="2">
        <f t="shared" si="33"/>
        <v>0</v>
      </c>
      <c r="AN156" s="2" t="e">
        <f t="shared" ref="AN156:AN191" si="52">(AL156)*(((EXP(23.5/(((6*R156)-6)-1)))-1)/(23.5/(((6*R156)-6)-1)))</f>
        <v>#DIV/0!</v>
      </c>
      <c r="AO156" s="2">
        <f t="shared" ref="AO156:AO191" si="53">(AM156)*(((EXP(23.5/(((6*R156)-6)-1)))-1)/(23.5/(((6*R156)-6)-1)))</f>
        <v>0</v>
      </c>
      <c r="AP156" s="2" t="e">
        <f t="shared" si="34"/>
        <v>#DIV/0!</v>
      </c>
      <c r="AQ156" s="2">
        <f t="shared" si="34"/>
        <v>0</v>
      </c>
      <c r="AR156" s="2" t="e">
        <f t="shared" si="35"/>
        <v>#DIV/0!</v>
      </c>
      <c r="AS156" s="2">
        <f t="shared" si="35"/>
        <v>0</v>
      </c>
      <c r="AT156" s="2" t="e">
        <f t="shared" si="36"/>
        <v>#DIV/0!</v>
      </c>
      <c r="AU156" s="2">
        <f t="shared" si="36"/>
        <v>0</v>
      </c>
      <c r="AV156" s="2" t="e">
        <f t="shared" si="37"/>
        <v>#DIV/0!</v>
      </c>
      <c r="AW156" s="9"/>
    </row>
    <row r="157" spans="4:49" s="3" customFormat="1">
      <c r="D157" s="2">
        <v>39.962591199999999</v>
      </c>
      <c r="E157" s="2">
        <v>1.0078250321</v>
      </c>
      <c r="F157" s="2">
        <v>15.9949146221</v>
      </c>
      <c r="G157" s="2">
        <f t="shared" si="38"/>
        <v>18.0105646863</v>
      </c>
      <c r="I157" s="2">
        <f t="shared" si="39"/>
        <v>0</v>
      </c>
      <c r="J157" s="2">
        <f t="shared" si="40"/>
        <v>39.962591199999999</v>
      </c>
      <c r="K157" s="2">
        <f t="shared" si="41"/>
        <v>19.981295599999999</v>
      </c>
      <c r="L157" s="2">
        <f t="shared" si="42"/>
        <v>0</v>
      </c>
      <c r="M157" s="2">
        <f t="shared" si="43"/>
        <v>21.952026513699998</v>
      </c>
      <c r="N157" s="2">
        <f t="shared" si="44"/>
        <v>10.976013256849999</v>
      </c>
      <c r="O157" s="8"/>
      <c r="P157" s="2">
        <f t="shared" ref="P157:P191" si="54">O157/K157*N157</f>
        <v>0</v>
      </c>
      <c r="Q157" s="2">
        <f t="shared" ref="Q157:Q191" si="55">E157+I157</f>
        <v>1.0078250321</v>
      </c>
      <c r="R157" s="8"/>
      <c r="Z157" s="2">
        <f t="shared" si="48"/>
        <v>0</v>
      </c>
      <c r="AA157" s="2">
        <f t="shared" si="49"/>
        <v>0</v>
      </c>
      <c r="AB157" s="2">
        <f t="shared" si="47"/>
        <v>0</v>
      </c>
      <c r="AC157" s="3">
        <f t="shared" si="45"/>
        <v>0</v>
      </c>
      <c r="AE157" s="2" t="e">
        <f t="shared" si="46"/>
        <v>#DIV/0!</v>
      </c>
      <c r="AG157" s="2" t="e">
        <f t="shared" ref="AG157:AG191" si="56">AF157-AE157</f>
        <v>#DIV/0!</v>
      </c>
      <c r="AH157" s="2" t="e">
        <f t="shared" si="50"/>
        <v>#DIV/0!</v>
      </c>
      <c r="AI157" s="2" t="e">
        <f t="shared" si="51"/>
        <v>#DIV/0!</v>
      </c>
      <c r="AJ157" s="2" t="e">
        <f t="shared" ref="AJ157:AJ191" si="57">AI157-AH157</f>
        <v>#DIV/0!</v>
      </c>
      <c r="AL157" s="2" t="e">
        <f t="shared" ref="AL157:AM191" si="58">AH157/(1.5*(8.617343*POWER(10,-5)))</f>
        <v>#DIV/0!</v>
      </c>
      <c r="AM157" s="2" t="e">
        <f t="shared" si="58"/>
        <v>#DIV/0!</v>
      </c>
      <c r="AN157" s="2" t="e">
        <f t="shared" si="52"/>
        <v>#DIV/0!</v>
      </c>
      <c r="AO157" s="2" t="e">
        <f t="shared" si="53"/>
        <v>#DIV/0!</v>
      </c>
      <c r="AP157" s="2" t="e">
        <f t="shared" ref="AP157:AQ191" si="59">1.3806504*(POWER(10,-23))*23.5*AN157</f>
        <v>#DIV/0!</v>
      </c>
      <c r="AQ157" s="2" t="e">
        <f t="shared" si="59"/>
        <v>#DIV/0!</v>
      </c>
      <c r="AR157" s="2" t="e">
        <f t="shared" ref="AR157:AS191" si="60">(6.02214179*(POWER(10,23)))*AP157</f>
        <v>#DIV/0!</v>
      </c>
      <c r="AS157" s="2" t="e">
        <f t="shared" si="60"/>
        <v>#DIV/0!</v>
      </c>
      <c r="AT157" s="2" t="e">
        <f t="shared" ref="AT157:AU191" si="61">AR157/1000</f>
        <v>#DIV/0!</v>
      </c>
      <c r="AU157" s="2" t="e">
        <f t="shared" si="61"/>
        <v>#DIV/0!</v>
      </c>
      <c r="AV157" s="2" t="e">
        <f t="shared" ref="AV157:AV191" si="62">AU157-AT157</f>
        <v>#DIV/0!</v>
      </c>
      <c r="AW157" s="8"/>
    </row>
    <row r="158" spans="4:49">
      <c r="D158" s="2">
        <v>39.962591199999999</v>
      </c>
      <c r="E158" s="2">
        <v>1.0078250321</v>
      </c>
      <c r="F158" s="2">
        <v>15.9949146221</v>
      </c>
      <c r="G158" s="2">
        <f t="shared" ref="G158:G191" si="63">F158+(2*E158)</f>
        <v>18.0105646863</v>
      </c>
      <c r="H158" s="2">
        <v>15</v>
      </c>
      <c r="I158" s="2">
        <f t="shared" ref="I158:I191" si="64">H158*G158</f>
        <v>270.15847029450003</v>
      </c>
      <c r="J158" s="2">
        <f t="shared" ref="J158:J191" si="65">D158+I158</f>
        <v>310.12106149450005</v>
      </c>
      <c r="K158" s="2">
        <f t="shared" ref="K158:K191" si="66">J158/2</f>
        <v>155.06053074725003</v>
      </c>
      <c r="L158" s="2">
        <f t="shared" ref="L158:L191" si="67">G158*H158</f>
        <v>270.15847029450003</v>
      </c>
      <c r="M158" s="2">
        <f t="shared" ref="M158:M191" si="68">J158-G158</f>
        <v>292.11049680820008</v>
      </c>
      <c r="N158" s="2">
        <f t="shared" ref="N158:N191" si="69">M158/2</f>
        <v>146.05524840410004</v>
      </c>
      <c r="O158" s="7">
        <v>7005</v>
      </c>
      <c r="P158" s="2">
        <f t="shared" si="54"/>
        <v>6598.1782091176392</v>
      </c>
      <c r="Q158" s="2">
        <f t="shared" si="55"/>
        <v>271.16629532660005</v>
      </c>
      <c r="R158" s="9">
        <v>15</v>
      </c>
      <c r="S158" s="2" t="s">
        <v>189</v>
      </c>
      <c r="V158" s="2">
        <v>4.8819699999999999</v>
      </c>
      <c r="W158" s="10">
        <v>0.94394999999999996</v>
      </c>
      <c r="X158" s="2">
        <v>1.7702500000000001</v>
      </c>
      <c r="Y158" s="2">
        <v>0.99816000000000005</v>
      </c>
      <c r="Z158" s="2">
        <f t="shared" si="48"/>
        <v>5.7480804076198719</v>
      </c>
      <c r="AA158" s="2">
        <f t="shared" si="49"/>
        <v>2.0843100923580193</v>
      </c>
      <c r="AB158" s="2">
        <f t="shared" si="47"/>
        <v>1.9632618747238626</v>
      </c>
      <c r="AC158" s="10">
        <f t="shared" ref="AC158:AC191" si="70">SQRT(((Z158^2)-(AB158^2)))</f>
        <v>5.4024097571101706</v>
      </c>
      <c r="AD158" s="3">
        <v>4</v>
      </c>
      <c r="AE158" s="2">
        <f>(SUM(AC158)+SUM(AC160:AC161)+SUM(AC164))/AD158</f>
        <v>5.7471979902408643</v>
      </c>
      <c r="AF158" s="3">
        <v>6.1554684682453384</v>
      </c>
      <c r="AG158" s="2">
        <f t="shared" si="56"/>
        <v>0.40827047800447414</v>
      </c>
      <c r="AH158" s="2">
        <f t="shared" si="50"/>
        <v>2.3273193098909607E-2</v>
      </c>
      <c r="AI158" s="2">
        <f t="shared" si="51"/>
        <v>2.669720997381745E-2</v>
      </c>
      <c r="AJ158" s="2">
        <f t="shared" si="57"/>
        <v>3.4240168749078426E-3</v>
      </c>
      <c r="AL158" s="2">
        <f t="shared" si="58"/>
        <v>180.0492572471554</v>
      </c>
      <c r="AM158" s="2">
        <f t="shared" si="58"/>
        <v>206.53860456227594</v>
      </c>
      <c r="AN158" s="2">
        <f t="shared" si="52"/>
        <v>208.12412765511485</v>
      </c>
      <c r="AO158" s="2">
        <f t="shared" si="53"/>
        <v>238.74392796089992</v>
      </c>
      <c r="AP158" s="2">
        <f t="shared" si="59"/>
        <v>6.7526465122721065E-20</v>
      </c>
      <c r="AQ158" s="2">
        <f t="shared" si="59"/>
        <v>7.7461146414645109E-20</v>
      </c>
      <c r="AR158" s="2">
        <f t="shared" si="60"/>
        <v>40665.394754651592</v>
      </c>
      <c r="AS158" s="2">
        <f t="shared" si="60"/>
        <v>46648.200692494291</v>
      </c>
      <c r="AT158" s="2">
        <f t="shared" si="61"/>
        <v>40.665394754651594</v>
      </c>
      <c r="AU158" s="2">
        <f t="shared" si="61"/>
        <v>46.648200692494292</v>
      </c>
      <c r="AV158" s="2">
        <f t="shared" si="62"/>
        <v>5.9828059378426985</v>
      </c>
      <c r="AW158" s="9">
        <v>15</v>
      </c>
    </row>
    <row r="159" spans="4:49">
      <c r="D159" s="2">
        <v>39.962591199999999</v>
      </c>
      <c r="E159" s="2">
        <v>1.0078250321</v>
      </c>
      <c r="F159" s="2">
        <v>15.9949146221</v>
      </c>
      <c r="G159" s="2">
        <f t="shared" si="63"/>
        <v>18.0105646863</v>
      </c>
      <c r="H159" s="2">
        <v>15</v>
      </c>
      <c r="I159" s="2">
        <f t="shared" si="64"/>
        <v>270.15847029450003</v>
      </c>
      <c r="J159" s="2">
        <f t="shared" si="65"/>
        <v>310.12106149450005</v>
      </c>
      <c r="K159" s="2">
        <f t="shared" si="66"/>
        <v>155.06053074725003</v>
      </c>
      <c r="L159" s="2">
        <f t="shared" si="67"/>
        <v>270.15847029450003</v>
      </c>
      <c r="M159" s="2">
        <f t="shared" si="68"/>
        <v>292.11049680820008</v>
      </c>
      <c r="N159" s="2">
        <f t="shared" si="69"/>
        <v>146.05524840410004</v>
      </c>
      <c r="O159" s="7">
        <v>7005</v>
      </c>
      <c r="P159" s="2">
        <f t="shared" si="54"/>
        <v>6598.1782091176392</v>
      </c>
      <c r="Q159" s="2">
        <f t="shared" si="55"/>
        <v>271.16629532660005</v>
      </c>
      <c r="R159" s="9"/>
      <c r="S159" s="2" t="s">
        <v>190</v>
      </c>
      <c r="T159" s="2" t="s">
        <v>76</v>
      </c>
      <c r="V159" s="2">
        <v>5.1810600000000004</v>
      </c>
      <c r="W159" s="3">
        <v>0.89393</v>
      </c>
      <c r="X159" s="2">
        <v>1.79559</v>
      </c>
      <c r="Y159" s="2">
        <v>0.99673</v>
      </c>
      <c r="Z159" s="2">
        <f t="shared" si="48"/>
        <v>6.1002319712540256</v>
      </c>
      <c r="AA159" s="2">
        <f t="shared" si="49"/>
        <v>2.114145662328561</v>
      </c>
      <c r="AB159" s="2">
        <f t="shared" si="47"/>
        <v>1.9913647166419544</v>
      </c>
      <c r="AC159" s="3">
        <f t="shared" si="70"/>
        <v>5.7660468839945516</v>
      </c>
      <c r="AE159" s="2" t="e">
        <f t="shared" ref="AE159:AE191" si="71">SUM(AC159:AC159)/AD159</f>
        <v>#DIV/0!</v>
      </c>
      <c r="AG159" s="2" t="e">
        <f t="shared" si="56"/>
        <v>#DIV/0!</v>
      </c>
      <c r="AH159" s="2" t="e">
        <f t="shared" si="50"/>
        <v>#DIV/0!</v>
      </c>
      <c r="AI159" s="2">
        <f t="shared" si="51"/>
        <v>0</v>
      </c>
      <c r="AJ159" s="2" t="e">
        <f t="shared" si="57"/>
        <v>#DIV/0!</v>
      </c>
      <c r="AL159" s="2" t="e">
        <f t="shared" si="58"/>
        <v>#DIV/0!</v>
      </c>
      <c r="AM159" s="2">
        <f t="shared" si="58"/>
        <v>0</v>
      </c>
      <c r="AN159" s="2" t="e">
        <f t="shared" si="52"/>
        <v>#DIV/0!</v>
      </c>
      <c r="AO159" s="2">
        <f t="shared" si="53"/>
        <v>0</v>
      </c>
      <c r="AP159" s="2" t="e">
        <f t="shared" si="59"/>
        <v>#DIV/0!</v>
      </c>
      <c r="AQ159" s="2">
        <f t="shared" si="59"/>
        <v>0</v>
      </c>
      <c r="AR159" s="2" t="e">
        <f t="shared" si="60"/>
        <v>#DIV/0!</v>
      </c>
      <c r="AS159" s="2">
        <f t="shared" si="60"/>
        <v>0</v>
      </c>
      <c r="AT159" s="2" t="e">
        <f t="shared" si="61"/>
        <v>#DIV/0!</v>
      </c>
      <c r="AU159" s="2">
        <f t="shared" si="61"/>
        <v>0</v>
      </c>
      <c r="AV159" s="2" t="e">
        <f t="shared" si="62"/>
        <v>#DIV/0!</v>
      </c>
      <c r="AW159" s="9"/>
    </row>
    <row r="160" spans="4:49">
      <c r="D160" s="2">
        <v>39.962591199999999</v>
      </c>
      <c r="E160" s="2">
        <v>1.0078250321</v>
      </c>
      <c r="F160" s="2">
        <v>15.9949146221</v>
      </c>
      <c r="G160" s="2">
        <f t="shared" si="63"/>
        <v>18.0105646863</v>
      </c>
      <c r="H160" s="2">
        <v>15</v>
      </c>
      <c r="I160" s="2">
        <f t="shared" si="64"/>
        <v>270.15847029450003</v>
      </c>
      <c r="J160" s="2">
        <f t="shared" si="65"/>
        <v>310.12106149450005</v>
      </c>
      <c r="K160" s="2">
        <f t="shared" si="66"/>
        <v>155.06053074725003</v>
      </c>
      <c r="L160" s="2">
        <f t="shared" si="67"/>
        <v>270.15847029450003</v>
      </c>
      <c r="M160" s="2">
        <f t="shared" si="68"/>
        <v>292.11049680820008</v>
      </c>
      <c r="N160" s="2">
        <f t="shared" si="69"/>
        <v>146.05524840410004</v>
      </c>
      <c r="O160" s="7">
        <v>7005</v>
      </c>
      <c r="P160" s="2">
        <f t="shared" si="54"/>
        <v>6598.1782091176392</v>
      </c>
      <c r="Q160" s="2">
        <f t="shared" si="55"/>
        <v>271.16629532660005</v>
      </c>
      <c r="R160" s="9"/>
      <c r="S160" s="2" t="s">
        <v>191</v>
      </c>
      <c r="V160" s="2">
        <v>5.4851099999999997</v>
      </c>
      <c r="W160" s="10">
        <v>0.93457000000000001</v>
      </c>
      <c r="X160" s="2">
        <v>1.76207</v>
      </c>
      <c r="Y160" s="2">
        <v>0.99811000000000005</v>
      </c>
      <c r="Z160" s="2">
        <f t="shared" si="48"/>
        <v>6.4582234885998551</v>
      </c>
      <c r="AA160" s="2">
        <f t="shared" si="49"/>
        <v>2.0746788783738426</v>
      </c>
      <c r="AB160" s="2">
        <f t="shared" ref="AB160:AB191" si="72">N160/K160*AA160</f>
        <v>1.9541900023130496</v>
      </c>
      <c r="AC160" s="10">
        <f t="shared" si="70"/>
        <v>6.1554684682453384</v>
      </c>
      <c r="AE160" s="2" t="e">
        <f t="shared" si="71"/>
        <v>#DIV/0!</v>
      </c>
      <c r="AG160" s="2" t="e">
        <f t="shared" si="56"/>
        <v>#DIV/0!</v>
      </c>
      <c r="AH160" s="2" t="e">
        <f t="shared" si="50"/>
        <v>#DIV/0!</v>
      </c>
      <c r="AI160" s="2">
        <f t="shared" si="51"/>
        <v>0</v>
      </c>
      <c r="AJ160" s="2" t="e">
        <f t="shared" si="57"/>
        <v>#DIV/0!</v>
      </c>
      <c r="AL160" s="2" t="e">
        <f t="shared" si="58"/>
        <v>#DIV/0!</v>
      </c>
      <c r="AM160" s="2">
        <f t="shared" si="58"/>
        <v>0</v>
      </c>
      <c r="AN160" s="2" t="e">
        <f t="shared" si="52"/>
        <v>#DIV/0!</v>
      </c>
      <c r="AO160" s="2">
        <f t="shared" si="53"/>
        <v>0</v>
      </c>
      <c r="AP160" s="2" t="e">
        <f t="shared" si="59"/>
        <v>#DIV/0!</v>
      </c>
      <c r="AQ160" s="2">
        <f t="shared" si="59"/>
        <v>0</v>
      </c>
      <c r="AR160" s="2" t="e">
        <f t="shared" si="60"/>
        <v>#DIV/0!</v>
      </c>
      <c r="AS160" s="2">
        <f t="shared" si="60"/>
        <v>0</v>
      </c>
      <c r="AT160" s="2" t="e">
        <f t="shared" si="61"/>
        <v>#DIV/0!</v>
      </c>
      <c r="AU160" s="2">
        <f t="shared" si="61"/>
        <v>0</v>
      </c>
      <c r="AV160" s="2" t="e">
        <f t="shared" si="62"/>
        <v>#DIV/0!</v>
      </c>
      <c r="AW160" s="9"/>
    </row>
    <row r="161" spans="4:49">
      <c r="D161" s="2">
        <v>39.962591199999999</v>
      </c>
      <c r="E161" s="2">
        <v>1.0078250321</v>
      </c>
      <c r="F161" s="2">
        <v>15.9949146221</v>
      </c>
      <c r="G161" s="2">
        <f t="shared" si="63"/>
        <v>18.0105646863</v>
      </c>
      <c r="H161" s="2">
        <v>15</v>
      </c>
      <c r="I161" s="2">
        <f t="shared" si="64"/>
        <v>270.15847029450003</v>
      </c>
      <c r="J161" s="2">
        <f t="shared" si="65"/>
        <v>310.12106149450005</v>
      </c>
      <c r="K161" s="2">
        <f t="shared" si="66"/>
        <v>155.06053074725003</v>
      </c>
      <c r="L161" s="2">
        <f t="shared" si="67"/>
        <v>270.15847029450003</v>
      </c>
      <c r="M161" s="2">
        <f t="shared" si="68"/>
        <v>292.11049680820008</v>
      </c>
      <c r="N161" s="2">
        <f t="shared" si="69"/>
        <v>146.05524840410004</v>
      </c>
      <c r="O161" s="7">
        <v>7005</v>
      </c>
      <c r="P161" s="2">
        <f t="shared" si="54"/>
        <v>6598.1782091176392</v>
      </c>
      <c r="Q161" s="2">
        <f t="shared" si="55"/>
        <v>271.16629532660005</v>
      </c>
      <c r="R161" s="9"/>
      <c r="S161" s="2" t="s">
        <v>192</v>
      </c>
      <c r="V161" s="2">
        <v>4.9329799999999997</v>
      </c>
      <c r="W161" s="10">
        <v>0.92920999999999998</v>
      </c>
      <c r="X161" s="2">
        <v>1.7993699999999999</v>
      </c>
      <c r="Y161" s="2">
        <v>0.99809999999999999</v>
      </c>
      <c r="Z161" s="2">
        <f t="shared" si="48"/>
        <v>5.8081400928683857</v>
      </c>
      <c r="AA161" s="2">
        <f t="shared" si="49"/>
        <v>2.1185962722136695</v>
      </c>
      <c r="AB161" s="2">
        <f t="shared" si="72"/>
        <v>1.9955568532816697</v>
      </c>
      <c r="AC161" s="10">
        <f t="shared" si="70"/>
        <v>5.4545617774213309</v>
      </c>
      <c r="AE161" s="2" t="e">
        <f t="shared" si="71"/>
        <v>#DIV/0!</v>
      </c>
      <c r="AG161" s="2" t="e">
        <f t="shared" si="56"/>
        <v>#DIV/0!</v>
      </c>
      <c r="AH161" s="2" t="e">
        <f t="shared" si="50"/>
        <v>#DIV/0!</v>
      </c>
      <c r="AI161" s="2">
        <f t="shared" si="51"/>
        <v>0</v>
      </c>
      <c r="AJ161" s="2" t="e">
        <f t="shared" si="57"/>
        <v>#DIV/0!</v>
      </c>
      <c r="AL161" s="2" t="e">
        <f t="shared" si="58"/>
        <v>#DIV/0!</v>
      </c>
      <c r="AM161" s="2">
        <f t="shared" si="58"/>
        <v>0</v>
      </c>
      <c r="AN161" s="2" t="e">
        <f t="shared" si="52"/>
        <v>#DIV/0!</v>
      </c>
      <c r="AO161" s="2">
        <f t="shared" si="53"/>
        <v>0</v>
      </c>
      <c r="AP161" s="2" t="e">
        <f t="shared" si="59"/>
        <v>#DIV/0!</v>
      </c>
      <c r="AQ161" s="2">
        <f t="shared" si="59"/>
        <v>0</v>
      </c>
      <c r="AR161" s="2" t="e">
        <f t="shared" si="60"/>
        <v>#DIV/0!</v>
      </c>
      <c r="AS161" s="2">
        <f t="shared" si="60"/>
        <v>0</v>
      </c>
      <c r="AT161" s="2" t="e">
        <f t="shared" si="61"/>
        <v>#DIV/0!</v>
      </c>
      <c r="AU161" s="2">
        <f t="shared" si="61"/>
        <v>0</v>
      </c>
      <c r="AV161" s="2" t="e">
        <f t="shared" si="62"/>
        <v>#DIV/0!</v>
      </c>
      <c r="AW161" s="9"/>
    </row>
    <row r="162" spans="4:49">
      <c r="D162" s="2">
        <v>39.962591199999999</v>
      </c>
      <c r="E162" s="2">
        <v>1.0078250321</v>
      </c>
      <c r="F162" s="2">
        <v>15.9949146221</v>
      </c>
      <c r="G162" s="2">
        <f t="shared" si="63"/>
        <v>18.0105646863</v>
      </c>
      <c r="H162" s="2">
        <v>15</v>
      </c>
      <c r="I162" s="2">
        <f t="shared" si="64"/>
        <v>270.15847029450003</v>
      </c>
      <c r="J162" s="2">
        <f t="shared" si="65"/>
        <v>310.12106149450005</v>
      </c>
      <c r="K162" s="2">
        <f t="shared" si="66"/>
        <v>155.06053074725003</v>
      </c>
      <c r="L162" s="2">
        <f t="shared" si="67"/>
        <v>270.15847029450003</v>
      </c>
      <c r="M162" s="2">
        <f t="shared" si="68"/>
        <v>292.11049680820008</v>
      </c>
      <c r="N162" s="2">
        <f t="shared" si="69"/>
        <v>146.05524840410004</v>
      </c>
      <c r="O162" s="7">
        <v>7005</v>
      </c>
      <c r="P162" s="2">
        <f t="shared" si="54"/>
        <v>6598.1782091176392</v>
      </c>
      <c r="Q162" s="2">
        <f t="shared" si="55"/>
        <v>271.16629532660005</v>
      </c>
      <c r="R162" s="9"/>
      <c r="S162" s="2" t="s">
        <v>193</v>
      </c>
      <c r="T162" s="2" t="s">
        <v>76</v>
      </c>
      <c r="V162" s="2">
        <v>5.2366900000000003</v>
      </c>
      <c r="W162" s="3">
        <v>0.79559000000000002</v>
      </c>
      <c r="X162" s="2">
        <v>1.82663</v>
      </c>
      <c r="Y162" s="2">
        <v>0.99821000000000004</v>
      </c>
      <c r="Z162" s="2">
        <f t="shared" si="48"/>
        <v>6.1657312908065611</v>
      </c>
      <c r="AA162" s="2">
        <f t="shared" si="49"/>
        <v>2.1506924694274416</v>
      </c>
      <c r="AB162" s="2">
        <f t="shared" si="72"/>
        <v>2.025789034445332</v>
      </c>
      <c r="AC162" s="3">
        <f t="shared" si="70"/>
        <v>5.8234372271324597</v>
      </c>
      <c r="AE162" s="2" t="e">
        <f t="shared" si="71"/>
        <v>#DIV/0!</v>
      </c>
      <c r="AG162" s="2" t="e">
        <f t="shared" si="56"/>
        <v>#DIV/0!</v>
      </c>
      <c r="AH162" s="2" t="e">
        <f t="shared" si="50"/>
        <v>#DIV/0!</v>
      </c>
      <c r="AI162" s="2">
        <f t="shared" si="51"/>
        <v>0</v>
      </c>
      <c r="AJ162" s="2" t="e">
        <f t="shared" si="57"/>
        <v>#DIV/0!</v>
      </c>
      <c r="AL162" s="2" t="e">
        <f t="shared" si="58"/>
        <v>#DIV/0!</v>
      </c>
      <c r="AM162" s="2">
        <f t="shared" si="58"/>
        <v>0</v>
      </c>
      <c r="AN162" s="2" t="e">
        <f t="shared" si="52"/>
        <v>#DIV/0!</v>
      </c>
      <c r="AO162" s="2">
        <f t="shared" si="53"/>
        <v>0</v>
      </c>
      <c r="AP162" s="2" t="e">
        <f t="shared" si="59"/>
        <v>#DIV/0!</v>
      </c>
      <c r="AQ162" s="2">
        <f t="shared" si="59"/>
        <v>0</v>
      </c>
      <c r="AR162" s="2" t="e">
        <f t="shared" si="60"/>
        <v>#DIV/0!</v>
      </c>
      <c r="AS162" s="2">
        <f t="shared" si="60"/>
        <v>0</v>
      </c>
      <c r="AT162" s="2" t="e">
        <f t="shared" si="61"/>
        <v>#DIV/0!</v>
      </c>
      <c r="AU162" s="2">
        <f t="shared" si="61"/>
        <v>0</v>
      </c>
      <c r="AV162" s="2" t="e">
        <f t="shared" si="62"/>
        <v>#DIV/0!</v>
      </c>
      <c r="AW162" s="9"/>
    </row>
    <row r="163" spans="4:49">
      <c r="D163" s="2">
        <v>39.962591199999999</v>
      </c>
      <c r="E163" s="2">
        <v>1.0078250321</v>
      </c>
      <c r="F163" s="2">
        <v>15.9949146221</v>
      </c>
      <c r="G163" s="2">
        <f t="shared" si="63"/>
        <v>18.0105646863</v>
      </c>
      <c r="H163" s="2">
        <v>15</v>
      </c>
      <c r="I163" s="2">
        <f t="shared" si="64"/>
        <v>270.15847029450003</v>
      </c>
      <c r="J163" s="2">
        <f t="shared" si="65"/>
        <v>310.12106149450005</v>
      </c>
      <c r="K163" s="2">
        <f t="shared" si="66"/>
        <v>155.06053074725003</v>
      </c>
      <c r="L163" s="2">
        <f t="shared" si="67"/>
        <v>270.15847029450003</v>
      </c>
      <c r="M163" s="2">
        <f t="shared" si="68"/>
        <v>292.11049680820008</v>
      </c>
      <c r="N163" s="2">
        <f t="shared" si="69"/>
        <v>146.05524840410004</v>
      </c>
      <c r="O163" s="7">
        <v>7005</v>
      </c>
      <c r="P163" s="2">
        <f t="shared" si="54"/>
        <v>6598.1782091176392</v>
      </c>
      <c r="Q163" s="2">
        <f t="shared" si="55"/>
        <v>271.16629532660005</v>
      </c>
      <c r="R163" s="9"/>
      <c r="S163" s="2" t="s">
        <v>194</v>
      </c>
      <c r="T163" s="2" t="s">
        <v>76</v>
      </c>
      <c r="V163" s="2">
        <v>5.1396300000000004</v>
      </c>
      <c r="W163" s="3">
        <v>0.81901000000000002</v>
      </c>
      <c r="X163" s="2">
        <v>1.7330000000000001</v>
      </c>
      <c r="Y163" s="2">
        <v>0.99761999999999995</v>
      </c>
      <c r="Z163" s="2">
        <f t="shared" si="48"/>
        <v>6.0514518740212093</v>
      </c>
      <c r="AA163" s="2">
        <f t="shared" si="49"/>
        <v>2.0404515690193179</v>
      </c>
      <c r="AB163" s="2">
        <f t="shared" si="72"/>
        <v>1.9219504752980956</v>
      </c>
      <c r="AC163" s="3">
        <f t="shared" si="70"/>
        <v>5.7381335078661451</v>
      </c>
      <c r="AE163" s="2" t="e">
        <f t="shared" si="71"/>
        <v>#DIV/0!</v>
      </c>
      <c r="AG163" s="2" t="e">
        <f t="shared" si="56"/>
        <v>#DIV/0!</v>
      </c>
      <c r="AH163" s="2" t="e">
        <f t="shared" si="50"/>
        <v>#DIV/0!</v>
      </c>
      <c r="AI163" s="2">
        <f t="shared" si="51"/>
        <v>0</v>
      </c>
      <c r="AJ163" s="2" t="e">
        <f t="shared" si="57"/>
        <v>#DIV/0!</v>
      </c>
      <c r="AL163" s="2" t="e">
        <f t="shared" si="58"/>
        <v>#DIV/0!</v>
      </c>
      <c r="AM163" s="2">
        <f t="shared" si="58"/>
        <v>0</v>
      </c>
      <c r="AN163" s="2" t="e">
        <f t="shared" si="52"/>
        <v>#DIV/0!</v>
      </c>
      <c r="AO163" s="2">
        <f t="shared" si="53"/>
        <v>0</v>
      </c>
      <c r="AP163" s="2" t="e">
        <f t="shared" si="59"/>
        <v>#DIV/0!</v>
      </c>
      <c r="AQ163" s="2">
        <f t="shared" si="59"/>
        <v>0</v>
      </c>
      <c r="AR163" s="2" t="e">
        <f t="shared" si="60"/>
        <v>#DIV/0!</v>
      </c>
      <c r="AS163" s="2">
        <f t="shared" si="60"/>
        <v>0</v>
      </c>
      <c r="AT163" s="2" t="e">
        <f t="shared" si="61"/>
        <v>#DIV/0!</v>
      </c>
      <c r="AU163" s="2">
        <f t="shared" si="61"/>
        <v>0</v>
      </c>
      <c r="AV163" s="2" t="e">
        <f t="shared" si="62"/>
        <v>#DIV/0!</v>
      </c>
      <c r="AW163" s="9"/>
    </row>
    <row r="164" spans="4:49">
      <c r="D164" s="2">
        <v>39.962591199999999</v>
      </c>
      <c r="E164" s="2">
        <v>1.0078250321</v>
      </c>
      <c r="F164" s="2">
        <v>15.9949146221</v>
      </c>
      <c r="G164" s="2">
        <f t="shared" si="63"/>
        <v>18.0105646863</v>
      </c>
      <c r="H164" s="2">
        <v>15</v>
      </c>
      <c r="I164" s="2">
        <f t="shared" si="64"/>
        <v>270.15847029450003</v>
      </c>
      <c r="J164" s="2">
        <f t="shared" si="65"/>
        <v>310.12106149450005</v>
      </c>
      <c r="K164" s="2">
        <f t="shared" si="66"/>
        <v>155.06053074725003</v>
      </c>
      <c r="L164" s="2">
        <f t="shared" si="67"/>
        <v>270.15847029450003</v>
      </c>
      <c r="M164" s="2">
        <f t="shared" si="68"/>
        <v>292.11049680820008</v>
      </c>
      <c r="N164" s="2">
        <f t="shared" si="69"/>
        <v>146.05524840410004</v>
      </c>
      <c r="O164" s="7">
        <v>7005</v>
      </c>
      <c r="P164" s="2">
        <f t="shared" si="54"/>
        <v>6598.1782091176392</v>
      </c>
      <c r="Q164" s="2">
        <f t="shared" si="55"/>
        <v>271.16629532660005</v>
      </c>
      <c r="R164" s="9"/>
      <c r="S164" s="2" t="s">
        <v>195</v>
      </c>
      <c r="V164" s="2">
        <v>5.3080999999999996</v>
      </c>
      <c r="W164" s="10">
        <v>0.90986</v>
      </c>
      <c r="X164" s="2">
        <v>1.64872</v>
      </c>
      <c r="Y164" s="2">
        <v>0.998</v>
      </c>
      <c r="Z164" s="2">
        <f t="shared" si="48"/>
        <v>6.2498101405143904</v>
      </c>
      <c r="AA164" s="2">
        <f t="shared" si="49"/>
        <v>1.9412194523217134</v>
      </c>
      <c r="AB164" s="2">
        <f t="shared" si="72"/>
        <v>1.8284813546644407</v>
      </c>
      <c r="AC164" s="10">
        <f t="shared" si="70"/>
        <v>5.9763519581866156</v>
      </c>
      <c r="AE164" s="2" t="e">
        <f t="shared" si="71"/>
        <v>#DIV/0!</v>
      </c>
      <c r="AG164" s="2" t="e">
        <f t="shared" si="56"/>
        <v>#DIV/0!</v>
      </c>
      <c r="AH164" s="2" t="e">
        <f t="shared" si="50"/>
        <v>#DIV/0!</v>
      </c>
      <c r="AI164" s="2">
        <f t="shared" si="51"/>
        <v>0</v>
      </c>
      <c r="AJ164" s="2" t="e">
        <f t="shared" si="57"/>
        <v>#DIV/0!</v>
      </c>
      <c r="AL164" s="2" t="e">
        <f t="shared" si="58"/>
        <v>#DIV/0!</v>
      </c>
      <c r="AM164" s="2">
        <f t="shared" si="58"/>
        <v>0</v>
      </c>
      <c r="AN164" s="2" t="e">
        <f t="shared" si="52"/>
        <v>#DIV/0!</v>
      </c>
      <c r="AO164" s="2">
        <f t="shared" si="53"/>
        <v>0</v>
      </c>
      <c r="AP164" s="2" t="e">
        <f t="shared" si="59"/>
        <v>#DIV/0!</v>
      </c>
      <c r="AQ164" s="2">
        <f t="shared" si="59"/>
        <v>0</v>
      </c>
      <c r="AR164" s="2" t="e">
        <f t="shared" si="60"/>
        <v>#DIV/0!</v>
      </c>
      <c r="AS164" s="2">
        <f t="shared" si="60"/>
        <v>0</v>
      </c>
      <c r="AT164" s="2" t="e">
        <f t="shared" si="61"/>
        <v>#DIV/0!</v>
      </c>
      <c r="AU164" s="2">
        <f t="shared" si="61"/>
        <v>0</v>
      </c>
      <c r="AV164" s="2" t="e">
        <f t="shared" si="62"/>
        <v>#DIV/0!</v>
      </c>
      <c r="AW164" s="9"/>
    </row>
    <row r="165" spans="4:49" s="3" customFormat="1">
      <c r="D165" s="2">
        <v>39.962591199999999</v>
      </c>
      <c r="E165" s="2">
        <v>1.0078250321</v>
      </c>
      <c r="F165" s="2">
        <v>15.9949146221</v>
      </c>
      <c r="G165" s="2">
        <f t="shared" si="63"/>
        <v>18.0105646863</v>
      </c>
      <c r="I165" s="2">
        <f t="shared" si="64"/>
        <v>0</v>
      </c>
      <c r="J165" s="2">
        <f t="shared" si="65"/>
        <v>39.962591199999999</v>
      </c>
      <c r="K165" s="2">
        <f t="shared" si="66"/>
        <v>19.981295599999999</v>
      </c>
      <c r="L165" s="2">
        <f t="shared" si="67"/>
        <v>0</v>
      </c>
      <c r="M165" s="2">
        <f t="shared" si="68"/>
        <v>21.952026513699998</v>
      </c>
      <c r="N165" s="2">
        <f t="shared" si="69"/>
        <v>10.976013256849999</v>
      </c>
      <c r="O165" s="8"/>
      <c r="P165" s="2">
        <f t="shared" si="54"/>
        <v>0</v>
      </c>
      <c r="Q165" s="2">
        <f t="shared" si="55"/>
        <v>1.0078250321</v>
      </c>
      <c r="R165" s="8"/>
      <c r="Z165" s="2">
        <f t="shared" si="48"/>
        <v>0</v>
      </c>
      <c r="AA165" s="2">
        <f t="shared" si="49"/>
        <v>0</v>
      </c>
      <c r="AB165" s="2">
        <f t="shared" si="72"/>
        <v>0</v>
      </c>
      <c r="AC165" s="3">
        <f t="shared" si="70"/>
        <v>0</v>
      </c>
      <c r="AE165" s="2" t="e">
        <f t="shared" si="71"/>
        <v>#DIV/0!</v>
      </c>
      <c r="AG165" s="2" t="e">
        <f t="shared" si="56"/>
        <v>#DIV/0!</v>
      </c>
      <c r="AH165" s="2" t="e">
        <f t="shared" si="50"/>
        <v>#DIV/0!</v>
      </c>
      <c r="AI165" s="2" t="e">
        <f t="shared" si="51"/>
        <v>#DIV/0!</v>
      </c>
      <c r="AJ165" s="2" t="e">
        <f t="shared" si="57"/>
        <v>#DIV/0!</v>
      </c>
      <c r="AL165" s="2" t="e">
        <f t="shared" si="58"/>
        <v>#DIV/0!</v>
      </c>
      <c r="AM165" s="2" t="e">
        <f t="shared" si="58"/>
        <v>#DIV/0!</v>
      </c>
      <c r="AN165" s="2" t="e">
        <f t="shared" si="52"/>
        <v>#DIV/0!</v>
      </c>
      <c r="AO165" s="2" t="e">
        <f t="shared" si="53"/>
        <v>#DIV/0!</v>
      </c>
      <c r="AP165" s="2" t="e">
        <f t="shared" si="59"/>
        <v>#DIV/0!</v>
      </c>
      <c r="AQ165" s="2" t="e">
        <f t="shared" si="59"/>
        <v>#DIV/0!</v>
      </c>
      <c r="AR165" s="2" t="e">
        <f t="shared" si="60"/>
        <v>#DIV/0!</v>
      </c>
      <c r="AS165" s="2" t="e">
        <f t="shared" si="60"/>
        <v>#DIV/0!</v>
      </c>
      <c r="AT165" s="2" t="e">
        <f t="shared" si="61"/>
        <v>#DIV/0!</v>
      </c>
      <c r="AU165" s="2" t="e">
        <f t="shared" si="61"/>
        <v>#DIV/0!</v>
      </c>
      <c r="AV165" s="2" t="e">
        <f t="shared" si="62"/>
        <v>#DIV/0!</v>
      </c>
      <c r="AW165" s="8"/>
    </row>
    <row r="166" spans="4:49">
      <c r="D166" s="2">
        <v>39.962591199999999</v>
      </c>
      <c r="E166" s="2">
        <v>1.0078250321</v>
      </c>
      <c r="F166" s="2">
        <v>15.9949146221</v>
      </c>
      <c r="G166" s="2">
        <f t="shared" si="63"/>
        <v>18.0105646863</v>
      </c>
      <c r="H166" s="2">
        <v>16</v>
      </c>
      <c r="I166" s="2">
        <f t="shared" si="64"/>
        <v>288.16903498080001</v>
      </c>
      <c r="J166" s="2">
        <f t="shared" si="65"/>
        <v>328.13162618080003</v>
      </c>
      <c r="K166" s="2">
        <f t="shared" si="66"/>
        <v>164.06581309040001</v>
      </c>
      <c r="L166" s="2">
        <f t="shared" si="67"/>
        <v>288.16903498080001</v>
      </c>
      <c r="M166" s="2">
        <f t="shared" si="68"/>
        <v>310.12106149450005</v>
      </c>
      <c r="N166" s="2">
        <f t="shared" si="69"/>
        <v>155.06053074725003</v>
      </c>
      <c r="O166" s="7">
        <v>7005</v>
      </c>
      <c r="P166" s="2">
        <f t="shared" si="54"/>
        <v>6620.5079377870898</v>
      </c>
      <c r="Q166" s="2">
        <f t="shared" si="55"/>
        <v>289.17686001290002</v>
      </c>
      <c r="R166" s="9">
        <v>16</v>
      </c>
      <c r="S166" s="2" t="s">
        <v>196</v>
      </c>
      <c r="V166" s="2">
        <v>4.9986499999999996</v>
      </c>
      <c r="W166" s="10">
        <v>0.93215999999999999</v>
      </c>
      <c r="X166" s="2">
        <v>1.9354100000000001</v>
      </c>
      <c r="Y166" s="2">
        <v>0.99336000000000002</v>
      </c>
      <c r="Z166" s="2">
        <f t="shared" si="48"/>
        <v>5.8854606090469765</v>
      </c>
      <c r="AA166" s="2">
        <f t="shared" si="49"/>
        <v>2.2787711316766748</v>
      </c>
      <c r="AB166" s="2">
        <f t="shared" si="72"/>
        <v>2.1536934140850104</v>
      </c>
      <c r="AC166" s="10">
        <f t="shared" si="70"/>
        <v>5.4772485116863612</v>
      </c>
      <c r="AD166" s="3">
        <v>4</v>
      </c>
      <c r="AE166" s="2">
        <f>SUM(AC166:AC169)/AD166</f>
        <v>5.4956208068702157</v>
      </c>
      <c r="AF166" s="3">
        <v>5.7198312065391423</v>
      </c>
      <c r="AG166" s="2">
        <f t="shared" si="56"/>
        <v>0.22421039966892664</v>
      </c>
      <c r="AH166" s="2">
        <f t="shared" si="50"/>
        <v>2.2440200510945956E-2</v>
      </c>
      <c r="AI166" s="2">
        <f t="shared" si="51"/>
        <v>2.4308582831966515E-2</v>
      </c>
      <c r="AJ166" s="2">
        <f t="shared" si="57"/>
        <v>1.8683823210205591E-3</v>
      </c>
      <c r="AL166" s="2">
        <f t="shared" si="58"/>
        <v>173.60494614133347</v>
      </c>
      <c r="AM166" s="2">
        <f t="shared" si="58"/>
        <v>188.05938080888362</v>
      </c>
      <c r="AN166" s="2">
        <f t="shared" si="52"/>
        <v>198.68249901482716</v>
      </c>
      <c r="AO166" s="2">
        <f t="shared" si="53"/>
        <v>215.22490328052947</v>
      </c>
      <c r="AP166" s="2">
        <f t="shared" si="59"/>
        <v>6.446310185838788E-20</v>
      </c>
      <c r="AQ166" s="2">
        <f t="shared" si="59"/>
        <v>6.9830331968992723E-20</v>
      </c>
      <c r="AR166" s="2">
        <f t="shared" si="60"/>
        <v>38820.593961442428</v>
      </c>
      <c r="AS166" s="2">
        <f t="shared" si="60"/>
        <v>42052.816036004398</v>
      </c>
      <c r="AT166" s="2">
        <f t="shared" si="61"/>
        <v>38.820593961442427</v>
      </c>
      <c r="AU166" s="2">
        <f t="shared" si="61"/>
        <v>42.052816036004401</v>
      </c>
      <c r="AV166" s="2">
        <f t="shared" si="62"/>
        <v>3.2322220745619745</v>
      </c>
      <c r="AW166" s="9">
        <v>16</v>
      </c>
    </row>
    <row r="167" spans="4:49">
      <c r="D167" s="2">
        <v>39.962591199999999</v>
      </c>
      <c r="E167" s="2">
        <v>1.0078250321</v>
      </c>
      <c r="F167" s="2">
        <v>15.9949146221</v>
      </c>
      <c r="G167" s="2">
        <f t="shared" si="63"/>
        <v>18.0105646863</v>
      </c>
      <c r="H167" s="2">
        <v>16</v>
      </c>
      <c r="I167" s="2">
        <f t="shared" si="64"/>
        <v>288.16903498080001</v>
      </c>
      <c r="J167" s="2">
        <f t="shared" si="65"/>
        <v>328.13162618080003</v>
      </c>
      <c r="K167" s="2">
        <f t="shared" si="66"/>
        <v>164.06581309040001</v>
      </c>
      <c r="L167" s="2">
        <f t="shared" si="67"/>
        <v>288.16903498080001</v>
      </c>
      <c r="M167" s="2">
        <f t="shared" si="68"/>
        <v>310.12106149450005</v>
      </c>
      <c r="N167" s="2">
        <f t="shared" si="69"/>
        <v>155.06053074725003</v>
      </c>
      <c r="O167" s="7">
        <v>7005</v>
      </c>
      <c r="P167" s="2">
        <f t="shared" si="54"/>
        <v>6620.5079377870898</v>
      </c>
      <c r="Q167" s="2">
        <f t="shared" si="55"/>
        <v>289.17686001290002</v>
      </c>
      <c r="R167" s="9"/>
      <c r="S167" s="2" t="s">
        <v>197</v>
      </c>
      <c r="V167" s="2">
        <v>5.2232700000000003</v>
      </c>
      <c r="W167" s="10">
        <v>0.93530999999999997</v>
      </c>
      <c r="X167" s="2">
        <v>2.0304600000000002</v>
      </c>
      <c r="Y167" s="2">
        <v>0.99397999999999997</v>
      </c>
      <c r="Z167" s="2">
        <f t="shared" si="48"/>
        <v>6.1499304483044037</v>
      </c>
      <c r="AA167" s="2">
        <f t="shared" si="49"/>
        <v>2.3906839543167711</v>
      </c>
      <c r="AB167" s="2">
        <f t="shared" si="72"/>
        <v>2.259463539799345</v>
      </c>
      <c r="AC167" s="10">
        <f t="shared" si="70"/>
        <v>5.7198312065391423</v>
      </c>
      <c r="AE167" s="2" t="e">
        <f t="shared" si="71"/>
        <v>#DIV/0!</v>
      </c>
      <c r="AG167" s="2" t="e">
        <f t="shared" si="56"/>
        <v>#DIV/0!</v>
      </c>
      <c r="AH167" s="2" t="e">
        <f t="shared" si="50"/>
        <v>#DIV/0!</v>
      </c>
      <c r="AI167" s="2">
        <f t="shared" si="51"/>
        <v>0</v>
      </c>
      <c r="AJ167" s="2" t="e">
        <f t="shared" si="57"/>
        <v>#DIV/0!</v>
      </c>
      <c r="AL167" s="2" t="e">
        <f t="shared" si="58"/>
        <v>#DIV/0!</v>
      </c>
      <c r="AM167" s="2">
        <f t="shared" si="58"/>
        <v>0</v>
      </c>
      <c r="AN167" s="2" t="e">
        <f t="shared" si="52"/>
        <v>#DIV/0!</v>
      </c>
      <c r="AO167" s="2">
        <f t="shared" si="53"/>
        <v>0</v>
      </c>
      <c r="AP167" s="2" t="e">
        <f t="shared" si="59"/>
        <v>#DIV/0!</v>
      </c>
      <c r="AQ167" s="2">
        <f t="shared" si="59"/>
        <v>0</v>
      </c>
      <c r="AR167" s="2" t="e">
        <f t="shared" si="60"/>
        <v>#DIV/0!</v>
      </c>
      <c r="AS167" s="2">
        <f t="shared" si="60"/>
        <v>0</v>
      </c>
      <c r="AT167" s="2" t="e">
        <f t="shared" si="61"/>
        <v>#DIV/0!</v>
      </c>
      <c r="AU167" s="2">
        <f t="shared" si="61"/>
        <v>0</v>
      </c>
      <c r="AV167" s="2" t="e">
        <f t="shared" si="62"/>
        <v>#DIV/0!</v>
      </c>
      <c r="AW167" s="9"/>
    </row>
    <row r="168" spans="4:49">
      <c r="D168" s="2">
        <v>39.962591199999999</v>
      </c>
      <c r="E168" s="2">
        <v>1.0078250321</v>
      </c>
      <c r="F168" s="2">
        <v>15.9949146221</v>
      </c>
      <c r="G168" s="2">
        <f t="shared" si="63"/>
        <v>18.0105646863</v>
      </c>
      <c r="H168" s="2">
        <v>16</v>
      </c>
      <c r="I168" s="2">
        <f t="shared" si="64"/>
        <v>288.16903498080001</v>
      </c>
      <c r="J168" s="2">
        <f t="shared" si="65"/>
        <v>328.13162618080003</v>
      </c>
      <c r="K168" s="2">
        <f t="shared" si="66"/>
        <v>164.06581309040001</v>
      </c>
      <c r="L168" s="2">
        <f t="shared" si="67"/>
        <v>288.16903498080001</v>
      </c>
      <c r="M168" s="2">
        <f t="shared" si="68"/>
        <v>310.12106149450005</v>
      </c>
      <c r="N168" s="2">
        <f t="shared" si="69"/>
        <v>155.06053074725003</v>
      </c>
      <c r="O168" s="7">
        <v>7005</v>
      </c>
      <c r="P168" s="2">
        <f t="shared" si="54"/>
        <v>6620.5079377870898</v>
      </c>
      <c r="Q168" s="2">
        <f t="shared" si="55"/>
        <v>289.17686001290002</v>
      </c>
      <c r="R168" s="9"/>
      <c r="S168" s="2" t="s">
        <v>198</v>
      </c>
      <c r="V168" s="2">
        <v>4.9974699999999999</v>
      </c>
      <c r="W168" s="10">
        <v>0.95135999999999998</v>
      </c>
      <c r="X168" s="2">
        <v>2.05762</v>
      </c>
      <c r="Y168" s="2">
        <v>0.99356</v>
      </c>
      <c r="Z168" s="2">
        <f t="shared" si="48"/>
        <v>5.8840712652204088</v>
      </c>
      <c r="AA168" s="2">
        <f t="shared" si="49"/>
        <v>2.4226624105282908</v>
      </c>
      <c r="AB168" s="2">
        <f t="shared" si="72"/>
        <v>2.2896867551007789</v>
      </c>
      <c r="AC168" s="10">
        <f t="shared" si="70"/>
        <v>5.4202978901263874</v>
      </c>
      <c r="AE168" s="2" t="e">
        <f t="shared" si="71"/>
        <v>#DIV/0!</v>
      </c>
      <c r="AG168" s="2" t="e">
        <f t="shared" si="56"/>
        <v>#DIV/0!</v>
      </c>
      <c r="AH168" s="2" t="e">
        <f t="shared" si="50"/>
        <v>#DIV/0!</v>
      </c>
      <c r="AI168" s="2">
        <f t="shared" si="51"/>
        <v>0</v>
      </c>
      <c r="AJ168" s="2" t="e">
        <f t="shared" si="57"/>
        <v>#DIV/0!</v>
      </c>
      <c r="AL168" s="2" t="e">
        <f t="shared" si="58"/>
        <v>#DIV/0!</v>
      </c>
      <c r="AM168" s="2">
        <f t="shared" si="58"/>
        <v>0</v>
      </c>
      <c r="AN168" s="2" t="e">
        <f t="shared" si="52"/>
        <v>#DIV/0!</v>
      </c>
      <c r="AO168" s="2">
        <f t="shared" si="53"/>
        <v>0</v>
      </c>
      <c r="AP168" s="2" t="e">
        <f t="shared" si="59"/>
        <v>#DIV/0!</v>
      </c>
      <c r="AQ168" s="2">
        <f t="shared" si="59"/>
        <v>0</v>
      </c>
      <c r="AR168" s="2" t="e">
        <f t="shared" si="60"/>
        <v>#DIV/0!</v>
      </c>
      <c r="AS168" s="2">
        <f t="shared" si="60"/>
        <v>0</v>
      </c>
      <c r="AT168" s="2" t="e">
        <f t="shared" si="61"/>
        <v>#DIV/0!</v>
      </c>
      <c r="AU168" s="2">
        <f t="shared" si="61"/>
        <v>0</v>
      </c>
      <c r="AV168" s="2" t="e">
        <f t="shared" si="62"/>
        <v>#DIV/0!</v>
      </c>
      <c r="AW168" s="9"/>
    </row>
    <row r="169" spans="4:49">
      <c r="D169" s="2">
        <v>39.962591199999999</v>
      </c>
      <c r="E169" s="2">
        <v>1.0078250321</v>
      </c>
      <c r="F169" s="2">
        <v>15.9949146221</v>
      </c>
      <c r="G169" s="2">
        <f t="shared" si="63"/>
        <v>18.0105646863</v>
      </c>
      <c r="H169" s="2">
        <v>16</v>
      </c>
      <c r="I169" s="2">
        <f t="shared" si="64"/>
        <v>288.16903498080001</v>
      </c>
      <c r="J169" s="2">
        <f t="shared" si="65"/>
        <v>328.13162618080003</v>
      </c>
      <c r="K169" s="2">
        <f t="shared" si="66"/>
        <v>164.06581309040001</v>
      </c>
      <c r="L169" s="2">
        <f t="shared" si="67"/>
        <v>288.16903498080001</v>
      </c>
      <c r="M169" s="2">
        <f t="shared" si="68"/>
        <v>310.12106149450005</v>
      </c>
      <c r="N169" s="2">
        <f t="shared" si="69"/>
        <v>155.06053074725003</v>
      </c>
      <c r="O169" s="7">
        <v>7005</v>
      </c>
      <c r="P169" s="2">
        <f t="shared" si="54"/>
        <v>6620.5079377870898</v>
      </c>
      <c r="Q169" s="2">
        <f t="shared" si="55"/>
        <v>289.17686001290002</v>
      </c>
      <c r="R169" s="9"/>
      <c r="S169" s="2" t="s">
        <v>199</v>
      </c>
      <c r="V169" s="2">
        <v>4.94869</v>
      </c>
      <c r="W169" s="10">
        <v>0.94952999999999999</v>
      </c>
      <c r="X169" s="2">
        <v>2.0423900000000001</v>
      </c>
      <c r="Y169" s="2">
        <v>0.99565000000000003</v>
      </c>
      <c r="Z169" s="2">
        <f t="shared" si="48"/>
        <v>5.826637204322104</v>
      </c>
      <c r="AA169" s="2">
        <f t="shared" si="49"/>
        <v>2.4047304558853804</v>
      </c>
      <c r="AB169" s="2">
        <f t="shared" si="72"/>
        <v>2.272739053736978</v>
      </c>
      <c r="AC169" s="10">
        <f t="shared" si="70"/>
        <v>5.3651056191289701</v>
      </c>
      <c r="AE169" s="2" t="e">
        <f t="shared" si="71"/>
        <v>#DIV/0!</v>
      </c>
      <c r="AG169" s="2" t="e">
        <f t="shared" si="56"/>
        <v>#DIV/0!</v>
      </c>
      <c r="AH169" s="2" t="e">
        <f t="shared" si="50"/>
        <v>#DIV/0!</v>
      </c>
      <c r="AI169" s="2">
        <f t="shared" si="51"/>
        <v>0</v>
      </c>
      <c r="AJ169" s="2" t="e">
        <f t="shared" si="57"/>
        <v>#DIV/0!</v>
      </c>
      <c r="AL169" s="2" t="e">
        <f t="shared" si="58"/>
        <v>#DIV/0!</v>
      </c>
      <c r="AM169" s="2">
        <f t="shared" si="58"/>
        <v>0</v>
      </c>
      <c r="AN169" s="2" t="e">
        <f t="shared" si="52"/>
        <v>#DIV/0!</v>
      </c>
      <c r="AO169" s="2">
        <f t="shared" si="53"/>
        <v>0</v>
      </c>
      <c r="AP169" s="2" t="e">
        <f t="shared" si="59"/>
        <v>#DIV/0!</v>
      </c>
      <c r="AQ169" s="2">
        <f t="shared" si="59"/>
        <v>0</v>
      </c>
      <c r="AR169" s="2" t="e">
        <f t="shared" si="60"/>
        <v>#DIV/0!</v>
      </c>
      <c r="AS169" s="2">
        <f t="shared" si="60"/>
        <v>0</v>
      </c>
      <c r="AT169" s="2" t="e">
        <f t="shared" si="61"/>
        <v>#DIV/0!</v>
      </c>
      <c r="AU169" s="2">
        <f t="shared" si="61"/>
        <v>0</v>
      </c>
      <c r="AV169" s="2" t="e">
        <f t="shared" si="62"/>
        <v>#DIV/0!</v>
      </c>
      <c r="AW169" s="9"/>
    </row>
    <row r="170" spans="4:49">
      <c r="D170" s="2">
        <v>39.962591199999999</v>
      </c>
      <c r="E170" s="2">
        <v>1.0078250321</v>
      </c>
      <c r="F170" s="2">
        <v>15.9949146221</v>
      </c>
      <c r="G170" s="2">
        <f t="shared" si="63"/>
        <v>18.0105646863</v>
      </c>
      <c r="I170" s="2">
        <f t="shared" si="64"/>
        <v>0</v>
      </c>
      <c r="J170" s="2">
        <f t="shared" si="65"/>
        <v>39.962591199999999</v>
      </c>
      <c r="K170" s="2">
        <f t="shared" si="66"/>
        <v>19.981295599999999</v>
      </c>
      <c r="L170" s="2">
        <f t="shared" si="67"/>
        <v>0</v>
      </c>
      <c r="M170" s="2">
        <f t="shared" si="68"/>
        <v>21.952026513699998</v>
      </c>
      <c r="N170" s="2">
        <f t="shared" si="69"/>
        <v>10.976013256849999</v>
      </c>
      <c r="P170" s="2">
        <f t="shared" si="54"/>
        <v>0</v>
      </c>
      <c r="Q170" s="2">
        <f t="shared" si="55"/>
        <v>1.0078250321</v>
      </c>
      <c r="R170" s="9"/>
      <c r="Z170" s="2">
        <f t="shared" si="48"/>
        <v>0</v>
      </c>
      <c r="AA170" s="2">
        <f t="shared" si="49"/>
        <v>0</v>
      </c>
      <c r="AB170" s="2">
        <f t="shared" si="72"/>
        <v>0</v>
      </c>
      <c r="AC170" s="3">
        <f t="shared" si="70"/>
        <v>0</v>
      </c>
      <c r="AE170" s="2" t="e">
        <f t="shared" si="71"/>
        <v>#DIV/0!</v>
      </c>
      <c r="AG170" s="2" t="e">
        <f t="shared" si="56"/>
        <v>#DIV/0!</v>
      </c>
      <c r="AH170" s="2" t="e">
        <f t="shared" si="50"/>
        <v>#DIV/0!</v>
      </c>
      <c r="AI170" s="2" t="e">
        <f t="shared" si="51"/>
        <v>#DIV/0!</v>
      </c>
      <c r="AJ170" s="2" t="e">
        <f t="shared" si="57"/>
        <v>#DIV/0!</v>
      </c>
      <c r="AL170" s="2" t="e">
        <f t="shared" si="58"/>
        <v>#DIV/0!</v>
      </c>
      <c r="AM170" s="2" t="e">
        <f t="shared" si="58"/>
        <v>#DIV/0!</v>
      </c>
      <c r="AN170" s="2" t="e">
        <f t="shared" si="52"/>
        <v>#DIV/0!</v>
      </c>
      <c r="AO170" s="2" t="e">
        <f t="shared" si="53"/>
        <v>#DIV/0!</v>
      </c>
      <c r="AP170" s="2" t="e">
        <f t="shared" si="59"/>
        <v>#DIV/0!</v>
      </c>
      <c r="AQ170" s="2" t="e">
        <f t="shared" si="59"/>
        <v>#DIV/0!</v>
      </c>
      <c r="AR170" s="2" t="e">
        <f t="shared" si="60"/>
        <v>#DIV/0!</v>
      </c>
      <c r="AS170" s="2" t="e">
        <f t="shared" si="60"/>
        <v>#DIV/0!</v>
      </c>
      <c r="AT170" s="2" t="e">
        <f t="shared" si="61"/>
        <v>#DIV/0!</v>
      </c>
      <c r="AU170" s="2" t="e">
        <f t="shared" si="61"/>
        <v>#DIV/0!</v>
      </c>
      <c r="AV170" s="2" t="e">
        <f t="shared" si="62"/>
        <v>#DIV/0!</v>
      </c>
      <c r="AW170" s="9"/>
    </row>
    <row r="171" spans="4:49">
      <c r="D171" s="2">
        <v>39.962591199999999</v>
      </c>
      <c r="E171" s="2">
        <v>1.0078250321</v>
      </c>
      <c r="F171" s="2">
        <v>15.9949146221</v>
      </c>
      <c r="G171" s="2">
        <f t="shared" si="63"/>
        <v>18.0105646863</v>
      </c>
      <c r="H171" s="2">
        <v>17</v>
      </c>
      <c r="I171" s="2">
        <f t="shared" si="64"/>
        <v>306.17959966709998</v>
      </c>
      <c r="J171" s="2">
        <f t="shared" si="65"/>
        <v>346.1421908671</v>
      </c>
      <c r="K171" s="2">
        <f t="shared" si="66"/>
        <v>173.07109543355</v>
      </c>
      <c r="L171" s="2">
        <f t="shared" si="67"/>
        <v>306.17959966709998</v>
      </c>
      <c r="M171" s="2">
        <f t="shared" si="68"/>
        <v>328.13162618080003</v>
      </c>
      <c r="N171" s="2">
        <f t="shared" si="69"/>
        <v>164.06581309040001</v>
      </c>
      <c r="O171" s="5">
        <v>7004</v>
      </c>
      <c r="P171" s="2">
        <f t="shared" si="54"/>
        <v>6639.5659656892894</v>
      </c>
      <c r="Q171" s="2">
        <f t="shared" si="55"/>
        <v>307.18742469919999</v>
      </c>
      <c r="R171" s="9">
        <v>17</v>
      </c>
      <c r="S171" s="2" t="s">
        <v>200</v>
      </c>
      <c r="V171" s="2">
        <v>5.3197900000000002</v>
      </c>
      <c r="W171" s="10">
        <v>0.91149999999999998</v>
      </c>
      <c r="X171" s="2">
        <v>1.7588900000000001</v>
      </c>
      <c r="Y171" s="2">
        <v>0.99673999999999996</v>
      </c>
      <c r="Z171" s="2">
        <f t="shared" si="48"/>
        <v>6.2635740636775976</v>
      </c>
      <c r="AA171" s="2">
        <f t="shared" si="49"/>
        <v>2.0709347145022434</v>
      </c>
      <c r="AB171" s="2">
        <f t="shared" si="72"/>
        <v>1.963179275781491</v>
      </c>
      <c r="AC171" s="10">
        <f t="shared" si="70"/>
        <v>5.9479649614230876</v>
      </c>
      <c r="AD171" s="3">
        <v>4</v>
      </c>
      <c r="AE171" s="2">
        <f>SUM(AC171:AC174)/AD171</f>
        <v>5.5617699521180066</v>
      </c>
      <c r="AF171" s="3">
        <v>5.9479649614230876</v>
      </c>
      <c r="AG171" s="2">
        <f t="shared" si="56"/>
        <v>0.38619500930508099</v>
      </c>
      <c r="AH171" s="2">
        <f t="shared" si="50"/>
        <v>2.4175603578308235E-2</v>
      </c>
      <c r="AI171" s="2">
        <f t="shared" si="51"/>
        <v>2.7649551161197907E-2</v>
      </c>
      <c r="AJ171" s="2">
        <f t="shared" si="57"/>
        <v>3.4739475828896721E-3</v>
      </c>
      <c r="AL171" s="2">
        <f t="shared" si="58"/>
        <v>187.03060853218318</v>
      </c>
      <c r="AM171" s="2">
        <f t="shared" si="58"/>
        <v>213.90623661452574</v>
      </c>
      <c r="AN171" s="2">
        <f t="shared" si="52"/>
        <v>212.19482272066435</v>
      </c>
      <c r="AO171" s="2">
        <f t="shared" si="53"/>
        <v>242.68645818715467</v>
      </c>
      <c r="AP171" s="2">
        <f t="shared" si="59"/>
        <v>6.8847213713795374E-20</v>
      </c>
      <c r="AQ171" s="2">
        <f t="shared" si="59"/>
        <v>7.8740311559109424E-20</v>
      </c>
      <c r="AR171" s="2">
        <f t="shared" si="60"/>
        <v>41460.768283090816</v>
      </c>
      <c r="AS171" s="2">
        <f t="shared" si="60"/>
        <v>47418.532079773286</v>
      </c>
      <c r="AT171" s="2">
        <f t="shared" si="61"/>
        <v>41.460768283090815</v>
      </c>
      <c r="AU171" s="2">
        <f t="shared" si="61"/>
        <v>47.418532079773286</v>
      </c>
      <c r="AV171" s="2">
        <f t="shared" si="62"/>
        <v>5.957763796682471</v>
      </c>
      <c r="AW171" s="9">
        <v>17</v>
      </c>
    </row>
    <row r="172" spans="4:49">
      <c r="D172" s="2">
        <v>39.962591199999999</v>
      </c>
      <c r="E172" s="2">
        <v>1.0078250321</v>
      </c>
      <c r="F172" s="2">
        <v>15.9949146221</v>
      </c>
      <c r="G172" s="2">
        <f t="shared" si="63"/>
        <v>18.0105646863</v>
      </c>
      <c r="H172" s="2">
        <v>17</v>
      </c>
      <c r="I172" s="2">
        <f t="shared" si="64"/>
        <v>306.17959966709998</v>
      </c>
      <c r="J172" s="2">
        <f t="shared" si="65"/>
        <v>346.1421908671</v>
      </c>
      <c r="K172" s="2">
        <f t="shared" si="66"/>
        <v>173.07109543355</v>
      </c>
      <c r="L172" s="2">
        <f t="shared" si="67"/>
        <v>306.17959966709998</v>
      </c>
      <c r="M172" s="2">
        <f t="shared" si="68"/>
        <v>328.13162618080003</v>
      </c>
      <c r="N172" s="2">
        <f t="shared" si="69"/>
        <v>164.06581309040001</v>
      </c>
      <c r="O172" s="5">
        <v>7004</v>
      </c>
      <c r="P172" s="2">
        <f t="shared" si="54"/>
        <v>6639.5659656892894</v>
      </c>
      <c r="Q172" s="2">
        <f t="shared" si="55"/>
        <v>307.18742469919999</v>
      </c>
      <c r="R172" s="9"/>
      <c r="S172" s="2" t="s">
        <v>201</v>
      </c>
      <c r="V172" s="2">
        <v>5.0202900000000001</v>
      </c>
      <c r="W172" s="10">
        <v>0.94186000000000003</v>
      </c>
      <c r="X172" s="2">
        <v>1.7726500000000001</v>
      </c>
      <c r="Y172" s="2">
        <v>0.99675999999999998</v>
      </c>
      <c r="Z172" s="2">
        <f t="shared" si="48"/>
        <v>5.9109397619342126</v>
      </c>
      <c r="AA172" s="2">
        <f t="shared" si="49"/>
        <v>2.0871358764120562</v>
      </c>
      <c r="AB172" s="2">
        <f t="shared" si="72"/>
        <v>1.9785374544252681</v>
      </c>
      <c r="AC172" s="10">
        <f t="shared" si="70"/>
        <v>5.569972927281718</v>
      </c>
      <c r="AE172" s="2" t="e">
        <f t="shared" si="71"/>
        <v>#DIV/0!</v>
      </c>
      <c r="AG172" s="2" t="e">
        <f t="shared" si="56"/>
        <v>#DIV/0!</v>
      </c>
      <c r="AH172" s="2" t="e">
        <f t="shared" si="50"/>
        <v>#DIV/0!</v>
      </c>
      <c r="AI172" s="2">
        <f t="shared" si="51"/>
        <v>0</v>
      </c>
      <c r="AJ172" s="2" t="e">
        <f t="shared" si="57"/>
        <v>#DIV/0!</v>
      </c>
      <c r="AL172" s="2" t="e">
        <f t="shared" si="58"/>
        <v>#DIV/0!</v>
      </c>
      <c r="AM172" s="2">
        <f t="shared" si="58"/>
        <v>0</v>
      </c>
      <c r="AN172" s="2" t="e">
        <f t="shared" si="52"/>
        <v>#DIV/0!</v>
      </c>
      <c r="AO172" s="2">
        <f t="shared" si="53"/>
        <v>0</v>
      </c>
      <c r="AP172" s="2" t="e">
        <f t="shared" si="59"/>
        <v>#DIV/0!</v>
      </c>
      <c r="AQ172" s="2">
        <f t="shared" si="59"/>
        <v>0</v>
      </c>
      <c r="AR172" s="2" t="e">
        <f t="shared" si="60"/>
        <v>#DIV/0!</v>
      </c>
      <c r="AS172" s="2">
        <f t="shared" si="60"/>
        <v>0</v>
      </c>
      <c r="AT172" s="2" t="e">
        <f t="shared" si="61"/>
        <v>#DIV/0!</v>
      </c>
      <c r="AU172" s="2">
        <f t="shared" si="61"/>
        <v>0</v>
      </c>
      <c r="AV172" s="2" t="e">
        <f t="shared" si="62"/>
        <v>#DIV/0!</v>
      </c>
      <c r="AW172" s="9"/>
    </row>
    <row r="173" spans="4:49">
      <c r="D173" s="2">
        <v>39.962591199999999</v>
      </c>
      <c r="E173" s="2">
        <v>1.0078250321</v>
      </c>
      <c r="F173" s="2">
        <v>15.9949146221</v>
      </c>
      <c r="G173" s="2">
        <f t="shared" si="63"/>
        <v>18.0105646863</v>
      </c>
      <c r="H173" s="2">
        <v>17</v>
      </c>
      <c r="I173" s="2">
        <f t="shared" si="64"/>
        <v>306.17959966709998</v>
      </c>
      <c r="J173" s="2">
        <f t="shared" si="65"/>
        <v>346.1421908671</v>
      </c>
      <c r="K173" s="2">
        <f t="shared" si="66"/>
        <v>173.07109543355</v>
      </c>
      <c r="L173" s="2">
        <f t="shared" si="67"/>
        <v>306.17959966709998</v>
      </c>
      <c r="M173" s="2">
        <f t="shared" si="68"/>
        <v>328.13162618080003</v>
      </c>
      <c r="N173" s="2">
        <f t="shared" si="69"/>
        <v>164.06581309040001</v>
      </c>
      <c r="O173" s="5">
        <v>7004</v>
      </c>
      <c r="P173" s="2">
        <f t="shared" si="54"/>
        <v>6639.5659656892894</v>
      </c>
      <c r="Q173" s="2">
        <f t="shared" si="55"/>
        <v>307.18742469919999</v>
      </c>
      <c r="R173" s="9"/>
      <c r="S173" s="2" t="s">
        <v>202</v>
      </c>
      <c r="V173" s="2">
        <v>4.93607</v>
      </c>
      <c r="W173" s="10">
        <v>0.93698000000000004</v>
      </c>
      <c r="X173" s="2">
        <v>1.75013</v>
      </c>
      <c r="Y173" s="2">
        <v>0.99741000000000002</v>
      </c>
      <c r="Z173" s="2">
        <f t="shared" si="48"/>
        <v>5.8117782898379593</v>
      </c>
      <c r="AA173" s="2">
        <f t="shared" si="49"/>
        <v>2.0606206027050078</v>
      </c>
      <c r="AB173" s="2">
        <f t="shared" si="72"/>
        <v>1.9534018306565279</v>
      </c>
      <c r="AC173" s="10">
        <f t="shared" si="70"/>
        <v>5.4736631407330467</v>
      </c>
      <c r="AE173" s="2" t="e">
        <f t="shared" si="71"/>
        <v>#DIV/0!</v>
      </c>
      <c r="AG173" s="2" t="e">
        <f t="shared" si="56"/>
        <v>#DIV/0!</v>
      </c>
      <c r="AH173" s="2" t="e">
        <f t="shared" si="50"/>
        <v>#DIV/0!</v>
      </c>
      <c r="AI173" s="2">
        <f t="shared" si="51"/>
        <v>0</v>
      </c>
      <c r="AJ173" s="2" t="e">
        <f t="shared" si="57"/>
        <v>#DIV/0!</v>
      </c>
      <c r="AL173" s="2" t="e">
        <f t="shared" si="58"/>
        <v>#DIV/0!</v>
      </c>
      <c r="AM173" s="2">
        <f t="shared" si="58"/>
        <v>0</v>
      </c>
      <c r="AN173" s="2" t="e">
        <f t="shared" si="52"/>
        <v>#DIV/0!</v>
      </c>
      <c r="AO173" s="2">
        <f t="shared" si="53"/>
        <v>0</v>
      </c>
      <c r="AP173" s="2" t="e">
        <f t="shared" si="59"/>
        <v>#DIV/0!</v>
      </c>
      <c r="AQ173" s="2">
        <f t="shared" si="59"/>
        <v>0</v>
      </c>
      <c r="AR173" s="2" t="e">
        <f t="shared" si="60"/>
        <v>#DIV/0!</v>
      </c>
      <c r="AS173" s="2">
        <f t="shared" si="60"/>
        <v>0</v>
      </c>
      <c r="AT173" s="2" t="e">
        <f t="shared" si="61"/>
        <v>#DIV/0!</v>
      </c>
      <c r="AU173" s="2">
        <f t="shared" si="61"/>
        <v>0</v>
      </c>
      <c r="AV173" s="2" t="e">
        <f t="shared" si="62"/>
        <v>#DIV/0!</v>
      </c>
      <c r="AW173" s="9"/>
    </row>
    <row r="174" spans="4:49">
      <c r="D174" s="2">
        <v>39.962591199999999</v>
      </c>
      <c r="E174" s="2">
        <v>1.0078250321</v>
      </c>
      <c r="F174" s="2">
        <v>15.9949146221</v>
      </c>
      <c r="G174" s="2">
        <f t="shared" si="63"/>
        <v>18.0105646863</v>
      </c>
      <c r="H174" s="2">
        <v>17</v>
      </c>
      <c r="I174" s="2">
        <f t="shared" si="64"/>
        <v>306.17959966709998</v>
      </c>
      <c r="J174" s="2">
        <f t="shared" si="65"/>
        <v>346.1421908671</v>
      </c>
      <c r="K174" s="2">
        <f t="shared" si="66"/>
        <v>173.07109543355</v>
      </c>
      <c r="L174" s="2">
        <f t="shared" si="67"/>
        <v>306.17959966709998</v>
      </c>
      <c r="M174" s="2">
        <f t="shared" si="68"/>
        <v>328.13162618080003</v>
      </c>
      <c r="N174" s="2">
        <f t="shared" si="69"/>
        <v>164.06581309040001</v>
      </c>
      <c r="O174" s="5">
        <v>7004</v>
      </c>
      <c r="P174" s="2">
        <f t="shared" si="54"/>
        <v>6639.5659656892894</v>
      </c>
      <c r="Q174" s="2">
        <f t="shared" si="55"/>
        <v>307.18742469919999</v>
      </c>
      <c r="R174" s="9"/>
      <c r="S174" s="2" t="s">
        <v>203</v>
      </c>
      <c r="V174" s="2">
        <v>4.7380800000000001</v>
      </c>
      <c r="W174" s="10">
        <v>0.9385</v>
      </c>
      <c r="X174" s="2">
        <v>1.67649</v>
      </c>
      <c r="Y174" s="2">
        <v>0.99687999999999999</v>
      </c>
      <c r="Z174" s="2">
        <f t="shared" si="48"/>
        <v>5.5786628794801203</v>
      </c>
      <c r="AA174" s="2">
        <f t="shared" si="49"/>
        <v>1.9739161286469682</v>
      </c>
      <c r="AB174" s="2">
        <f t="shared" si="72"/>
        <v>1.8712087873914296</v>
      </c>
      <c r="AC174" s="10">
        <f t="shared" si="70"/>
        <v>5.2554787790341733</v>
      </c>
      <c r="AE174" s="2" t="e">
        <f t="shared" si="71"/>
        <v>#DIV/0!</v>
      </c>
      <c r="AG174" s="2" t="e">
        <f t="shared" si="56"/>
        <v>#DIV/0!</v>
      </c>
      <c r="AH174" s="2" t="e">
        <f t="shared" si="50"/>
        <v>#DIV/0!</v>
      </c>
      <c r="AI174" s="2">
        <f t="shared" si="51"/>
        <v>0</v>
      </c>
      <c r="AJ174" s="2" t="e">
        <f t="shared" si="57"/>
        <v>#DIV/0!</v>
      </c>
      <c r="AL174" s="2" t="e">
        <f t="shared" si="58"/>
        <v>#DIV/0!</v>
      </c>
      <c r="AM174" s="2">
        <f t="shared" si="58"/>
        <v>0</v>
      </c>
      <c r="AN174" s="2" t="e">
        <f t="shared" si="52"/>
        <v>#DIV/0!</v>
      </c>
      <c r="AO174" s="2">
        <f t="shared" si="53"/>
        <v>0</v>
      </c>
      <c r="AP174" s="2" t="e">
        <f t="shared" si="59"/>
        <v>#DIV/0!</v>
      </c>
      <c r="AQ174" s="2">
        <f t="shared" si="59"/>
        <v>0</v>
      </c>
      <c r="AR174" s="2" t="e">
        <f t="shared" si="60"/>
        <v>#DIV/0!</v>
      </c>
      <c r="AS174" s="2">
        <f t="shared" si="60"/>
        <v>0</v>
      </c>
      <c r="AT174" s="2" t="e">
        <f t="shared" si="61"/>
        <v>#DIV/0!</v>
      </c>
      <c r="AU174" s="2">
        <f t="shared" si="61"/>
        <v>0</v>
      </c>
      <c r="AV174" s="2" t="e">
        <f t="shared" si="62"/>
        <v>#DIV/0!</v>
      </c>
      <c r="AW174" s="9"/>
    </row>
    <row r="175" spans="4:49" s="3" customFormat="1">
      <c r="D175" s="2">
        <v>39.962591199999999</v>
      </c>
      <c r="E175" s="2">
        <v>1.0078250321</v>
      </c>
      <c r="F175" s="2">
        <v>15.9949146221</v>
      </c>
      <c r="G175" s="2">
        <f t="shared" si="63"/>
        <v>18.0105646863</v>
      </c>
      <c r="I175" s="2">
        <f t="shared" si="64"/>
        <v>0</v>
      </c>
      <c r="J175" s="2">
        <f t="shared" si="65"/>
        <v>39.962591199999999</v>
      </c>
      <c r="K175" s="2">
        <f t="shared" si="66"/>
        <v>19.981295599999999</v>
      </c>
      <c r="L175" s="2">
        <f t="shared" si="67"/>
        <v>0</v>
      </c>
      <c r="M175" s="2">
        <f t="shared" si="68"/>
        <v>21.952026513699998</v>
      </c>
      <c r="N175" s="2">
        <f t="shared" si="69"/>
        <v>10.976013256849999</v>
      </c>
      <c r="O175" s="8"/>
      <c r="P175" s="2">
        <f t="shared" si="54"/>
        <v>0</v>
      </c>
      <c r="Q175" s="2">
        <f t="shared" si="55"/>
        <v>1.0078250321</v>
      </c>
      <c r="R175" s="8"/>
      <c r="Z175" s="2">
        <f t="shared" si="48"/>
        <v>0</v>
      </c>
      <c r="AA175" s="2">
        <f t="shared" si="49"/>
        <v>0</v>
      </c>
      <c r="AB175" s="2">
        <f t="shared" si="72"/>
        <v>0</v>
      </c>
      <c r="AC175" s="3">
        <f t="shared" si="70"/>
        <v>0</v>
      </c>
      <c r="AE175" s="2" t="e">
        <f t="shared" si="71"/>
        <v>#DIV/0!</v>
      </c>
      <c r="AG175" s="2" t="e">
        <f t="shared" si="56"/>
        <v>#DIV/0!</v>
      </c>
      <c r="AH175" s="2" t="e">
        <f t="shared" si="50"/>
        <v>#DIV/0!</v>
      </c>
      <c r="AI175" s="2" t="e">
        <f t="shared" si="51"/>
        <v>#DIV/0!</v>
      </c>
      <c r="AJ175" s="2" t="e">
        <f t="shared" si="57"/>
        <v>#DIV/0!</v>
      </c>
      <c r="AL175" s="2" t="e">
        <f t="shared" si="58"/>
        <v>#DIV/0!</v>
      </c>
      <c r="AM175" s="2" t="e">
        <f t="shared" si="58"/>
        <v>#DIV/0!</v>
      </c>
      <c r="AN175" s="2" t="e">
        <f t="shared" si="52"/>
        <v>#DIV/0!</v>
      </c>
      <c r="AO175" s="2" t="e">
        <f t="shared" si="53"/>
        <v>#DIV/0!</v>
      </c>
      <c r="AP175" s="2" t="e">
        <f t="shared" si="59"/>
        <v>#DIV/0!</v>
      </c>
      <c r="AQ175" s="2" t="e">
        <f t="shared" si="59"/>
        <v>#DIV/0!</v>
      </c>
      <c r="AR175" s="2" t="e">
        <f t="shared" si="60"/>
        <v>#DIV/0!</v>
      </c>
      <c r="AS175" s="2" t="e">
        <f t="shared" si="60"/>
        <v>#DIV/0!</v>
      </c>
      <c r="AT175" s="2" t="e">
        <f t="shared" si="61"/>
        <v>#DIV/0!</v>
      </c>
      <c r="AU175" s="2" t="e">
        <f t="shared" si="61"/>
        <v>#DIV/0!</v>
      </c>
      <c r="AV175" s="2" t="e">
        <f t="shared" si="62"/>
        <v>#DIV/0!</v>
      </c>
      <c r="AW175" s="8"/>
    </row>
    <row r="176" spans="4:49">
      <c r="D176" s="2">
        <v>39.962591199999999</v>
      </c>
      <c r="E176" s="2">
        <v>1.0078250321</v>
      </c>
      <c r="F176" s="2">
        <v>15.9949146221</v>
      </c>
      <c r="G176" s="2">
        <f t="shared" si="63"/>
        <v>18.0105646863</v>
      </c>
      <c r="H176" s="2">
        <v>18</v>
      </c>
      <c r="I176" s="2">
        <f t="shared" si="64"/>
        <v>324.19016435340001</v>
      </c>
      <c r="J176" s="2">
        <f t="shared" si="65"/>
        <v>364.15275555340003</v>
      </c>
      <c r="K176" s="2">
        <f t="shared" si="66"/>
        <v>182.07637777670001</v>
      </c>
      <c r="L176" s="2">
        <f t="shared" si="67"/>
        <v>324.19016435340001</v>
      </c>
      <c r="M176" s="2">
        <f t="shared" si="68"/>
        <v>346.1421908671</v>
      </c>
      <c r="N176" s="2">
        <f t="shared" si="69"/>
        <v>173.07109543355</v>
      </c>
      <c r="O176" s="5">
        <v>7004</v>
      </c>
      <c r="P176" s="2">
        <f t="shared" si="54"/>
        <v>6657.5904420903189</v>
      </c>
      <c r="Q176" s="2">
        <f t="shared" si="55"/>
        <v>325.19798938550002</v>
      </c>
      <c r="R176" s="9">
        <v>18</v>
      </c>
      <c r="S176" s="2" t="s">
        <v>204</v>
      </c>
      <c r="V176" s="2">
        <v>5.41214</v>
      </c>
      <c r="W176" s="10">
        <v>0.91005999999999998</v>
      </c>
      <c r="X176" s="2">
        <v>2.2019099999999998</v>
      </c>
      <c r="Y176" s="2">
        <v>0.99643000000000004</v>
      </c>
      <c r="Z176" s="2">
        <f t="shared" si="48"/>
        <v>6.3723078792569012</v>
      </c>
      <c r="AA176" s="2">
        <f t="shared" si="49"/>
        <v>2.5925509026770488</v>
      </c>
      <c r="AB176" s="2">
        <f t="shared" si="72"/>
        <v>2.4643264006703811</v>
      </c>
      <c r="AC176" s="10">
        <f t="shared" si="70"/>
        <v>5.8765128349216207</v>
      </c>
      <c r="AD176" s="3">
        <v>4</v>
      </c>
      <c r="AE176" s="2">
        <f>(SUM(AC176)+SUM(AC178:AC180))/AD176</f>
        <v>5.8899951968284174</v>
      </c>
      <c r="AF176" s="3">
        <v>6.1359910773137969</v>
      </c>
      <c r="AG176" s="2">
        <f t="shared" si="56"/>
        <v>0.24599588048537946</v>
      </c>
      <c r="AH176" s="2">
        <f t="shared" si="50"/>
        <v>2.8446762152792605E-2</v>
      </c>
      <c r="AI176" s="2">
        <f t="shared" si="51"/>
        <v>3.0872542641145011E-2</v>
      </c>
      <c r="AJ176" s="2">
        <f t="shared" si="57"/>
        <v>2.425780488352406E-3</v>
      </c>
      <c r="AL176" s="2">
        <f t="shared" si="58"/>
        <v>220.07372924417348</v>
      </c>
      <c r="AM176" s="2">
        <f t="shared" si="58"/>
        <v>238.84038379459508</v>
      </c>
      <c r="AN176" s="2">
        <f t="shared" si="52"/>
        <v>247.78314345669818</v>
      </c>
      <c r="AO176" s="2">
        <f t="shared" si="53"/>
        <v>268.91270159450818</v>
      </c>
      <c r="AP176" s="2">
        <f t="shared" si="59"/>
        <v>8.0393945589785719E-20</v>
      </c>
      <c r="AQ176" s="2">
        <f t="shared" si="59"/>
        <v>8.7249490820061515E-20</v>
      </c>
      <c r="AR176" s="2">
        <f t="shared" si="60"/>
        <v>48414.373939923469</v>
      </c>
      <c r="AS176" s="2">
        <f t="shared" si="60"/>
        <v>52542.880482371373</v>
      </c>
      <c r="AT176" s="2">
        <f t="shared" si="61"/>
        <v>48.414373939923472</v>
      </c>
      <c r="AU176" s="2">
        <f t="shared" si="61"/>
        <v>52.542880482371373</v>
      </c>
      <c r="AV176" s="2">
        <f t="shared" si="62"/>
        <v>4.1285065424479015</v>
      </c>
      <c r="AW176" s="9">
        <v>18</v>
      </c>
    </row>
    <row r="177" spans="4:49">
      <c r="D177" s="2">
        <v>39.962591199999999</v>
      </c>
      <c r="E177" s="2">
        <v>1.0078250321</v>
      </c>
      <c r="F177" s="2">
        <v>15.9949146221</v>
      </c>
      <c r="G177" s="2">
        <f t="shared" si="63"/>
        <v>18.0105646863</v>
      </c>
      <c r="H177" s="2">
        <v>18</v>
      </c>
      <c r="I177" s="2">
        <f t="shared" si="64"/>
        <v>324.19016435340001</v>
      </c>
      <c r="J177" s="2">
        <f t="shared" si="65"/>
        <v>364.15275555340003</v>
      </c>
      <c r="K177" s="2">
        <f t="shared" si="66"/>
        <v>182.07637777670001</v>
      </c>
      <c r="L177" s="2">
        <f t="shared" si="67"/>
        <v>324.19016435340001</v>
      </c>
      <c r="M177" s="2">
        <f t="shared" si="68"/>
        <v>346.1421908671</v>
      </c>
      <c r="N177" s="2">
        <f t="shared" si="69"/>
        <v>173.07109543355</v>
      </c>
      <c r="O177" s="5">
        <v>7004</v>
      </c>
      <c r="P177" s="2">
        <f t="shared" si="54"/>
        <v>6657.5904420903189</v>
      </c>
      <c r="Q177" s="2">
        <f t="shared" si="55"/>
        <v>325.19798938550002</v>
      </c>
      <c r="R177" s="9"/>
      <c r="S177" s="2" t="s">
        <v>205</v>
      </c>
      <c r="T177" s="2" t="s">
        <v>76</v>
      </c>
      <c r="V177" s="2">
        <v>5.1123000000000003</v>
      </c>
      <c r="W177" s="3">
        <v>0.88261999999999996</v>
      </c>
      <c r="X177" s="2">
        <v>2.19076</v>
      </c>
      <c r="Y177" s="2">
        <v>0.99646000000000001</v>
      </c>
      <c r="Z177" s="2">
        <f t="shared" si="48"/>
        <v>6.0192732581058612</v>
      </c>
      <c r="AA177" s="2">
        <f t="shared" si="49"/>
        <v>2.5794227809260013</v>
      </c>
      <c r="AB177" s="2">
        <f t="shared" si="72"/>
        <v>2.4518475802973985</v>
      </c>
      <c r="AC177" s="3">
        <f t="shared" si="70"/>
        <v>5.4972806003275965</v>
      </c>
      <c r="AE177" s="2" t="e">
        <f t="shared" si="71"/>
        <v>#DIV/0!</v>
      </c>
      <c r="AG177" s="2" t="e">
        <f t="shared" si="56"/>
        <v>#DIV/0!</v>
      </c>
      <c r="AH177" s="2" t="e">
        <f t="shared" si="50"/>
        <v>#DIV/0!</v>
      </c>
      <c r="AI177" s="2">
        <f t="shared" si="51"/>
        <v>0</v>
      </c>
      <c r="AJ177" s="2" t="e">
        <f t="shared" si="57"/>
        <v>#DIV/0!</v>
      </c>
      <c r="AL177" s="2" t="e">
        <f t="shared" si="58"/>
        <v>#DIV/0!</v>
      </c>
      <c r="AM177" s="2">
        <f t="shared" si="58"/>
        <v>0</v>
      </c>
      <c r="AN177" s="2" t="e">
        <f t="shared" si="52"/>
        <v>#DIV/0!</v>
      </c>
      <c r="AO177" s="2">
        <f t="shared" si="53"/>
        <v>0</v>
      </c>
      <c r="AP177" s="2" t="e">
        <f t="shared" si="59"/>
        <v>#DIV/0!</v>
      </c>
      <c r="AQ177" s="2">
        <f t="shared" si="59"/>
        <v>0</v>
      </c>
      <c r="AR177" s="2" t="e">
        <f t="shared" si="60"/>
        <v>#DIV/0!</v>
      </c>
      <c r="AS177" s="2">
        <f t="shared" si="60"/>
        <v>0</v>
      </c>
      <c r="AT177" s="2" t="e">
        <f t="shared" si="61"/>
        <v>#DIV/0!</v>
      </c>
      <c r="AU177" s="2">
        <f t="shared" si="61"/>
        <v>0</v>
      </c>
      <c r="AV177" s="2" t="e">
        <f t="shared" si="62"/>
        <v>#DIV/0!</v>
      </c>
      <c r="AW177" s="9"/>
    </row>
    <row r="178" spans="4:49">
      <c r="D178" s="2">
        <v>39.962591199999999</v>
      </c>
      <c r="E178" s="2">
        <v>1.0078250321</v>
      </c>
      <c r="F178" s="2">
        <v>15.9949146221</v>
      </c>
      <c r="G178" s="2">
        <f t="shared" si="63"/>
        <v>18.0105646863</v>
      </c>
      <c r="H178" s="2">
        <v>18</v>
      </c>
      <c r="I178" s="2">
        <f t="shared" si="64"/>
        <v>324.19016435340001</v>
      </c>
      <c r="J178" s="2">
        <f t="shared" si="65"/>
        <v>364.15275555340003</v>
      </c>
      <c r="K178" s="2">
        <f t="shared" si="66"/>
        <v>182.07637777670001</v>
      </c>
      <c r="L178" s="2">
        <f t="shared" si="67"/>
        <v>324.19016435340001</v>
      </c>
      <c r="M178" s="2">
        <f t="shared" si="68"/>
        <v>346.1421908671</v>
      </c>
      <c r="N178" s="2">
        <f t="shared" si="69"/>
        <v>173.07109543355</v>
      </c>
      <c r="O178" s="5">
        <v>7004</v>
      </c>
      <c r="P178" s="2">
        <f t="shared" si="54"/>
        <v>6657.5904420903189</v>
      </c>
      <c r="Q178" s="2">
        <f t="shared" si="55"/>
        <v>325.19798938550002</v>
      </c>
      <c r="R178" s="9"/>
      <c r="S178" s="2" t="s">
        <v>206</v>
      </c>
      <c r="V178" s="2">
        <v>5.41214</v>
      </c>
      <c r="W178" s="10">
        <v>0.91005999999999998</v>
      </c>
      <c r="X178" s="2">
        <v>1.5362</v>
      </c>
      <c r="Y178" s="2">
        <v>0.99268999999999996</v>
      </c>
      <c r="Z178" s="2">
        <f t="shared" si="48"/>
        <v>6.3723078792569012</v>
      </c>
      <c r="AA178" s="2">
        <f t="shared" si="49"/>
        <v>1.8087372765882721</v>
      </c>
      <c r="AB178" s="2">
        <f t="shared" si="72"/>
        <v>1.719279269683974</v>
      </c>
      <c r="AC178" s="10">
        <f t="shared" si="70"/>
        <v>6.1359910773137969</v>
      </c>
      <c r="AE178" s="2" t="e">
        <f t="shared" si="71"/>
        <v>#DIV/0!</v>
      </c>
      <c r="AG178" s="2" t="e">
        <f t="shared" si="56"/>
        <v>#DIV/0!</v>
      </c>
      <c r="AH178" s="2" t="e">
        <f t="shared" si="50"/>
        <v>#DIV/0!</v>
      </c>
      <c r="AI178" s="2">
        <f t="shared" si="51"/>
        <v>0</v>
      </c>
      <c r="AJ178" s="2" t="e">
        <f t="shared" si="57"/>
        <v>#DIV/0!</v>
      </c>
      <c r="AL178" s="2" t="e">
        <f t="shared" si="58"/>
        <v>#DIV/0!</v>
      </c>
      <c r="AM178" s="2">
        <f t="shared" si="58"/>
        <v>0</v>
      </c>
      <c r="AN178" s="2" t="e">
        <f t="shared" si="52"/>
        <v>#DIV/0!</v>
      </c>
      <c r="AO178" s="2">
        <f t="shared" si="53"/>
        <v>0</v>
      </c>
      <c r="AP178" s="2" t="e">
        <f t="shared" si="59"/>
        <v>#DIV/0!</v>
      </c>
      <c r="AQ178" s="2">
        <f t="shared" si="59"/>
        <v>0</v>
      </c>
      <c r="AR178" s="2" t="e">
        <f t="shared" si="60"/>
        <v>#DIV/0!</v>
      </c>
      <c r="AS178" s="2">
        <f t="shared" si="60"/>
        <v>0</v>
      </c>
      <c r="AT178" s="2" t="e">
        <f t="shared" si="61"/>
        <v>#DIV/0!</v>
      </c>
      <c r="AU178" s="2">
        <f t="shared" si="61"/>
        <v>0</v>
      </c>
      <c r="AV178" s="2" t="e">
        <f t="shared" si="62"/>
        <v>#DIV/0!</v>
      </c>
      <c r="AW178" s="9"/>
    </row>
    <row r="179" spans="4:49">
      <c r="D179" s="2">
        <v>39.962591199999999</v>
      </c>
      <c r="E179" s="2">
        <v>1.0078250321</v>
      </c>
      <c r="F179" s="2">
        <v>15.9949146221</v>
      </c>
      <c r="G179" s="2">
        <f t="shared" si="63"/>
        <v>18.0105646863</v>
      </c>
      <c r="H179" s="2">
        <v>18</v>
      </c>
      <c r="I179" s="2">
        <f t="shared" si="64"/>
        <v>324.19016435340001</v>
      </c>
      <c r="J179" s="2">
        <f t="shared" si="65"/>
        <v>364.15275555340003</v>
      </c>
      <c r="K179" s="2">
        <f t="shared" si="66"/>
        <v>182.07637777670001</v>
      </c>
      <c r="L179" s="2">
        <f t="shared" si="67"/>
        <v>324.19016435340001</v>
      </c>
      <c r="M179" s="2">
        <f t="shared" si="68"/>
        <v>346.1421908671</v>
      </c>
      <c r="N179" s="2">
        <f t="shared" si="69"/>
        <v>173.07109543355</v>
      </c>
      <c r="O179" s="5">
        <v>7004</v>
      </c>
      <c r="P179" s="2">
        <f t="shared" si="54"/>
        <v>6657.5904420903189</v>
      </c>
      <c r="Q179" s="2">
        <f t="shared" si="55"/>
        <v>325.19798938550002</v>
      </c>
      <c r="R179" s="9"/>
      <c r="S179" s="2" t="s">
        <v>207</v>
      </c>
      <c r="V179" s="2">
        <v>5.5305200000000001</v>
      </c>
      <c r="W179" s="10">
        <v>0.92037000000000002</v>
      </c>
      <c r="X179" s="2">
        <v>2.2991799999999998</v>
      </c>
      <c r="Y179" s="2">
        <v>0.99761</v>
      </c>
      <c r="Z179" s="2">
        <f t="shared" si="48"/>
        <v>6.5116896777222832</v>
      </c>
      <c r="AA179" s="2">
        <f t="shared" si="49"/>
        <v>2.7070775755671286</v>
      </c>
      <c r="AB179" s="2">
        <f t="shared" si="72"/>
        <v>2.5731887197448242</v>
      </c>
      <c r="AC179" s="10">
        <f t="shared" si="70"/>
        <v>5.9817056323036262</v>
      </c>
      <c r="AE179" s="2" t="e">
        <f t="shared" si="71"/>
        <v>#DIV/0!</v>
      </c>
      <c r="AG179" s="2" t="e">
        <f t="shared" si="56"/>
        <v>#DIV/0!</v>
      </c>
      <c r="AH179" s="2" t="e">
        <f t="shared" si="50"/>
        <v>#DIV/0!</v>
      </c>
      <c r="AI179" s="2">
        <f t="shared" si="51"/>
        <v>0</v>
      </c>
      <c r="AJ179" s="2" t="e">
        <f t="shared" si="57"/>
        <v>#DIV/0!</v>
      </c>
      <c r="AL179" s="2" t="e">
        <f t="shared" si="58"/>
        <v>#DIV/0!</v>
      </c>
      <c r="AM179" s="2">
        <f t="shared" si="58"/>
        <v>0</v>
      </c>
      <c r="AN179" s="2" t="e">
        <f t="shared" si="52"/>
        <v>#DIV/0!</v>
      </c>
      <c r="AO179" s="2">
        <f t="shared" si="53"/>
        <v>0</v>
      </c>
      <c r="AP179" s="2" t="e">
        <f t="shared" si="59"/>
        <v>#DIV/0!</v>
      </c>
      <c r="AQ179" s="2">
        <f t="shared" si="59"/>
        <v>0</v>
      </c>
      <c r="AR179" s="2" t="e">
        <f t="shared" si="60"/>
        <v>#DIV/0!</v>
      </c>
      <c r="AS179" s="2">
        <f t="shared" si="60"/>
        <v>0</v>
      </c>
      <c r="AT179" s="2" t="e">
        <f t="shared" si="61"/>
        <v>#DIV/0!</v>
      </c>
      <c r="AU179" s="2">
        <f t="shared" si="61"/>
        <v>0</v>
      </c>
      <c r="AV179" s="2" t="e">
        <f t="shared" si="62"/>
        <v>#DIV/0!</v>
      </c>
      <c r="AW179" s="9"/>
    </row>
    <row r="180" spans="4:49">
      <c r="D180" s="2">
        <v>39.962591199999999</v>
      </c>
      <c r="E180" s="2">
        <v>1.0078250321</v>
      </c>
      <c r="F180" s="2">
        <v>15.9949146221</v>
      </c>
      <c r="G180" s="2">
        <f t="shared" si="63"/>
        <v>18.0105646863</v>
      </c>
      <c r="H180" s="2">
        <v>18</v>
      </c>
      <c r="I180" s="2">
        <f t="shared" si="64"/>
        <v>324.19016435340001</v>
      </c>
      <c r="J180" s="2">
        <f t="shared" si="65"/>
        <v>364.15275555340003</v>
      </c>
      <c r="K180" s="2">
        <f t="shared" si="66"/>
        <v>182.07637777670001</v>
      </c>
      <c r="L180" s="2">
        <f t="shared" si="67"/>
        <v>324.19016435340001</v>
      </c>
      <c r="M180" s="2">
        <f t="shared" si="68"/>
        <v>346.1421908671</v>
      </c>
      <c r="N180" s="2">
        <f t="shared" si="69"/>
        <v>173.07109543355</v>
      </c>
      <c r="O180" s="5">
        <v>7004</v>
      </c>
      <c r="P180" s="2">
        <f t="shared" si="54"/>
        <v>6657.5904420903189</v>
      </c>
      <c r="Q180" s="2">
        <f t="shared" si="55"/>
        <v>325.19798938550002</v>
      </c>
      <c r="R180" s="9"/>
      <c r="S180" s="2" t="s">
        <v>208</v>
      </c>
      <c r="V180" s="2">
        <v>5.2387300000000003</v>
      </c>
      <c r="W180" s="10">
        <v>0.93223999999999996</v>
      </c>
      <c r="X180" s="2">
        <v>2.37548</v>
      </c>
      <c r="Y180" s="2">
        <v>0.99702999999999997</v>
      </c>
      <c r="Z180" s="2">
        <f t="shared" si="48"/>
        <v>6.1681332072524926</v>
      </c>
      <c r="AA180" s="2">
        <f t="shared" si="49"/>
        <v>2.7969139602850599</v>
      </c>
      <c r="AB180" s="2">
        <f t="shared" si="72"/>
        <v>2.6585819031043401</v>
      </c>
      <c r="AC180" s="10">
        <f t="shared" si="70"/>
        <v>5.5657712427746278</v>
      </c>
      <c r="AE180" s="2" t="e">
        <f t="shared" si="71"/>
        <v>#DIV/0!</v>
      </c>
      <c r="AG180" s="2" t="e">
        <f t="shared" si="56"/>
        <v>#DIV/0!</v>
      </c>
      <c r="AH180" s="2" t="e">
        <f t="shared" si="50"/>
        <v>#DIV/0!</v>
      </c>
      <c r="AI180" s="2">
        <f t="shared" si="51"/>
        <v>0</v>
      </c>
      <c r="AJ180" s="2" t="e">
        <f t="shared" si="57"/>
        <v>#DIV/0!</v>
      </c>
      <c r="AL180" s="2" t="e">
        <f t="shared" si="58"/>
        <v>#DIV/0!</v>
      </c>
      <c r="AM180" s="2">
        <f t="shared" si="58"/>
        <v>0</v>
      </c>
      <c r="AN180" s="2" t="e">
        <f t="shared" si="52"/>
        <v>#DIV/0!</v>
      </c>
      <c r="AO180" s="2">
        <f t="shared" si="53"/>
        <v>0</v>
      </c>
      <c r="AP180" s="2" t="e">
        <f t="shared" si="59"/>
        <v>#DIV/0!</v>
      </c>
      <c r="AQ180" s="2">
        <f t="shared" si="59"/>
        <v>0</v>
      </c>
      <c r="AR180" s="2" t="e">
        <f t="shared" si="60"/>
        <v>#DIV/0!</v>
      </c>
      <c r="AS180" s="2">
        <f t="shared" si="60"/>
        <v>0</v>
      </c>
      <c r="AT180" s="2" t="e">
        <f t="shared" si="61"/>
        <v>#DIV/0!</v>
      </c>
      <c r="AU180" s="2">
        <f t="shared" si="61"/>
        <v>0</v>
      </c>
      <c r="AV180" s="2" t="e">
        <f t="shared" si="62"/>
        <v>#DIV/0!</v>
      </c>
      <c r="AW180" s="9"/>
    </row>
    <row r="181" spans="4:49" s="3" customFormat="1">
      <c r="D181" s="2">
        <v>39.962591199999999</v>
      </c>
      <c r="E181" s="2">
        <v>1.0078250321</v>
      </c>
      <c r="F181" s="2">
        <v>15.9949146221</v>
      </c>
      <c r="G181" s="2">
        <f t="shared" si="63"/>
        <v>18.0105646863</v>
      </c>
      <c r="I181" s="2">
        <f t="shared" si="64"/>
        <v>0</v>
      </c>
      <c r="J181" s="2">
        <f t="shared" si="65"/>
        <v>39.962591199999999</v>
      </c>
      <c r="K181" s="2">
        <f t="shared" si="66"/>
        <v>19.981295599999999</v>
      </c>
      <c r="L181" s="2">
        <f t="shared" si="67"/>
        <v>0</v>
      </c>
      <c r="M181" s="2">
        <f t="shared" si="68"/>
        <v>21.952026513699998</v>
      </c>
      <c r="N181" s="2">
        <f t="shared" si="69"/>
        <v>10.976013256849999</v>
      </c>
      <c r="O181" s="8"/>
      <c r="P181" s="2">
        <f t="shared" si="54"/>
        <v>0</v>
      </c>
      <c r="Q181" s="2">
        <f t="shared" si="55"/>
        <v>1.0078250321</v>
      </c>
      <c r="R181" s="8"/>
      <c r="Z181" s="2">
        <f t="shared" si="48"/>
        <v>0</v>
      </c>
      <c r="AA181" s="2">
        <f t="shared" si="49"/>
        <v>0</v>
      </c>
      <c r="AB181" s="2">
        <f t="shared" si="72"/>
        <v>0</v>
      </c>
      <c r="AC181" s="3">
        <f t="shared" si="70"/>
        <v>0</v>
      </c>
      <c r="AE181" s="2" t="e">
        <f t="shared" si="71"/>
        <v>#DIV/0!</v>
      </c>
      <c r="AG181" s="2" t="e">
        <f t="shared" si="56"/>
        <v>#DIV/0!</v>
      </c>
      <c r="AH181" s="2" t="e">
        <f t="shared" si="50"/>
        <v>#DIV/0!</v>
      </c>
      <c r="AI181" s="2" t="e">
        <f t="shared" si="51"/>
        <v>#DIV/0!</v>
      </c>
      <c r="AJ181" s="2" t="e">
        <f t="shared" si="57"/>
        <v>#DIV/0!</v>
      </c>
      <c r="AL181" s="2" t="e">
        <f t="shared" si="58"/>
        <v>#DIV/0!</v>
      </c>
      <c r="AM181" s="2" t="e">
        <f t="shared" si="58"/>
        <v>#DIV/0!</v>
      </c>
      <c r="AN181" s="2" t="e">
        <f t="shared" si="52"/>
        <v>#DIV/0!</v>
      </c>
      <c r="AO181" s="2" t="e">
        <f t="shared" si="53"/>
        <v>#DIV/0!</v>
      </c>
      <c r="AP181" s="2" t="e">
        <f t="shared" si="59"/>
        <v>#DIV/0!</v>
      </c>
      <c r="AQ181" s="2" t="e">
        <f t="shared" si="59"/>
        <v>#DIV/0!</v>
      </c>
      <c r="AR181" s="2" t="e">
        <f t="shared" si="60"/>
        <v>#DIV/0!</v>
      </c>
      <c r="AS181" s="2" t="e">
        <f t="shared" si="60"/>
        <v>#DIV/0!</v>
      </c>
      <c r="AT181" s="2" t="e">
        <f t="shared" si="61"/>
        <v>#DIV/0!</v>
      </c>
      <c r="AU181" s="2" t="e">
        <f t="shared" si="61"/>
        <v>#DIV/0!</v>
      </c>
      <c r="AV181" s="2" t="e">
        <f t="shared" si="62"/>
        <v>#DIV/0!</v>
      </c>
      <c r="AW181" s="8"/>
    </row>
    <row r="182" spans="4:49">
      <c r="D182" s="2">
        <v>39.962591199999999</v>
      </c>
      <c r="E182" s="2">
        <v>1.0078250321</v>
      </c>
      <c r="F182" s="2">
        <v>15.9949146221</v>
      </c>
      <c r="G182" s="2">
        <f t="shared" si="63"/>
        <v>18.0105646863</v>
      </c>
      <c r="H182" s="2">
        <v>19</v>
      </c>
      <c r="I182" s="2">
        <f t="shared" si="64"/>
        <v>342.20072903970004</v>
      </c>
      <c r="J182" s="2">
        <f t="shared" si="65"/>
        <v>382.16332023970006</v>
      </c>
      <c r="K182" s="2">
        <f t="shared" si="66"/>
        <v>191.08166011985003</v>
      </c>
      <c r="L182" s="2">
        <f t="shared" si="67"/>
        <v>342.20072903970004</v>
      </c>
      <c r="M182" s="2">
        <f t="shared" si="68"/>
        <v>364.15275555340008</v>
      </c>
      <c r="N182" s="2">
        <f t="shared" si="69"/>
        <v>182.07637777670004</v>
      </c>
      <c r="O182" s="5">
        <v>7004</v>
      </c>
      <c r="P182" s="2">
        <f t="shared" si="54"/>
        <v>6673.9160061103621</v>
      </c>
      <c r="Q182" s="2">
        <f t="shared" si="55"/>
        <v>343.20855407180005</v>
      </c>
      <c r="R182" s="9">
        <v>19</v>
      </c>
      <c r="S182" s="2" t="s">
        <v>209</v>
      </c>
      <c r="V182" s="2">
        <v>4.8432199999999996</v>
      </c>
      <c r="W182" s="10">
        <v>0.90822999999999998</v>
      </c>
      <c r="X182" s="2">
        <v>2.1502599999999998</v>
      </c>
      <c r="Y182" s="2">
        <v>0.99329000000000001</v>
      </c>
      <c r="Z182" s="2">
        <f t="shared" si="48"/>
        <v>5.7024557692473969</v>
      </c>
      <c r="AA182" s="2">
        <f t="shared" si="49"/>
        <v>2.5317376750141243</v>
      </c>
      <c r="AB182" s="2">
        <f t="shared" si="72"/>
        <v>2.4124221291475441</v>
      </c>
      <c r="AC182" s="10">
        <f t="shared" si="70"/>
        <v>5.1670321530857679</v>
      </c>
      <c r="AD182" s="3">
        <v>4</v>
      </c>
      <c r="AE182" s="2">
        <f>(SUM(AC182)+SUM(AC184:AC186))/AD182</f>
        <v>5.2662425175928567</v>
      </c>
      <c r="AF182" s="3">
        <v>5.5573307345986054</v>
      </c>
      <c r="AG182" s="2">
        <f t="shared" si="56"/>
        <v>0.29108821700574872</v>
      </c>
      <c r="AH182" s="2">
        <f t="shared" si="50"/>
        <v>2.3807095258993875E-2</v>
      </c>
      <c r="AI182" s="2">
        <f t="shared" si="51"/>
        <v>2.6511676218221994E-2</v>
      </c>
      <c r="AJ182" s="2">
        <f t="shared" si="57"/>
        <v>2.7045809592281186E-3</v>
      </c>
      <c r="AL182" s="2">
        <f t="shared" si="58"/>
        <v>184.17970410751028</v>
      </c>
      <c r="AM182" s="2">
        <f t="shared" si="58"/>
        <v>205.10325296495677</v>
      </c>
      <c r="AN182" s="2">
        <f t="shared" si="52"/>
        <v>205.97072139029615</v>
      </c>
      <c r="AO182" s="2">
        <f t="shared" si="53"/>
        <v>229.36981670916862</v>
      </c>
      <c r="AP182" s="2">
        <f t="shared" si="59"/>
        <v>6.6827786335813225E-20</v>
      </c>
      <c r="AQ182" s="2">
        <f t="shared" si="59"/>
        <v>7.4419689359048485E-20</v>
      </c>
      <c r="AR182" s="2">
        <f t="shared" si="60"/>
        <v>40244.640482609175</v>
      </c>
      <c r="AS182" s="2">
        <f t="shared" si="60"/>
        <v>44816.592128794415</v>
      </c>
      <c r="AT182" s="2">
        <f t="shared" si="61"/>
        <v>40.244640482609178</v>
      </c>
      <c r="AU182" s="2">
        <f t="shared" si="61"/>
        <v>44.816592128794412</v>
      </c>
      <c r="AV182" s="2">
        <f t="shared" si="62"/>
        <v>4.5719516461852336</v>
      </c>
      <c r="AW182" s="9">
        <v>19</v>
      </c>
    </row>
    <row r="183" spans="4:49">
      <c r="D183" s="2">
        <v>39.962591199999999</v>
      </c>
      <c r="E183" s="2">
        <v>1.0078250321</v>
      </c>
      <c r="F183" s="2">
        <v>15.9949146221</v>
      </c>
      <c r="G183" s="2">
        <f t="shared" si="63"/>
        <v>18.0105646863</v>
      </c>
      <c r="H183" s="2">
        <v>19</v>
      </c>
      <c r="I183" s="2">
        <f t="shared" si="64"/>
        <v>342.20072903970004</v>
      </c>
      <c r="J183" s="2">
        <f t="shared" si="65"/>
        <v>382.16332023970006</v>
      </c>
      <c r="K183" s="2">
        <f t="shared" si="66"/>
        <v>191.08166011985003</v>
      </c>
      <c r="L183" s="2">
        <f t="shared" si="67"/>
        <v>342.20072903970004</v>
      </c>
      <c r="M183" s="2">
        <f t="shared" si="68"/>
        <v>364.15275555340008</v>
      </c>
      <c r="N183" s="2">
        <f t="shared" si="69"/>
        <v>182.07637777670004</v>
      </c>
      <c r="O183" s="5">
        <v>7004</v>
      </c>
      <c r="P183" s="2">
        <f t="shared" si="54"/>
        <v>6673.9160061103621</v>
      </c>
      <c r="Q183" s="2">
        <f t="shared" si="55"/>
        <v>343.20855407180005</v>
      </c>
      <c r="R183" s="9"/>
      <c r="S183" s="2" t="s">
        <v>210</v>
      </c>
      <c r="T183" s="2" t="s">
        <v>76</v>
      </c>
      <c r="V183" s="2">
        <v>5.3458100000000002</v>
      </c>
      <c r="W183" s="3">
        <v>0.86023000000000005</v>
      </c>
      <c r="X183" s="2">
        <v>2.3169900000000001</v>
      </c>
      <c r="Y183" s="2">
        <v>0.99617</v>
      </c>
      <c r="Z183" s="2">
        <f t="shared" si="48"/>
        <v>6.2942102724634497</v>
      </c>
      <c r="AA183" s="2">
        <f t="shared" si="49"/>
        <v>2.7280472480681297</v>
      </c>
      <c r="AB183" s="2">
        <f t="shared" si="72"/>
        <v>2.5994800391643653</v>
      </c>
      <c r="AC183" s="3">
        <f t="shared" si="70"/>
        <v>5.7323456350756139</v>
      </c>
      <c r="AE183" s="2" t="e">
        <f t="shared" si="71"/>
        <v>#DIV/0!</v>
      </c>
      <c r="AG183" s="2" t="e">
        <f t="shared" si="56"/>
        <v>#DIV/0!</v>
      </c>
      <c r="AH183" s="2" t="e">
        <f t="shared" si="50"/>
        <v>#DIV/0!</v>
      </c>
      <c r="AI183" s="2">
        <f t="shared" si="51"/>
        <v>0</v>
      </c>
      <c r="AJ183" s="2" t="e">
        <f t="shared" si="57"/>
        <v>#DIV/0!</v>
      </c>
      <c r="AL183" s="2" t="e">
        <f t="shared" si="58"/>
        <v>#DIV/0!</v>
      </c>
      <c r="AM183" s="2">
        <f t="shared" si="58"/>
        <v>0</v>
      </c>
      <c r="AN183" s="2" t="e">
        <f t="shared" si="52"/>
        <v>#DIV/0!</v>
      </c>
      <c r="AO183" s="2">
        <f t="shared" si="53"/>
        <v>0</v>
      </c>
      <c r="AP183" s="2" t="e">
        <f t="shared" si="59"/>
        <v>#DIV/0!</v>
      </c>
      <c r="AQ183" s="2">
        <f t="shared" si="59"/>
        <v>0</v>
      </c>
      <c r="AR183" s="2" t="e">
        <f t="shared" si="60"/>
        <v>#DIV/0!</v>
      </c>
      <c r="AS183" s="2">
        <f t="shared" si="60"/>
        <v>0</v>
      </c>
      <c r="AT183" s="2" t="e">
        <f t="shared" si="61"/>
        <v>#DIV/0!</v>
      </c>
      <c r="AU183" s="2">
        <f t="shared" si="61"/>
        <v>0</v>
      </c>
      <c r="AV183" s="2" t="e">
        <f t="shared" si="62"/>
        <v>#DIV/0!</v>
      </c>
      <c r="AW183" s="9"/>
    </row>
    <row r="184" spans="4:49">
      <c r="D184" s="2">
        <v>39.962591199999999</v>
      </c>
      <c r="E184" s="2">
        <v>1.0078250321</v>
      </c>
      <c r="F184" s="2">
        <v>15.9949146221</v>
      </c>
      <c r="G184" s="2">
        <f t="shared" si="63"/>
        <v>18.0105646863</v>
      </c>
      <c r="H184" s="2">
        <v>19</v>
      </c>
      <c r="I184" s="2">
        <f t="shared" si="64"/>
        <v>342.20072903970004</v>
      </c>
      <c r="J184" s="2">
        <f t="shared" si="65"/>
        <v>382.16332023970006</v>
      </c>
      <c r="K184" s="2">
        <f t="shared" si="66"/>
        <v>191.08166011985003</v>
      </c>
      <c r="L184" s="2">
        <f t="shared" si="67"/>
        <v>342.20072903970004</v>
      </c>
      <c r="M184" s="2">
        <f t="shared" si="68"/>
        <v>364.15275555340008</v>
      </c>
      <c r="N184" s="2">
        <f t="shared" si="69"/>
        <v>182.07637777670004</v>
      </c>
      <c r="O184" s="5">
        <v>7004</v>
      </c>
      <c r="P184" s="2">
        <f t="shared" si="54"/>
        <v>6673.9160061103621</v>
      </c>
      <c r="Q184" s="2">
        <f t="shared" si="55"/>
        <v>343.20855407180005</v>
      </c>
      <c r="R184" s="9"/>
      <c r="S184" s="2" t="s">
        <v>211</v>
      </c>
      <c r="V184" s="2">
        <v>4.8469100000000003</v>
      </c>
      <c r="W184" s="10">
        <v>0.92201999999999995</v>
      </c>
      <c r="X184" s="2">
        <v>2.1139700000000001</v>
      </c>
      <c r="Y184" s="2">
        <v>0.99478999999999995</v>
      </c>
      <c r="Z184" s="2">
        <f t="shared" si="48"/>
        <v>5.7068004122304794</v>
      </c>
      <c r="AA184" s="2">
        <f t="shared" si="49"/>
        <v>2.489009465297038</v>
      </c>
      <c r="AB184" s="2">
        <f t="shared" si="72"/>
        <v>2.3717076113372495</v>
      </c>
      <c r="AC184" s="10">
        <f t="shared" si="70"/>
        <v>5.1906236572649851</v>
      </c>
      <c r="AE184" s="2" t="e">
        <f t="shared" si="71"/>
        <v>#DIV/0!</v>
      </c>
      <c r="AG184" s="2" t="e">
        <f t="shared" si="56"/>
        <v>#DIV/0!</v>
      </c>
      <c r="AH184" s="2" t="e">
        <f t="shared" si="50"/>
        <v>#DIV/0!</v>
      </c>
      <c r="AI184" s="2">
        <f t="shared" si="51"/>
        <v>0</v>
      </c>
      <c r="AJ184" s="2" t="e">
        <f t="shared" si="57"/>
        <v>#DIV/0!</v>
      </c>
      <c r="AL184" s="2" t="e">
        <f t="shared" si="58"/>
        <v>#DIV/0!</v>
      </c>
      <c r="AM184" s="2">
        <f t="shared" si="58"/>
        <v>0</v>
      </c>
      <c r="AN184" s="2" t="e">
        <f t="shared" si="52"/>
        <v>#DIV/0!</v>
      </c>
      <c r="AO184" s="2">
        <f t="shared" si="53"/>
        <v>0</v>
      </c>
      <c r="AP184" s="2" t="e">
        <f t="shared" si="59"/>
        <v>#DIV/0!</v>
      </c>
      <c r="AQ184" s="2">
        <f t="shared" si="59"/>
        <v>0</v>
      </c>
      <c r="AR184" s="2" t="e">
        <f t="shared" si="60"/>
        <v>#DIV/0!</v>
      </c>
      <c r="AS184" s="2">
        <f t="shared" si="60"/>
        <v>0</v>
      </c>
      <c r="AT184" s="2" t="e">
        <f t="shared" si="61"/>
        <v>#DIV/0!</v>
      </c>
      <c r="AU184" s="2">
        <f t="shared" si="61"/>
        <v>0</v>
      </c>
      <c r="AV184" s="2" t="e">
        <f t="shared" si="62"/>
        <v>#DIV/0!</v>
      </c>
      <c r="AW184" s="9"/>
    </row>
    <row r="185" spans="4:49">
      <c r="D185" s="2">
        <v>39.962591199999999</v>
      </c>
      <c r="E185" s="2">
        <v>1.0078250321</v>
      </c>
      <c r="F185" s="2">
        <v>15.9949146221</v>
      </c>
      <c r="G185" s="2">
        <f t="shared" si="63"/>
        <v>18.0105646863</v>
      </c>
      <c r="H185" s="2">
        <v>19</v>
      </c>
      <c r="I185" s="2">
        <f t="shared" si="64"/>
        <v>342.20072903970004</v>
      </c>
      <c r="J185" s="2">
        <f t="shared" si="65"/>
        <v>382.16332023970006</v>
      </c>
      <c r="K185" s="2">
        <f t="shared" si="66"/>
        <v>191.08166011985003</v>
      </c>
      <c r="L185" s="2">
        <f t="shared" si="67"/>
        <v>342.20072903970004</v>
      </c>
      <c r="M185" s="2">
        <f t="shared" si="68"/>
        <v>364.15275555340008</v>
      </c>
      <c r="N185" s="2">
        <f t="shared" si="69"/>
        <v>182.07637777670004</v>
      </c>
      <c r="O185" s="5">
        <v>7004</v>
      </c>
      <c r="P185" s="2">
        <f t="shared" si="54"/>
        <v>6673.9160061103621</v>
      </c>
      <c r="Q185" s="2">
        <f t="shared" si="55"/>
        <v>343.20855407180005</v>
      </c>
      <c r="R185" s="9"/>
      <c r="S185" s="2" t="s">
        <v>212</v>
      </c>
      <c r="V185" s="2">
        <v>4.7787199999999999</v>
      </c>
      <c r="W185" s="10">
        <v>0.91823999999999995</v>
      </c>
      <c r="X185" s="2">
        <v>2.01986</v>
      </c>
      <c r="Y185" s="2">
        <v>0.99267000000000005</v>
      </c>
      <c r="Z185" s="2">
        <f t="shared" si="48"/>
        <v>5.6265128227951493</v>
      </c>
      <c r="AA185" s="2">
        <f t="shared" si="49"/>
        <v>2.3782034080781065</v>
      </c>
      <c r="AB185" s="2">
        <f t="shared" si="72"/>
        <v>2.2661236137862204</v>
      </c>
      <c r="AC185" s="10">
        <f t="shared" si="70"/>
        <v>5.1499835254220692</v>
      </c>
      <c r="AE185" s="2" t="e">
        <f t="shared" si="71"/>
        <v>#DIV/0!</v>
      </c>
      <c r="AG185" s="2" t="e">
        <f t="shared" si="56"/>
        <v>#DIV/0!</v>
      </c>
      <c r="AH185" s="2" t="e">
        <f t="shared" si="50"/>
        <v>#DIV/0!</v>
      </c>
      <c r="AI185" s="2">
        <f t="shared" si="51"/>
        <v>0</v>
      </c>
      <c r="AJ185" s="2" t="e">
        <f t="shared" si="57"/>
        <v>#DIV/0!</v>
      </c>
      <c r="AL185" s="2" t="e">
        <f t="shared" si="58"/>
        <v>#DIV/0!</v>
      </c>
      <c r="AM185" s="2">
        <f t="shared" si="58"/>
        <v>0</v>
      </c>
      <c r="AN185" s="2" t="e">
        <f t="shared" si="52"/>
        <v>#DIV/0!</v>
      </c>
      <c r="AO185" s="2">
        <f t="shared" si="53"/>
        <v>0</v>
      </c>
      <c r="AP185" s="2" t="e">
        <f t="shared" si="59"/>
        <v>#DIV/0!</v>
      </c>
      <c r="AQ185" s="2">
        <f t="shared" si="59"/>
        <v>0</v>
      </c>
      <c r="AR185" s="2" t="e">
        <f t="shared" si="60"/>
        <v>#DIV/0!</v>
      </c>
      <c r="AS185" s="2">
        <f t="shared" si="60"/>
        <v>0</v>
      </c>
      <c r="AT185" s="2" t="e">
        <f t="shared" si="61"/>
        <v>#DIV/0!</v>
      </c>
      <c r="AU185" s="2">
        <f t="shared" si="61"/>
        <v>0</v>
      </c>
      <c r="AV185" s="2" t="e">
        <f t="shared" si="62"/>
        <v>#DIV/0!</v>
      </c>
      <c r="AW185" s="9"/>
    </row>
    <row r="186" spans="4:49">
      <c r="D186" s="2">
        <v>39.962591199999999</v>
      </c>
      <c r="E186" s="2">
        <v>1.0078250321</v>
      </c>
      <c r="F186" s="2">
        <v>15.9949146221</v>
      </c>
      <c r="G186" s="2">
        <f t="shared" si="63"/>
        <v>18.0105646863</v>
      </c>
      <c r="H186" s="2">
        <v>19</v>
      </c>
      <c r="I186" s="2">
        <f t="shared" si="64"/>
        <v>342.20072903970004</v>
      </c>
      <c r="J186" s="2">
        <f t="shared" si="65"/>
        <v>382.16332023970006</v>
      </c>
      <c r="K186" s="2">
        <f t="shared" si="66"/>
        <v>191.08166011985003</v>
      </c>
      <c r="L186" s="2">
        <f t="shared" si="67"/>
        <v>342.20072903970004</v>
      </c>
      <c r="M186" s="2">
        <f t="shared" si="68"/>
        <v>364.15275555340008</v>
      </c>
      <c r="N186" s="2">
        <f t="shared" si="69"/>
        <v>182.07637777670004</v>
      </c>
      <c r="O186" s="5">
        <v>7004</v>
      </c>
      <c r="P186" s="2">
        <f t="shared" si="54"/>
        <v>6673.9160061103621</v>
      </c>
      <c r="Q186" s="2">
        <f t="shared" si="55"/>
        <v>343.20855407180005</v>
      </c>
      <c r="R186" s="9"/>
      <c r="S186" s="2" t="s">
        <v>213</v>
      </c>
      <c r="V186" s="2">
        <v>5.1348700000000003</v>
      </c>
      <c r="W186" s="10">
        <v>0.90642999999999996</v>
      </c>
      <c r="X186" s="2">
        <v>2.1221000000000001</v>
      </c>
      <c r="Y186" s="2">
        <v>0.99617</v>
      </c>
      <c r="Z186" s="2">
        <f t="shared" si="48"/>
        <v>6.0458474023140356</v>
      </c>
      <c r="AA186" s="2">
        <f t="shared" si="49"/>
        <v>2.4985818087800888</v>
      </c>
      <c r="AB186" s="2">
        <f t="shared" si="72"/>
        <v>2.3808288301247309</v>
      </c>
      <c r="AC186" s="10">
        <f t="shared" si="70"/>
        <v>5.5573307345986054</v>
      </c>
      <c r="AE186" s="2" t="e">
        <f t="shared" si="71"/>
        <v>#DIV/0!</v>
      </c>
      <c r="AG186" s="2" t="e">
        <f t="shared" si="56"/>
        <v>#DIV/0!</v>
      </c>
      <c r="AH186" s="2" t="e">
        <f t="shared" si="50"/>
        <v>#DIV/0!</v>
      </c>
      <c r="AI186" s="2">
        <f t="shared" si="51"/>
        <v>0</v>
      </c>
      <c r="AJ186" s="2" t="e">
        <f t="shared" si="57"/>
        <v>#DIV/0!</v>
      </c>
      <c r="AL186" s="2" t="e">
        <f t="shared" si="58"/>
        <v>#DIV/0!</v>
      </c>
      <c r="AM186" s="2">
        <f t="shared" si="58"/>
        <v>0</v>
      </c>
      <c r="AN186" s="2" t="e">
        <f t="shared" si="52"/>
        <v>#DIV/0!</v>
      </c>
      <c r="AO186" s="2">
        <f t="shared" si="53"/>
        <v>0</v>
      </c>
      <c r="AP186" s="2" t="e">
        <f t="shared" si="59"/>
        <v>#DIV/0!</v>
      </c>
      <c r="AQ186" s="2">
        <f t="shared" si="59"/>
        <v>0</v>
      </c>
      <c r="AR186" s="2" t="e">
        <f t="shared" si="60"/>
        <v>#DIV/0!</v>
      </c>
      <c r="AS186" s="2">
        <f t="shared" si="60"/>
        <v>0</v>
      </c>
      <c r="AT186" s="2" t="e">
        <f t="shared" si="61"/>
        <v>#DIV/0!</v>
      </c>
      <c r="AU186" s="2">
        <f t="shared" si="61"/>
        <v>0</v>
      </c>
      <c r="AV186" s="2" t="e">
        <f t="shared" si="62"/>
        <v>#DIV/0!</v>
      </c>
      <c r="AW186" s="9"/>
    </row>
    <row r="187" spans="4:49" s="3" customFormat="1">
      <c r="D187" s="2">
        <v>39.962591199999999</v>
      </c>
      <c r="E187" s="2">
        <v>1.0078250321</v>
      </c>
      <c r="F187" s="2">
        <v>15.9949146221</v>
      </c>
      <c r="G187" s="2">
        <f t="shared" si="63"/>
        <v>18.0105646863</v>
      </c>
      <c r="I187" s="2">
        <f t="shared" si="64"/>
        <v>0</v>
      </c>
      <c r="J187" s="2">
        <f t="shared" si="65"/>
        <v>39.962591199999999</v>
      </c>
      <c r="K187" s="2">
        <f t="shared" si="66"/>
        <v>19.981295599999999</v>
      </c>
      <c r="L187" s="2">
        <f t="shared" si="67"/>
        <v>0</v>
      </c>
      <c r="M187" s="2">
        <f t="shared" si="68"/>
        <v>21.952026513699998</v>
      </c>
      <c r="N187" s="2">
        <f t="shared" si="69"/>
        <v>10.976013256849999</v>
      </c>
      <c r="O187" s="8"/>
      <c r="P187" s="2">
        <f t="shared" si="54"/>
        <v>0</v>
      </c>
      <c r="Q187" s="2">
        <f t="shared" si="55"/>
        <v>1.0078250321</v>
      </c>
      <c r="R187" s="8"/>
      <c r="Z187" s="2">
        <f t="shared" si="48"/>
        <v>0</v>
      </c>
      <c r="AA187" s="2">
        <f t="shared" si="49"/>
        <v>0</v>
      </c>
      <c r="AB187" s="2">
        <f t="shared" si="72"/>
        <v>0</v>
      </c>
      <c r="AC187" s="3">
        <f t="shared" si="70"/>
        <v>0</v>
      </c>
      <c r="AE187" s="2" t="e">
        <f t="shared" si="71"/>
        <v>#DIV/0!</v>
      </c>
      <c r="AG187" s="2" t="e">
        <f t="shared" si="56"/>
        <v>#DIV/0!</v>
      </c>
      <c r="AH187" s="2" t="e">
        <f t="shared" si="50"/>
        <v>#DIV/0!</v>
      </c>
      <c r="AI187" s="2" t="e">
        <f t="shared" si="51"/>
        <v>#DIV/0!</v>
      </c>
      <c r="AJ187" s="2" t="e">
        <f t="shared" si="57"/>
        <v>#DIV/0!</v>
      </c>
      <c r="AL187" s="2" t="e">
        <f t="shared" si="58"/>
        <v>#DIV/0!</v>
      </c>
      <c r="AM187" s="2" t="e">
        <f t="shared" si="58"/>
        <v>#DIV/0!</v>
      </c>
      <c r="AN187" s="2" t="e">
        <f t="shared" si="52"/>
        <v>#DIV/0!</v>
      </c>
      <c r="AO187" s="2" t="e">
        <f t="shared" si="53"/>
        <v>#DIV/0!</v>
      </c>
      <c r="AP187" s="2" t="e">
        <f t="shared" si="59"/>
        <v>#DIV/0!</v>
      </c>
      <c r="AQ187" s="2" t="e">
        <f t="shared" si="59"/>
        <v>#DIV/0!</v>
      </c>
      <c r="AR187" s="2" t="e">
        <f t="shared" si="60"/>
        <v>#DIV/0!</v>
      </c>
      <c r="AS187" s="2" t="e">
        <f t="shared" si="60"/>
        <v>#DIV/0!</v>
      </c>
      <c r="AT187" s="2" t="e">
        <f t="shared" si="61"/>
        <v>#DIV/0!</v>
      </c>
      <c r="AU187" s="2" t="e">
        <f t="shared" si="61"/>
        <v>#DIV/0!</v>
      </c>
      <c r="AV187" s="2" t="e">
        <f t="shared" si="62"/>
        <v>#DIV/0!</v>
      </c>
      <c r="AW187" s="8"/>
    </row>
    <row r="188" spans="4:49">
      <c r="D188" s="2">
        <v>39.962591199999999</v>
      </c>
      <c r="E188" s="2">
        <v>1.0078250321</v>
      </c>
      <c r="F188" s="2">
        <v>15.9949146221</v>
      </c>
      <c r="G188" s="2">
        <f t="shared" si="63"/>
        <v>18.0105646863</v>
      </c>
      <c r="H188" s="2">
        <v>20</v>
      </c>
      <c r="I188" s="2">
        <f t="shared" si="64"/>
        <v>360.21129372600001</v>
      </c>
      <c r="J188" s="2">
        <f t="shared" si="65"/>
        <v>400.17388492600003</v>
      </c>
      <c r="K188" s="2">
        <f t="shared" si="66"/>
        <v>200.08694246300001</v>
      </c>
      <c r="L188" s="2">
        <f t="shared" si="67"/>
        <v>360.21129372600001</v>
      </c>
      <c r="M188" s="2">
        <f t="shared" si="68"/>
        <v>382.16332023970006</v>
      </c>
      <c r="N188" s="2">
        <f t="shared" si="69"/>
        <v>191.08166011985003</v>
      </c>
      <c r="O188" s="5">
        <v>7004</v>
      </c>
      <c r="P188" s="2">
        <f t="shared" si="54"/>
        <v>6688.7720458166041</v>
      </c>
      <c r="Q188" s="2">
        <f t="shared" si="55"/>
        <v>361.21911875810002</v>
      </c>
      <c r="R188" s="9">
        <v>20</v>
      </c>
      <c r="S188" s="2" t="s">
        <v>214</v>
      </c>
      <c r="V188" s="2">
        <v>4.61097</v>
      </c>
      <c r="W188" s="10">
        <v>0.96399999999999997</v>
      </c>
      <c r="X188" s="2">
        <v>2.3443299999999998</v>
      </c>
      <c r="Y188" s="2">
        <v>0.99541000000000002</v>
      </c>
      <c r="Z188" s="2">
        <f t="shared" si="48"/>
        <v>5.4290022915181781</v>
      </c>
      <c r="AA188" s="2">
        <f t="shared" si="49"/>
        <v>2.7602376380837024</v>
      </c>
      <c r="AB188" s="2">
        <f t="shared" si="72"/>
        <v>2.6360080458916495</v>
      </c>
      <c r="AC188" s="10">
        <f t="shared" si="70"/>
        <v>4.746106558359612</v>
      </c>
      <c r="AD188" s="3">
        <v>4</v>
      </c>
      <c r="AE188" s="2">
        <f>SUM(AC188:AC191)/AD188</f>
        <v>5.0406218771156475</v>
      </c>
      <c r="AF188" s="3">
        <v>5.1797199237811711</v>
      </c>
      <c r="AG188" s="2">
        <f t="shared" si="56"/>
        <v>0.13909804666552361</v>
      </c>
      <c r="AH188" s="2">
        <f t="shared" si="50"/>
        <v>2.2788042604626999E-2</v>
      </c>
      <c r="AI188" s="2">
        <f t="shared" si="51"/>
        <v>2.4063086787653915E-2</v>
      </c>
      <c r="AJ188" s="2">
        <f t="shared" si="57"/>
        <v>1.275044183026916E-3</v>
      </c>
      <c r="AL188" s="2">
        <f t="shared" si="58"/>
        <v>176.29596968676614</v>
      </c>
      <c r="AM188" s="2">
        <f t="shared" si="58"/>
        <v>186.16014075842105</v>
      </c>
      <c r="AN188" s="2">
        <f t="shared" si="52"/>
        <v>195.96732450105125</v>
      </c>
      <c r="AO188" s="2">
        <f t="shared" si="53"/>
        <v>206.93215379787202</v>
      </c>
      <c r="AP188" s="2">
        <f t="shared" si="59"/>
        <v>6.3582155765436966E-20</v>
      </c>
      <c r="AQ188" s="2">
        <f t="shared" si="59"/>
        <v>6.713972581476498E-20</v>
      </c>
      <c r="AR188" s="2">
        <f t="shared" si="60"/>
        <v>38290.075733332735</v>
      </c>
      <c r="AS188" s="2">
        <f t="shared" si="60"/>
        <v>40432.49485982379</v>
      </c>
      <c r="AT188" s="2">
        <f t="shared" si="61"/>
        <v>38.290075733332735</v>
      </c>
      <c r="AU188" s="2">
        <f t="shared" si="61"/>
        <v>40.432494859823791</v>
      </c>
      <c r="AV188" s="2">
        <f t="shared" si="62"/>
        <v>2.1424191264910561</v>
      </c>
      <c r="AW188" s="9">
        <v>20</v>
      </c>
    </row>
    <row r="189" spans="4:49">
      <c r="D189" s="2">
        <v>39.962591199999999</v>
      </c>
      <c r="E189" s="2">
        <v>1.0078250321</v>
      </c>
      <c r="F189" s="2">
        <v>15.9949146221</v>
      </c>
      <c r="G189" s="2">
        <f t="shared" si="63"/>
        <v>18.0105646863</v>
      </c>
      <c r="H189" s="2">
        <v>20</v>
      </c>
      <c r="I189" s="2">
        <f t="shared" si="64"/>
        <v>360.21129372600001</v>
      </c>
      <c r="J189" s="2">
        <f t="shared" si="65"/>
        <v>400.17388492600003</v>
      </c>
      <c r="K189" s="2">
        <f t="shared" si="66"/>
        <v>200.08694246300001</v>
      </c>
      <c r="L189" s="2">
        <f t="shared" si="67"/>
        <v>360.21129372600001</v>
      </c>
      <c r="M189" s="2">
        <f t="shared" si="68"/>
        <v>382.16332023970006</v>
      </c>
      <c r="N189" s="2">
        <f t="shared" si="69"/>
        <v>191.08166011985003</v>
      </c>
      <c r="O189" s="5">
        <v>7004</v>
      </c>
      <c r="P189" s="2">
        <f t="shared" si="54"/>
        <v>6688.7720458166041</v>
      </c>
      <c r="Q189" s="2">
        <f t="shared" si="55"/>
        <v>361.21911875810002</v>
      </c>
      <c r="R189" s="9"/>
      <c r="S189" s="2" t="s">
        <v>215</v>
      </c>
      <c r="V189" s="2">
        <v>4.9065200000000004</v>
      </c>
      <c r="W189" s="10">
        <v>0.94694</v>
      </c>
      <c r="X189" s="2">
        <v>2.3805800000000001</v>
      </c>
      <c r="Y189" s="2">
        <v>0.99087999999999998</v>
      </c>
      <c r="Z189" s="2">
        <f t="shared" si="48"/>
        <v>5.7769858236726277</v>
      </c>
      <c r="AA189" s="2">
        <f t="shared" si="49"/>
        <v>2.802918751399889</v>
      </c>
      <c r="AB189" s="2">
        <f t="shared" si="72"/>
        <v>2.6767682168844593</v>
      </c>
      <c r="AC189" s="10">
        <f t="shared" si="70"/>
        <v>5.1194215610742289</v>
      </c>
      <c r="AE189" s="2" t="e">
        <f t="shared" si="71"/>
        <v>#DIV/0!</v>
      </c>
      <c r="AG189" s="2" t="e">
        <f t="shared" si="56"/>
        <v>#DIV/0!</v>
      </c>
      <c r="AH189" s="2" t="e">
        <f t="shared" si="50"/>
        <v>#DIV/0!</v>
      </c>
      <c r="AI189" s="2">
        <f t="shared" si="51"/>
        <v>0</v>
      </c>
      <c r="AJ189" s="2" t="e">
        <f t="shared" si="57"/>
        <v>#DIV/0!</v>
      </c>
      <c r="AL189" s="2" t="e">
        <f t="shared" si="58"/>
        <v>#DIV/0!</v>
      </c>
      <c r="AM189" s="2">
        <f t="shared" si="58"/>
        <v>0</v>
      </c>
      <c r="AN189" s="2" t="e">
        <f t="shared" si="52"/>
        <v>#DIV/0!</v>
      </c>
      <c r="AO189" s="2">
        <f t="shared" si="53"/>
        <v>0</v>
      </c>
      <c r="AP189" s="2" t="e">
        <f t="shared" si="59"/>
        <v>#DIV/0!</v>
      </c>
      <c r="AQ189" s="2">
        <f t="shared" si="59"/>
        <v>0</v>
      </c>
      <c r="AR189" s="2" t="e">
        <f t="shared" si="60"/>
        <v>#DIV/0!</v>
      </c>
      <c r="AS189" s="2">
        <f t="shared" si="60"/>
        <v>0</v>
      </c>
      <c r="AT189" s="2" t="e">
        <f t="shared" si="61"/>
        <v>#DIV/0!</v>
      </c>
      <c r="AU189" s="2">
        <f t="shared" si="61"/>
        <v>0</v>
      </c>
      <c r="AV189" s="2" t="e">
        <f t="shared" si="62"/>
        <v>#DIV/0!</v>
      </c>
      <c r="AW189" s="9"/>
    </row>
    <row r="190" spans="4:49">
      <c r="D190" s="2">
        <v>39.962591199999999</v>
      </c>
      <c r="E190" s="2">
        <v>1.0078250321</v>
      </c>
      <c r="F190" s="2">
        <v>15.9949146221</v>
      </c>
      <c r="G190" s="2">
        <f t="shared" si="63"/>
        <v>18.0105646863</v>
      </c>
      <c r="H190" s="2">
        <v>20</v>
      </c>
      <c r="I190" s="2">
        <f t="shared" si="64"/>
        <v>360.21129372600001</v>
      </c>
      <c r="J190" s="2">
        <f t="shared" si="65"/>
        <v>400.17388492600003</v>
      </c>
      <c r="K190" s="2">
        <f t="shared" si="66"/>
        <v>200.08694246300001</v>
      </c>
      <c r="L190" s="2">
        <f t="shared" si="67"/>
        <v>360.21129372600001</v>
      </c>
      <c r="M190" s="2">
        <f t="shared" si="68"/>
        <v>382.16332023970006</v>
      </c>
      <c r="N190" s="2">
        <f t="shared" si="69"/>
        <v>191.08166011985003</v>
      </c>
      <c r="O190" s="5">
        <v>7004</v>
      </c>
      <c r="P190" s="2">
        <f t="shared" si="54"/>
        <v>6688.7720458166041</v>
      </c>
      <c r="Q190" s="2">
        <f t="shared" si="55"/>
        <v>361.21911875810002</v>
      </c>
      <c r="R190" s="9"/>
      <c r="S190" s="2" t="s">
        <v>216</v>
      </c>
      <c r="V190" s="2">
        <v>4.9107200000000004</v>
      </c>
      <c r="W190" s="10">
        <v>0.95728000000000002</v>
      </c>
      <c r="X190" s="2">
        <v>2.3937499999999998</v>
      </c>
      <c r="Y190" s="2">
        <v>0.98846999999999996</v>
      </c>
      <c r="Z190" s="2">
        <f t="shared" si="48"/>
        <v>5.7819309457671926</v>
      </c>
      <c r="AA190" s="2">
        <f t="shared" si="49"/>
        <v>2.8184252413964175</v>
      </c>
      <c r="AB190" s="2">
        <f t="shared" si="72"/>
        <v>2.691576808663088</v>
      </c>
      <c r="AC190" s="10">
        <f t="shared" si="70"/>
        <v>5.1172394652475797</v>
      </c>
      <c r="AE190" s="2" t="e">
        <f t="shared" si="71"/>
        <v>#DIV/0!</v>
      </c>
      <c r="AG190" s="2" t="e">
        <f t="shared" si="56"/>
        <v>#DIV/0!</v>
      </c>
      <c r="AH190" s="2" t="e">
        <f t="shared" si="50"/>
        <v>#DIV/0!</v>
      </c>
      <c r="AI190" s="2">
        <f t="shared" si="51"/>
        <v>0</v>
      </c>
      <c r="AJ190" s="2" t="e">
        <f t="shared" si="57"/>
        <v>#DIV/0!</v>
      </c>
      <c r="AL190" s="2" t="e">
        <f t="shared" si="58"/>
        <v>#DIV/0!</v>
      </c>
      <c r="AM190" s="2">
        <f t="shared" si="58"/>
        <v>0</v>
      </c>
      <c r="AN190" s="2" t="e">
        <f t="shared" si="52"/>
        <v>#DIV/0!</v>
      </c>
      <c r="AO190" s="2">
        <f t="shared" si="53"/>
        <v>0</v>
      </c>
      <c r="AP190" s="2" t="e">
        <f t="shared" si="59"/>
        <v>#DIV/0!</v>
      </c>
      <c r="AQ190" s="2">
        <f t="shared" si="59"/>
        <v>0</v>
      </c>
      <c r="AR190" s="2" t="e">
        <f t="shared" si="60"/>
        <v>#DIV/0!</v>
      </c>
      <c r="AS190" s="2">
        <f t="shared" si="60"/>
        <v>0</v>
      </c>
      <c r="AT190" s="2" t="e">
        <f t="shared" si="61"/>
        <v>#DIV/0!</v>
      </c>
      <c r="AU190" s="2">
        <f t="shared" si="61"/>
        <v>0</v>
      </c>
      <c r="AV190" s="2" t="e">
        <f t="shared" si="62"/>
        <v>#DIV/0!</v>
      </c>
      <c r="AW190" s="9"/>
    </row>
    <row r="191" spans="4:49">
      <c r="D191" s="2">
        <v>39.962591199999999</v>
      </c>
      <c r="E191" s="2">
        <v>1.0078250321</v>
      </c>
      <c r="F191" s="2">
        <v>15.9949146221</v>
      </c>
      <c r="G191" s="2">
        <f t="shared" si="63"/>
        <v>18.0105646863</v>
      </c>
      <c r="H191" s="2">
        <v>20</v>
      </c>
      <c r="I191" s="2">
        <f t="shared" si="64"/>
        <v>360.21129372600001</v>
      </c>
      <c r="J191" s="2">
        <f t="shared" si="65"/>
        <v>400.17388492600003</v>
      </c>
      <c r="K191" s="2">
        <f t="shared" si="66"/>
        <v>200.08694246300001</v>
      </c>
      <c r="L191" s="2">
        <f t="shared" si="67"/>
        <v>360.21129372600001</v>
      </c>
      <c r="M191" s="2">
        <f t="shared" si="68"/>
        <v>382.16332023970006</v>
      </c>
      <c r="N191" s="2">
        <f t="shared" si="69"/>
        <v>191.08166011985003</v>
      </c>
      <c r="O191" s="5">
        <v>7004</v>
      </c>
      <c r="P191" s="2">
        <f t="shared" si="54"/>
        <v>6688.7720458166041</v>
      </c>
      <c r="Q191" s="2">
        <f t="shared" si="55"/>
        <v>361.21911875810002</v>
      </c>
      <c r="R191" s="9"/>
      <c r="S191" s="2" t="s">
        <v>217</v>
      </c>
      <c r="V191" s="2">
        <v>4.9511099999999999</v>
      </c>
      <c r="W191" s="10">
        <v>0.95252000000000003</v>
      </c>
      <c r="X191" s="2">
        <v>2.3786399999999999</v>
      </c>
      <c r="Y191" s="2">
        <v>0.98902999999999996</v>
      </c>
      <c r="Z191" s="2">
        <f t="shared" si="48"/>
        <v>5.8294865365765913</v>
      </c>
      <c r="AA191" s="2">
        <f t="shared" si="49"/>
        <v>2.8006345759562086</v>
      </c>
      <c r="AB191" s="2">
        <f t="shared" si="72"/>
        <v>2.6745868449747747</v>
      </c>
      <c r="AC191" s="10">
        <f t="shared" si="70"/>
        <v>5.1797199237811711</v>
      </c>
      <c r="AE191" s="2" t="e">
        <f t="shared" si="71"/>
        <v>#DIV/0!</v>
      </c>
      <c r="AG191" s="2" t="e">
        <f t="shared" si="56"/>
        <v>#DIV/0!</v>
      </c>
      <c r="AH191" s="2" t="e">
        <f t="shared" si="50"/>
        <v>#DIV/0!</v>
      </c>
      <c r="AI191" s="2">
        <f t="shared" si="51"/>
        <v>0</v>
      </c>
      <c r="AJ191" s="2" t="e">
        <f t="shared" si="57"/>
        <v>#DIV/0!</v>
      </c>
      <c r="AL191" s="2" t="e">
        <f t="shared" si="58"/>
        <v>#DIV/0!</v>
      </c>
      <c r="AM191" s="2">
        <f t="shared" si="58"/>
        <v>0</v>
      </c>
      <c r="AN191" s="2" t="e">
        <f t="shared" si="52"/>
        <v>#DIV/0!</v>
      </c>
      <c r="AO191" s="2">
        <f t="shared" si="53"/>
        <v>0</v>
      </c>
      <c r="AP191" s="2" t="e">
        <f t="shared" si="59"/>
        <v>#DIV/0!</v>
      </c>
      <c r="AQ191" s="2">
        <f t="shared" si="59"/>
        <v>0</v>
      </c>
      <c r="AR191" s="2" t="e">
        <f t="shared" si="60"/>
        <v>#DIV/0!</v>
      </c>
      <c r="AS191" s="2">
        <f t="shared" si="60"/>
        <v>0</v>
      </c>
      <c r="AT191" s="2" t="e">
        <f t="shared" si="61"/>
        <v>#DIV/0!</v>
      </c>
      <c r="AU191" s="2">
        <f t="shared" si="61"/>
        <v>0</v>
      </c>
      <c r="AV191" s="2" t="e">
        <f t="shared" si="62"/>
        <v>#DIV/0!</v>
      </c>
      <c r="AW191" s="9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CG204"/>
  <sheetViews>
    <sheetView workbookViewId="0">
      <selection sqref="A1:XFD1048576"/>
    </sheetView>
  </sheetViews>
  <sheetFormatPr defaultColWidth="9.109375" defaultRowHeight="14.4"/>
  <cols>
    <col min="1" max="1" width="9.109375" style="12"/>
    <col min="2" max="2" width="63.109375" style="12" bestFit="1" customWidth="1"/>
    <col min="3" max="3" width="9" style="12" customWidth="1"/>
    <col min="4" max="4" width="15" style="12" bestFit="1" customWidth="1"/>
    <col min="5" max="5" width="14.88671875" style="12" bestFit="1" customWidth="1"/>
    <col min="6" max="7" width="13" style="12" bestFit="1" customWidth="1"/>
    <col min="8" max="8" width="23.33203125" style="12" bestFit="1" customWidth="1"/>
    <col min="9" max="9" width="13.6640625" style="12" bestFit="1" customWidth="1"/>
    <col min="10" max="10" width="26.5546875" style="12" bestFit="1" customWidth="1"/>
    <col min="11" max="11" width="24.6640625" bestFit="1" customWidth="1"/>
    <col min="12" max="12" width="26.5546875" bestFit="1" customWidth="1"/>
    <col min="13" max="13" width="14.88671875" style="12" bestFit="1" customWidth="1"/>
    <col min="14" max="14" width="46.33203125" bestFit="1" customWidth="1"/>
    <col min="15" max="15" width="31.33203125" customWidth="1"/>
    <col min="16" max="16" width="42.88671875" bestFit="1" customWidth="1"/>
    <col min="17" max="17" width="27.88671875" bestFit="1" customWidth="1"/>
    <col min="18" max="18" width="42.88671875" bestFit="1" customWidth="1"/>
    <col min="19" max="19" width="27.88671875" bestFit="1" customWidth="1"/>
    <col min="20" max="20" width="20.88671875" bestFit="1" customWidth="1"/>
    <col min="21" max="21" width="17.88671875" bestFit="1" customWidth="1"/>
    <col min="22" max="22" width="22.109375" bestFit="1" customWidth="1"/>
    <col min="23" max="23" width="25" bestFit="1" customWidth="1"/>
    <col min="24" max="24" width="31.6640625" bestFit="1" customWidth="1"/>
    <col min="25" max="25" width="42.109375" style="12" bestFit="1" customWidth="1"/>
    <col min="26" max="26" width="25" bestFit="1" customWidth="1"/>
    <col min="27" max="27" width="25" style="12" bestFit="1" customWidth="1"/>
    <col min="28" max="28" width="39.109375" style="12" bestFit="1" customWidth="1"/>
    <col min="29" max="29" width="35.33203125" bestFit="1" customWidth="1"/>
    <col min="30" max="30" width="13" style="12" bestFit="1" customWidth="1"/>
    <col min="31" max="31" width="13" bestFit="1" customWidth="1"/>
    <col min="32" max="32" width="39.109375" bestFit="1" customWidth="1"/>
    <col min="33" max="33" width="35.33203125" bestFit="1" customWidth="1"/>
    <col min="34" max="34" width="14.88671875" bestFit="1" customWidth="1"/>
    <col min="35" max="35" width="39.109375" bestFit="1" customWidth="1"/>
    <col min="36" max="36" width="35.33203125" bestFit="1" customWidth="1"/>
    <col min="37" max="37" width="39.109375" bestFit="1" customWidth="1"/>
    <col min="38" max="38" width="39.109375" customWidth="1"/>
    <col min="39" max="39" width="39.109375" bestFit="1" customWidth="1"/>
    <col min="40" max="40" width="39.109375" customWidth="1"/>
    <col min="41" max="41" width="39.109375" style="12" bestFit="1" customWidth="1"/>
    <col min="42" max="42" width="35.33203125" bestFit="1" customWidth="1"/>
    <col min="43" max="43" width="14.6640625" style="12" bestFit="1" customWidth="1"/>
    <col min="44" max="44" width="14.88671875" style="12" bestFit="1" customWidth="1"/>
    <col min="45" max="45" width="14.88671875" style="12" customWidth="1"/>
    <col min="46" max="46" width="39.109375" style="12" bestFit="1" customWidth="1"/>
    <col min="47" max="47" width="35.33203125" bestFit="1" customWidth="1"/>
    <col min="48" max="48" width="13" style="12" bestFit="1" customWidth="1"/>
    <col min="49" max="49" width="14.88671875" style="12" bestFit="1" customWidth="1"/>
    <col min="50" max="50" width="13" bestFit="1" customWidth="1"/>
    <col min="51" max="51" width="15.88671875" bestFit="1" customWidth="1"/>
    <col min="52" max="52" width="39.109375" style="12" bestFit="1" customWidth="1"/>
    <col min="53" max="53" width="35.33203125" bestFit="1" customWidth="1"/>
    <col min="54" max="54" width="17.109375" style="12" bestFit="1" customWidth="1"/>
    <col min="56" max="56" width="13.6640625" bestFit="1" customWidth="1"/>
    <col min="57" max="57" width="12" bestFit="1" customWidth="1"/>
    <col min="58" max="58" width="11.6640625" bestFit="1" customWidth="1"/>
    <col min="59" max="59" width="12" bestFit="1" customWidth="1"/>
    <col min="60" max="60" width="29.5546875" bestFit="1" customWidth="1"/>
    <col min="61" max="63" width="25.5546875" bestFit="1" customWidth="1"/>
    <col min="64" max="64" width="12" bestFit="1" customWidth="1"/>
    <col min="65" max="65" width="29.5546875" bestFit="1" customWidth="1"/>
    <col min="66" max="68" width="25.5546875" bestFit="1" customWidth="1"/>
    <col min="72" max="72" width="15.21875" bestFit="1" customWidth="1"/>
    <col min="73" max="73" width="24.44140625" bestFit="1" customWidth="1"/>
    <col min="74" max="74" width="20.77734375" bestFit="1" customWidth="1"/>
    <col min="75" max="75" width="30.5546875" bestFit="1" customWidth="1"/>
    <col min="76" max="76" width="34.88671875" bestFit="1" customWidth="1"/>
    <col min="77" max="77" width="17.21875" bestFit="1" customWidth="1"/>
    <col min="78" max="78" width="19.33203125" bestFit="1" customWidth="1"/>
    <col min="79" max="79" width="31.6640625" bestFit="1" customWidth="1"/>
    <col min="80" max="80" width="43.33203125" bestFit="1" customWidth="1"/>
    <col min="81" max="81" width="17.21875" bestFit="1" customWidth="1"/>
  </cols>
  <sheetData>
    <row r="1" spans="1:81" ht="67.2">
      <c r="B1" s="13" t="s">
        <v>218</v>
      </c>
      <c r="C1" s="14"/>
      <c r="N1" s="12"/>
      <c r="O1" s="12"/>
      <c r="AI1" s="12"/>
      <c r="BT1" s="2" t="s">
        <v>219</v>
      </c>
    </row>
    <row r="2" spans="1:81" s="2" customFormat="1" ht="16.2">
      <c r="A2" s="3"/>
      <c r="B2" s="3"/>
      <c r="C2" s="3"/>
      <c r="D2" s="3"/>
      <c r="E2" s="3"/>
      <c r="F2" s="3"/>
      <c r="G2" s="3"/>
      <c r="H2" s="3"/>
      <c r="I2" s="3"/>
      <c r="J2" s="3"/>
      <c r="M2" s="3"/>
      <c r="N2" s="3"/>
      <c r="O2" s="3"/>
      <c r="P2" s="15" t="s">
        <v>220</v>
      </c>
      <c r="R2" s="15" t="s">
        <v>220</v>
      </c>
      <c r="Y2" s="3"/>
      <c r="AA2" s="3"/>
      <c r="AB2" s="3"/>
      <c r="AC2" s="3"/>
      <c r="AD2" s="3"/>
      <c r="AI2" s="3"/>
      <c r="AO2" s="3"/>
      <c r="AQ2" s="3"/>
      <c r="AR2" s="3"/>
      <c r="AS2" s="3"/>
      <c r="AT2" s="3"/>
      <c r="AV2" s="3"/>
      <c r="AW2" s="3"/>
      <c r="AZ2" s="3"/>
      <c r="BB2" s="3"/>
      <c r="BT2" s="2" t="s">
        <v>34</v>
      </c>
    </row>
    <row r="3" spans="1:81" s="2" customFormat="1" ht="16.2">
      <c r="A3" s="3"/>
      <c r="B3" s="16"/>
      <c r="C3" s="16"/>
      <c r="D3" s="3"/>
      <c r="E3" s="3"/>
      <c r="F3" s="3"/>
      <c r="G3" s="3"/>
      <c r="H3" s="3"/>
      <c r="I3" s="3"/>
      <c r="J3" s="3"/>
      <c r="M3" s="3"/>
      <c r="N3" s="3"/>
      <c r="O3" s="3"/>
      <c r="P3" s="15" t="s">
        <v>221</v>
      </c>
      <c r="R3" s="15" t="s">
        <v>221</v>
      </c>
      <c r="Y3" s="3"/>
      <c r="AA3" s="3"/>
      <c r="AB3" s="3" t="s">
        <v>222</v>
      </c>
      <c r="AC3" s="3"/>
      <c r="AD3" s="3"/>
      <c r="AI3" s="3"/>
      <c r="AO3" s="3"/>
      <c r="AQ3" s="3"/>
      <c r="AR3" s="3"/>
      <c r="AS3" s="3"/>
      <c r="AT3" s="3"/>
      <c r="AV3" s="3"/>
      <c r="AW3" s="3"/>
      <c r="AZ3" s="3"/>
      <c r="BB3" s="3"/>
      <c r="BU3" s="2" t="s">
        <v>223</v>
      </c>
      <c r="BV3" s="2" t="s">
        <v>224</v>
      </c>
      <c r="BW3" s="2" t="s">
        <v>225</v>
      </c>
      <c r="BX3" s="2" t="s">
        <v>226</v>
      </c>
      <c r="BY3" s="2" t="s">
        <v>227</v>
      </c>
      <c r="BZ3" s="2" t="s">
        <v>228</v>
      </c>
      <c r="CA3" s="2" t="s">
        <v>229</v>
      </c>
      <c r="CB3" s="2" t="s">
        <v>230</v>
      </c>
      <c r="CC3" s="2" t="s">
        <v>231</v>
      </c>
    </row>
    <row r="4" spans="1:81" s="2" customFormat="1" ht="16.2">
      <c r="A4" s="3"/>
      <c r="B4" s="3"/>
      <c r="C4" s="3"/>
      <c r="D4" s="3"/>
      <c r="E4" s="3"/>
      <c r="F4" s="3"/>
      <c r="G4" s="3"/>
      <c r="H4" s="3"/>
      <c r="I4" s="3"/>
      <c r="J4" s="3"/>
      <c r="L4" s="3"/>
      <c r="M4" s="3"/>
      <c r="N4" s="17" t="s">
        <v>232</v>
      </c>
      <c r="O4" s="3"/>
      <c r="P4" s="15" t="s">
        <v>233</v>
      </c>
      <c r="R4" s="15" t="s">
        <v>233</v>
      </c>
      <c r="Y4" s="3"/>
      <c r="AA4" s="3"/>
      <c r="AB4" s="3"/>
      <c r="AC4" s="3"/>
      <c r="AD4" s="3"/>
      <c r="AI4" s="3"/>
      <c r="AO4" s="3"/>
      <c r="AQ4" s="3"/>
      <c r="AR4" s="3"/>
      <c r="AS4" s="3"/>
      <c r="AT4" s="3"/>
      <c r="AV4" s="3"/>
      <c r="AW4" s="3"/>
      <c r="AZ4" s="3"/>
      <c r="BB4" s="3"/>
      <c r="BU4" s="2">
        <f>J20*J20</f>
        <v>1371.1434642683225</v>
      </c>
      <c r="BV4" s="2">
        <f>Y20*Y20</f>
        <v>375.23549336701535</v>
      </c>
      <c r="BW4" s="2">
        <f>5001*5001</f>
        <v>25010001</v>
      </c>
      <c r="BX4" s="2">
        <v>5001</v>
      </c>
      <c r="BY4" s="2">
        <f>L20</f>
        <v>19.0183897181</v>
      </c>
      <c r="BZ4" s="2">
        <f>K20</f>
        <v>18.0105646861</v>
      </c>
      <c r="CA4" s="2">
        <f>BU4*BX4*BV4*2.16</f>
        <v>5557729622.0098419</v>
      </c>
      <c r="CB4" s="2">
        <f>16*BY4*BZ4*BW4</f>
        <v>137067585887.94962</v>
      </c>
      <c r="CC4" s="2">
        <f>CA4/CB4</f>
        <v>4.0547366366787768E-2</v>
      </c>
    </row>
    <row r="5" spans="1:81" s="2" customFormat="1" ht="16.2">
      <c r="A5" s="3"/>
      <c r="B5" s="3"/>
      <c r="C5" s="3"/>
      <c r="D5" s="3"/>
      <c r="E5" s="8"/>
      <c r="F5" s="8"/>
      <c r="G5" s="3"/>
      <c r="H5" s="3"/>
      <c r="I5" s="3"/>
      <c r="J5" s="3"/>
      <c r="L5" s="18"/>
      <c r="M5" s="8"/>
      <c r="N5" s="17" t="s">
        <v>234</v>
      </c>
      <c r="O5" s="3"/>
      <c r="P5" s="15" t="s">
        <v>235</v>
      </c>
      <c r="R5" s="15" t="s">
        <v>235</v>
      </c>
      <c r="Y5" s="3"/>
      <c r="AA5" s="3"/>
      <c r="AB5" s="19" t="s">
        <v>236</v>
      </c>
      <c r="AC5" s="19" t="s">
        <v>236</v>
      </c>
      <c r="AD5" s="3"/>
      <c r="AI5" s="3"/>
      <c r="AO5" s="3"/>
      <c r="AQ5" s="3"/>
      <c r="AR5" s="3"/>
      <c r="AS5" s="3"/>
      <c r="AT5" s="3"/>
      <c r="AV5" s="3"/>
      <c r="AW5" s="3"/>
      <c r="AZ5" s="3"/>
      <c r="BB5" s="3"/>
    </row>
    <row r="6" spans="1:81" s="2" customFormat="1" ht="16.2">
      <c r="A6" s="3"/>
      <c r="B6" s="3"/>
      <c r="C6" s="3"/>
      <c r="D6" s="3"/>
      <c r="E6" s="3"/>
      <c r="F6" s="3"/>
      <c r="G6" s="3"/>
      <c r="H6" s="3"/>
      <c r="I6" s="3"/>
      <c r="J6" s="3"/>
      <c r="L6" s="20"/>
      <c r="M6" s="3"/>
      <c r="N6" s="17" t="s">
        <v>237</v>
      </c>
      <c r="O6" s="3"/>
      <c r="Y6" s="3"/>
      <c r="AA6" s="3"/>
      <c r="AB6" s="21" t="s">
        <v>238</v>
      </c>
      <c r="AC6" s="21" t="s">
        <v>238</v>
      </c>
      <c r="AD6" s="3"/>
      <c r="AI6" s="3"/>
      <c r="AO6" s="3"/>
      <c r="AQ6" s="3"/>
      <c r="AR6" s="3"/>
      <c r="AS6" s="3"/>
      <c r="AT6" s="3"/>
      <c r="AV6" s="3"/>
      <c r="AW6" s="3"/>
      <c r="AZ6" s="3"/>
      <c r="BB6" s="3"/>
      <c r="BT6" s="2" t="s">
        <v>239</v>
      </c>
    </row>
    <row r="7" spans="1:81" s="2" customFormat="1" ht="16.2">
      <c r="A7" s="3"/>
      <c r="B7" s="3"/>
      <c r="C7" s="3"/>
      <c r="D7" s="3"/>
      <c r="E7" s="3"/>
      <c r="F7" s="3"/>
      <c r="G7" s="3"/>
      <c r="H7" s="3"/>
      <c r="I7" s="3"/>
      <c r="J7" s="3"/>
      <c r="L7" s="18"/>
      <c r="M7" s="3"/>
      <c r="N7" s="17" t="s">
        <v>240</v>
      </c>
      <c r="O7" s="3"/>
      <c r="Y7" s="3"/>
      <c r="AA7" s="3"/>
      <c r="AB7" s="21" t="s">
        <v>241</v>
      </c>
      <c r="AC7" s="21" t="s">
        <v>241</v>
      </c>
      <c r="AD7" s="3"/>
      <c r="AI7" s="3"/>
      <c r="AO7" s="3"/>
      <c r="AQ7" s="3"/>
      <c r="AR7" s="3"/>
      <c r="AS7" s="3"/>
      <c r="AT7" s="3"/>
      <c r="AV7" s="3"/>
      <c r="AW7" s="3"/>
      <c r="AZ7" s="3"/>
      <c r="BB7" s="3"/>
      <c r="BU7" s="2" t="s">
        <v>242</v>
      </c>
      <c r="BV7" s="2" t="s">
        <v>243</v>
      </c>
      <c r="BW7" s="2" t="s">
        <v>244</v>
      </c>
      <c r="BX7" s="2" t="s">
        <v>245</v>
      </c>
    </row>
    <row r="8" spans="1:81" s="2" customFormat="1" ht="16.2">
      <c r="A8" s="3"/>
      <c r="B8" s="3"/>
      <c r="C8" s="3"/>
      <c r="D8" s="3"/>
      <c r="E8" s="3"/>
      <c r="F8" s="3"/>
      <c r="G8" s="3"/>
      <c r="H8" s="3"/>
      <c r="I8" s="3"/>
      <c r="J8" s="3"/>
      <c r="L8" s="3"/>
      <c r="M8" s="3"/>
      <c r="N8" s="17" t="s">
        <v>246</v>
      </c>
      <c r="O8" s="3"/>
      <c r="P8" s="15" t="s">
        <v>10</v>
      </c>
      <c r="R8" s="15" t="s">
        <v>10</v>
      </c>
      <c r="Y8" s="3"/>
      <c r="AA8" s="3"/>
      <c r="AB8" s="21" t="s">
        <v>247</v>
      </c>
      <c r="AC8" s="21" t="s">
        <v>247</v>
      </c>
      <c r="AD8" s="3"/>
      <c r="AI8" s="22"/>
      <c r="AJ8" s="22"/>
      <c r="AO8" s="3"/>
      <c r="AQ8" s="3"/>
      <c r="AR8" s="3"/>
      <c r="AS8" s="3"/>
      <c r="AT8" s="3"/>
      <c r="AV8" s="3"/>
      <c r="AW8" s="3"/>
      <c r="AZ8" s="3"/>
      <c r="BB8" s="3"/>
      <c r="BU8" s="2">
        <f>(T20*T20)</f>
        <v>226.3684468194794</v>
      </c>
      <c r="BV8" s="2">
        <f>V20*V20</f>
        <v>2.0173044258551096</v>
      </c>
      <c r="BW8" s="2">
        <f>BU8-BV8</f>
        <v>224.35114239362429</v>
      </c>
      <c r="BX8" s="2">
        <f>SQRT(BW8)</f>
        <v>14.978355797403943</v>
      </c>
    </row>
    <row r="9" spans="1:81" s="2" customFormat="1" ht="16.2">
      <c r="A9" s="3"/>
      <c r="B9" s="3"/>
      <c r="C9" s="3"/>
      <c r="D9" s="3"/>
      <c r="E9" s="3"/>
      <c r="F9" s="3"/>
      <c r="G9" s="3"/>
      <c r="H9" s="3"/>
      <c r="I9" s="3"/>
      <c r="J9" s="3"/>
      <c r="M9" s="3"/>
      <c r="N9" s="3"/>
      <c r="O9" s="3"/>
      <c r="P9" s="15" t="s">
        <v>11</v>
      </c>
      <c r="R9" s="15" t="s">
        <v>11</v>
      </c>
      <c r="Y9" s="3"/>
      <c r="AA9" s="3"/>
      <c r="AB9" s="21" t="s">
        <v>238</v>
      </c>
      <c r="AC9" s="21" t="s">
        <v>238</v>
      </c>
      <c r="AD9" s="3"/>
      <c r="AI9" s="22" t="s">
        <v>12</v>
      </c>
      <c r="AJ9" s="22" t="s">
        <v>12</v>
      </c>
      <c r="AO9" s="3"/>
      <c r="AQ9" s="3"/>
      <c r="AR9" s="3"/>
      <c r="AS9" s="3"/>
      <c r="AT9" s="3"/>
      <c r="AV9" s="3"/>
      <c r="AW9" s="3"/>
      <c r="AZ9" s="3"/>
      <c r="BB9" s="3"/>
    </row>
    <row r="10" spans="1:81" s="2" customFormat="1" ht="16.2">
      <c r="A10" s="3"/>
      <c r="B10" s="3"/>
      <c r="C10" s="3"/>
      <c r="D10" s="3"/>
      <c r="E10" s="3"/>
      <c r="F10" s="3"/>
      <c r="G10" s="3"/>
      <c r="H10" s="3"/>
      <c r="I10" s="3"/>
      <c r="J10" s="3"/>
      <c r="M10" s="3"/>
      <c r="N10" s="3"/>
      <c r="O10" s="3"/>
      <c r="P10" s="15" t="s">
        <v>13</v>
      </c>
      <c r="R10" s="15" t="s">
        <v>13</v>
      </c>
      <c r="Y10" s="3"/>
      <c r="AA10" s="3"/>
      <c r="AB10" s="21" t="s">
        <v>248</v>
      </c>
      <c r="AC10" s="21" t="s">
        <v>248</v>
      </c>
      <c r="AD10" s="3"/>
      <c r="AI10" s="22"/>
      <c r="AJ10" s="22"/>
      <c r="AO10" s="3"/>
      <c r="AQ10" s="3"/>
      <c r="AR10" s="3"/>
      <c r="AS10" s="3"/>
      <c r="AT10" s="3"/>
      <c r="AV10" s="3"/>
      <c r="AW10" s="3"/>
      <c r="AZ10" s="3"/>
      <c r="BB10" s="3"/>
      <c r="BT10" s="3" t="s">
        <v>36</v>
      </c>
    </row>
    <row r="11" spans="1:81" s="2" customFormat="1" ht="16.2">
      <c r="A11" s="3"/>
      <c r="B11" s="3"/>
      <c r="C11" s="3"/>
      <c r="D11" s="3"/>
      <c r="E11" s="3"/>
      <c r="F11" s="3"/>
      <c r="G11" s="3"/>
      <c r="H11" s="3"/>
      <c r="I11" s="3"/>
      <c r="J11" s="3"/>
      <c r="M11" s="3"/>
      <c r="N11" s="3"/>
      <c r="O11" s="3"/>
      <c r="T11" s="2" t="s">
        <v>249</v>
      </c>
      <c r="U11" s="2" t="s">
        <v>250</v>
      </c>
      <c r="V11" s="2" t="s">
        <v>251</v>
      </c>
      <c r="W11" s="2" t="s">
        <v>252</v>
      </c>
      <c r="Y11" s="2" t="s">
        <v>253</v>
      </c>
      <c r="Z11" s="2" t="s">
        <v>254</v>
      </c>
      <c r="AA11" s="3" t="s">
        <v>255</v>
      </c>
      <c r="AB11" s="3"/>
      <c r="AD11" s="3"/>
      <c r="AO11" s="3"/>
      <c r="AQ11" s="3"/>
      <c r="AR11" s="3"/>
      <c r="AS11" s="3"/>
      <c r="AT11" s="3"/>
      <c r="AV11" s="3"/>
      <c r="AW11" s="3"/>
      <c r="AZ11" s="3"/>
      <c r="BB11" s="3"/>
      <c r="BU11" s="2" t="s">
        <v>256</v>
      </c>
      <c r="BV11" s="2" t="s">
        <v>257</v>
      </c>
      <c r="BW11" s="3" t="s">
        <v>258</v>
      </c>
    </row>
    <row r="12" spans="1:81" s="2" customFormat="1" ht="18.600000000000001">
      <c r="A12" s="3"/>
      <c r="B12" s="3"/>
      <c r="C12" s="3"/>
      <c r="D12" s="3"/>
      <c r="E12" s="3" t="s">
        <v>18</v>
      </c>
      <c r="F12" s="3" t="s">
        <v>15</v>
      </c>
      <c r="G12" s="3" t="s">
        <v>16</v>
      </c>
      <c r="H12" s="2" t="s">
        <v>17</v>
      </c>
      <c r="I12" s="23" t="s">
        <v>259</v>
      </c>
      <c r="J12" s="23" t="s">
        <v>260</v>
      </c>
      <c r="K12" s="23" t="s">
        <v>261</v>
      </c>
      <c r="L12" s="23" t="s">
        <v>262</v>
      </c>
      <c r="M12" s="3" t="s">
        <v>18</v>
      </c>
      <c r="N12" s="2" t="s">
        <v>263</v>
      </c>
      <c r="O12" s="3"/>
      <c r="P12" s="3" t="s">
        <v>264</v>
      </c>
      <c r="Q12" s="3" t="s">
        <v>27</v>
      </c>
      <c r="R12" s="3" t="s">
        <v>264</v>
      </c>
      <c r="S12" s="3" t="s">
        <v>27</v>
      </c>
      <c r="T12" s="3" t="s">
        <v>28</v>
      </c>
      <c r="U12" s="3" t="s">
        <v>29</v>
      </c>
      <c r="V12" s="3" t="s">
        <v>30</v>
      </c>
      <c r="W12" s="3" t="s">
        <v>31</v>
      </c>
      <c r="X12" s="3" t="s">
        <v>32</v>
      </c>
      <c r="Y12" s="3" t="s">
        <v>31</v>
      </c>
      <c r="Z12" s="3" t="s">
        <v>31</v>
      </c>
      <c r="AA12" s="3" t="s">
        <v>33</v>
      </c>
      <c r="AB12" s="3" t="s">
        <v>34</v>
      </c>
      <c r="AC12" s="3" t="s">
        <v>34</v>
      </c>
      <c r="AD12" s="3" t="s">
        <v>33</v>
      </c>
      <c r="AE12" s="3" t="s">
        <v>35</v>
      </c>
      <c r="AF12" s="3" t="s">
        <v>36</v>
      </c>
      <c r="AG12" s="3" t="s">
        <v>36</v>
      </c>
      <c r="AH12" s="3" t="s">
        <v>18</v>
      </c>
      <c r="AI12" s="3" t="s">
        <v>37</v>
      </c>
      <c r="AJ12" s="3" t="s">
        <v>37</v>
      </c>
      <c r="AK12" s="3" t="s">
        <v>38</v>
      </c>
      <c r="AL12" s="3" t="s">
        <v>38</v>
      </c>
      <c r="AM12" s="3" t="s">
        <v>39</v>
      </c>
      <c r="AN12" s="3" t="s">
        <v>39</v>
      </c>
      <c r="AO12" s="24" t="s">
        <v>40</v>
      </c>
      <c r="AP12" s="3" t="s">
        <v>40</v>
      </c>
      <c r="AQ12" s="24" t="s">
        <v>41</v>
      </c>
      <c r="AR12" s="3" t="s">
        <v>18</v>
      </c>
      <c r="AS12" s="3" t="s">
        <v>42</v>
      </c>
      <c r="AT12" s="3" t="s">
        <v>42</v>
      </c>
      <c r="AU12" s="3" t="s">
        <v>42</v>
      </c>
      <c r="AV12" s="3" t="s">
        <v>41</v>
      </c>
      <c r="AW12" s="3" t="s">
        <v>18</v>
      </c>
      <c r="AX12" s="3" t="s">
        <v>265</v>
      </c>
      <c r="AY12" s="3" t="s">
        <v>266</v>
      </c>
      <c r="AZ12" s="3" t="s">
        <v>43</v>
      </c>
      <c r="BA12" s="3" t="s">
        <v>43</v>
      </c>
      <c r="BB12" s="3" t="s">
        <v>41</v>
      </c>
      <c r="BD12" s="2" t="s">
        <v>267</v>
      </c>
      <c r="BE12" s="2" t="s">
        <v>268</v>
      </c>
      <c r="BF12" s="2" t="s">
        <v>269</v>
      </c>
      <c r="BH12" s="25" t="s">
        <v>26</v>
      </c>
      <c r="BI12" s="25" t="s">
        <v>26</v>
      </c>
      <c r="BJ12" s="25" t="s">
        <v>26</v>
      </c>
      <c r="BK12" s="25" t="s">
        <v>26</v>
      </c>
      <c r="BL12" s="26"/>
      <c r="BM12" s="25" t="s">
        <v>26</v>
      </c>
      <c r="BN12" s="25" t="s">
        <v>26</v>
      </c>
      <c r="BO12" s="25" t="s">
        <v>26</v>
      </c>
      <c r="BP12" s="25" t="s">
        <v>26</v>
      </c>
      <c r="BU12" s="2">
        <f>CC4/1.5</f>
        <v>2.7031577577858512E-2</v>
      </c>
      <c r="BV12" s="27" t="s">
        <v>270</v>
      </c>
      <c r="BW12" s="2">
        <f>BU12/BV14</f>
        <v>313.68807737905422</v>
      </c>
    </row>
    <row r="13" spans="1:81" s="2" customFormat="1" ht="16.2">
      <c r="A13" s="3"/>
      <c r="B13" s="3"/>
      <c r="C13" s="3"/>
      <c r="D13" s="3"/>
      <c r="E13" s="3" t="s">
        <v>271</v>
      </c>
      <c r="F13" s="3"/>
      <c r="G13" s="3"/>
      <c r="H13" s="3" t="s">
        <v>272</v>
      </c>
      <c r="I13" s="3"/>
      <c r="J13" s="3" t="s">
        <v>273</v>
      </c>
      <c r="K13" s="3" t="s">
        <v>274</v>
      </c>
      <c r="L13" s="3" t="s">
        <v>275</v>
      </c>
      <c r="M13" s="3" t="s">
        <v>271</v>
      </c>
      <c r="N13" s="3" t="s">
        <v>276</v>
      </c>
      <c r="O13" s="3"/>
      <c r="P13" s="3" t="s">
        <v>59</v>
      </c>
      <c r="Q13" s="3" t="s">
        <v>51</v>
      </c>
      <c r="R13" s="3" t="s">
        <v>59</v>
      </c>
      <c r="S13" s="3" t="s">
        <v>51</v>
      </c>
      <c r="T13" s="3"/>
      <c r="U13" s="3"/>
      <c r="V13" s="3"/>
      <c r="W13" s="3"/>
      <c r="X13" s="3" t="s">
        <v>53</v>
      </c>
      <c r="Y13" s="3" t="s">
        <v>54</v>
      </c>
      <c r="Z13" s="3" t="s">
        <v>55</v>
      </c>
      <c r="AA13" s="3" t="s">
        <v>31</v>
      </c>
      <c r="AB13" s="3" t="s">
        <v>277</v>
      </c>
      <c r="AC13" s="3" t="s">
        <v>57</v>
      </c>
      <c r="AD13" s="3" t="s">
        <v>34</v>
      </c>
      <c r="AE13" s="3"/>
      <c r="AF13" s="3" t="s">
        <v>56</v>
      </c>
      <c r="AG13" s="3" t="s">
        <v>57</v>
      </c>
      <c r="AH13" s="3" t="s">
        <v>271</v>
      </c>
      <c r="AI13" s="3" t="s">
        <v>56</v>
      </c>
      <c r="AJ13" s="3" t="s">
        <v>57</v>
      </c>
      <c r="AK13" s="3" t="s">
        <v>56</v>
      </c>
      <c r="AL13" s="3" t="s">
        <v>57</v>
      </c>
      <c r="AM13" s="3" t="s">
        <v>56</v>
      </c>
      <c r="AN13" s="3" t="s">
        <v>57</v>
      </c>
      <c r="AO13" s="24" t="s">
        <v>56</v>
      </c>
      <c r="AP13" s="3" t="s">
        <v>57</v>
      </c>
      <c r="AQ13" s="24" t="s">
        <v>40</v>
      </c>
      <c r="AR13" s="3" t="s">
        <v>271</v>
      </c>
      <c r="AS13" s="3"/>
      <c r="AT13" s="3" t="s">
        <v>56</v>
      </c>
      <c r="AU13" s="3" t="s">
        <v>57</v>
      </c>
      <c r="AV13" s="3" t="s">
        <v>42</v>
      </c>
      <c r="AW13" s="3" t="s">
        <v>271</v>
      </c>
      <c r="AX13" s="3"/>
      <c r="AY13" s="3"/>
      <c r="AZ13" s="3" t="s">
        <v>56</v>
      </c>
      <c r="BA13" s="3" t="s">
        <v>57</v>
      </c>
      <c r="BB13" s="3" t="s">
        <v>43</v>
      </c>
      <c r="BH13" s="25" t="s">
        <v>52</v>
      </c>
      <c r="BI13" s="25" t="s">
        <v>52</v>
      </c>
      <c r="BJ13" s="25" t="s">
        <v>52</v>
      </c>
      <c r="BK13" s="25" t="s">
        <v>52</v>
      </c>
      <c r="BL13" s="26"/>
      <c r="BM13" s="25" t="s">
        <v>278</v>
      </c>
      <c r="BN13" s="25" t="s">
        <v>278</v>
      </c>
      <c r="BO13" s="25" t="s">
        <v>278</v>
      </c>
      <c r="BP13" s="25" t="s">
        <v>278</v>
      </c>
      <c r="BV13" s="2">
        <f>POWER(10,-5)</f>
        <v>1.0000000000000001E-5</v>
      </c>
    </row>
    <row r="14" spans="1:81" s="2" customFormat="1" ht="16.2">
      <c r="A14" s="3"/>
      <c r="B14" s="3"/>
      <c r="C14" s="3"/>
      <c r="D14" s="3"/>
      <c r="E14" s="3"/>
      <c r="F14" s="3"/>
      <c r="G14" s="3"/>
      <c r="H14" s="3" t="s">
        <v>279</v>
      </c>
      <c r="I14" s="3"/>
      <c r="J14" s="3" t="s">
        <v>280</v>
      </c>
      <c r="K14" s="3" t="s">
        <v>281</v>
      </c>
      <c r="L14" s="3" t="s">
        <v>280</v>
      </c>
      <c r="M14" s="3"/>
      <c r="N14" s="3" t="s">
        <v>282</v>
      </c>
      <c r="O14" s="3"/>
      <c r="P14" s="3" t="s">
        <v>50</v>
      </c>
      <c r="Q14" s="3" t="s">
        <v>59</v>
      </c>
      <c r="R14" s="3" t="s">
        <v>52</v>
      </c>
      <c r="S14" s="3" t="s">
        <v>59</v>
      </c>
      <c r="T14" s="3"/>
      <c r="U14" s="3"/>
      <c r="V14" s="3"/>
      <c r="W14" s="3"/>
      <c r="X14" s="3"/>
      <c r="Y14" s="3"/>
      <c r="Z14" s="3"/>
      <c r="AA14" s="3"/>
      <c r="AB14" s="3" t="s">
        <v>60</v>
      </c>
      <c r="AC14" s="3" t="s">
        <v>61</v>
      </c>
      <c r="AD14" s="3"/>
      <c r="AE14" s="3"/>
      <c r="AF14" s="3" t="s">
        <v>60</v>
      </c>
      <c r="AG14" s="3" t="s">
        <v>61</v>
      </c>
      <c r="AH14" s="3"/>
      <c r="AI14" s="3" t="s">
        <v>60</v>
      </c>
      <c r="AJ14" s="3" t="s">
        <v>61</v>
      </c>
      <c r="AK14" s="3" t="s">
        <v>60</v>
      </c>
      <c r="AL14" s="3" t="s">
        <v>61</v>
      </c>
      <c r="AM14" s="3" t="s">
        <v>60</v>
      </c>
      <c r="AN14" s="3" t="s">
        <v>61</v>
      </c>
      <c r="AO14" s="24" t="s">
        <v>60</v>
      </c>
      <c r="AP14" s="3" t="s">
        <v>61</v>
      </c>
      <c r="AQ14" s="24"/>
      <c r="AR14" s="3"/>
      <c r="AS14" s="3"/>
      <c r="AT14" s="3" t="s">
        <v>60</v>
      </c>
      <c r="AU14" s="3" t="s">
        <v>61</v>
      </c>
      <c r="AV14" s="3"/>
      <c r="AW14" s="3"/>
      <c r="AX14" s="3"/>
      <c r="AY14" s="3"/>
      <c r="AZ14" s="3" t="s">
        <v>60</v>
      </c>
      <c r="BA14" s="3" t="s">
        <v>61</v>
      </c>
      <c r="BB14" s="3"/>
      <c r="BH14" s="25" t="s">
        <v>283</v>
      </c>
      <c r="BI14" s="25" t="s">
        <v>284</v>
      </c>
      <c r="BJ14" s="25" t="s">
        <v>55</v>
      </c>
      <c r="BK14" s="25" t="s">
        <v>285</v>
      </c>
      <c r="BL14" s="26"/>
      <c r="BM14" s="25" t="s">
        <v>283</v>
      </c>
      <c r="BN14" s="25" t="s">
        <v>284</v>
      </c>
      <c r="BO14" s="25" t="s">
        <v>55</v>
      </c>
      <c r="BP14" s="25" t="s">
        <v>285</v>
      </c>
      <c r="BV14" s="2">
        <f>8.617343*BV13</f>
        <v>8.6173430000000006E-5</v>
      </c>
    </row>
    <row r="15" spans="1:81" s="2" customFormat="1" ht="16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 t="s">
        <v>286</v>
      </c>
      <c r="O15" s="3"/>
      <c r="P15" s="3"/>
      <c r="Q15" s="3" t="s">
        <v>50</v>
      </c>
      <c r="R15" s="3"/>
      <c r="S15" s="3" t="s">
        <v>52</v>
      </c>
      <c r="Y15" s="3"/>
      <c r="AA15" s="3"/>
      <c r="AB15" s="3" t="s">
        <v>63</v>
      </c>
      <c r="AC15" s="3" t="s">
        <v>64</v>
      </c>
      <c r="AD15" s="3"/>
      <c r="AF15" s="2" t="s">
        <v>63</v>
      </c>
      <c r="AG15" s="3" t="s">
        <v>64</v>
      </c>
      <c r="AH15" s="3"/>
      <c r="AI15" s="2" t="s">
        <v>63</v>
      </c>
      <c r="AJ15" s="3" t="s">
        <v>64</v>
      </c>
      <c r="AK15" s="2" t="s">
        <v>63</v>
      </c>
      <c r="AL15" s="3" t="s">
        <v>64</v>
      </c>
      <c r="AM15" s="2" t="s">
        <v>63</v>
      </c>
      <c r="AN15" s="3" t="s">
        <v>64</v>
      </c>
      <c r="AO15" s="24" t="s">
        <v>63</v>
      </c>
      <c r="AP15" s="3" t="s">
        <v>64</v>
      </c>
      <c r="AQ15" s="24"/>
      <c r="AR15" s="3"/>
      <c r="AS15" s="3"/>
      <c r="AT15" s="3" t="s">
        <v>63</v>
      </c>
      <c r="AU15" s="3" t="s">
        <v>64</v>
      </c>
      <c r="AV15" s="3"/>
      <c r="AW15" s="3"/>
      <c r="AZ15" s="3" t="s">
        <v>63</v>
      </c>
      <c r="BA15" s="3" t="s">
        <v>64</v>
      </c>
      <c r="BB15" s="3"/>
      <c r="BH15" s="25"/>
      <c r="BI15" s="28"/>
      <c r="BJ15" s="28"/>
      <c r="BK15" s="28"/>
      <c r="BL15" s="26"/>
      <c r="BM15" s="25"/>
      <c r="BN15" s="28"/>
      <c r="BO15" s="28"/>
      <c r="BP15" s="28"/>
    </row>
    <row r="16" spans="1:81" s="2" customFormat="1" ht="16.2">
      <c r="A16" s="3"/>
      <c r="B16" s="3"/>
      <c r="C16" s="3"/>
      <c r="D16" s="3"/>
      <c r="E16" s="3"/>
      <c r="F16" s="3"/>
      <c r="G16" s="3"/>
      <c r="H16" s="3"/>
      <c r="I16" s="3"/>
      <c r="J16" s="3"/>
      <c r="M16" s="3"/>
      <c r="N16" s="2" t="s">
        <v>287</v>
      </c>
      <c r="Q16" s="3"/>
      <c r="Y16" s="3"/>
      <c r="AA16" s="3"/>
      <c r="AB16" s="3"/>
      <c r="AC16" s="2" t="s">
        <v>288</v>
      </c>
      <c r="AD16" s="3"/>
      <c r="AO16" s="24"/>
      <c r="AQ16" s="24"/>
      <c r="AR16" s="3"/>
      <c r="AS16" s="3"/>
      <c r="AT16" s="3"/>
      <c r="AV16" s="3"/>
      <c r="AW16" s="3"/>
      <c r="AZ16" s="3"/>
      <c r="BB16" s="3"/>
      <c r="BH16" s="29"/>
      <c r="BI16" s="29"/>
      <c r="BJ16" s="29"/>
      <c r="BK16" s="29"/>
      <c r="BL16" s="29"/>
      <c r="BM16" s="29"/>
      <c r="BN16" s="29"/>
      <c r="BO16" s="29"/>
      <c r="BP16" s="29"/>
      <c r="BT16" s="3" t="s">
        <v>37</v>
      </c>
    </row>
    <row r="17" spans="5:85" ht="16.2">
      <c r="E17" s="30"/>
      <c r="M17" s="30"/>
      <c r="AO17" s="31"/>
      <c r="AQ17" s="31"/>
      <c r="BH17">
        <v>2.3486899999999999</v>
      </c>
      <c r="BI17">
        <f>AVERAGE(BH27:BH139)</f>
        <v>2.4216623008849552</v>
      </c>
      <c r="BJ17">
        <f>MAX(BH27:BH139)</f>
        <v>2.96163</v>
      </c>
      <c r="BK17">
        <f>MIN(BH27:BH139)</f>
        <v>2.19658</v>
      </c>
      <c r="BM17">
        <v>12.778510000000001</v>
      </c>
      <c r="BN17">
        <f>AVERAGE(BM27:BM139)</f>
        <v>6.0749399115044271</v>
      </c>
      <c r="BO17">
        <f>MAX(BM27:BM139)</f>
        <v>13.45725</v>
      </c>
      <c r="BP17">
        <f>MIN(BM27:BM139)</f>
        <v>4.3872200000000001</v>
      </c>
      <c r="BU17" s="32" t="s">
        <v>289</v>
      </c>
      <c r="BV17" s="2" t="s">
        <v>290</v>
      </c>
      <c r="BW17" s="2" t="s">
        <v>291</v>
      </c>
      <c r="BX17" s="2" t="s">
        <v>292</v>
      </c>
      <c r="BY17" s="2" t="s">
        <v>293</v>
      </c>
      <c r="BZ17" s="2" t="s">
        <v>294</v>
      </c>
      <c r="CA17" s="2" t="s">
        <v>295</v>
      </c>
      <c r="CB17" s="2" t="s">
        <v>296</v>
      </c>
      <c r="CC17" s="2"/>
      <c r="CD17" s="2"/>
    </row>
    <row r="18" spans="5:85" ht="16.2">
      <c r="E18" s="30">
        <v>1</v>
      </c>
      <c r="F18" s="12">
        <v>1.007825032</v>
      </c>
      <c r="G18" s="12">
        <v>15.9949146221</v>
      </c>
      <c r="H18" s="12">
        <f>(F18*2)+G18</f>
        <v>18.0105646861</v>
      </c>
      <c r="I18" s="12">
        <f>E18*H18</f>
        <v>18.0105646861</v>
      </c>
      <c r="J18" s="12">
        <f>F18+I18</f>
        <v>19.0183897181</v>
      </c>
      <c r="K18">
        <f>(F18*2)+G18</f>
        <v>18.0105646861</v>
      </c>
      <c r="L18">
        <f>J18-H18</f>
        <v>1.0078250319999995</v>
      </c>
      <c r="M18" s="30">
        <v>1</v>
      </c>
      <c r="AO18" s="31"/>
      <c r="AQ18" s="31"/>
      <c r="BH18">
        <v>2.2850999999999999</v>
      </c>
      <c r="BM18">
        <v>18.323869999999999</v>
      </c>
      <c r="BU18" s="2">
        <v>23.5</v>
      </c>
      <c r="BV18" s="2">
        <f>(6*2)-6</f>
        <v>6</v>
      </c>
      <c r="BW18" s="2">
        <f>BV18-1</f>
        <v>5</v>
      </c>
      <c r="BX18" s="2">
        <f>BU18/BW18</f>
        <v>4.7</v>
      </c>
      <c r="BY18" s="2">
        <f>EXP(BX18)</f>
        <v>109.94717245212352</v>
      </c>
      <c r="BZ18" s="2">
        <f>BY18-1</f>
        <v>108.94717245212352</v>
      </c>
      <c r="CA18" s="2">
        <f>BW12*BZ18</f>
        <v>34175.429062390889</v>
      </c>
      <c r="CB18" s="2">
        <f>CA18/BX18</f>
        <v>7271.3678856150827</v>
      </c>
      <c r="CC18" s="2"/>
    </row>
    <row r="19" spans="5:85" ht="16.2">
      <c r="E19" s="30"/>
      <c r="M19" s="30"/>
      <c r="N19" s="12"/>
      <c r="O19" s="12"/>
      <c r="P19" s="12"/>
      <c r="AO19" s="31"/>
      <c r="AQ19" s="31"/>
      <c r="BH19">
        <v>2.28545</v>
      </c>
      <c r="BM19">
        <v>14.96256</v>
      </c>
      <c r="BU19" s="2"/>
      <c r="BV19" s="2"/>
      <c r="BW19" s="2"/>
      <c r="BX19" s="2"/>
      <c r="BY19" s="2"/>
      <c r="BZ19" s="2"/>
      <c r="CA19" s="2"/>
      <c r="CB19" s="2"/>
      <c r="CC19" s="2"/>
    </row>
    <row r="20" spans="5:85" ht="16.2">
      <c r="E20" s="30">
        <v>2</v>
      </c>
      <c r="F20" s="12">
        <v>1.007825032</v>
      </c>
      <c r="G20" s="12">
        <v>15.9949146221</v>
      </c>
      <c r="H20" s="12">
        <f t="shared" ref="H20:H83" si="0">(F20*2)+G20</f>
        <v>18.0105646861</v>
      </c>
      <c r="I20" s="12">
        <f t="shared" ref="I20" si="1">E20*H20</f>
        <v>36.021129372200001</v>
      </c>
      <c r="J20" s="12">
        <f t="shared" ref="J20" si="2">F20+I20</f>
        <v>37.0289544042</v>
      </c>
      <c r="K20">
        <f>((F20*2)+G20)</f>
        <v>18.0105646861</v>
      </c>
      <c r="L20">
        <f>J20-H20</f>
        <v>19.0183897181</v>
      </c>
      <c r="M20" s="30">
        <v>2</v>
      </c>
      <c r="N20" s="12" t="s">
        <v>297</v>
      </c>
      <c r="O20" s="12" t="s">
        <v>76</v>
      </c>
      <c r="P20">
        <v>12.778510000000001</v>
      </c>
      <c r="Q20">
        <v>0.71462000000000003</v>
      </c>
      <c r="R20">
        <v>2.3486899999999999</v>
      </c>
      <c r="S20">
        <v>0.99904999999999999</v>
      </c>
      <c r="T20">
        <f>P20*(SQRT(2*(LN(2))))</f>
        <v>15.045545746814218</v>
      </c>
      <c r="U20">
        <f>R20*(SQRT(2*(LN(2))))</f>
        <v>2.7653711457818702</v>
      </c>
      <c r="V20">
        <f t="shared" ref="V20:V83" si="3">(L20/J20)*U20</f>
        <v>1.4203184241060558</v>
      </c>
      <c r="W20">
        <f>SQRT(((T20^2)-(V20^2)))</f>
        <v>14.978355797403943</v>
      </c>
      <c r="X20">
        <v>9</v>
      </c>
      <c r="Y20" s="12">
        <f>(SUM(W20:W28))/X20</f>
        <v>19.370996189329432</v>
      </c>
      <c r="Z20">
        <v>22.314645585935317</v>
      </c>
      <c r="AA20" s="12">
        <f>Z20-Y20</f>
        <v>2.9436493966058848</v>
      </c>
      <c r="AB20" s="12">
        <f t="shared" ref="AB20:AB83" si="4">((1^2)*(J20^2)*5001*(Y20^2)*2.16)/(16*1*K20*L20*(5001^2))</f>
        <v>4.0547366366787768E-2</v>
      </c>
      <c r="AC20">
        <f t="shared" ref="AC20:AC83" si="5">((1^2)*(J20^2)*5001*(Z20^2)*2.16)/(16*1*L20*K20*(5001^2))</f>
        <v>5.3806993570265006E-2</v>
      </c>
      <c r="AD20" s="12">
        <f>AC20-AB20</f>
        <v>1.3259627203477238E-2</v>
      </c>
      <c r="AE20">
        <f>1.602176487*POWER(10,-19)*AB20</f>
        <v>6.4964037002641971E-21</v>
      </c>
      <c r="AF20">
        <f>AB20/(1.5*(8.617343*POWER(10,-5)))</f>
        <v>313.68807737905422</v>
      </c>
      <c r="AG20">
        <f>AC20/(1.5*(8.617343*POWER(10,-5)))</f>
        <v>416.26901757123204</v>
      </c>
      <c r="AH20">
        <v>2</v>
      </c>
      <c r="AI20">
        <f>(AF20)*(((EXP(23.5/((6*AH20)-6-1)))-1)/(23.5/((6*AH20)-6-1)))</f>
        <v>7271.3678856150827</v>
      </c>
      <c r="AJ20">
        <f>(AG20)*(((EXP(23.5/((6*AH20)-6-1)))-1)/(23.5/((6*AH20)-6-1)))</f>
        <v>9649.2196688955428</v>
      </c>
      <c r="AK20">
        <f>AI20*1.3806504*POWER(10,-23)*23.5</f>
        <v>2.3592159902580805E-18</v>
      </c>
      <c r="AL20">
        <f>AJ20*1.3806504*POWER(10,-23)*23.5</f>
        <v>3.1307167639538976E-18</v>
      </c>
      <c r="AM20">
        <f>AK20*(6.02214179*POWER(10,23))</f>
        <v>1420753.3206569417</v>
      </c>
      <c r="AN20">
        <f>AL20*(6.02214179*POWER(10,23))</f>
        <v>1885362.0256860331</v>
      </c>
      <c r="AO20" s="31">
        <f>AM20/1000</f>
        <v>1420.7533206569417</v>
      </c>
      <c r="AP20">
        <f>(AN20/1000)</f>
        <v>1885.3620256860331</v>
      </c>
      <c r="AQ20" s="31">
        <f t="shared" ref="AQ20:AQ83" si="6">AP20-AO20</f>
        <v>464.60870502909142</v>
      </c>
      <c r="AR20" s="12">
        <v>2</v>
      </c>
      <c r="AS20" s="12">
        <f>6.24150965*POWER(10,18)*AK20</f>
        <v>14.725069369630116</v>
      </c>
      <c r="AT20" s="12">
        <f>8.617343*POWER(10,-5)*23.5*AI20</f>
        <v>14.725069720139535</v>
      </c>
      <c r="AU20">
        <f>(8.617343*POWER(10,-5)*23.5*AJ20)</f>
        <v>19.540399358766543</v>
      </c>
      <c r="AV20" s="12">
        <f t="shared" ref="AV20:AV83" si="7">AU20-AT20</f>
        <v>4.8153296386270075</v>
      </c>
      <c r="AW20" s="12">
        <v>2</v>
      </c>
      <c r="AX20">
        <f>AK20/4.19002</f>
        <v>5.6305602127390336E-19</v>
      </c>
      <c r="AY20">
        <f>(6.02214179*POWER(10,23))*AX20</f>
        <v>339080.31958247023</v>
      </c>
      <c r="AZ20" s="12">
        <f>AY20/1000</f>
        <v>339.08031958247022</v>
      </c>
      <c r="BA20">
        <f>((AJ20*(1.3806504*POWER(10,-23))*23.5)*(6.02214179*POWER(10,23))/1000)/4.19002</f>
        <v>449.96492276553175</v>
      </c>
      <c r="BB20" s="12">
        <f>BA20-AZ20</f>
        <v>110.88460318306153</v>
      </c>
      <c r="BD20">
        <f>AB20*1000</f>
        <v>40.54736636678777</v>
      </c>
      <c r="BE20">
        <f>AI20*8.6173324*POWER(10,-5)</f>
        <v>0.62659794073030362</v>
      </c>
      <c r="BF20">
        <f>BE20*1000</f>
        <v>626.59794073030366</v>
      </c>
      <c r="BH20">
        <v>2.3567300000000002</v>
      </c>
      <c r="BM20">
        <v>17.275320000000001</v>
      </c>
      <c r="BT20" s="3" t="s">
        <v>38</v>
      </c>
      <c r="BU20" s="2"/>
      <c r="BV20" s="2"/>
      <c r="BW20" s="2"/>
      <c r="BX20" s="2"/>
      <c r="BY20" s="2"/>
      <c r="BZ20" s="2"/>
      <c r="CA20" s="2"/>
      <c r="CB20" s="2"/>
      <c r="CC20" s="2"/>
    </row>
    <row r="21" spans="5:85" ht="16.2">
      <c r="E21" s="12">
        <v>2</v>
      </c>
      <c r="F21" s="12">
        <v>1.007825032</v>
      </c>
      <c r="G21" s="12">
        <v>15.9949146221</v>
      </c>
      <c r="H21" s="12">
        <f t="shared" si="0"/>
        <v>18.0105646861</v>
      </c>
      <c r="I21" s="12">
        <f t="shared" ref="I21:I84" si="8">H21*E21</f>
        <v>36.021129372200001</v>
      </c>
      <c r="J21" s="12">
        <f t="shared" ref="J21:J84" si="9">I21+F21</f>
        <v>37.0289544042</v>
      </c>
      <c r="K21">
        <f t="shared" ref="K21:K84" si="10">((F21*2)+G21)</f>
        <v>18.0105646861</v>
      </c>
      <c r="L21">
        <f t="shared" ref="L21:L84" si="11">J21-H21</f>
        <v>19.0183897181</v>
      </c>
      <c r="M21" s="12">
        <v>2</v>
      </c>
      <c r="N21" s="12" t="s">
        <v>298</v>
      </c>
      <c r="O21" s="12" t="s">
        <v>76</v>
      </c>
      <c r="P21">
        <v>18.323869999999999</v>
      </c>
      <c r="Q21">
        <v>0.64573999999999998</v>
      </c>
      <c r="R21">
        <v>2.2850999999999999</v>
      </c>
      <c r="S21">
        <v>0.99948000000000004</v>
      </c>
      <c r="T21">
        <f t="shared" ref="T21:T84" si="12">P21*(SQRT(2*(LN(2))))</f>
        <v>21.57470818927063</v>
      </c>
      <c r="U21">
        <f t="shared" ref="U21:U84" si="13">R21*(SQRT(2*(LN(2))))</f>
        <v>2.6904996424501109</v>
      </c>
      <c r="V21">
        <f t="shared" si="3"/>
        <v>1.3818637755194376</v>
      </c>
      <c r="W21">
        <f t="shared" ref="W21:W84" si="14">SQRT(((T21^2)-(V21^2)))</f>
        <v>21.530408402027312</v>
      </c>
      <c r="Y21" s="12" t="e">
        <f t="shared" ref="Y21:Y28" si="15">(SUM(W21:W29))/X21</f>
        <v>#DIV/0!</v>
      </c>
      <c r="AA21" s="12" t="e">
        <f t="shared" ref="AA21:AA84" si="16">Z21-Y21</f>
        <v>#DIV/0!</v>
      </c>
      <c r="AB21" s="12" t="e">
        <f t="shared" si="4"/>
        <v>#DIV/0!</v>
      </c>
      <c r="AC21">
        <f t="shared" si="5"/>
        <v>0</v>
      </c>
      <c r="AD21" s="12" t="e">
        <f t="shared" ref="AD21:AD84" si="17">AC21-AB21</f>
        <v>#DIV/0!</v>
      </c>
      <c r="AE21" t="e">
        <f t="shared" ref="AE21:AE84" si="18">1.602176487*POWER(10,-19)*AB21</f>
        <v>#DIV/0!</v>
      </c>
      <c r="AF21" t="e">
        <f t="shared" ref="AF21:AG84" si="19">AB21/(1.5*(8.617343*POWER(10,-5)))</f>
        <v>#DIV/0!</v>
      </c>
      <c r="AG21">
        <f t="shared" si="19"/>
        <v>0</v>
      </c>
      <c r="AH21">
        <v>2</v>
      </c>
      <c r="AI21" t="e">
        <f t="shared" ref="AI21:AI84" si="20">(AF21)*(((EXP(23.5/((6*AH21)-6-1)))-1)/(23.5/((6*AH21)-6-1)))</f>
        <v>#DIV/0!</v>
      </c>
      <c r="AJ21">
        <f t="shared" ref="AJ21:AJ84" si="21">(AG21)*(((EXP(23.5/((6*AH21)-6-1)))-1)/(23.5/((6*AH21)-6-1)))</f>
        <v>0</v>
      </c>
      <c r="AK21" t="e">
        <f t="shared" ref="AK21:AL84" si="22">AI21*1.3806504*POWER(10,-23)*23.5</f>
        <v>#DIV/0!</v>
      </c>
      <c r="AL21">
        <f t="shared" si="22"/>
        <v>0</v>
      </c>
      <c r="AM21" t="e">
        <f t="shared" ref="AM21:AN84" si="23">AK21*(6.02214179*POWER(10,23))</f>
        <v>#DIV/0!</v>
      </c>
      <c r="AN21">
        <f t="shared" si="23"/>
        <v>0</v>
      </c>
      <c r="AO21" s="31" t="e">
        <f t="shared" ref="AO21:AO84" si="24">AM21/1000</f>
        <v>#DIV/0!</v>
      </c>
      <c r="AP21">
        <f t="shared" ref="AP21:AP84" si="25">(AN21/1000)</f>
        <v>0</v>
      </c>
      <c r="AQ21" s="31" t="e">
        <f t="shared" si="6"/>
        <v>#DIV/0!</v>
      </c>
      <c r="AR21" s="12">
        <v>2</v>
      </c>
      <c r="AT21" s="12" t="e">
        <f t="shared" ref="AT21:AT84" si="26">8.617343*POWER(10,-5)*23.5*AI21</f>
        <v>#DIV/0!</v>
      </c>
      <c r="AU21">
        <f t="shared" ref="AU21:AU84" si="27">(8.617343*POWER(10,-5)*23.5*AJ21)</f>
        <v>0</v>
      </c>
      <c r="AV21" s="12" t="e">
        <f t="shared" si="7"/>
        <v>#DIV/0!</v>
      </c>
      <c r="AW21" s="12">
        <v>2</v>
      </c>
      <c r="AX21" t="e">
        <f t="shared" ref="AX21:AX84" si="28">AK21/4.19002</f>
        <v>#DIV/0!</v>
      </c>
      <c r="AY21" t="e">
        <f t="shared" ref="AY21:AY84" si="29">(6.02214179*POWER(10,23))*AX21</f>
        <v>#DIV/0!</v>
      </c>
      <c r="AZ21" s="12" t="e">
        <f t="shared" ref="AZ21:AZ84" si="30">AY21/1000</f>
        <v>#DIV/0!</v>
      </c>
      <c r="BA21">
        <f t="shared" ref="BA21:BA84" si="31">((AJ21*(1.3806504*POWER(10,-23))*23.5)*(6.02214179*POWER(10,23))/1000)/4.19002</f>
        <v>0</v>
      </c>
      <c r="BB21" s="12" t="e">
        <f t="shared" ref="BB21:BB84" si="32">BA21-AZ21</f>
        <v>#DIV/0!</v>
      </c>
      <c r="BD21" t="e">
        <f t="shared" ref="BD21:BD84" si="33">AB21*1000</f>
        <v>#DIV/0!</v>
      </c>
      <c r="BE21" t="e">
        <f t="shared" ref="BE21:BE84" si="34">AI21*8.6173324*POWER(10,-5)</f>
        <v>#DIV/0!</v>
      </c>
      <c r="BF21" t="e">
        <f t="shared" ref="BF21:BF84" si="35">BE21*1000</f>
        <v>#DIV/0!</v>
      </c>
      <c r="BH21">
        <v>2.3692199999999999</v>
      </c>
      <c r="BM21">
        <v>14.710089999999999</v>
      </c>
      <c r="BU21" s="2" t="s">
        <v>289</v>
      </c>
      <c r="BV21" s="2" t="s">
        <v>37</v>
      </c>
      <c r="BW21" s="2" t="s">
        <v>299</v>
      </c>
      <c r="BX21" s="2" t="s">
        <v>300</v>
      </c>
      <c r="BY21" s="2"/>
      <c r="BZ21" s="2"/>
      <c r="CA21" s="2"/>
      <c r="CB21" s="2"/>
      <c r="CC21" s="2"/>
    </row>
    <row r="22" spans="5:85" ht="16.8">
      <c r="E22" s="12">
        <v>2</v>
      </c>
      <c r="F22" s="12">
        <v>1.007825032</v>
      </c>
      <c r="G22" s="12">
        <v>15.9949146221</v>
      </c>
      <c r="H22" s="12">
        <f t="shared" si="0"/>
        <v>18.0105646861</v>
      </c>
      <c r="I22" s="12">
        <f t="shared" si="8"/>
        <v>36.021129372200001</v>
      </c>
      <c r="J22" s="12">
        <f t="shared" si="9"/>
        <v>37.0289544042</v>
      </c>
      <c r="K22">
        <f t="shared" si="10"/>
        <v>18.0105646861</v>
      </c>
      <c r="L22">
        <f t="shared" si="11"/>
        <v>19.0183897181</v>
      </c>
      <c r="M22" s="12">
        <v>2</v>
      </c>
      <c r="N22" s="12" t="s">
        <v>301</v>
      </c>
      <c r="O22" s="12" t="s">
        <v>76</v>
      </c>
      <c r="P22">
        <v>14.96256</v>
      </c>
      <c r="Q22">
        <v>0.47022000000000003</v>
      </c>
      <c r="R22">
        <v>2.28545</v>
      </c>
      <c r="S22">
        <v>0.99927999999999995</v>
      </c>
      <c r="T22">
        <f t="shared" si="12"/>
        <v>17.617068106489139</v>
      </c>
      <c r="U22">
        <f t="shared" si="13"/>
        <v>2.6909117359579917</v>
      </c>
      <c r="V22">
        <f t="shared" si="3"/>
        <v>1.3820754302922844</v>
      </c>
      <c r="W22">
        <f t="shared" si="14"/>
        <v>17.562771881843116</v>
      </c>
      <c r="Y22" s="12" t="e">
        <f t="shared" si="15"/>
        <v>#DIV/0!</v>
      </c>
      <c r="AA22" s="12" t="e">
        <f t="shared" si="16"/>
        <v>#DIV/0!</v>
      </c>
      <c r="AB22" s="12" t="e">
        <f t="shared" si="4"/>
        <v>#DIV/0!</v>
      </c>
      <c r="AC22">
        <f t="shared" si="5"/>
        <v>0</v>
      </c>
      <c r="AD22" s="12" t="e">
        <f t="shared" si="17"/>
        <v>#DIV/0!</v>
      </c>
      <c r="AE22" t="e">
        <f t="shared" si="18"/>
        <v>#DIV/0!</v>
      </c>
      <c r="AF22" t="e">
        <f t="shared" si="19"/>
        <v>#DIV/0!</v>
      </c>
      <c r="AG22">
        <f t="shared" si="19"/>
        <v>0</v>
      </c>
      <c r="AH22">
        <v>2</v>
      </c>
      <c r="AI22" t="e">
        <f t="shared" si="20"/>
        <v>#DIV/0!</v>
      </c>
      <c r="AJ22">
        <f t="shared" si="21"/>
        <v>0</v>
      </c>
      <c r="AK22" t="e">
        <f t="shared" si="22"/>
        <v>#DIV/0!</v>
      </c>
      <c r="AL22">
        <f t="shared" si="22"/>
        <v>0</v>
      </c>
      <c r="AM22" t="e">
        <f t="shared" si="23"/>
        <v>#DIV/0!</v>
      </c>
      <c r="AN22">
        <f t="shared" si="23"/>
        <v>0</v>
      </c>
      <c r="AO22" s="31" t="e">
        <f t="shared" si="24"/>
        <v>#DIV/0!</v>
      </c>
      <c r="AP22">
        <f t="shared" si="25"/>
        <v>0</v>
      </c>
      <c r="AQ22" s="31" t="e">
        <f t="shared" si="6"/>
        <v>#DIV/0!</v>
      </c>
      <c r="AR22" s="12">
        <v>2</v>
      </c>
      <c r="AT22" s="12" t="e">
        <f t="shared" si="26"/>
        <v>#DIV/0!</v>
      </c>
      <c r="AU22">
        <f t="shared" si="27"/>
        <v>0</v>
      </c>
      <c r="AV22" s="12" t="e">
        <f t="shared" si="7"/>
        <v>#DIV/0!</v>
      </c>
      <c r="AW22" s="12">
        <v>2</v>
      </c>
      <c r="AX22" t="e">
        <f t="shared" si="28"/>
        <v>#DIV/0!</v>
      </c>
      <c r="AY22" t="e">
        <f t="shared" si="29"/>
        <v>#DIV/0!</v>
      </c>
      <c r="AZ22" s="12" t="e">
        <f t="shared" si="30"/>
        <v>#DIV/0!</v>
      </c>
      <c r="BA22">
        <f t="shared" si="31"/>
        <v>0</v>
      </c>
      <c r="BB22" s="12" t="e">
        <f t="shared" si="32"/>
        <v>#DIV/0!</v>
      </c>
      <c r="BD22" t="e">
        <f t="shared" si="33"/>
        <v>#DIV/0!</v>
      </c>
      <c r="BE22" t="e">
        <f t="shared" si="34"/>
        <v>#DIV/0!</v>
      </c>
      <c r="BF22" t="e">
        <f t="shared" si="35"/>
        <v>#DIV/0!</v>
      </c>
      <c r="BH22">
        <v>2.4679199999999999</v>
      </c>
      <c r="BM22">
        <v>16.623640000000002</v>
      </c>
      <c r="BU22" s="2">
        <v>23.5</v>
      </c>
      <c r="BV22" s="2">
        <f>CB18</f>
        <v>7271.3678856150827</v>
      </c>
      <c r="BW22" s="27" t="s">
        <v>302</v>
      </c>
      <c r="BX22" s="2">
        <f>BU22*BV22*BW24</f>
        <v>2.3592159902580801E-18</v>
      </c>
      <c r="BY22" s="2"/>
      <c r="BZ22" s="2"/>
      <c r="CA22" s="2"/>
      <c r="CB22" s="2"/>
      <c r="CC22" s="2"/>
    </row>
    <row r="23" spans="5:85" ht="16.2">
      <c r="E23" s="12">
        <v>2</v>
      </c>
      <c r="F23" s="12">
        <v>1.007825032</v>
      </c>
      <c r="G23" s="12">
        <v>15.9949146221</v>
      </c>
      <c r="H23" s="12">
        <f t="shared" si="0"/>
        <v>18.0105646861</v>
      </c>
      <c r="I23" s="12">
        <f t="shared" si="8"/>
        <v>36.021129372200001</v>
      </c>
      <c r="J23" s="12">
        <f t="shared" si="9"/>
        <v>37.0289544042</v>
      </c>
      <c r="K23">
        <f t="shared" si="10"/>
        <v>18.0105646861</v>
      </c>
      <c r="L23">
        <f t="shared" si="11"/>
        <v>19.0183897181</v>
      </c>
      <c r="M23" s="12">
        <v>2</v>
      </c>
      <c r="N23" s="12" t="s">
        <v>303</v>
      </c>
      <c r="O23" s="12" t="s">
        <v>76</v>
      </c>
      <c r="P23">
        <v>17.275320000000001</v>
      </c>
      <c r="Q23">
        <v>0.71013999999999999</v>
      </c>
      <c r="R23">
        <v>2.3567300000000002</v>
      </c>
      <c r="S23">
        <v>0.99914999999999998</v>
      </c>
      <c r="T23">
        <f t="shared" si="12"/>
        <v>20.340134910162032</v>
      </c>
      <c r="U23">
        <f t="shared" si="13"/>
        <v>2.7748375223628949</v>
      </c>
      <c r="V23">
        <f t="shared" si="3"/>
        <v>1.425180436602304</v>
      </c>
      <c r="W23">
        <f t="shared" si="14"/>
        <v>20.290144131738401</v>
      </c>
      <c r="Y23" s="12" t="e">
        <f t="shared" si="15"/>
        <v>#DIV/0!</v>
      </c>
      <c r="AA23" s="12" t="e">
        <f t="shared" si="16"/>
        <v>#DIV/0!</v>
      </c>
      <c r="AB23" s="12" t="e">
        <f t="shared" si="4"/>
        <v>#DIV/0!</v>
      </c>
      <c r="AC23">
        <f t="shared" si="5"/>
        <v>0</v>
      </c>
      <c r="AD23" s="12" t="e">
        <f t="shared" si="17"/>
        <v>#DIV/0!</v>
      </c>
      <c r="AE23" t="e">
        <f t="shared" si="18"/>
        <v>#DIV/0!</v>
      </c>
      <c r="AF23" t="e">
        <f t="shared" si="19"/>
        <v>#DIV/0!</v>
      </c>
      <c r="AG23">
        <f t="shared" si="19"/>
        <v>0</v>
      </c>
      <c r="AH23">
        <v>2</v>
      </c>
      <c r="AI23" t="e">
        <f t="shared" si="20"/>
        <v>#DIV/0!</v>
      </c>
      <c r="AJ23">
        <f t="shared" si="21"/>
        <v>0</v>
      </c>
      <c r="AK23" t="e">
        <f t="shared" si="22"/>
        <v>#DIV/0!</v>
      </c>
      <c r="AL23">
        <f t="shared" si="22"/>
        <v>0</v>
      </c>
      <c r="AM23" t="e">
        <f t="shared" si="23"/>
        <v>#DIV/0!</v>
      </c>
      <c r="AN23">
        <f t="shared" si="23"/>
        <v>0</v>
      </c>
      <c r="AO23" s="31" t="e">
        <f t="shared" si="24"/>
        <v>#DIV/0!</v>
      </c>
      <c r="AP23">
        <f t="shared" si="25"/>
        <v>0</v>
      </c>
      <c r="AQ23" s="31" t="e">
        <f t="shared" si="6"/>
        <v>#DIV/0!</v>
      </c>
      <c r="AR23" s="12">
        <v>2</v>
      </c>
      <c r="AT23" s="12" t="e">
        <f t="shared" si="26"/>
        <v>#DIV/0!</v>
      </c>
      <c r="AU23">
        <f t="shared" si="27"/>
        <v>0</v>
      </c>
      <c r="AV23" s="12" t="e">
        <f t="shared" si="7"/>
        <v>#DIV/0!</v>
      </c>
      <c r="AW23" s="12">
        <v>2</v>
      </c>
      <c r="AX23" t="e">
        <f t="shared" si="28"/>
        <v>#DIV/0!</v>
      </c>
      <c r="AY23" t="e">
        <f t="shared" si="29"/>
        <v>#DIV/0!</v>
      </c>
      <c r="AZ23" s="12" t="e">
        <f t="shared" si="30"/>
        <v>#DIV/0!</v>
      </c>
      <c r="BA23">
        <f t="shared" si="31"/>
        <v>0</v>
      </c>
      <c r="BB23" s="12" t="e">
        <f t="shared" si="32"/>
        <v>#DIV/0!</v>
      </c>
      <c r="BD23" t="e">
        <f t="shared" si="33"/>
        <v>#DIV/0!</v>
      </c>
      <c r="BE23" t="e">
        <f t="shared" si="34"/>
        <v>#DIV/0!</v>
      </c>
      <c r="BF23" t="e">
        <f t="shared" si="35"/>
        <v>#DIV/0!</v>
      </c>
      <c r="BH23">
        <v>2.32138</v>
      </c>
      <c r="BM23">
        <v>18.084489999999999</v>
      </c>
      <c r="BU23" s="2"/>
      <c r="BV23" s="2"/>
      <c r="BW23" s="2">
        <f>POWER(10,-23)</f>
        <v>1.0000000000000001E-23</v>
      </c>
      <c r="BX23" s="2"/>
      <c r="BY23" s="2"/>
      <c r="BZ23" s="2"/>
      <c r="CA23" s="2"/>
      <c r="CB23" s="2"/>
      <c r="CC23" s="2"/>
    </row>
    <row r="24" spans="5:85" ht="16.2">
      <c r="E24" s="12">
        <v>2</v>
      </c>
      <c r="F24" s="12">
        <v>1.007825032</v>
      </c>
      <c r="G24" s="12">
        <v>15.9949146221</v>
      </c>
      <c r="H24" s="12">
        <f t="shared" si="0"/>
        <v>18.0105646861</v>
      </c>
      <c r="I24" s="12">
        <f t="shared" si="8"/>
        <v>36.021129372200001</v>
      </c>
      <c r="J24" s="12">
        <f t="shared" si="9"/>
        <v>37.0289544042</v>
      </c>
      <c r="K24">
        <f t="shared" si="10"/>
        <v>18.0105646861</v>
      </c>
      <c r="L24">
        <f t="shared" si="11"/>
        <v>19.0183897181</v>
      </c>
      <c r="M24" s="12">
        <v>2</v>
      </c>
      <c r="N24" s="12" t="s">
        <v>304</v>
      </c>
      <c r="O24" s="12" t="s">
        <v>76</v>
      </c>
      <c r="P24">
        <v>14.710089999999999</v>
      </c>
      <c r="Q24">
        <v>0.60431000000000001</v>
      </c>
      <c r="R24">
        <v>2.3692199999999999</v>
      </c>
      <c r="S24">
        <v>0.99899000000000004</v>
      </c>
      <c r="T24">
        <f t="shared" si="12"/>
        <v>17.319807398104658</v>
      </c>
      <c r="U24">
        <f t="shared" si="13"/>
        <v>2.7895433735441126</v>
      </c>
      <c r="V24">
        <f t="shared" si="3"/>
        <v>1.4327334883533158</v>
      </c>
      <c r="W24">
        <f t="shared" si="14"/>
        <v>17.260446201034078</v>
      </c>
      <c r="Y24" s="12" t="e">
        <f t="shared" si="15"/>
        <v>#DIV/0!</v>
      </c>
      <c r="AA24" s="12" t="e">
        <f t="shared" si="16"/>
        <v>#DIV/0!</v>
      </c>
      <c r="AB24" s="12" t="e">
        <f t="shared" si="4"/>
        <v>#DIV/0!</v>
      </c>
      <c r="AC24">
        <f t="shared" si="5"/>
        <v>0</v>
      </c>
      <c r="AD24" s="12" t="e">
        <f t="shared" si="17"/>
        <v>#DIV/0!</v>
      </c>
      <c r="AE24" t="e">
        <f t="shared" si="18"/>
        <v>#DIV/0!</v>
      </c>
      <c r="AF24" t="e">
        <f t="shared" si="19"/>
        <v>#DIV/0!</v>
      </c>
      <c r="AG24">
        <f t="shared" si="19"/>
        <v>0</v>
      </c>
      <c r="AH24">
        <v>2</v>
      </c>
      <c r="AI24" t="e">
        <f t="shared" si="20"/>
        <v>#DIV/0!</v>
      </c>
      <c r="AJ24">
        <f t="shared" si="21"/>
        <v>0</v>
      </c>
      <c r="AK24" t="e">
        <f t="shared" si="22"/>
        <v>#DIV/0!</v>
      </c>
      <c r="AL24">
        <f t="shared" si="22"/>
        <v>0</v>
      </c>
      <c r="AM24" t="e">
        <f t="shared" si="23"/>
        <v>#DIV/0!</v>
      </c>
      <c r="AN24">
        <f t="shared" si="23"/>
        <v>0</v>
      </c>
      <c r="AO24" s="31" t="e">
        <f t="shared" si="24"/>
        <v>#DIV/0!</v>
      </c>
      <c r="AP24">
        <f t="shared" si="25"/>
        <v>0</v>
      </c>
      <c r="AQ24" s="31" t="e">
        <f t="shared" si="6"/>
        <v>#DIV/0!</v>
      </c>
      <c r="AR24" s="12">
        <v>2</v>
      </c>
      <c r="AT24" s="12" t="e">
        <f t="shared" si="26"/>
        <v>#DIV/0!</v>
      </c>
      <c r="AU24">
        <f t="shared" si="27"/>
        <v>0</v>
      </c>
      <c r="AV24" s="12" t="e">
        <f t="shared" si="7"/>
        <v>#DIV/0!</v>
      </c>
      <c r="AW24" s="12">
        <v>2</v>
      </c>
      <c r="AX24" t="e">
        <f t="shared" si="28"/>
        <v>#DIV/0!</v>
      </c>
      <c r="AY24" t="e">
        <f t="shared" si="29"/>
        <v>#DIV/0!</v>
      </c>
      <c r="AZ24" s="12" t="e">
        <f t="shared" si="30"/>
        <v>#DIV/0!</v>
      </c>
      <c r="BA24">
        <f t="shared" si="31"/>
        <v>0</v>
      </c>
      <c r="BB24" s="12" t="e">
        <f t="shared" si="32"/>
        <v>#DIV/0!</v>
      </c>
      <c r="BD24" t="e">
        <f t="shared" si="33"/>
        <v>#DIV/0!</v>
      </c>
      <c r="BE24" t="e">
        <f t="shared" si="34"/>
        <v>#DIV/0!</v>
      </c>
      <c r="BF24" t="e">
        <f t="shared" si="35"/>
        <v>#DIV/0!</v>
      </c>
      <c r="BH24">
        <v>2.38903</v>
      </c>
      <c r="BM24">
        <v>16.725580000000001</v>
      </c>
      <c r="BU24" s="2"/>
      <c r="BV24" s="2"/>
      <c r="BW24" s="2">
        <f>1.3806504*BW23</f>
        <v>1.3806504000000001E-23</v>
      </c>
      <c r="BX24" s="2"/>
      <c r="BY24" s="2"/>
      <c r="BZ24" s="2"/>
      <c r="CA24" s="2"/>
      <c r="CB24" s="2"/>
      <c r="CC24" s="2"/>
    </row>
    <row r="25" spans="5:85" ht="16.2">
      <c r="E25" s="12">
        <v>2</v>
      </c>
      <c r="F25" s="12">
        <v>1.007825032</v>
      </c>
      <c r="G25" s="12">
        <v>15.9949146221</v>
      </c>
      <c r="H25" s="12">
        <f t="shared" si="0"/>
        <v>18.0105646861</v>
      </c>
      <c r="I25" s="12">
        <f t="shared" si="8"/>
        <v>36.021129372200001</v>
      </c>
      <c r="J25" s="12">
        <f t="shared" si="9"/>
        <v>37.0289544042</v>
      </c>
      <c r="K25">
        <f t="shared" si="10"/>
        <v>18.0105646861</v>
      </c>
      <c r="L25">
        <f t="shared" si="11"/>
        <v>19.0183897181</v>
      </c>
      <c r="M25" s="12">
        <v>2</v>
      </c>
      <c r="N25" s="12" t="s">
        <v>305</v>
      </c>
      <c r="O25" s="12" t="s">
        <v>76</v>
      </c>
      <c r="P25">
        <v>16.623640000000002</v>
      </c>
      <c r="Q25">
        <v>0.68623000000000001</v>
      </c>
      <c r="R25">
        <v>2.4679199999999999</v>
      </c>
      <c r="S25">
        <v>0.99933000000000005</v>
      </c>
      <c r="T25">
        <f t="shared" si="12"/>
        <v>19.572840346689148</v>
      </c>
      <c r="U25">
        <f t="shared" si="13"/>
        <v>2.90575374276639</v>
      </c>
      <c r="V25">
        <f t="shared" si="3"/>
        <v>1.4924201342960617</v>
      </c>
      <c r="W25">
        <f t="shared" si="14"/>
        <v>19.515859227298456</v>
      </c>
      <c r="Y25" s="12" t="e">
        <f t="shared" si="15"/>
        <v>#DIV/0!</v>
      </c>
      <c r="AA25" s="12" t="e">
        <f t="shared" si="16"/>
        <v>#DIV/0!</v>
      </c>
      <c r="AB25" s="12" t="e">
        <f t="shared" si="4"/>
        <v>#DIV/0!</v>
      </c>
      <c r="AC25">
        <f t="shared" si="5"/>
        <v>0</v>
      </c>
      <c r="AD25" s="12" t="e">
        <f t="shared" si="17"/>
        <v>#DIV/0!</v>
      </c>
      <c r="AE25" t="e">
        <f t="shared" si="18"/>
        <v>#DIV/0!</v>
      </c>
      <c r="AF25" t="e">
        <f t="shared" si="19"/>
        <v>#DIV/0!</v>
      </c>
      <c r="AG25">
        <f t="shared" si="19"/>
        <v>0</v>
      </c>
      <c r="AH25">
        <v>2</v>
      </c>
      <c r="AI25" t="e">
        <f t="shared" si="20"/>
        <v>#DIV/0!</v>
      </c>
      <c r="AJ25">
        <f t="shared" si="21"/>
        <v>0</v>
      </c>
      <c r="AK25" t="e">
        <f t="shared" si="22"/>
        <v>#DIV/0!</v>
      </c>
      <c r="AL25">
        <f t="shared" si="22"/>
        <v>0</v>
      </c>
      <c r="AM25" t="e">
        <f t="shared" si="23"/>
        <v>#DIV/0!</v>
      </c>
      <c r="AN25">
        <f t="shared" si="23"/>
        <v>0</v>
      </c>
      <c r="AO25" s="31" t="e">
        <f t="shared" si="24"/>
        <v>#DIV/0!</v>
      </c>
      <c r="AP25">
        <f t="shared" si="25"/>
        <v>0</v>
      </c>
      <c r="AQ25" s="31" t="e">
        <f t="shared" si="6"/>
        <v>#DIV/0!</v>
      </c>
      <c r="AR25" s="12">
        <v>2</v>
      </c>
      <c r="AT25" s="12" t="e">
        <f t="shared" si="26"/>
        <v>#DIV/0!</v>
      </c>
      <c r="AU25">
        <f t="shared" si="27"/>
        <v>0</v>
      </c>
      <c r="AV25" s="12" t="e">
        <f t="shared" si="7"/>
        <v>#DIV/0!</v>
      </c>
      <c r="AW25" s="12">
        <v>2</v>
      </c>
      <c r="AX25" t="e">
        <f t="shared" si="28"/>
        <v>#DIV/0!</v>
      </c>
      <c r="AY25" t="e">
        <f t="shared" si="29"/>
        <v>#DIV/0!</v>
      </c>
      <c r="AZ25" s="12" t="e">
        <f t="shared" si="30"/>
        <v>#DIV/0!</v>
      </c>
      <c r="BA25">
        <f t="shared" si="31"/>
        <v>0</v>
      </c>
      <c r="BB25" s="12" t="e">
        <f t="shared" si="32"/>
        <v>#DIV/0!</v>
      </c>
      <c r="BD25" t="e">
        <f t="shared" si="33"/>
        <v>#DIV/0!</v>
      </c>
      <c r="BE25" t="e">
        <f t="shared" si="34"/>
        <v>#DIV/0!</v>
      </c>
      <c r="BF25" t="e">
        <f t="shared" si="35"/>
        <v>#DIV/0!</v>
      </c>
      <c r="BH25">
        <v>2.4212400000000001</v>
      </c>
      <c r="BM25">
        <v>18.993069999999999</v>
      </c>
      <c r="BU25" s="2"/>
      <c r="BV25" s="2"/>
      <c r="BW25" s="2"/>
      <c r="BX25" s="2"/>
      <c r="BY25" s="2"/>
      <c r="BZ25" s="2"/>
      <c r="CA25" s="2"/>
      <c r="CB25" s="2"/>
      <c r="CC25" s="2"/>
    </row>
    <row r="26" spans="5:85" ht="16.2">
      <c r="E26" s="12">
        <v>2</v>
      </c>
      <c r="F26" s="12">
        <v>1.007825032</v>
      </c>
      <c r="G26" s="12">
        <v>15.9949146221</v>
      </c>
      <c r="H26" s="12">
        <f t="shared" si="0"/>
        <v>18.0105646861</v>
      </c>
      <c r="I26" s="12">
        <f t="shared" si="8"/>
        <v>36.021129372200001</v>
      </c>
      <c r="J26" s="12">
        <f t="shared" si="9"/>
        <v>37.0289544042</v>
      </c>
      <c r="K26">
        <f t="shared" si="10"/>
        <v>18.0105646861</v>
      </c>
      <c r="L26">
        <f t="shared" si="11"/>
        <v>19.0183897181</v>
      </c>
      <c r="M26" s="12">
        <v>2</v>
      </c>
      <c r="N26" s="12" t="s">
        <v>306</v>
      </c>
      <c r="O26" s="12" t="s">
        <v>76</v>
      </c>
      <c r="P26">
        <v>18.084489999999999</v>
      </c>
      <c r="Q26">
        <v>0.62060999999999999</v>
      </c>
      <c r="R26">
        <v>2.32138</v>
      </c>
      <c r="S26">
        <v>0.99897999999999998</v>
      </c>
      <c r="T26">
        <f t="shared" si="12"/>
        <v>21.292859778080874</v>
      </c>
      <c r="U26">
        <f t="shared" si="13"/>
        <v>2.7332160780669725</v>
      </c>
      <c r="V26">
        <f t="shared" si="3"/>
        <v>1.4038033045447955</v>
      </c>
      <c r="W26">
        <f t="shared" si="14"/>
        <v>21.246534159979209</v>
      </c>
      <c r="Y26" s="12" t="e">
        <f t="shared" si="15"/>
        <v>#DIV/0!</v>
      </c>
      <c r="AA26" s="12" t="e">
        <f t="shared" si="16"/>
        <v>#DIV/0!</v>
      </c>
      <c r="AB26" s="12" t="e">
        <f t="shared" si="4"/>
        <v>#DIV/0!</v>
      </c>
      <c r="AC26">
        <f t="shared" si="5"/>
        <v>0</v>
      </c>
      <c r="AD26" s="12" t="e">
        <f t="shared" si="17"/>
        <v>#DIV/0!</v>
      </c>
      <c r="AE26" t="e">
        <f t="shared" si="18"/>
        <v>#DIV/0!</v>
      </c>
      <c r="AF26" t="e">
        <f t="shared" si="19"/>
        <v>#DIV/0!</v>
      </c>
      <c r="AG26">
        <f t="shared" si="19"/>
        <v>0</v>
      </c>
      <c r="AH26">
        <v>2</v>
      </c>
      <c r="AI26" t="e">
        <f t="shared" si="20"/>
        <v>#DIV/0!</v>
      </c>
      <c r="AJ26">
        <f t="shared" si="21"/>
        <v>0</v>
      </c>
      <c r="AK26" t="e">
        <f t="shared" si="22"/>
        <v>#DIV/0!</v>
      </c>
      <c r="AL26">
        <f t="shared" si="22"/>
        <v>0</v>
      </c>
      <c r="AM26" t="e">
        <f t="shared" si="23"/>
        <v>#DIV/0!</v>
      </c>
      <c r="AN26">
        <f t="shared" si="23"/>
        <v>0</v>
      </c>
      <c r="AO26" s="31" t="e">
        <f t="shared" si="24"/>
        <v>#DIV/0!</v>
      </c>
      <c r="AP26">
        <f t="shared" si="25"/>
        <v>0</v>
      </c>
      <c r="AQ26" s="31" t="e">
        <f t="shared" si="6"/>
        <v>#DIV/0!</v>
      </c>
      <c r="AR26" s="12">
        <v>2</v>
      </c>
      <c r="AT26" s="12" t="e">
        <f t="shared" si="26"/>
        <v>#DIV/0!</v>
      </c>
      <c r="AU26">
        <f t="shared" si="27"/>
        <v>0</v>
      </c>
      <c r="AV26" s="12" t="e">
        <f t="shared" si="7"/>
        <v>#DIV/0!</v>
      </c>
      <c r="AW26" s="12">
        <v>2</v>
      </c>
      <c r="AX26" t="e">
        <f t="shared" si="28"/>
        <v>#DIV/0!</v>
      </c>
      <c r="AY26" t="e">
        <f t="shared" si="29"/>
        <v>#DIV/0!</v>
      </c>
      <c r="AZ26" s="12" t="e">
        <f t="shared" si="30"/>
        <v>#DIV/0!</v>
      </c>
      <c r="BA26">
        <f t="shared" si="31"/>
        <v>0</v>
      </c>
      <c r="BB26" s="12" t="e">
        <f t="shared" si="32"/>
        <v>#DIV/0!</v>
      </c>
      <c r="BD26" t="e">
        <f t="shared" si="33"/>
        <v>#DIV/0!</v>
      </c>
      <c r="BE26" t="e">
        <f t="shared" si="34"/>
        <v>#DIV/0!</v>
      </c>
      <c r="BF26" t="e">
        <f t="shared" si="35"/>
        <v>#DIV/0!</v>
      </c>
      <c r="BM26" t="s">
        <v>307</v>
      </c>
      <c r="BT26" s="3" t="s">
        <v>42</v>
      </c>
      <c r="BU26" s="2"/>
      <c r="BV26" s="2"/>
      <c r="BW26" s="2"/>
      <c r="BX26" s="2"/>
      <c r="BY26" s="2"/>
      <c r="BZ26" s="2"/>
      <c r="CA26" s="2"/>
      <c r="CB26" s="2"/>
      <c r="CC26" s="2"/>
    </row>
    <row r="27" spans="5:85" ht="16.8">
      <c r="E27" s="12">
        <v>2</v>
      </c>
      <c r="F27" s="12">
        <v>1.007825032</v>
      </c>
      <c r="G27" s="12">
        <v>15.9949146221</v>
      </c>
      <c r="H27" s="12">
        <f t="shared" si="0"/>
        <v>18.0105646861</v>
      </c>
      <c r="I27" s="12">
        <f t="shared" si="8"/>
        <v>36.021129372200001</v>
      </c>
      <c r="J27" s="12">
        <f t="shared" si="9"/>
        <v>37.0289544042</v>
      </c>
      <c r="K27">
        <f t="shared" si="10"/>
        <v>18.0105646861</v>
      </c>
      <c r="L27">
        <f t="shared" si="11"/>
        <v>19.0183897181</v>
      </c>
      <c r="M27" s="12">
        <v>2</v>
      </c>
      <c r="N27" s="12" t="s">
        <v>308</v>
      </c>
      <c r="O27" s="12" t="s">
        <v>76</v>
      </c>
      <c r="P27">
        <v>16.725580000000001</v>
      </c>
      <c r="Q27">
        <v>0.74655000000000005</v>
      </c>
      <c r="R27">
        <v>2.38903</v>
      </c>
      <c r="S27">
        <v>0.99958999999999998</v>
      </c>
      <c r="T27">
        <f t="shared" si="12"/>
        <v>19.692865524384374</v>
      </c>
      <c r="U27">
        <f t="shared" si="13"/>
        <v>2.8128678660901443</v>
      </c>
      <c r="V27">
        <f t="shared" si="3"/>
        <v>1.4447131484964342</v>
      </c>
      <c r="W27">
        <f t="shared" si="14"/>
        <v>19.63980031670506</v>
      </c>
      <c r="Y27" s="12" t="e">
        <f t="shared" si="15"/>
        <v>#DIV/0!</v>
      </c>
      <c r="AA27" s="12" t="e">
        <f t="shared" si="16"/>
        <v>#DIV/0!</v>
      </c>
      <c r="AB27" s="12" t="e">
        <f t="shared" si="4"/>
        <v>#DIV/0!</v>
      </c>
      <c r="AC27">
        <f t="shared" si="5"/>
        <v>0</v>
      </c>
      <c r="AD27" s="12" t="e">
        <f t="shared" si="17"/>
        <v>#DIV/0!</v>
      </c>
      <c r="AE27" t="e">
        <f t="shared" si="18"/>
        <v>#DIV/0!</v>
      </c>
      <c r="AF27" t="e">
        <f t="shared" si="19"/>
        <v>#DIV/0!</v>
      </c>
      <c r="AG27">
        <f t="shared" si="19"/>
        <v>0</v>
      </c>
      <c r="AH27">
        <v>2</v>
      </c>
      <c r="AI27" t="e">
        <f t="shared" si="20"/>
        <v>#DIV/0!</v>
      </c>
      <c r="AJ27">
        <f t="shared" si="21"/>
        <v>0</v>
      </c>
      <c r="AK27" t="e">
        <f t="shared" si="22"/>
        <v>#DIV/0!</v>
      </c>
      <c r="AL27">
        <f t="shared" si="22"/>
        <v>0</v>
      </c>
      <c r="AM27" t="e">
        <f t="shared" si="23"/>
        <v>#DIV/0!</v>
      </c>
      <c r="AN27">
        <f t="shared" si="23"/>
        <v>0</v>
      </c>
      <c r="AO27" s="31" t="e">
        <f t="shared" si="24"/>
        <v>#DIV/0!</v>
      </c>
      <c r="AP27">
        <f t="shared" si="25"/>
        <v>0</v>
      </c>
      <c r="AQ27" s="31" t="e">
        <f t="shared" si="6"/>
        <v>#DIV/0!</v>
      </c>
      <c r="AR27" s="12">
        <v>2</v>
      </c>
      <c r="AT27" s="12" t="e">
        <f t="shared" si="26"/>
        <v>#DIV/0!</v>
      </c>
      <c r="AU27">
        <f t="shared" si="27"/>
        <v>0</v>
      </c>
      <c r="AV27" s="12" t="e">
        <f t="shared" si="7"/>
        <v>#DIV/0!</v>
      </c>
      <c r="AW27" s="12">
        <v>2</v>
      </c>
      <c r="AX27" t="e">
        <f t="shared" si="28"/>
        <v>#DIV/0!</v>
      </c>
      <c r="AY27" t="e">
        <f t="shared" si="29"/>
        <v>#DIV/0!</v>
      </c>
      <c r="AZ27" s="12" t="e">
        <f t="shared" si="30"/>
        <v>#DIV/0!</v>
      </c>
      <c r="BA27">
        <f t="shared" si="31"/>
        <v>0</v>
      </c>
      <c r="BB27" s="12" t="e">
        <f t="shared" si="32"/>
        <v>#DIV/0!</v>
      </c>
      <c r="BD27" t="e">
        <f t="shared" si="33"/>
        <v>#DIV/0!</v>
      </c>
      <c r="BE27" t="e">
        <f t="shared" si="34"/>
        <v>#DIV/0!</v>
      </c>
      <c r="BF27" t="e">
        <f t="shared" si="35"/>
        <v>#DIV/0!</v>
      </c>
      <c r="BH27">
        <v>2.4830299999999998</v>
      </c>
      <c r="BM27">
        <v>13.45725</v>
      </c>
      <c r="BU27" s="27" t="s">
        <v>309</v>
      </c>
      <c r="BV27" s="3"/>
      <c r="BW27" s="3"/>
    </row>
    <row r="28" spans="5:85" ht="16.2">
      <c r="E28" s="12">
        <v>2</v>
      </c>
      <c r="F28" s="12">
        <v>1.007825032</v>
      </c>
      <c r="G28" s="12">
        <v>15.9949146221</v>
      </c>
      <c r="H28" s="12">
        <f t="shared" si="0"/>
        <v>18.0105646861</v>
      </c>
      <c r="I28" s="12">
        <f t="shared" si="8"/>
        <v>36.021129372200001</v>
      </c>
      <c r="J28" s="12">
        <f t="shared" si="9"/>
        <v>37.0289544042</v>
      </c>
      <c r="K28">
        <f t="shared" si="10"/>
        <v>18.0105646861</v>
      </c>
      <c r="L28">
        <f t="shared" si="11"/>
        <v>19.0183897181</v>
      </c>
      <c r="M28" s="12">
        <v>2</v>
      </c>
      <c r="N28" s="12" t="s">
        <v>310</v>
      </c>
      <c r="O28" s="12" t="s">
        <v>76</v>
      </c>
      <c r="P28">
        <v>18.993069999999999</v>
      </c>
      <c r="Q28">
        <v>0.63663000000000003</v>
      </c>
      <c r="R28">
        <v>2.4212400000000001</v>
      </c>
      <c r="S28">
        <v>0.99963000000000002</v>
      </c>
      <c r="T28">
        <f t="shared" si="12"/>
        <v>22.362630976337986</v>
      </c>
      <c r="U28">
        <f t="shared" si="13"/>
        <v>2.850792242915368</v>
      </c>
      <c r="V28">
        <f t="shared" si="3"/>
        <v>1.4641914348775473</v>
      </c>
      <c r="W28">
        <f t="shared" si="14"/>
        <v>22.314645585935317</v>
      </c>
      <c r="Y28" s="12" t="e">
        <f t="shared" si="15"/>
        <v>#DIV/0!</v>
      </c>
      <c r="AA28" s="12" t="e">
        <f t="shared" si="16"/>
        <v>#DIV/0!</v>
      </c>
      <c r="AB28" s="12" t="e">
        <f t="shared" si="4"/>
        <v>#DIV/0!</v>
      </c>
      <c r="AC28">
        <f t="shared" si="5"/>
        <v>0</v>
      </c>
      <c r="AD28" s="12" t="e">
        <f t="shared" si="17"/>
        <v>#DIV/0!</v>
      </c>
      <c r="AE28" t="e">
        <f t="shared" si="18"/>
        <v>#DIV/0!</v>
      </c>
      <c r="AF28" t="e">
        <f t="shared" si="19"/>
        <v>#DIV/0!</v>
      </c>
      <c r="AG28">
        <f t="shared" si="19"/>
        <v>0</v>
      </c>
      <c r="AH28">
        <v>2</v>
      </c>
      <c r="AI28" t="e">
        <f t="shared" si="20"/>
        <v>#DIV/0!</v>
      </c>
      <c r="AJ28">
        <f t="shared" si="21"/>
        <v>0</v>
      </c>
      <c r="AK28" t="e">
        <f t="shared" si="22"/>
        <v>#DIV/0!</v>
      </c>
      <c r="AL28">
        <f t="shared" si="22"/>
        <v>0</v>
      </c>
      <c r="AM28" t="e">
        <f t="shared" si="23"/>
        <v>#DIV/0!</v>
      </c>
      <c r="AN28">
        <f t="shared" si="23"/>
        <v>0</v>
      </c>
      <c r="AO28" s="31" t="e">
        <f t="shared" si="24"/>
        <v>#DIV/0!</v>
      </c>
      <c r="AP28">
        <f t="shared" si="25"/>
        <v>0</v>
      </c>
      <c r="AQ28" s="31" t="e">
        <f t="shared" si="6"/>
        <v>#DIV/0!</v>
      </c>
      <c r="AR28" s="12">
        <v>2</v>
      </c>
      <c r="AT28" s="12" t="e">
        <f t="shared" si="26"/>
        <v>#DIV/0!</v>
      </c>
      <c r="AU28">
        <f t="shared" si="27"/>
        <v>0</v>
      </c>
      <c r="AV28" s="12" t="e">
        <f t="shared" si="7"/>
        <v>#DIV/0!</v>
      </c>
      <c r="AW28" s="12">
        <v>2</v>
      </c>
      <c r="AX28" t="e">
        <f t="shared" si="28"/>
        <v>#DIV/0!</v>
      </c>
      <c r="AY28" t="e">
        <f t="shared" si="29"/>
        <v>#DIV/0!</v>
      </c>
      <c r="AZ28" s="12" t="e">
        <f t="shared" si="30"/>
        <v>#DIV/0!</v>
      </c>
      <c r="BA28">
        <f t="shared" si="31"/>
        <v>0</v>
      </c>
      <c r="BB28" s="12" t="e">
        <f t="shared" si="32"/>
        <v>#DIV/0!</v>
      </c>
      <c r="BD28" t="e">
        <f t="shared" si="33"/>
        <v>#DIV/0!</v>
      </c>
      <c r="BE28" t="e">
        <f t="shared" si="34"/>
        <v>#DIV/0!</v>
      </c>
      <c r="BF28" t="e">
        <f t="shared" si="35"/>
        <v>#DIV/0!</v>
      </c>
      <c r="BH28">
        <v>2.4465300000000001</v>
      </c>
      <c r="BM28">
        <v>12.461679999999999</v>
      </c>
      <c r="BU28" s="3"/>
      <c r="BV28" s="3"/>
      <c r="BW28" s="3"/>
    </row>
    <row r="29" spans="5:85" ht="16.2">
      <c r="F29" s="12">
        <v>1.007825032</v>
      </c>
      <c r="G29" s="12">
        <v>15.9949146221</v>
      </c>
      <c r="H29" s="12">
        <f t="shared" si="0"/>
        <v>18.0105646861</v>
      </c>
      <c r="I29" s="12">
        <f t="shared" si="8"/>
        <v>0</v>
      </c>
      <c r="J29" s="12">
        <f t="shared" si="9"/>
        <v>1.007825032</v>
      </c>
      <c r="K29">
        <f t="shared" si="10"/>
        <v>18.0105646861</v>
      </c>
      <c r="L29">
        <f t="shared" si="11"/>
        <v>-17.002739654100001</v>
      </c>
      <c r="N29" s="12"/>
      <c r="O29" s="12"/>
      <c r="T29">
        <f t="shared" si="12"/>
        <v>0</v>
      </c>
      <c r="U29">
        <f t="shared" si="13"/>
        <v>0</v>
      </c>
      <c r="V29">
        <f t="shared" si="3"/>
        <v>0</v>
      </c>
      <c r="W29">
        <f t="shared" si="14"/>
        <v>0</v>
      </c>
      <c r="Y29" s="12" t="e">
        <f t="shared" ref="Y29" si="36">(SUM(W29:W37))/X29</f>
        <v>#DIV/0!</v>
      </c>
      <c r="AA29" s="12" t="e">
        <f t="shared" si="16"/>
        <v>#DIV/0!</v>
      </c>
      <c r="AB29" s="12" t="e">
        <f t="shared" si="4"/>
        <v>#DIV/0!</v>
      </c>
      <c r="AC29">
        <f t="shared" si="5"/>
        <v>0</v>
      </c>
      <c r="AD29" s="12" t="e">
        <f t="shared" si="17"/>
        <v>#DIV/0!</v>
      </c>
      <c r="AE29" t="e">
        <f t="shared" si="18"/>
        <v>#DIV/0!</v>
      </c>
      <c r="AF29" t="e">
        <f t="shared" si="19"/>
        <v>#DIV/0!</v>
      </c>
      <c r="AG29">
        <f t="shared" si="19"/>
        <v>0</v>
      </c>
      <c r="AI29" t="e">
        <f t="shared" si="20"/>
        <v>#DIV/0!</v>
      </c>
      <c r="AJ29">
        <f t="shared" si="21"/>
        <v>0</v>
      </c>
      <c r="AK29" t="e">
        <f t="shared" si="22"/>
        <v>#DIV/0!</v>
      </c>
      <c r="AL29">
        <f t="shared" si="22"/>
        <v>0</v>
      </c>
      <c r="AM29" t="e">
        <f t="shared" si="23"/>
        <v>#DIV/0!</v>
      </c>
      <c r="AN29">
        <f t="shared" si="23"/>
        <v>0</v>
      </c>
      <c r="AO29" s="31" t="e">
        <f t="shared" si="24"/>
        <v>#DIV/0!</v>
      </c>
      <c r="AP29">
        <f t="shared" si="25"/>
        <v>0</v>
      </c>
      <c r="AQ29" s="31" t="e">
        <f t="shared" si="6"/>
        <v>#DIV/0!</v>
      </c>
      <c r="AT29" s="12" t="e">
        <f t="shared" si="26"/>
        <v>#DIV/0!</v>
      </c>
      <c r="AU29">
        <f t="shared" si="27"/>
        <v>0</v>
      </c>
      <c r="AV29" s="12" t="e">
        <f t="shared" si="7"/>
        <v>#DIV/0!</v>
      </c>
      <c r="AX29" t="e">
        <f t="shared" si="28"/>
        <v>#DIV/0!</v>
      </c>
      <c r="AY29" t="e">
        <f t="shared" si="29"/>
        <v>#DIV/0!</v>
      </c>
      <c r="AZ29" s="12" t="e">
        <f t="shared" si="30"/>
        <v>#DIV/0!</v>
      </c>
      <c r="BA29">
        <f t="shared" si="31"/>
        <v>0</v>
      </c>
      <c r="BB29" s="12" t="e">
        <f t="shared" si="32"/>
        <v>#DIV/0!</v>
      </c>
      <c r="BD29" t="e">
        <f t="shared" si="33"/>
        <v>#DIV/0!</v>
      </c>
      <c r="BE29" t="e">
        <f t="shared" si="34"/>
        <v>#DIV/0!</v>
      </c>
      <c r="BF29" t="e">
        <f t="shared" si="35"/>
        <v>#DIV/0!</v>
      </c>
      <c r="BH29">
        <v>2.5686900000000001</v>
      </c>
      <c r="BM29">
        <v>11.67578</v>
      </c>
      <c r="BT29" s="2"/>
      <c r="BU29" s="3"/>
      <c r="BV29" s="3"/>
      <c r="BW29" s="3"/>
      <c r="BX29" s="2"/>
      <c r="BY29" s="2"/>
      <c r="BZ29" s="2"/>
      <c r="CA29" s="2"/>
      <c r="CB29" s="2"/>
      <c r="CC29" s="2"/>
      <c r="CD29" s="2"/>
      <c r="CE29" s="2"/>
      <c r="CF29" s="2"/>
      <c r="CG29" s="2"/>
    </row>
    <row r="30" spans="5:85" ht="16.2">
      <c r="E30" s="12">
        <v>3</v>
      </c>
      <c r="F30" s="12">
        <v>1.007825032</v>
      </c>
      <c r="G30" s="12">
        <v>15.9949146221</v>
      </c>
      <c r="H30" s="12">
        <f t="shared" si="0"/>
        <v>18.0105646861</v>
      </c>
      <c r="I30" s="12">
        <f t="shared" si="8"/>
        <v>54.031694058300005</v>
      </c>
      <c r="J30" s="12">
        <f t="shared" si="9"/>
        <v>55.039519090300004</v>
      </c>
      <c r="K30">
        <f t="shared" si="10"/>
        <v>18.0105646861</v>
      </c>
      <c r="L30">
        <f t="shared" si="11"/>
        <v>37.028954404200007</v>
      </c>
      <c r="M30" s="12">
        <v>3</v>
      </c>
      <c r="N30" s="12" t="s">
        <v>311</v>
      </c>
      <c r="O30" s="12"/>
      <c r="P30">
        <v>13.45725</v>
      </c>
      <c r="Q30">
        <v>0.93691000000000002</v>
      </c>
      <c r="R30">
        <v>2.4830299999999998</v>
      </c>
      <c r="S30">
        <v>0.99907999999999997</v>
      </c>
      <c r="T30">
        <f t="shared" si="12"/>
        <v>15.844701025496372</v>
      </c>
      <c r="U30">
        <f t="shared" si="13"/>
        <v>2.9235444082065989</v>
      </c>
      <c r="V30">
        <f t="shared" si="3"/>
        <v>1.9668738822468148</v>
      </c>
      <c r="W30">
        <f t="shared" si="14"/>
        <v>15.722148635561908</v>
      </c>
      <c r="X30">
        <v>4</v>
      </c>
      <c r="Y30" s="12">
        <f>(SUM(W30:W33))/X30</f>
        <v>14.598277916458365</v>
      </c>
      <c r="Z30">
        <v>15.722148635561901</v>
      </c>
      <c r="AA30" s="12">
        <f t="shared" si="16"/>
        <v>1.123870719103536</v>
      </c>
      <c r="AB30" s="12">
        <f t="shared" si="4"/>
        <v>2.6131278065277378E-2</v>
      </c>
      <c r="AC30">
        <f t="shared" si="5"/>
        <v>3.0309668896260869E-2</v>
      </c>
      <c r="AD30" s="12">
        <f t="shared" si="17"/>
        <v>4.1783908309834909E-3</v>
      </c>
      <c r="AE30">
        <f t="shared" si="18"/>
        <v>4.1866919291446258E-21</v>
      </c>
      <c r="AF30">
        <f t="shared" si="19"/>
        <v>202.16036478434538</v>
      </c>
      <c r="AG30">
        <f t="shared" si="19"/>
        <v>234.48580300030505</v>
      </c>
      <c r="AH30">
        <v>3</v>
      </c>
      <c r="AI30">
        <f t="shared" si="20"/>
        <v>706.73933403673016</v>
      </c>
      <c r="AJ30">
        <f t="shared" si="21"/>
        <v>819.74693917022614</v>
      </c>
      <c r="AK30">
        <f t="shared" si="22"/>
        <v>2.2930358689488312E-19</v>
      </c>
      <c r="AL30">
        <f t="shared" si="22"/>
        <v>2.6596922577407487E-19</v>
      </c>
      <c r="AM30">
        <f t="shared" si="23"/>
        <v>138089.87132365719</v>
      </c>
      <c r="AN30">
        <f t="shared" si="23"/>
        <v>160170.43893880013</v>
      </c>
      <c r="AO30" s="31">
        <f t="shared" si="24"/>
        <v>138.08987132365721</v>
      </c>
      <c r="AP30">
        <f t="shared" si="25"/>
        <v>160.17043893880012</v>
      </c>
      <c r="AQ30" s="31">
        <f t="shared" si="6"/>
        <v>22.080567615142911</v>
      </c>
      <c r="AR30" s="12">
        <v>3</v>
      </c>
      <c r="AT30" s="12">
        <f t="shared" si="26"/>
        <v>1.4312005844517284</v>
      </c>
      <c r="AU30">
        <f t="shared" si="27"/>
        <v>1.660049528787044</v>
      </c>
      <c r="AV30" s="12">
        <f t="shared" si="7"/>
        <v>0.22884894433531566</v>
      </c>
      <c r="AW30" s="12">
        <v>3</v>
      </c>
      <c r="AX30">
        <f t="shared" si="28"/>
        <v>5.4726131831085088E-20</v>
      </c>
      <c r="AY30">
        <f t="shared" si="29"/>
        <v>32956.85255050267</v>
      </c>
      <c r="AZ30" s="12">
        <f t="shared" si="30"/>
        <v>32.956852550502667</v>
      </c>
      <c r="BA30">
        <f t="shared" si="31"/>
        <v>38.226652602803838</v>
      </c>
      <c r="BB30" s="12">
        <f t="shared" si="32"/>
        <v>5.2698000523011714</v>
      </c>
      <c r="BD30">
        <f t="shared" si="33"/>
        <v>26.131278065277378</v>
      </c>
      <c r="BE30">
        <f t="shared" si="34"/>
        <v>6.0902077615491386E-2</v>
      </c>
      <c r="BF30">
        <f t="shared" si="35"/>
        <v>60.902077615491386</v>
      </c>
      <c r="BH30">
        <v>2.43086</v>
      </c>
      <c r="BM30">
        <v>12.449579999999999</v>
      </c>
      <c r="BT30" s="2" t="s">
        <v>268</v>
      </c>
      <c r="BU30" s="2"/>
      <c r="BV30" s="2" t="s">
        <v>312</v>
      </c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</row>
    <row r="31" spans="5:85" ht="16.2">
      <c r="E31" s="12">
        <v>3</v>
      </c>
      <c r="F31" s="12">
        <v>1.007825032</v>
      </c>
      <c r="G31" s="12">
        <v>15.9949146221</v>
      </c>
      <c r="H31" s="12">
        <f t="shared" si="0"/>
        <v>18.0105646861</v>
      </c>
      <c r="I31" s="12">
        <f t="shared" si="8"/>
        <v>54.031694058300005</v>
      </c>
      <c r="J31" s="12">
        <f t="shared" si="9"/>
        <v>55.039519090300004</v>
      </c>
      <c r="K31">
        <f t="shared" si="10"/>
        <v>18.0105646861</v>
      </c>
      <c r="L31">
        <f t="shared" si="11"/>
        <v>37.028954404200007</v>
      </c>
      <c r="M31" s="12">
        <v>3</v>
      </c>
      <c r="N31" s="12" t="s">
        <v>313</v>
      </c>
      <c r="O31" s="12"/>
      <c r="P31">
        <v>12.461679999999999</v>
      </c>
      <c r="Q31">
        <v>0.91847000000000001</v>
      </c>
      <c r="R31">
        <v>2.4465300000000001</v>
      </c>
      <c r="S31">
        <v>0.99912999999999996</v>
      </c>
      <c r="T31">
        <f t="shared" si="12"/>
        <v>14.67250692938064</v>
      </c>
      <c r="U31">
        <f t="shared" si="13"/>
        <v>2.8805689423847842</v>
      </c>
      <c r="V31">
        <f t="shared" si="3"/>
        <v>1.9379612647182274</v>
      </c>
      <c r="W31">
        <f t="shared" si="14"/>
        <v>14.543959767861525</v>
      </c>
      <c r="Y31" s="12" t="e">
        <f t="shared" ref="Y31:Y94" si="37">(SUM(W31:W34))/X31</f>
        <v>#DIV/0!</v>
      </c>
      <c r="AA31" s="12" t="e">
        <f t="shared" si="16"/>
        <v>#DIV/0!</v>
      </c>
      <c r="AB31" s="12" t="e">
        <f t="shared" si="4"/>
        <v>#DIV/0!</v>
      </c>
      <c r="AC31">
        <f t="shared" si="5"/>
        <v>0</v>
      </c>
      <c r="AD31" s="12" t="e">
        <f t="shared" si="17"/>
        <v>#DIV/0!</v>
      </c>
      <c r="AE31" t="e">
        <f t="shared" si="18"/>
        <v>#DIV/0!</v>
      </c>
      <c r="AF31" t="e">
        <f t="shared" si="19"/>
        <v>#DIV/0!</v>
      </c>
      <c r="AG31">
        <f t="shared" si="19"/>
        <v>0</v>
      </c>
      <c r="AH31">
        <v>3</v>
      </c>
      <c r="AI31" t="e">
        <f t="shared" si="20"/>
        <v>#DIV/0!</v>
      </c>
      <c r="AJ31">
        <f t="shared" si="21"/>
        <v>0</v>
      </c>
      <c r="AK31" t="e">
        <f t="shared" si="22"/>
        <v>#DIV/0!</v>
      </c>
      <c r="AL31">
        <f t="shared" si="22"/>
        <v>0</v>
      </c>
      <c r="AM31" t="e">
        <f t="shared" si="23"/>
        <v>#DIV/0!</v>
      </c>
      <c r="AN31">
        <f t="shared" si="23"/>
        <v>0</v>
      </c>
      <c r="AO31" s="31" t="e">
        <f t="shared" si="24"/>
        <v>#DIV/0!</v>
      </c>
      <c r="AP31">
        <f t="shared" si="25"/>
        <v>0</v>
      </c>
      <c r="AQ31" s="31" t="e">
        <f t="shared" si="6"/>
        <v>#DIV/0!</v>
      </c>
      <c r="AR31" s="12">
        <v>3</v>
      </c>
      <c r="AT31" s="12" t="e">
        <f t="shared" si="26"/>
        <v>#DIV/0!</v>
      </c>
      <c r="AU31">
        <f t="shared" si="27"/>
        <v>0</v>
      </c>
      <c r="AV31" s="12" t="e">
        <f t="shared" si="7"/>
        <v>#DIV/0!</v>
      </c>
      <c r="AW31" s="12">
        <v>3</v>
      </c>
      <c r="AX31" t="e">
        <f t="shared" si="28"/>
        <v>#DIV/0!</v>
      </c>
      <c r="AY31" t="e">
        <f t="shared" si="29"/>
        <v>#DIV/0!</v>
      </c>
      <c r="AZ31" s="12" t="e">
        <f t="shared" si="30"/>
        <v>#DIV/0!</v>
      </c>
      <c r="BA31">
        <f t="shared" si="31"/>
        <v>0</v>
      </c>
      <c r="BB31" s="12" t="e">
        <f t="shared" si="32"/>
        <v>#DIV/0!</v>
      </c>
      <c r="BD31" t="e">
        <f t="shared" si="33"/>
        <v>#DIV/0!</v>
      </c>
      <c r="BE31" t="e">
        <f t="shared" si="34"/>
        <v>#DIV/0!</v>
      </c>
      <c r="BF31" t="e">
        <f t="shared" si="35"/>
        <v>#DIV/0!</v>
      </c>
      <c r="BH31">
        <v>2.3909600000000002</v>
      </c>
      <c r="BM31">
        <v>10.29138</v>
      </c>
      <c r="BT31" s="3"/>
      <c r="BU31" t="s">
        <v>314</v>
      </c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</row>
    <row r="32" spans="5:85" ht="16.2">
      <c r="E32" s="12">
        <v>3</v>
      </c>
      <c r="F32" s="12">
        <v>1.007825032</v>
      </c>
      <c r="G32" s="12">
        <v>15.9949146221</v>
      </c>
      <c r="H32" s="12">
        <f t="shared" si="0"/>
        <v>18.0105646861</v>
      </c>
      <c r="I32" s="12">
        <f t="shared" si="8"/>
        <v>54.031694058300005</v>
      </c>
      <c r="J32" s="12">
        <f t="shared" si="9"/>
        <v>55.039519090300004</v>
      </c>
      <c r="K32">
        <f t="shared" si="10"/>
        <v>18.0105646861</v>
      </c>
      <c r="L32">
        <f t="shared" si="11"/>
        <v>37.028954404200007</v>
      </c>
      <c r="M32" s="12">
        <v>3</v>
      </c>
      <c r="N32" s="12" t="s">
        <v>315</v>
      </c>
      <c r="O32" s="12"/>
      <c r="P32">
        <v>11.67578</v>
      </c>
      <c r="Q32">
        <v>0.89717999999999998</v>
      </c>
      <c r="R32">
        <v>2.5686900000000001</v>
      </c>
      <c r="S32">
        <v>0.99916000000000005</v>
      </c>
      <c r="T32">
        <f t="shared" si="12"/>
        <v>13.747180392685728</v>
      </c>
      <c r="U32">
        <f t="shared" si="13"/>
        <v>3.0244013507352747</v>
      </c>
      <c r="V32">
        <f t="shared" si="3"/>
        <v>2.0347274388906182</v>
      </c>
      <c r="W32">
        <f t="shared" si="14"/>
        <v>13.595765995282079</v>
      </c>
      <c r="Y32" s="12" t="e">
        <f t="shared" si="37"/>
        <v>#DIV/0!</v>
      </c>
      <c r="AA32" s="12" t="e">
        <f t="shared" si="16"/>
        <v>#DIV/0!</v>
      </c>
      <c r="AB32" s="12" t="e">
        <f t="shared" si="4"/>
        <v>#DIV/0!</v>
      </c>
      <c r="AC32">
        <f t="shared" si="5"/>
        <v>0</v>
      </c>
      <c r="AD32" s="12" t="e">
        <f t="shared" si="17"/>
        <v>#DIV/0!</v>
      </c>
      <c r="AE32" t="e">
        <f t="shared" si="18"/>
        <v>#DIV/0!</v>
      </c>
      <c r="AF32" t="e">
        <f t="shared" si="19"/>
        <v>#DIV/0!</v>
      </c>
      <c r="AG32">
        <f t="shared" si="19"/>
        <v>0</v>
      </c>
      <c r="AH32">
        <v>3</v>
      </c>
      <c r="AI32" t="e">
        <f t="shared" si="20"/>
        <v>#DIV/0!</v>
      </c>
      <c r="AJ32">
        <f t="shared" si="21"/>
        <v>0</v>
      </c>
      <c r="AK32" t="e">
        <f t="shared" si="22"/>
        <v>#DIV/0!</v>
      </c>
      <c r="AL32">
        <f t="shared" si="22"/>
        <v>0</v>
      </c>
      <c r="AM32" t="e">
        <f t="shared" si="23"/>
        <v>#DIV/0!</v>
      </c>
      <c r="AN32">
        <f t="shared" si="23"/>
        <v>0</v>
      </c>
      <c r="AO32" s="31" t="e">
        <f t="shared" si="24"/>
        <v>#DIV/0!</v>
      </c>
      <c r="AP32">
        <f t="shared" si="25"/>
        <v>0</v>
      </c>
      <c r="AQ32" s="31" t="e">
        <f t="shared" si="6"/>
        <v>#DIV/0!</v>
      </c>
      <c r="AR32" s="12">
        <v>3</v>
      </c>
      <c r="AT32" s="12" t="e">
        <f t="shared" si="26"/>
        <v>#DIV/0!</v>
      </c>
      <c r="AU32">
        <f t="shared" si="27"/>
        <v>0</v>
      </c>
      <c r="AV32" s="12" t="e">
        <f t="shared" si="7"/>
        <v>#DIV/0!</v>
      </c>
      <c r="AW32" s="12">
        <v>3</v>
      </c>
      <c r="AX32" t="e">
        <f t="shared" si="28"/>
        <v>#DIV/0!</v>
      </c>
      <c r="AY32" t="e">
        <f t="shared" si="29"/>
        <v>#DIV/0!</v>
      </c>
      <c r="AZ32" s="12" t="e">
        <f t="shared" si="30"/>
        <v>#DIV/0!</v>
      </c>
      <c r="BA32">
        <f t="shared" si="31"/>
        <v>0</v>
      </c>
      <c r="BB32" s="12" t="e">
        <f t="shared" si="32"/>
        <v>#DIV/0!</v>
      </c>
      <c r="BD32" t="e">
        <f t="shared" si="33"/>
        <v>#DIV/0!</v>
      </c>
      <c r="BE32" t="e">
        <f t="shared" si="34"/>
        <v>#DIV/0!</v>
      </c>
      <c r="BF32" t="e">
        <f t="shared" si="35"/>
        <v>#DIV/0!</v>
      </c>
      <c r="BH32">
        <v>2.3600599999999998</v>
      </c>
      <c r="BM32">
        <v>8.7821800000000003</v>
      </c>
      <c r="BT32" s="2"/>
      <c r="BU32" s="2">
        <f>POWER(10,-5)</f>
        <v>1.0000000000000001E-5</v>
      </c>
      <c r="BV32" s="2">
        <f>CB18*BU33</f>
        <v>0.6265979407303035</v>
      </c>
      <c r="BW32" s="3"/>
      <c r="BX32" s="2"/>
      <c r="BY32" s="2"/>
      <c r="BZ32" s="2"/>
      <c r="CA32" s="2"/>
      <c r="CB32" s="2"/>
      <c r="CC32" s="2"/>
      <c r="CD32" s="2"/>
      <c r="CE32" s="2"/>
      <c r="CF32" s="2"/>
      <c r="CG32" s="2"/>
    </row>
    <row r="33" spans="5:85" ht="16.8">
      <c r="E33" s="12">
        <v>3</v>
      </c>
      <c r="F33" s="12">
        <v>1.007825032</v>
      </c>
      <c r="G33" s="12">
        <v>15.9949146221</v>
      </c>
      <c r="H33" s="12">
        <f t="shared" si="0"/>
        <v>18.0105646861</v>
      </c>
      <c r="I33" s="12">
        <f t="shared" si="8"/>
        <v>54.031694058300005</v>
      </c>
      <c r="J33" s="12">
        <f t="shared" si="9"/>
        <v>55.039519090300004</v>
      </c>
      <c r="K33">
        <f t="shared" si="10"/>
        <v>18.0105646861</v>
      </c>
      <c r="L33">
        <f t="shared" si="11"/>
        <v>37.028954404200007</v>
      </c>
      <c r="M33" s="12">
        <v>3</v>
      </c>
      <c r="N33" s="12" t="s">
        <v>316</v>
      </c>
      <c r="O33" s="12"/>
      <c r="P33">
        <v>12.449579999999999</v>
      </c>
      <c r="Q33">
        <v>0.90847999999999995</v>
      </c>
      <c r="R33">
        <v>2.43086</v>
      </c>
      <c r="S33">
        <v>0.99951999999999996</v>
      </c>
      <c r="T33">
        <f t="shared" si="12"/>
        <v>14.658260268108203</v>
      </c>
      <c r="U33">
        <f t="shared" si="13"/>
        <v>2.8621189273319669</v>
      </c>
      <c r="V33">
        <f t="shared" si="3"/>
        <v>1.9255486423436257</v>
      </c>
      <c r="W33">
        <f t="shared" si="14"/>
        <v>14.531237267127951</v>
      </c>
      <c r="Y33" s="12" t="e">
        <f t="shared" si="37"/>
        <v>#DIV/0!</v>
      </c>
      <c r="AA33" s="12" t="e">
        <f t="shared" si="16"/>
        <v>#DIV/0!</v>
      </c>
      <c r="AB33" s="12" t="e">
        <f t="shared" si="4"/>
        <v>#DIV/0!</v>
      </c>
      <c r="AC33">
        <f t="shared" si="5"/>
        <v>0</v>
      </c>
      <c r="AD33" s="12" t="e">
        <f t="shared" si="17"/>
        <v>#DIV/0!</v>
      </c>
      <c r="AE33" t="e">
        <f t="shared" si="18"/>
        <v>#DIV/0!</v>
      </c>
      <c r="AF33" t="e">
        <f t="shared" si="19"/>
        <v>#DIV/0!</v>
      </c>
      <c r="AG33">
        <f t="shared" si="19"/>
        <v>0</v>
      </c>
      <c r="AH33">
        <v>3</v>
      </c>
      <c r="AI33" t="e">
        <f t="shared" si="20"/>
        <v>#DIV/0!</v>
      </c>
      <c r="AJ33">
        <f t="shared" si="21"/>
        <v>0</v>
      </c>
      <c r="AK33" t="e">
        <f t="shared" si="22"/>
        <v>#DIV/0!</v>
      </c>
      <c r="AL33">
        <f t="shared" si="22"/>
        <v>0</v>
      </c>
      <c r="AM33" t="e">
        <f t="shared" si="23"/>
        <v>#DIV/0!</v>
      </c>
      <c r="AN33">
        <f t="shared" si="23"/>
        <v>0</v>
      </c>
      <c r="AO33" s="31" t="e">
        <f t="shared" si="24"/>
        <v>#DIV/0!</v>
      </c>
      <c r="AP33">
        <f t="shared" si="25"/>
        <v>0</v>
      </c>
      <c r="AQ33" s="31" t="e">
        <f t="shared" si="6"/>
        <v>#DIV/0!</v>
      </c>
      <c r="AR33" s="12">
        <v>3</v>
      </c>
      <c r="AT33" s="12" t="e">
        <f t="shared" si="26"/>
        <v>#DIV/0!</v>
      </c>
      <c r="AU33">
        <f t="shared" si="27"/>
        <v>0</v>
      </c>
      <c r="AV33" s="12" t="e">
        <f t="shared" si="7"/>
        <v>#DIV/0!</v>
      </c>
      <c r="AW33" s="12">
        <v>3</v>
      </c>
      <c r="AX33" t="e">
        <f t="shared" si="28"/>
        <v>#DIV/0!</v>
      </c>
      <c r="AY33" t="e">
        <f t="shared" si="29"/>
        <v>#DIV/0!</v>
      </c>
      <c r="AZ33" s="12" t="e">
        <f t="shared" si="30"/>
        <v>#DIV/0!</v>
      </c>
      <c r="BA33">
        <f t="shared" si="31"/>
        <v>0</v>
      </c>
      <c r="BB33" s="12" t="e">
        <f t="shared" si="32"/>
        <v>#DIV/0!</v>
      </c>
      <c r="BD33" t="e">
        <f t="shared" si="33"/>
        <v>#DIV/0!</v>
      </c>
      <c r="BE33" t="e">
        <f t="shared" si="34"/>
        <v>#DIV/0!</v>
      </c>
      <c r="BF33" t="e">
        <f t="shared" si="35"/>
        <v>#DIV/0!</v>
      </c>
      <c r="BH33">
        <v>2.3464299999999998</v>
      </c>
      <c r="BM33">
        <v>8.0331799999999998</v>
      </c>
      <c r="BT33" s="2"/>
      <c r="BU33" s="2">
        <f>8.6173324*BU32</f>
        <v>8.617332400000001E-5</v>
      </c>
      <c r="BV33" s="33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</row>
    <row r="34" spans="5:85" ht="16.2">
      <c r="F34" s="12">
        <v>1.007825032</v>
      </c>
      <c r="G34" s="12">
        <v>15.9949146221</v>
      </c>
      <c r="H34" s="12">
        <f t="shared" si="0"/>
        <v>18.0105646861</v>
      </c>
      <c r="I34" s="12">
        <f t="shared" si="8"/>
        <v>0</v>
      </c>
      <c r="J34" s="12">
        <f t="shared" si="9"/>
        <v>1.007825032</v>
      </c>
      <c r="K34">
        <f t="shared" si="10"/>
        <v>18.0105646861</v>
      </c>
      <c r="L34">
        <f t="shared" si="11"/>
        <v>-17.002739654100001</v>
      </c>
      <c r="N34" s="12"/>
      <c r="O34" s="12"/>
      <c r="T34">
        <f t="shared" si="12"/>
        <v>0</v>
      </c>
      <c r="U34">
        <f t="shared" si="13"/>
        <v>0</v>
      </c>
      <c r="V34">
        <f t="shared" si="3"/>
        <v>0</v>
      </c>
      <c r="W34">
        <f t="shared" si="14"/>
        <v>0</v>
      </c>
      <c r="Y34" s="12" t="e">
        <f t="shared" si="37"/>
        <v>#DIV/0!</v>
      </c>
      <c r="AA34" s="12" t="e">
        <f t="shared" si="16"/>
        <v>#DIV/0!</v>
      </c>
      <c r="AB34" s="12" t="e">
        <f t="shared" si="4"/>
        <v>#DIV/0!</v>
      </c>
      <c r="AC34">
        <f t="shared" si="5"/>
        <v>0</v>
      </c>
      <c r="AD34" s="12" t="e">
        <f t="shared" si="17"/>
        <v>#DIV/0!</v>
      </c>
      <c r="AE34" t="e">
        <f t="shared" si="18"/>
        <v>#DIV/0!</v>
      </c>
      <c r="AF34" t="e">
        <f t="shared" si="19"/>
        <v>#DIV/0!</v>
      </c>
      <c r="AG34">
        <f t="shared" si="19"/>
        <v>0</v>
      </c>
      <c r="AI34" t="e">
        <f t="shared" si="20"/>
        <v>#DIV/0!</v>
      </c>
      <c r="AJ34">
        <f t="shared" si="21"/>
        <v>0</v>
      </c>
      <c r="AK34" t="e">
        <f t="shared" si="22"/>
        <v>#DIV/0!</v>
      </c>
      <c r="AL34">
        <f t="shared" si="22"/>
        <v>0</v>
      </c>
      <c r="AM34" t="e">
        <f t="shared" si="23"/>
        <v>#DIV/0!</v>
      </c>
      <c r="AN34">
        <f t="shared" si="23"/>
        <v>0</v>
      </c>
      <c r="AO34" s="31" t="e">
        <f t="shared" si="24"/>
        <v>#DIV/0!</v>
      </c>
      <c r="AP34">
        <f t="shared" si="25"/>
        <v>0</v>
      </c>
      <c r="AQ34" s="31" t="e">
        <f t="shared" si="6"/>
        <v>#DIV/0!</v>
      </c>
      <c r="AT34" s="12" t="e">
        <f t="shared" si="26"/>
        <v>#DIV/0!</v>
      </c>
      <c r="AU34">
        <f t="shared" si="27"/>
        <v>0</v>
      </c>
      <c r="AV34" s="12" t="e">
        <f t="shared" si="7"/>
        <v>#DIV/0!</v>
      </c>
      <c r="AX34" t="e">
        <f t="shared" si="28"/>
        <v>#DIV/0!</v>
      </c>
      <c r="AY34" t="e">
        <f t="shared" si="29"/>
        <v>#DIV/0!</v>
      </c>
      <c r="AZ34" s="12" t="e">
        <f t="shared" si="30"/>
        <v>#DIV/0!</v>
      </c>
      <c r="BA34">
        <f t="shared" si="31"/>
        <v>0</v>
      </c>
      <c r="BB34" s="12" t="e">
        <f t="shared" si="32"/>
        <v>#DIV/0!</v>
      </c>
      <c r="BD34" t="e">
        <f t="shared" si="33"/>
        <v>#DIV/0!</v>
      </c>
      <c r="BE34" t="e">
        <f t="shared" si="34"/>
        <v>#DIV/0!</v>
      </c>
      <c r="BF34" t="e">
        <f t="shared" si="35"/>
        <v>#DIV/0!</v>
      </c>
      <c r="BH34">
        <v>2.3933900000000001</v>
      </c>
      <c r="BM34">
        <v>9.4042100000000008</v>
      </c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</row>
    <row r="35" spans="5:85" ht="16.2">
      <c r="E35" s="12">
        <v>4</v>
      </c>
      <c r="F35" s="12">
        <v>1.007825032</v>
      </c>
      <c r="G35" s="12">
        <v>15.9949146221</v>
      </c>
      <c r="H35" s="12">
        <f t="shared" si="0"/>
        <v>18.0105646861</v>
      </c>
      <c r="I35" s="12">
        <f t="shared" si="8"/>
        <v>72.042258744400002</v>
      </c>
      <c r="J35" s="12">
        <f t="shared" si="9"/>
        <v>73.050083776400001</v>
      </c>
      <c r="K35">
        <f t="shared" si="10"/>
        <v>18.0105646861</v>
      </c>
      <c r="L35">
        <f t="shared" si="11"/>
        <v>55.039519090300004</v>
      </c>
      <c r="M35" s="12">
        <v>4</v>
      </c>
      <c r="N35" s="12" t="s">
        <v>317</v>
      </c>
      <c r="O35" s="12"/>
      <c r="P35">
        <v>10.29138</v>
      </c>
      <c r="Q35">
        <v>0.95469000000000004</v>
      </c>
      <c r="R35">
        <v>2.3909600000000002</v>
      </c>
      <c r="S35">
        <v>0.99944999999999995</v>
      </c>
      <c r="T35">
        <f t="shared" si="12"/>
        <v>12.117173957515305</v>
      </c>
      <c r="U35">
        <f t="shared" si="13"/>
        <v>2.8151402674335997</v>
      </c>
      <c r="V35">
        <f t="shared" si="3"/>
        <v>2.1210648705832287</v>
      </c>
      <c r="W35">
        <f t="shared" si="14"/>
        <v>11.930087532430971</v>
      </c>
      <c r="X35">
        <v>4</v>
      </c>
      <c r="Y35" s="12">
        <f>(SUM(W35:W38))/X35</f>
        <v>10.537431768603259</v>
      </c>
      <c r="Z35">
        <v>11.930087532430971</v>
      </c>
      <c r="AA35" s="12">
        <f t="shared" si="16"/>
        <v>1.3926557638277117</v>
      </c>
      <c r="AB35" s="12">
        <f t="shared" si="4"/>
        <v>1.6135630554125611E-2</v>
      </c>
      <c r="AC35">
        <f t="shared" si="5"/>
        <v>2.0682529423994827E-2</v>
      </c>
      <c r="AD35" s="12">
        <f t="shared" si="17"/>
        <v>4.5468988698692155E-3</v>
      </c>
      <c r="AE35">
        <f t="shared" si="18"/>
        <v>2.5852127876738832E-21</v>
      </c>
      <c r="AF35">
        <f t="shared" si="19"/>
        <v>124.83067038278203</v>
      </c>
      <c r="AG35">
        <f t="shared" si="19"/>
        <v>160.00701085392427</v>
      </c>
      <c r="AH35">
        <v>4</v>
      </c>
      <c r="AI35">
        <f t="shared" si="20"/>
        <v>269.48822766087898</v>
      </c>
      <c r="AJ35">
        <f t="shared" si="21"/>
        <v>345.42797564184713</v>
      </c>
      <c r="AK35">
        <f t="shared" si="22"/>
        <v>8.7436221889091658E-20</v>
      </c>
      <c r="AL35">
        <f t="shared" si="22"/>
        <v>1.1207508909416005E-19</v>
      </c>
      <c r="AM35">
        <f t="shared" si="23"/>
        <v>52655.332579801157</v>
      </c>
      <c r="AN35">
        <f t="shared" si="23"/>
        <v>67493.20776519143</v>
      </c>
      <c r="AO35" s="31">
        <f t="shared" si="24"/>
        <v>52.655332579801154</v>
      </c>
      <c r="AP35">
        <f t="shared" si="25"/>
        <v>67.493207765191428</v>
      </c>
      <c r="AQ35" s="31">
        <f t="shared" si="6"/>
        <v>14.837875185390274</v>
      </c>
      <c r="AR35" s="12">
        <v>4</v>
      </c>
      <c r="AT35" s="12">
        <f t="shared" si="26"/>
        <v>0.5457340356707322</v>
      </c>
      <c r="AU35">
        <f t="shared" si="27"/>
        <v>0.69951776675683885</v>
      </c>
      <c r="AV35" s="12">
        <f t="shared" si="7"/>
        <v>0.15378373108610666</v>
      </c>
      <c r="AW35" s="12">
        <v>4</v>
      </c>
      <c r="AX35">
        <f t="shared" si="28"/>
        <v>2.0867733779096917E-20</v>
      </c>
      <c r="AY35">
        <f t="shared" si="29"/>
        <v>12566.845165369416</v>
      </c>
      <c r="AZ35" s="12">
        <f t="shared" si="30"/>
        <v>12.566845165369415</v>
      </c>
      <c r="BA35">
        <f t="shared" si="31"/>
        <v>16.108087256192437</v>
      </c>
      <c r="BB35" s="12">
        <f t="shared" si="32"/>
        <v>3.5412420908230224</v>
      </c>
      <c r="BD35">
        <f t="shared" si="33"/>
        <v>16.135630554125612</v>
      </c>
      <c r="BE35">
        <f t="shared" si="34"/>
        <v>2.322269635640669E-2</v>
      </c>
      <c r="BF35">
        <f t="shared" si="35"/>
        <v>23.22269635640669</v>
      </c>
      <c r="BH35">
        <v>2.3661500000000002</v>
      </c>
      <c r="BM35">
        <v>7.8703700000000003</v>
      </c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</row>
    <row r="36" spans="5:85" ht="16.2">
      <c r="E36" s="12">
        <v>4</v>
      </c>
      <c r="F36" s="12">
        <v>1.007825032</v>
      </c>
      <c r="G36" s="12">
        <v>15.9949146221</v>
      </c>
      <c r="H36" s="12">
        <f t="shared" si="0"/>
        <v>18.0105646861</v>
      </c>
      <c r="I36" s="12">
        <f t="shared" si="8"/>
        <v>72.042258744400002</v>
      </c>
      <c r="J36" s="12">
        <f t="shared" si="9"/>
        <v>73.050083776400001</v>
      </c>
      <c r="K36">
        <f t="shared" si="10"/>
        <v>18.0105646861</v>
      </c>
      <c r="L36">
        <f t="shared" si="11"/>
        <v>55.039519090300004</v>
      </c>
      <c r="M36" s="12">
        <v>4</v>
      </c>
      <c r="N36" s="12" t="s">
        <v>318</v>
      </c>
      <c r="O36" s="12"/>
      <c r="P36">
        <v>8.7821800000000003</v>
      </c>
      <c r="Q36">
        <v>0.94411</v>
      </c>
      <c r="R36">
        <v>2.3600599999999998</v>
      </c>
      <c r="S36">
        <v>0.99755000000000005</v>
      </c>
      <c r="T36">
        <f t="shared" si="12"/>
        <v>10.340226751534951</v>
      </c>
      <c r="U36">
        <f t="shared" si="13"/>
        <v>2.7787582977378711</v>
      </c>
      <c r="V36">
        <f t="shared" si="3"/>
        <v>2.0936529086511917</v>
      </c>
      <c r="W36">
        <f t="shared" si="14"/>
        <v>10.126050897129415</v>
      </c>
      <c r="Y36" s="12" t="e">
        <f t="shared" si="37"/>
        <v>#DIV/0!</v>
      </c>
      <c r="AA36" s="12" t="e">
        <f t="shared" si="16"/>
        <v>#DIV/0!</v>
      </c>
      <c r="AB36" s="12" t="e">
        <f t="shared" si="4"/>
        <v>#DIV/0!</v>
      </c>
      <c r="AC36">
        <f t="shared" si="5"/>
        <v>0</v>
      </c>
      <c r="AD36" s="12" t="e">
        <f t="shared" si="17"/>
        <v>#DIV/0!</v>
      </c>
      <c r="AE36" t="e">
        <f t="shared" si="18"/>
        <v>#DIV/0!</v>
      </c>
      <c r="AF36" t="e">
        <f t="shared" si="19"/>
        <v>#DIV/0!</v>
      </c>
      <c r="AG36">
        <f t="shared" si="19"/>
        <v>0</v>
      </c>
      <c r="AH36">
        <v>4</v>
      </c>
      <c r="AI36" t="e">
        <f t="shared" si="20"/>
        <v>#DIV/0!</v>
      </c>
      <c r="AJ36">
        <f t="shared" si="21"/>
        <v>0</v>
      </c>
      <c r="AK36" t="e">
        <f t="shared" si="22"/>
        <v>#DIV/0!</v>
      </c>
      <c r="AL36">
        <f t="shared" si="22"/>
        <v>0</v>
      </c>
      <c r="AM36" t="e">
        <f t="shared" si="23"/>
        <v>#DIV/0!</v>
      </c>
      <c r="AN36">
        <f t="shared" si="23"/>
        <v>0</v>
      </c>
      <c r="AO36" s="31" t="e">
        <f t="shared" si="24"/>
        <v>#DIV/0!</v>
      </c>
      <c r="AP36">
        <f t="shared" si="25"/>
        <v>0</v>
      </c>
      <c r="AQ36" s="31" t="e">
        <f t="shared" si="6"/>
        <v>#DIV/0!</v>
      </c>
      <c r="AR36" s="12">
        <v>4</v>
      </c>
      <c r="AT36" s="12" t="e">
        <f t="shared" si="26"/>
        <v>#DIV/0!</v>
      </c>
      <c r="AU36">
        <f t="shared" si="27"/>
        <v>0</v>
      </c>
      <c r="AV36" s="12" t="e">
        <f t="shared" si="7"/>
        <v>#DIV/0!</v>
      </c>
      <c r="AW36" s="12">
        <v>4</v>
      </c>
      <c r="AX36" t="e">
        <f t="shared" si="28"/>
        <v>#DIV/0!</v>
      </c>
      <c r="AY36" t="e">
        <f t="shared" si="29"/>
        <v>#DIV/0!</v>
      </c>
      <c r="AZ36" s="12" t="e">
        <f t="shared" si="30"/>
        <v>#DIV/0!</v>
      </c>
      <c r="BA36">
        <f t="shared" si="31"/>
        <v>0</v>
      </c>
      <c r="BB36" s="12" t="e">
        <f t="shared" si="32"/>
        <v>#DIV/0!</v>
      </c>
      <c r="BD36" t="e">
        <f t="shared" si="33"/>
        <v>#DIV/0!</v>
      </c>
      <c r="BE36" t="e">
        <f t="shared" si="34"/>
        <v>#DIV/0!</v>
      </c>
      <c r="BF36" t="e">
        <f t="shared" si="35"/>
        <v>#DIV/0!</v>
      </c>
      <c r="BH36">
        <v>2.46482</v>
      </c>
      <c r="BM36">
        <v>7.9150499999999999</v>
      </c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</row>
    <row r="37" spans="5:85" ht="16.2">
      <c r="E37" s="12">
        <v>4</v>
      </c>
      <c r="F37" s="12">
        <v>1.007825032</v>
      </c>
      <c r="G37" s="12">
        <v>15.9949146221</v>
      </c>
      <c r="H37" s="12">
        <f t="shared" si="0"/>
        <v>18.0105646861</v>
      </c>
      <c r="I37" s="12">
        <f t="shared" si="8"/>
        <v>72.042258744400002</v>
      </c>
      <c r="J37" s="12">
        <f t="shared" si="9"/>
        <v>73.050083776400001</v>
      </c>
      <c r="K37">
        <f t="shared" si="10"/>
        <v>18.0105646861</v>
      </c>
      <c r="L37">
        <f t="shared" si="11"/>
        <v>55.039519090300004</v>
      </c>
      <c r="M37" s="12">
        <v>4</v>
      </c>
      <c r="N37" s="12" t="s">
        <v>319</v>
      </c>
      <c r="O37" s="12"/>
      <c r="P37">
        <v>8.0331799999999998</v>
      </c>
      <c r="Q37">
        <v>0.95472999999999997</v>
      </c>
      <c r="R37">
        <v>2.3464299999999998</v>
      </c>
      <c r="S37">
        <v>0.99782000000000004</v>
      </c>
      <c r="T37">
        <f t="shared" si="12"/>
        <v>9.4583466446708613</v>
      </c>
      <c r="U37">
        <f t="shared" si="13"/>
        <v>2.7627101991309848</v>
      </c>
      <c r="V37">
        <f t="shared" si="3"/>
        <v>2.081561483371785</v>
      </c>
      <c r="W37">
        <f t="shared" si="14"/>
        <v>9.2264523540578463</v>
      </c>
      <c r="Y37" s="12" t="e">
        <f t="shared" si="37"/>
        <v>#DIV/0!</v>
      </c>
      <c r="AA37" s="12" t="e">
        <f t="shared" si="16"/>
        <v>#DIV/0!</v>
      </c>
      <c r="AB37" s="12" t="e">
        <f t="shared" si="4"/>
        <v>#DIV/0!</v>
      </c>
      <c r="AC37">
        <f t="shared" si="5"/>
        <v>0</v>
      </c>
      <c r="AD37" s="12" t="e">
        <f t="shared" si="17"/>
        <v>#DIV/0!</v>
      </c>
      <c r="AE37" t="e">
        <f t="shared" si="18"/>
        <v>#DIV/0!</v>
      </c>
      <c r="AF37" t="e">
        <f t="shared" si="19"/>
        <v>#DIV/0!</v>
      </c>
      <c r="AG37">
        <f t="shared" si="19"/>
        <v>0</v>
      </c>
      <c r="AH37">
        <v>4</v>
      </c>
      <c r="AI37" t="e">
        <f t="shared" si="20"/>
        <v>#DIV/0!</v>
      </c>
      <c r="AJ37">
        <f t="shared" si="21"/>
        <v>0</v>
      </c>
      <c r="AK37" t="e">
        <f t="shared" si="22"/>
        <v>#DIV/0!</v>
      </c>
      <c r="AL37">
        <f t="shared" si="22"/>
        <v>0</v>
      </c>
      <c r="AM37" t="e">
        <f t="shared" si="23"/>
        <v>#DIV/0!</v>
      </c>
      <c r="AN37">
        <f t="shared" si="23"/>
        <v>0</v>
      </c>
      <c r="AO37" s="31" t="e">
        <f t="shared" si="24"/>
        <v>#DIV/0!</v>
      </c>
      <c r="AP37">
        <f t="shared" si="25"/>
        <v>0</v>
      </c>
      <c r="AQ37" s="31" t="e">
        <f t="shared" si="6"/>
        <v>#DIV/0!</v>
      </c>
      <c r="AR37" s="12">
        <v>4</v>
      </c>
      <c r="AT37" s="12" t="e">
        <f t="shared" si="26"/>
        <v>#DIV/0!</v>
      </c>
      <c r="AU37">
        <f t="shared" si="27"/>
        <v>0</v>
      </c>
      <c r="AV37" s="12" t="e">
        <f t="shared" si="7"/>
        <v>#DIV/0!</v>
      </c>
      <c r="AW37" s="12">
        <v>4</v>
      </c>
      <c r="AX37" t="e">
        <f t="shared" si="28"/>
        <v>#DIV/0!</v>
      </c>
      <c r="AY37" t="e">
        <f t="shared" si="29"/>
        <v>#DIV/0!</v>
      </c>
      <c r="AZ37" s="12" t="e">
        <f t="shared" si="30"/>
        <v>#DIV/0!</v>
      </c>
      <c r="BA37">
        <f t="shared" si="31"/>
        <v>0</v>
      </c>
      <c r="BB37" s="12" t="e">
        <f t="shared" si="32"/>
        <v>#DIV/0!</v>
      </c>
      <c r="BD37" t="e">
        <f t="shared" si="33"/>
        <v>#DIV/0!</v>
      </c>
      <c r="BE37" t="e">
        <f t="shared" si="34"/>
        <v>#DIV/0!</v>
      </c>
      <c r="BF37" t="e">
        <f t="shared" si="35"/>
        <v>#DIV/0!</v>
      </c>
      <c r="BH37">
        <v>2.3650899999999999</v>
      </c>
      <c r="BM37">
        <v>8.6383399999999995</v>
      </c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</row>
    <row r="38" spans="5:85" ht="16.2">
      <c r="E38" s="12">
        <v>4</v>
      </c>
      <c r="F38" s="12">
        <v>1.007825032</v>
      </c>
      <c r="G38" s="12">
        <v>15.9949146221</v>
      </c>
      <c r="H38" s="12">
        <f t="shared" si="0"/>
        <v>18.0105646861</v>
      </c>
      <c r="I38" s="12">
        <f t="shared" si="8"/>
        <v>72.042258744400002</v>
      </c>
      <c r="J38" s="12">
        <f t="shared" si="9"/>
        <v>73.050083776400001</v>
      </c>
      <c r="K38">
        <f t="shared" si="10"/>
        <v>18.0105646861</v>
      </c>
      <c r="L38">
        <f t="shared" si="11"/>
        <v>55.039519090300004</v>
      </c>
      <c r="M38" s="12">
        <v>4</v>
      </c>
      <c r="N38" s="12" t="s">
        <v>320</v>
      </c>
      <c r="O38" s="12"/>
      <c r="P38">
        <v>9.4042100000000008</v>
      </c>
      <c r="Q38">
        <v>0.95774999999999999</v>
      </c>
      <c r="R38">
        <v>2.3933900000000001</v>
      </c>
      <c r="S38">
        <v>0.99827999999999995</v>
      </c>
      <c r="T38">
        <f t="shared" si="12"/>
        <v>11.072611107840252</v>
      </c>
      <c r="U38">
        <f t="shared" si="13"/>
        <v>2.8180013737883121</v>
      </c>
      <c r="V38">
        <f t="shared" si="3"/>
        <v>2.123220568560408</v>
      </c>
      <c r="W38">
        <f t="shared" si="14"/>
        <v>10.8671362907948</v>
      </c>
      <c r="Y38" s="12" t="e">
        <f t="shared" si="37"/>
        <v>#DIV/0!</v>
      </c>
      <c r="AA38" s="12" t="e">
        <f t="shared" si="16"/>
        <v>#DIV/0!</v>
      </c>
      <c r="AB38" s="12" t="e">
        <f t="shared" si="4"/>
        <v>#DIV/0!</v>
      </c>
      <c r="AC38">
        <f t="shared" si="5"/>
        <v>0</v>
      </c>
      <c r="AD38" s="12" t="e">
        <f t="shared" si="17"/>
        <v>#DIV/0!</v>
      </c>
      <c r="AE38" t="e">
        <f t="shared" si="18"/>
        <v>#DIV/0!</v>
      </c>
      <c r="AF38" t="e">
        <f t="shared" si="19"/>
        <v>#DIV/0!</v>
      </c>
      <c r="AG38">
        <f t="shared" si="19"/>
        <v>0</v>
      </c>
      <c r="AH38">
        <v>4</v>
      </c>
      <c r="AI38" t="e">
        <f t="shared" si="20"/>
        <v>#DIV/0!</v>
      </c>
      <c r="AJ38">
        <f t="shared" si="21"/>
        <v>0</v>
      </c>
      <c r="AK38" t="e">
        <f t="shared" si="22"/>
        <v>#DIV/0!</v>
      </c>
      <c r="AL38">
        <f t="shared" si="22"/>
        <v>0</v>
      </c>
      <c r="AM38" t="e">
        <f t="shared" si="23"/>
        <v>#DIV/0!</v>
      </c>
      <c r="AN38">
        <f t="shared" si="23"/>
        <v>0</v>
      </c>
      <c r="AO38" s="31" t="e">
        <f t="shared" si="24"/>
        <v>#DIV/0!</v>
      </c>
      <c r="AP38">
        <f t="shared" si="25"/>
        <v>0</v>
      </c>
      <c r="AQ38" s="31" t="e">
        <f t="shared" si="6"/>
        <v>#DIV/0!</v>
      </c>
      <c r="AR38" s="12">
        <v>4</v>
      </c>
      <c r="AT38" s="12" t="e">
        <f t="shared" si="26"/>
        <v>#DIV/0!</v>
      </c>
      <c r="AU38">
        <f t="shared" si="27"/>
        <v>0</v>
      </c>
      <c r="AV38" s="12" t="e">
        <f t="shared" si="7"/>
        <v>#DIV/0!</v>
      </c>
      <c r="AW38" s="12">
        <v>4</v>
      </c>
      <c r="AX38" t="e">
        <f t="shared" si="28"/>
        <v>#DIV/0!</v>
      </c>
      <c r="AY38" t="e">
        <f t="shared" si="29"/>
        <v>#DIV/0!</v>
      </c>
      <c r="AZ38" s="12" t="e">
        <f t="shared" si="30"/>
        <v>#DIV/0!</v>
      </c>
      <c r="BA38">
        <f t="shared" si="31"/>
        <v>0</v>
      </c>
      <c r="BB38" s="12" t="e">
        <f t="shared" si="32"/>
        <v>#DIV/0!</v>
      </c>
      <c r="BD38" t="e">
        <f t="shared" si="33"/>
        <v>#DIV/0!</v>
      </c>
      <c r="BE38" t="e">
        <f t="shared" si="34"/>
        <v>#DIV/0!</v>
      </c>
      <c r="BF38" t="e">
        <f t="shared" si="35"/>
        <v>#DIV/0!</v>
      </c>
      <c r="BH38">
        <v>2.4018899999999999</v>
      </c>
      <c r="BM38">
        <v>8.3486799999999999</v>
      </c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</row>
    <row r="39" spans="5:85" ht="16.2">
      <c r="F39" s="12">
        <v>1.007825032</v>
      </c>
      <c r="G39" s="12">
        <v>15.9949146221</v>
      </c>
      <c r="H39" s="12">
        <f t="shared" si="0"/>
        <v>18.0105646861</v>
      </c>
      <c r="I39" s="12">
        <f t="shared" si="8"/>
        <v>0</v>
      </c>
      <c r="J39" s="12">
        <f t="shared" si="9"/>
        <v>1.007825032</v>
      </c>
      <c r="K39">
        <f t="shared" si="10"/>
        <v>18.0105646861</v>
      </c>
      <c r="L39">
        <f t="shared" si="11"/>
        <v>-17.002739654100001</v>
      </c>
      <c r="N39" s="12"/>
      <c r="O39" s="12"/>
      <c r="T39">
        <f t="shared" si="12"/>
        <v>0</v>
      </c>
      <c r="U39">
        <f t="shared" si="13"/>
        <v>0</v>
      </c>
      <c r="V39">
        <f t="shared" si="3"/>
        <v>0</v>
      </c>
      <c r="W39">
        <f t="shared" si="14"/>
        <v>0</v>
      </c>
      <c r="Y39" s="12" t="e">
        <f t="shared" si="37"/>
        <v>#DIV/0!</v>
      </c>
      <c r="AA39" s="12" t="e">
        <f t="shared" si="16"/>
        <v>#DIV/0!</v>
      </c>
      <c r="AB39" s="12" t="e">
        <f t="shared" si="4"/>
        <v>#DIV/0!</v>
      </c>
      <c r="AC39">
        <f t="shared" si="5"/>
        <v>0</v>
      </c>
      <c r="AD39" s="12" t="e">
        <f t="shared" si="17"/>
        <v>#DIV/0!</v>
      </c>
      <c r="AE39" t="e">
        <f t="shared" si="18"/>
        <v>#DIV/0!</v>
      </c>
      <c r="AF39" t="e">
        <f t="shared" si="19"/>
        <v>#DIV/0!</v>
      </c>
      <c r="AG39">
        <f t="shared" si="19"/>
        <v>0</v>
      </c>
      <c r="AI39" t="e">
        <f t="shared" si="20"/>
        <v>#DIV/0!</v>
      </c>
      <c r="AJ39">
        <f t="shared" si="21"/>
        <v>0</v>
      </c>
      <c r="AK39" t="e">
        <f t="shared" si="22"/>
        <v>#DIV/0!</v>
      </c>
      <c r="AL39">
        <f t="shared" si="22"/>
        <v>0</v>
      </c>
      <c r="AM39" t="e">
        <f t="shared" si="23"/>
        <v>#DIV/0!</v>
      </c>
      <c r="AN39">
        <f t="shared" si="23"/>
        <v>0</v>
      </c>
      <c r="AO39" s="31" t="e">
        <f t="shared" si="24"/>
        <v>#DIV/0!</v>
      </c>
      <c r="AP39">
        <f t="shared" si="25"/>
        <v>0</v>
      </c>
      <c r="AQ39" s="31" t="e">
        <f t="shared" si="6"/>
        <v>#DIV/0!</v>
      </c>
      <c r="AT39" s="12" t="e">
        <f t="shared" si="26"/>
        <v>#DIV/0!</v>
      </c>
      <c r="AU39">
        <f t="shared" si="27"/>
        <v>0</v>
      </c>
      <c r="AV39" s="12" t="e">
        <f t="shared" si="7"/>
        <v>#DIV/0!</v>
      </c>
      <c r="AX39" t="e">
        <f t="shared" si="28"/>
        <v>#DIV/0!</v>
      </c>
      <c r="AY39" t="e">
        <f t="shared" si="29"/>
        <v>#DIV/0!</v>
      </c>
      <c r="AZ39" s="12" t="e">
        <f t="shared" si="30"/>
        <v>#DIV/0!</v>
      </c>
      <c r="BA39">
        <f t="shared" si="31"/>
        <v>0</v>
      </c>
      <c r="BB39" s="12" t="e">
        <f t="shared" si="32"/>
        <v>#DIV/0!</v>
      </c>
      <c r="BD39" t="e">
        <f t="shared" si="33"/>
        <v>#DIV/0!</v>
      </c>
      <c r="BE39" t="e">
        <f t="shared" si="34"/>
        <v>#DIV/0!</v>
      </c>
      <c r="BF39" t="e">
        <f t="shared" si="35"/>
        <v>#DIV/0!</v>
      </c>
      <c r="BH39" s="12">
        <v>2.4532400000000001</v>
      </c>
      <c r="BM39" s="12">
        <v>7.7570800000000002</v>
      </c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</row>
    <row r="40" spans="5:85" ht="16.2">
      <c r="E40" s="12">
        <v>5</v>
      </c>
      <c r="F40" s="12">
        <v>1.007825032</v>
      </c>
      <c r="G40" s="12">
        <v>15.9949146221</v>
      </c>
      <c r="H40" s="12">
        <f t="shared" si="0"/>
        <v>18.0105646861</v>
      </c>
      <c r="I40" s="12">
        <f t="shared" si="8"/>
        <v>90.052823430499998</v>
      </c>
      <c r="J40" s="12">
        <f t="shared" si="9"/>
        <v>91.060648462499998</v>
      </c>
      <c r="K40">
        <f t="shared" si="10"/>
        <v>18.0105646861</v>
      </c>
      <c r="L40">
        <f t="shared" si="11"/>
        <v>73.050083776400001</v>
      </c>
      <c r="M40" s="12">
        <v>5</v>
      </c>
      <c r="N40" s="12" t="s">
        <v>321</v>
      </c>
      <c r="O40" s="12"/>
      <c r="P40">
        <v>7.8703700000000003</v>
      </c>
      <c r="Q40">
        <v>0.97904999999999998</v>
      </c>
      <c r="R40">
        <v>2.3661500000000002</v>
      </c>
      <c r="S40">
        <v>0.99943000000000004</v>
      </c>
      <c r="T40">
        <f t="shared" si="12"/>
        <v>9.2666525189051168</v>
      </c>
      <c r="U40">
        <f t="shared" si="13"/>
        <v>2.7859287247749904</v>
      </c>
      <c r="V40">
        <f t="shared" si="3"/>
        <v>2.2349097022266582</v>
      </c>
      <c r="W40">
        <f t="shared" si="14"/>
        <v>8.9931100031648512</v>
      </c>
      <c r="X40">
        <v>4</v>
      </c>
      <c r="Y40" s="12">
        <f>(SUM(W40:W43))/X40</f>
        <v>9.375958592607704</v>
      </c>
      <c r="Z40">
        <v>9.9225102980677455</v>
      </c>
      <c r="AA40" s="12">
        <f t="shared" si="16"/>
        <v>0.5465517054600415</v>
      </c>
      <c r="AB40" s="12">
        <f t="shared" si="4"/>
        <v>1.4956215180319742E-2</v>
      </c>
      <c r="AC40">
        <f t="shared" si="5"/>
        <v>1.675071926601749E-2</v>
      </c>
      <c r="AD40" s="12">
        <f t="shared" si="17"/>
        <v>1.7945040856977481E-3</v>
      </c>
      <c r="AE40">
        <f t="shared" si="18"/>
        <v>2.3962496296420752E-21</v>
      </c>
      <c r="AF40">
        <f t="shared" si="19"/>
        <v>115.70631597480987</v>
      </c>
      <c r="AG40">
        <f t="shared" si="19"/>
        <v>129.58920374116468</v>
      </c>
      <c r="AH40">
        <v>5</v>
      </c>
      <c r="AI40">
        <f t="shared" si="20"/>
        <v>201.3511654120102</v>
      </c>
      <c r="AJ40">
        <f t="shared" si="21"/>
        <v>225.51005084094606</v>
      </c>
      <c r="AK40">
        <f t="shared" si="22"/>
        <v>6.5328958260641153E-20</v>
      </c>
      <c r="AL40">
        <f t="shared" si="22"/>
        <v>7.3167377345929537E-20</v>
      </c>
      <c r="AM40">
        <f t="shared" si="23"/>
        <v>39342.024963857279</v>
      </c>
      <c r="AN40">
        <f t="shared" si="23"/>
        <v>44062.432077962148</v>
      </c>
      <c r="AO40" s="31">
        <f t="shared" si="24"/>
        <v>39.342024963857277</v>
      </c>
      <c r="AP40">
        <f t="shared" si="25"/>
        <v>44.06243207796215</v>
      </c>
      <c r="AQ40" s="31">
        <f t="shared" si="6"/>
        <v>4.7204071141048729</v>
      </c>
      <c r="AR40" s="12">
        <v>5</v>
      </c>
      <c r="AT40" s="12">
        <f t="shared" si="26"/>
        <v>0.40775133311418166</v>
      </c>
      <c r="AU40">
        <f t="shared" si="27"/>
        <v>0.45667490264030963</v>
      </c>
      <c r="AV40" s="12">
        <f t="shared" si="7"/>
        <v>4.8923569526127975E-2</v>
      </c>
      <c r="AW40" s="12">
        <v>5</v>
      </c>
      <c r="AX40">
        <f t="shared" si="28"/>
        <v>1.559156239364995E-20</v>
      </c>
      <c r="AY40">
        <f t="shared" si="29"/>
        <v>9389.4599462191782</v>
      </c>
      <c r="AZ40" s="12">
        <f t="shared" si="30"/>
        <v>9.3894599462191781</v>
      </c>
      <c r="BA40">
        <f t="shared" si="31"/>
        <v>10.516043378781523</v>
      </c>
      <c r="BB40" s="12">
        <f t="shared" si="32"/>
        <v>1.1265834325623452</v>
      </c>
      <c r="BD40">
        <f t="shared" si="33"/>
        <v>14.956215180319742</v>
      </c>
      <c r="BE40">
        <f t="shared" si="34"/>
        <v>1.7351099214826752E-2</v>
      </c>
      <c r="BF40">
        <f t="shared" si="35"/>
        <v>17.351099214826753</v>
      </c>
      <c r="BH40" s="12">
        <v>2.4412600000000002</v>
      </c>
      <c r="BM40" s="12">
        <v>7.7999599999999996</v>
      </c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</row>
    <row r="41" spans="5:85" ht="16.2">
      <c r="E41" s="12">
        <v>5</v>
      </c>
      <c r="F41" s="12">
        <v>1.007825032</v>
      </c>
      <c r="G41" s="12">
        <v>15.9949146221</v>
      </c>
      <c r="H41" s="12">
        <f t="shared" si="0"/>
        <v>18.0105646861</v>
      </c>
      <c r="I41" s="12">
        <f t="shared" si="8"/>
        <v>90.052823430499998</v>
      </c>
      <c r="J41" s="12">
        <f t="shared" si="9"/>
        <v>91.060648462499998</v>
      </c>
      <c r="K41">
        <f t="shared" si="10"/>
        <v>18.0105646861</v>
      </c>
      <c r="L41">
        <f t="shared" si="11"/>
        <v>73.050083776400001</v>
      </c>
      <c r="M41" s="12">
        <v>5</v>
      </c>
      <c r="N41" s="12" t="s">
        <v>322</v>
      </c>
      <c r="O41" s="12"/>
      <c r="P41">
        <v>7.9150499999999999</v>
      </c>
      <c r="Q41">
        <v>0.97931000000000001</v>
      </c>
      <c r="R41">
        <v>2.46482</v>
      </c>
      <c r="S41">
        <v>0.99822</v>
      </c>
      <c r="T41">
        <f t="shared" si="12"/>
        <v>9.3192591987111069</v>
      </c>
      <c r="U41">
        <f t="shared" si="13"/>
        <v>2.9021037716965923</v>
      </c>
      <c r="V41">
        <f t="shared" si="3"/>
        <v>2.3281068961149174</v>
      </c>
      <c r="W41">
        <f t="shared" si="14"/>
        <v>9.0237747253033618</v>
      </c>
      <c r="Y41" s="12" t="e">
        <f t="shared" si="37"/>
        <v>#DIV/0!</v>
      </c>
      <c r="AA41" s="12" t="e">
        <f t="shared" si="16"/>
        <v>#DIV/0!</v>
      </c>
      <c r="AB41" s="12" t="e">
        <f t="shared" si="4"/>
        <v>#DIV/0!</v>
      </c>
      <c r="AC41">
        <f t="shared" si="5"/>
        <v>0</v>
      </c>
      <c r="AD41" s="12" t="e">
        <f t="shared" si="17"/>
        <v>#DIV/0!</v>
      </c>
      <c r="AE41" t="e">
        <f t="shared" si="18"/>
        <v>#DIV/0!</v>
      </c>
      <c r="AF41" t="e">
        <f t="shared" si="19"/>
        <v>#DIV/0!</v>
      </c>
      <c r="AG41">
        <f t="shared" si="19"/>
        <v>0</v>
      </c>
      <c r="AH41">
        <v>5</v>
      </c>
      <c r="AI41" t="e">
        <f t="shared" si="20"/>
        <v>#DIV/0!</v>
      </c>
      <c r="AJ41">
        <f t="shared" si="21"/>
        <v>0</v>
      </c>
      <c r="AK41" t="e">
        <f t="shared" si="22"/>
        <v>#DIV/0!</v>
      </c>
      <c r="AL41">
        <f t="shared" si="22"/>
        <v>0</v>
      </c>
      <c r="AM41" t="e">
        <f t="shared" si="23"/>
        <v>#DIV/0!</v>
      </c>
      <c r="AN41">
        <f t="shared" si="23"/>
        <v>0</v>
      </c>
      <c r="AO41" s="31" t="e">
        <f t="shared" si="24"/>
        <v>#DIV/0!</v>
      </c>
      <c r="AP41">
        <f t="shared" si="25"/>
        <v>0</v>
      </c>
      <c r="AQ41" s="31" t="e">
        <f t="shared" si="6"/>
        <v>#DIV/0!</v>
      </c>
      <c r="AR41" s="12">
        <v>5</v>
      </c>
      <c r="AT41" s="12" t="e">
        <f t="shared" si="26"/>
        <v>#DIV/0!</v>
      </c>
      <c r="AU41">
        <f t="shared" si="27"/>
        <v>0</v>
      </c>
      <c r="AV41" s="12" t="e">
        <f t="shared" si="7"/>
        <v>#DIV/0!</v>
      </c>
      <c r="AW41" s="12">
        <v>5</v>
      </c>
      <c r="AX41" t="e">
        <f t="shared" si="28"/>
        <v>#DIV/0!</v>
      </c>
      <c r="AY41" t="e">
        <f t="shared" si="29"/>
        <v>#DIV/0!</v>
      </c>
      <c r="AZ41" s="12" t="e">
        <f t="shared" si="30"/>
        <v>#DIV/0!</v>
      </c>
      <c r="BA41">
        <f t="shared" si="31"/>
        <v>0</v>
      </c>
      <c r="BB41" s="12" t="e">
        <f t="shared" si="32"/>
        <v>#DIV/0!</v>
      </c>
      <c r="BD41" t="e">
        <f t="shared" si="33"/>
        <v>#DIV/0!</v>
      </c>
      <c r="BE41" t="e">
        <f t="shared" si="34"/>
        <v>#DIV/0!</v>
      </c>
      <c r="BF41" t="e">
        <f t="shared" si="35"/>
        <v>#DIV/0!</v>
      </c>
      <c r="BH41" s="12">
        <v>2.5382600000000002</v>
      </c>
      <c r="BM41" s="12">
        <v>7.8704099999999997</v>
      </c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</row>
    <row r="42" spans="5:85" ht="16.2">
      <c r="E42" s="12">
        <v>5</v>
      </c>
      <c r="F42" s="12">
        <v>1.007825032</v>
      </c>
      <c r="G42" s="12">
        <v>15.9949146221</v>
      </c>
      <c r="H42" s="12">
        <f t="shared" si="0"/>
        <v>18.0105646861</v>
      </c>
      <c r="I42" s="12">
        <f t="shared" si="8"/>
        <v>90.052823430499998</v>
      </c>
      <c r="J42" s="12">
        <f t="shared" si="9"/>
        <v>91.060648462499998</v>
      </c>
      <c r="K42">
        <f t="shared" si="10"/>
        <v>18.0105646861</v>
      </c>
      <c r="L42">
        <f t="shared" si="11"/>
        <v>73.050083776400001</v>
      </c>
      <c r="M42" s="12">
        <v>5</v>
      </c>
      <c r="N42" s="12" t="s">
        <v>323</v>
      </c>
      <c r="O42" s="12"/>
      <c r="P42">
        <v>8.6383399999999995</v>
      </c>
      <c r="Q42">
        <v>0.97840000000000005</v>
      </c>
      <c r="R42">
        <v>2.3650899999999999</v>
      </c>
      <c r="S42">
        <v>0.99919000000000002</v>
      </c>
      <c r="T42">
        <f t="shared" si="12"/>
        <v>10.170868093896324</v>
      </c>
      <c r="U42">
        <f t="shared" si="13"/>
        <v>2.7846806701511237</v>
      </c>
      <c r="V42">
        <f t="shared" si="3"/>
        <v>2.2339084959276656</v>
      </c>
      <c r="W42">
        <f t="shared" si="14"/>
        <v>9.9225102980677455</v>
      </c>
      <c r="Y42" s="12" t="e">
        <f t="shared" si="37"/>
        <v>#DIV/0!</v>
      </c>
      <c r="AA42" s="12" t="e">
        <f t="shared" si="16"/>
        <v>#DIV/0!</v>
      </c>
      <c r="AB42" s="12" t="e">
        <f t="shared" si="4"/>
        <v>#DIV/0!</v>
      </c>
      <c r="AC42">
        <f t="shared" si="5"/>
        <v>0</v>
      </c>
      <c r="AD42" s="12" t="e">
        <f t="shared" si="17"/>
        <v>#DIV/0!</v>
      </c>
      <c r="AE42" t="e">
        <f t="shared" si="18"/>
        <v>#DIV/0!</v>
      </c>
      <c r="AF42" t="e">
        <f t="shared" si="19"/>
        <v>#DIV/0!</v>
      </c>
      <c r="AG42">
        <f t="shared" si="19"/>
        <v>0</v>
      </c>
      <c r="AH42">
        <v>5</v>
      </c>
      <c r="AI42" t="e">
        <f t="shared" si="20"/>
        <v>#DIV/0!</v>
      </c>
      <c r="AJ42">
        <f t="shared" si="21"/>
        <v>0</v>
      </c>
      <c r="AK42" t="e">
        <f t="shared" si="22"/>
        <v>#DIV/0!</v>
      </c>
      <c r="AL42">
        <f t="shared" si="22"/>
        <v>0</v>
      </c>
      <c r="AM42" t="e">
        <f t="shared" si="23"/>
        <v>#DIV/0!</v>
      </c>
      <c r="AN42">
        <f t="shared" si="23"/>
        <v>0</v>
      </c>
      <c r="AO42" s="31" t="e">
        <f t="shared" si="24"/>
        <v>#DIV/0!</v>
      </c>
      <c r="AP42">
        <f t="shared" si="25"/>
        <v>0</v>
      </c>
      <c r="AQ42" s="31" t="e">
        <f t="shared" si="6"/>
        <v>#DIV/0!</v>
      </c>
      <c r="AR42" s="12">
        <v>5</v>
      </c>
      <c r="AT42" s="12" t="e">
        <f t="shared" si="26"/>
        <v>#DIV/0!</v>
      </c>
      <c r="AU42">
        <f t="shared" si="27"/>
        <v>0</v>
      </c>
      <c r="AV42" s="12" t="e">
        <f t="shared" si="7"/>
        <v>#DIV/0!</v>
      </c>
      <c r="AW42" s="12">
        <v>5</v>
      </c>
      <c r="AX42" t="e">
        <f t="shared" si="28"/>
        <v>#DIV/0!</v>
      </c>
      <c r="AY42" t="e">
        <f t="shared" si="29"/>
        <v>#DIV/0!</v>
      </c>
      <c r="AZ42" s="12" t="e">
        <f t="shared" si="30"/>
        <v>#DIV/0!</v>
      </c>
      <c r="BA42">
        <f t="shared" si="31"/>
        <v>0</v>
      </c>
      <c r="BB42" s="12" t="e">
        <f t="shared" si="32"/>
        <v>#DIV/0!</v>
      </c>
      <c r="BD42" t="e">
        <f t="shared" si="33"/>
        <v>#DIV/0!</v>
      </c>
      <c r="BE42" t="e">
        <f t="shared" si="34"/>
        <v>#DIV/0!</v>
      </c>
      <c r="BF42" t="e">
        <f t="shared" si="35"/>
        <v>#DIV/0!</v>
      </c>
      <c r="BH42" s="12">
        <v>2.39602</v>
      </c>
      <c r="BJ42" s="12"/>
      <c r="BK42" s="12"/>
      <c r="BL42" s="12"/>
      <c r="BM42" s="12">
        <v>7.8090099999999998</v>
      </c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</row>
    <row r="43" spans="5:85" ht="16.2">
      <c r="E43" s="12">
        <v>5</v>
      </c>
      <c r="F43" s="12">
        <v>1.007825032</v>
      </c>
      <c r="G43" s="12">
        <v>15.9949146221</v>
      </c>
      <c r="H43" s="12">
        <f t="shared" si="0"/>
        <v>18.0105646861</v>
      </c>
      <c r="I43" s="12">
        <f t="shared" si="8"/>
        <v>90.052823430499998</v>
      </c>
      <c r="J43" s="12">
        <f t="shared" si="9"/>
        <v>91.060648462499998</v>
      </c>
      <c r="K43">
        <f t="shared" si="10"/>
        <v>18.0105646861</v>
      </c>
      <c r="L43">
        <f t="shared" si="11"/>
        <v>73.050083776400001</v>
      </c>
      <c r="M43" s="12">
        <v>5</v>
      </c>
      <c r="N43" s="12" t="s">
        <v>324</v>
      </c>
      <c r="O43" s="12"/>
      <c r="P43">
        <v>8.3486799999999999</v>
      </c>
      <c r="Q43">
        <v>0.97953000000000001</v>
      </c>
      <c r="R43">
        <v>2.4018899999999999</v>
      </c>
      <c r="S43">
        <v>0.99907999999999997</v>
      </c>
      <c r="T43">
        <f t="shared" si="12"/>
        <v>9.8298195067744931</v>
      </c>
      <c r="U43">
        <f t="shared" si="13"/>
        <v>2.8280093589796933</v>
      </c>
      <c r="V43">
        <f t="shared" si="3"/>
        <v>2.2686673561190913</v>
      </c>
      <c r="W43">
        <f t="shared" si="14"/>
        <v>9.5644393438948594</v>
      </c>
      <c r="Y43" s="12" t="e">
        <f t="shared" si="37"/>
        <v>#DIV/0!</v>
      </c>
      <c r="AA43" s="12" t="e">
        <f t="shared" si="16"/>
        <v>#DIV/0!</v>
      </c>
      <c r="AB43" s="12" t="e">
        <f t="shared" si="4"/>
        <v>#DIV/0!</v>
      </c>
      <c r="AC43">
        <f t="shared" si="5"/>
        <v>0</v>
      </c>
      <c r="AD43" s="12" t="e">
        <f t="shared" si="17"/>
        <v>#DIV/0!</v>
      </c>
      <c r="AE43" t="e">
        <f t="shared" si="18"/>
        <v>#DIV/0!</v>
      </c>
      <c r="AF43" t="e">
        <f t="shared" si="19"/>
        <v>#DIV/0!</v>
      </c>
      <c r="AG43">
        <f t="shared" si="19"/>
        <v>0</v>
      </c>
      <c r="AH43">
        <v>5</v>
      </c>
      <c r="AI43" t="e">
        <f t="shared" si="20"/>
        <v>#DIV/0!</v>
      </c>
      <c r="AJ43">
        <f t="shared" si="21"/>
        <v>0</v>
      </c>
      <c r="AK43" t="e">
        <f t="shared" si="22"/>
        <v>#DIV/0!</v>
      </c>
      <c r="AL43">
        <f t="shared" si="22"/>
        <v>0</v>
      </c>
      <c r="AM43" t="e">
        <f t="shared" si="23"/>
        <v>#DIV/0!</v>
      </c>
      <c r="AN43">
        <f t="shared" si="23"/>
        <v>0</v>
      </c>
      <c r="AO43" s="31" t="e">
        <f t="shared" si="24"/>
        <v>#DIV/0!</v>
      </c>
      <c r="AP43">
        <f t="shared" si="25"/>
        <v>0</v>
      </c>
      <c r="AQ43" s="31" t="e">
        <f t="shared" si="6"/>
        <v>#DIV/0!</v>
      </c>
      <c r="AR43" s="12">
        <v>5</v>
      </c>
      <c r="AT43" s="12" t="e">
        <f t="shared" si="26"/>
        <v>#DIV/0!</v>
      </c>
      <c r="AU43">
        <f t="shared" si="27"/>
        <v>0</v>
      </c>
      <c r="AV43" s="12" t="e">
        <f t="shared" si="7"/>
        <v>#DIV/0!</v>
      </c>
      <c r="AW43" s="12">
        <v>5</v>
      </c>
      <c r="AX43" t="e">
        <f t="shared" si="28"/>
        <v>#DIV/0!</v>
      </c>
      <c r="AY43" t="e">
        <f t="shared" si="29"/>
        <v>#DIV/0!</v>
      </c>
      <c r="AZ43" s="12" t="e">
        <f t="shared" si="30"/>
        <v>#DIV/0!</v>
      </c>
      <c r="BA43">
        <f t="shared" si="31"/>
        <v>0</v>
      </c>
      <c r="BB43" s="12" t="e">
        <f t="shared" si="32"/>
        <v>#DIV/0!</v>
      </c>
      <c r="BD43" t="e">
        <f t="shared" si="33"/>
        <v>#DIV/0!</v>
      </c>
      <c r="BE43" t="e">
        <f t="shared" si="34"/>
        <v>#DIV/0!</v>
      </c>
      <c r="BF43" t="e">
        <f t="shared" si="35"/>
        <v>#DIV/0!</v>
      </c>
      <c r="BH43">
        <v>2.4718399999999998</v>
      </c>
      <c r="BI43" s="12"/>
      <c r="BJ43" s="12"/>
      <c r="BK43" s="12"/>
      <c r="BL43" s="12"/>
      <c r="BM43">
        <v>7.1811100000000003</v>
      </c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</row>
    <row r="44" spans="5:85" ht="16.2">
      <c r="F44" s="12">
        <v>1.007825032</v>
      </c>
      <c r="G44" s="12">
        <v>15.9949146221</v>
      </c>
      <c r="H44" s="12">
        <f t="shared" si="0"/>
        <v>18.0105646861</v>
      </c>
      <c r="I44" s="12">
        <f t="shared" si="8"/>
        <v>0</v>
      </c>
      <c r="J44" s="12">
        <f t="shared" si="9"/>
        <v>1.007825032</v>
      </c>
      <c r="K44">
        <f t="shared" si="10"/>
        <v>18.0105646861</v>
      </c>
      <c r="L44">
        <f t="shared" si="11"/>
        <v>-17.002739654100001</v>
      </c>
      <c r="N44" s="12"/>
      <c r="O44" s="12"/>
      <c r="T44">
        <f t="shared" si="12"/>
        <v>0</v>
      </c>
      <c r="U44">
        <f t="shared" si="13"/>
        <v>0</v>
      </c>
      <c r="V44">
        <f t="shared" si="3"/>
        <v>0</v>
      </c>
      <c r="W44">
        <f t="shared" si="14"/>
        <v>0</v>
      </c>
      <c r="Y44" s="12" t="e">
        <f t="shared" si="37"/>
        <v>#DIV/0!</v>
      </c>
      <c r="AA44" s="12" t="e">
        <f t="shared" si="16"/>
        <v>#DIV/0!</v>
      </c>
      <c r="AB44" s="12" t="e">
        <f t="shared" si="4"/>
        <v>#DIV/0!</v>
      </c>
      <c r="AC44">
        <f t="shared" si="5"/>
        <v>0</v>
      </c>
      <c r="AD44" s="12" t="e">
        <f t="shared" si="17"/>
        <v>#DIV/0!</v>
      </c>
      <c r="AE44" t="e">
        <f t="shared" si="18"/>
        <v>#DIV/0!</v>
      </c>
      <c r="AF44" t="e">
        <f t="shared" si="19"/>
        <v>#DIV/0!</v>
      </c>
      <c r="AG44">
        <f t="shared" si="19"/>
        <v>0</v>
      </c>
      <c r="AI44" t="e">
        <f t="shared" si="20"/>
        <v>#DIV/0!</v>
      </c>
      <c r="AJ44">
        <f t="shared" si="21"/>
        <v>0</v>
      </c>
      <c r="AK44" t="e">
        <f t="shared" si="22"/>
        <v>#DIV/0!</v>
      </c>
      <c r="AL44">
        <f t="shared" si="22"/>
        <v>0</v>
      </c>
      <c r="AM44" t="e">
        <f t="shared" si="23"/>
        <v>#DIV/0!</v>
      </c>
      <c r="AN44">
        <f t="shared" si="23"/>
        <v>0</v>
      </c>
      <c r="AO44" s="31" t="e">
        <f t="shared" si="24"/>
        <v>#DIV/0!</v>
      </c>
      <c r="AP44">
        <f t="shared" si="25"/>
        <v>0</v>
      </c>
      <c r="AQ44" s="31" t="e">
        <f t="shared" si="6"/>
        <v>#DIV/0!</v>
      </c>
      <c r="AT44" s="12" t="e">
        <f t="shared" si="26"/>
        <v>#DIV/0!</v>
      </c>
      <c r="AU44">
        <f t="shared" si="27"/>
        <v>0</v>
      </c>
      <c r="AV44" s="12" t="e">
        <f t="shared" si="7"/>
        <v>#DIV/0!</v>
      </c>
      <c r="AX44" t="e">
        <f t="shared" si="28"/>
        <v>#DIV/0!</v>
      </c>
      <c r="AY44" t="e">
        <f t="shared" si="29"/>
        <v>#DIV/0!</v>
      </c>
      <c r="AZ44" s="12" t="e">
        <f t="shared" si="30"/>
        <v>#DIV/0!</v>
      </c>
      <c r="BA44">
        <f t="shared" si="31"/>
        <v>0</v>
      </c>
      <c r="BB44" s="12" t="e">
        <f t="shared" si="32"/>
        <v>#DIV/0!</v>
      </c>
      <c r="BD44" t="e">
        <f t="shared" si="33"/>
        <v>#DIV/0!</v>
      </c>
      <c r="BE44" t="e">
        <f t="shared" si="34"/>
        <v>#DIV/0!</v>
      </c>
      <c r="BF44" t="e">
        <f t="shared" si="35"/>
        <v>#DIV/0!</v>
      </c>
      <c r="BH44">
        <v>2.4384999999999999</v>
      </c>
      <c r="BI44" s="12"/>
      <c r="BJ44" s="12"/>
      <c r="BK44" s="12"/>
      <c r="BL44" s="12"/>
      <c r="BM44">
        <v>7.5743099999999997</v>
      </c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</row>
    <row r="45" spans="5:85" s="12" customFormat="1" ht="16.2">
      <c r="E45" s="12">
        <v>6</v>
      </c>
      <c r="F45" s="12">
        <v>1.007825032</v>
      </c>
      <c r="G45" s="12">
        <v>15.9949146221</v>
      </c>
      <c r="H45" s="12">
        <f t="shared" si="0"/>
        <v>18.0105646861</v>
      </c>
      <c r="I45" s="12">
        <f t="shared" si="8"/>
        <v>108.06338811660001</v>
      </c>
      <c r="J45" s="12">
        <f t="shared" si="9"/>
        <v>109.07121314860001</v>
      </c>
      <c r="K45" s="12">
        <f t="shared" si="10"/>
        <v>18.0105646861</v>
      </c>
      <c r="L45">
        <f t="shared" si="11"/>
        <v>91.060648462500012</v>
      </c>
      <c r="M45" s="12">
        <v>6</v>
      </c>
      <c r="N45" s="12" t="s">
        <v>325</v>
      </c>
      <c r="P45" s="12">
        <v>7.7570800000000002</v>
      </c>
      <c r="Q45" s="12">
        <v>0.98114000000000001</v>
      </c>
      <c r="R45" s="12">
        <v>2.4532400000000001</v>
      </c>
      <c r="S45" s="12">
        <v>0.99946999999999997</v>
      </c>
      <c r="T45">
        <f t="shared" si="12"/>
        <v>9.1332637374543388</v>
      </c>
      <c r="U45">
        <f t="shared" si="13"/>
        <v>2.8884693636358634</v>
      </c>
      <c r="V45">
        <f t="shared" si="3"/>
        <v>2.4115060768453787</v>
      </c>
      <c r="W45">
        <f t="shared" si="14"/>
        <v>8.8091512042441522</v>
      </c>
      <c r="X45" s="12">
        <v>4</v>
      </c>
      <c r="Y45" s="12">
        <f>(SUM(W45:W48))/X45</f>
        <v>8.871483668590173</v>
      </c>
      <c r="Z45" s="12">
        <v>8.9244775121612783</v>
      </c>
      <c r="AA45" s="12">
        <f t="shared" si="16"/>
        <v>5.2993843571105259E-2</v>
      </c>
      <c r="AB45" s="12">
        <f t="shared" si="4"/>
        <v>1.5411029358911513E-2</v>
      </c>
      <c r="AC45">
        <f t="shared" si="5"/>
        <v>1.5595694959225128E-2</v>
      </c>
      <c r="AD45" s="12">
        <f t="shared" si="17"/>
        <v>1.8466560031361531E-4</v>
      </c>
      <c r="AE45">
        <f t="shared" si="18"/>
        <v>2.4691188879314706E-21</v>
      </c>
      <c r="AF45">
        <f t="shared" si="19"/>
        <v>119.22491158362473</v>
      </c>
      <c r="AG45">
        <f t="shared" si="19"/>
        <v>120.65354683939994</v>
      </c>
      <c r="AH45" s="12">
        <v>6</v>
      </c>
      <c r="AI45">
        <f t="shared" si="20"/>
        <v>183.71703788711295</v>
      </c>
      <c r="AJ45">
        <f t="shared" si="21"/>
        <v>185.91846235391176</v>
      </c>
      <c r="AK45">
        <f t="shared" si="22"/>
        <v>5.9607515433729548E-20</v>
      </c>
      <c r="AL45">
        <f t="shared" si="22"/>
        <v>6.0321773862833614E-20</v>
      </c>
      <c r="AM45">
        <f t="shared" si="23"/>
        <v>35896.490969153267</v>
      </c>
      <c r="AN45">
        <f t="shared" si="23"/>
        <v>36326.627522629999</v>
      </c>
      <c r="AO45" s="31">
        <f t="shared" si="24"/>
        <v>35.89649096915327</v>
      </c>
      <c r="AP45">
        <f t="shared" si="25"/>
        <v>36.326627522629998</v>
      </c>
      <c r="AQ45" s="31">
        <f t="shared" si="6"/>
        <v>0.43013655347672852</v>
      </c>
      <c r="AR45" s="12">
        <v>6</v>
      </c>
      <c r="AT45" s="12">
        <f t="shared" si="26"/>
        <v>0.37204089164805321</v>
      </c>
      <c r="AU45">
        <f t="shared" si="27"/>
        <v>0.37649894263201761</v>
      </c>
      <c r="AV45" s="12">
        <f t="shared" si="7"/>
        <v>4.4580509839644011E-3</v>
      </c>
      <c r="AW45" s="12">
        <v>6</v>
      </c>
      <c r="AX45">
        <f t="shared" si="28"/>
        <v>1.4226069430152973E-20</v>
      </c>
      <c r="AY45">
        <f t="shared" si="29"/>
        <v>8567.1407222765683</v>
      </c>
      <c r="AZ45" s="12">
        <f t="shared" si="30"/>
        <v>8.5671407222765676</v>
      </c>
      <c r="BA45">
        <f t="shared" si="31"/>
        <v>8.6697981209230512</v>
      </c>
      <c r="BB45" s="12">
        <f t="shared" si="32"/>
        <v>0.1026573986464836</v>
      </c>
      <c r="BD45">
        <f t="shared" si="33"/>
        <v>15.411029358911513</v>
      </c>
      <c r="BE45">
        <f t="shared" si="34"/>
        <v>1.5831507830166461E-2</v>
      </c>
      <c r="BF45">
        <f t="shared" si="35"/>
        <v>15.831507830166462</v>
      </c>
      <c r="BH45">
        <v>2.4769700000000001</v>
      </c>
      <c r="BM45">
        <v>7.3499800000000004</v>
      </c>
      <c r="BT45" s="3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3"/>
      <c r="CF45" s="3"/>
      <c r="CG45" s="3"/>
    </row>
    <row r="46" spans="5:85" s="12" customFormat="1" ht="16.2">
      <c r="E46" s="12">
        <v>6</v>
      </c>
      <c r="F46" s="12">
        <v>1.007825032</v>
      </c>
      <c r="G46" s="12">
        <v>15.9949146221</v>
      </c>
      <c r="H46" s="12">
        <f t="shared" si="0"/>
        <v>18.0105646861</v>
      </c>
      <c r="I46" s="12">
        <f t="shared" si="8"/>
        <v>108.06338811660001</v>
      </c>
      <c r="J46" s="12">
        <f t="shared" si="9"/>
        <v>109.07121314860001</v>
      </c>
      <c r="K46" s="12">
        <f t="shared" si="10"/>
        <v>18.0105646861</v>
      </c>
      <c r="L46">
        <f t="shared" si="11"/>
        <v>91.060648462500012</v>
      </c>
      <c r="M46" s="12">
        <v>6</v>
      </c>
      <c r="N46" s="12" t="s">
        <v>326</v>
      </c>
      <c r="P46" s="12">
        <v>7.7999599999999996</v>
      </c>
      <c r="Q46" s="12">
        <v>0.98409999999999997</v>
      </c>
      <c r="R46" s="12">
        <v>2.4412600000000002</v>
      </c>
      <c r="S46" s="12">
        <v>0.99895</v>
      </c>
      <c r="T46">
        <f t="shared" si="12"/>
        <v>9.1837510792198014</v>
      </c>
      <c r="U46">
        <f t="shared" si="13"/>
        <v>2.8743639915661281</v>
      </c>
      <c r="V46">
        <f t="shared" si="3"/>
        <v>2.3997298776962501</v>
      </c>
      <c r="W46">
        <f t="shared" si="14"/>
        <v>8.8646816298817406</v>
      </c>
      <c r="Y46" s="12" t="e">
        <f t="shared" si="37"/>
        <v>#DIV/0!</v>
      </c>
      <c r="AA46" s="12" t="e">
        <f t="shared" si="16"/>
        <v>#DIV/0!</v>
      </c>
      <c r="AB46" s="12" t="e">
        <f t="shared" si="4"/>
        <v>#DIV/0!</v>
      </c>
      <c r="AC46">
        <f t="shared" si="5"/>
        <v>0</v>
      </c>
      <c r="AD46" s="12" t="e">
        <f t="shared" si="17"/>
        <v>#DIV/0!</v>
      </c>
      <c r="AE46" t="e">
        <f t="shared" si="18"/>
        <v>#DIV/0!</v>
      </c>
      <c r="AF46" t="e">
        <f t="shared" si="19"/>
        <v>#DIV/0!</v>
      </c>
      <c r="AG46">
        <f t="shared" si="19"/>
        <v>0</v>
      </c>
      <c r="AH46" s="12">
        <v>6</v>
      </c>
      <c r="AI46" t="e">
        <f t="shared" si="20"/>
        <v>#DIV/0!</v>
      </c>
      <c r="AJ46">
        <f t="shared" si="21"/>
        <v>0</v>
      </c>
      <c r="AK46" t="e">
        <f t="shared" si="22"/>
        <v>#DIV/0!</v>
      </c>
      <c r="AL46">
        <f t="shared" si="22"/>
        <v>0</v>
      </c>
      <c r="AM46" t="e">
        <f t="shared" si="23"/>
        <v>#DIV/0!</v>
      </c>
      <c r="AN46">
        <f t="shared" si="23"/>
        <v>0</v>
      </c>
      <c r="AO46" s="31" t="e">
        <f t="shared" si="24"/>
        <v>#DIV/0!</v>
      </c>
      <c r="AP46">
        <f t="shared" si="25"/>
        <v>0</v>
      </c>
      <c r="AQ46" s="31" t="e">
        <f t="shared" si="6"/>
        <v>#DIV/0!</v>
      </c>
      <c r="AR46" s="12">
        <v>6</v>
      </c>
      <c r="AT46" s="12" t="e">
        <f t="shared" si="26"/>
        <v>#DIV/0!</v>
      </c>
      <c r="AU46">
        <f t="shared" si="27"/>
        <v>0</v>
      </c>
      <c r="AV46" s="12" t="e">
        <f t="shared" si="7"/>
        <v>#DIV/0!</v>
      </c>
      <c r="AW46" s="12">
        <v>6</v>
      </c>
      <c r="AX46" t="e">
        <f t="shared" si="28"/>
        <v>#DIV/0!</v>
      </c>
      <c r="AY46" t="e">
        <f t="shared" si="29"/>
        <v>#DIV/0!</v>
      </c>
      <c r="AZ46" s="12" t="e">
        <f t="shared" si="30"/>
        <v>#DIV/0!</v>
      </c>
      <c r="BA46">
        <f t="shared" si="31"/>
        <v>0</v>
      </c>
      <c r="BB46" s="12" t="e">
        <f t="shared" si="32"/>
        <v>#DIV/0!</v>
      </c>
      <c r="BD46" t="e">
        <f t="shared" si="33"/>
        <v>#DIV/0!</v>
      </c>
      <c r="BE46" t="e">
        <f t="shared" si="34"/>
        <v>#DIV/0!</v>
      </c>
      <c r="BF46" t="e">
        <f t="shared" si="35"/>
        <v>#DIV/0!</v>
      </c>
      <c r="BH46">
        <v>2.4547099999999999</v>
      </c>
      <c r="BI46"/>
      <c r="BJ46"/>
      <c r="BK46"/>
      <c r="BL46"/>
      <c r="BM46">
        <v>7.0179099999999996</v>
      </c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</row>
    <row r="47" spans="5:85" s="12" customFormat="1" ht="16.2">
      <c r="E47" s="12">
        <v>6</v>
      </c>
      <c r="F47" s="12">
        <v>1.007825032</v>
      </c>
      <c r="G47" s="12">
        <v>15.9949146221</v>
      </c>
      <c r="H47" s="12">
        <f t="shared" si="0"/>
        <v>18.0105646861</v>
      </c>
      <c r="I47" s="12">
        <f t="shared" si="8"/>
        <v>108.06338811660001</v>
      </c>
      <c r="J47" s="12">
        <f t="shared" si="9"/>
        <v>109.07121314860001</v>
      </c>
      <c r="K47" s="12">
        <f t="shared" si="10"/>
        <v>18.0105646861</v>
      </c>
      <c r="L47">
        <f t="shared" si="11"/>
        <v>91.060648462500012</v>
      </c>
      <c r="M47" s="12">
        <v>6</v>
      </c>
      <c r="N47" s="12" t="s">
        <v>327</v>
      </c>
      <c r="P47" s="12">
        <v>7.8704099999999997</v>
      </c>
      <c r="Q47" s="12">
        <v>0.98724999999999996</v>
      </c>
      <c r="R47" s="12">
        <v>2.5382600000000002</v>
      </c>
      <c r="S47" s="12">
        <v>0.99861999999999995</v>
      </c>
      <c r="T47">
        <f t="shared" si="12"/>
        <v>9.2666996153060168</v>
      </c>
      <c r="U47">
        <f t="shared" si="13"/>
        <v>2.9885727637501289</v>
      </c>
      <c r="V47">
        <f t="shared" si="3"/>
        <v>2.4950797372509621</v>
      </c>
      <c r="W47">
        <f t="shared" si="14"/>
        <v>8.9244775121612783</v>
      </c>
      <c r="Y47" s="12" t="e">
        <f t="shared" si="37"/>
        <v>#DIV/0!</v>
      </c>
      <c r="AA47" s="12" t="e">
        <f t="shared" si="16"/>
        <v>#DIV/0!</v>
      </c>
      <c r="AB47" s="12" t="e">
        <f t="shared" si="4"/>
        <v>#DIV/0!</v>
      </c>
      <c r="AC47">
        <f t="shared" si="5"/>
        <v>0</v>
      </c>
      <c r="AD47" s="12" t="e">
        <f t="shared" si="17"/>
        <v>#DIV/0!</v>
      </c>
      <c r="AE47" t="e">
        <f t="shared" si="18"/>
        <v>#DIV/0!</v>
      </c>
      <c r="AF47" t="e">
        <f t="shared" si="19"/>
        <v>#DIV/0!</v>
      </c>
      <c r="AG47">
        <f t="shared" si="19"/>
        <v>0</v>
      </c>
      <c r="AH47" s="12">
        <v>6</v>
      </c>
      <c r="AI47" t="e">
        <f t="shared" si="20"/>
        <v>#DIV/0!</v>
      </c>
      <c r="AJ47">
        <f t="shared" si="21"/>
        <v>0</v>
      </c>
      <c r="AK47" t="e">
        <f t="shared" si="22"/>
        <v>#DIV/0!</v>
      </c>
      <c r="AL47">
        <f t="shared" si="22"/>
        <v>0</v>
      </c>
      <c r="AM47" t="e">
        <f t="shared" si="23"/>
        <v>#DIV/0!</v>
      </c>
      <c r="AN47">
        <f t="shared" si="23"/>
        <v>0</v>
      </c>
      <c r="AO47" s="31" t="e">
        <f t="shared" si="24"/>
        <v>#DIV/0!</v>
      </c>
      <c r="AP47">
        <f t="shared" si="25"/>
        <v>0</v>
      </c>
      <c r="AQ47" s="31" t="e">
        <f t="shared" si="6"/>
        <v>#DIV/0!</v>
      </c>
      <c r="AR47" s="12">
        <v>6</v>
      </c>
      <c r="AT47" s="12" t="e">
        <f t="shared" si="26"/>
        <v>#DIV/0!</v>
      </c>
      <c r="AU47">
        <f t="shared" si="27"/>
        <v>0</v>
      </c>
      <c r="AV47" s="12" t="e">
        <f t="shared" si="7"/>
        <v>#DIV/0!</v>
      </c>
      <c r="AW47" s="12">
        <v>6</v>
      </c>
      <c r="AX47" t="e">
        <f t="shared" si="28"/>
        <v>#DIV/0!</v>
      </c>
      <c r="AY47" t="e">
        <f t="shared" si="29"/>
        <v>#DIV/0!</v>
      </c>
      <c r="AZ47" s="12" t="e">
        <f t="shared" si="30"/>
        <v>#DIV/0!</v>
      </c>
      <c r="BA47">
        <f t="shared" si="31"/>
        <v>0</v>
      </c>
      <c r="BB47" s="12" t="e">
        <f t="shared" si="32"/>
        <v>#DIV/0!</v>
      </c>
      <c r="BD47" t="e">
        <f t="shared" si="33"/>
        <v>#DIV/0!</v>
      </c>
      <c r="BE47" t="e">
        <f t="shared" si="34"/>
        <v>#DIV/0!</v>
      </c>
      <c r="BF47" t="e">
        <f t="shared" si="35"/>
        <v>#DIV/0!</v>
      </c>
      <c r="BH47">
        <v>2.5297900000000002</v>
      </c>
      <c r="BI47"/>
      <c r="BJ47"/>
      <c r="BK47"/>
      <c r="BL47"/>
      <c r="BM47">
        <v>6.7157400000000003</v>
      </c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</row>
    <row r="48" spans="5:85" s="12" customFormat="1" ht="16.2">
      <c r="E48" s="12">
        <v>6</v>
      </c>
      <c r="F48" s="12">
        <v>1.007825032</v>
      </c>
      <c r="G48" s="12">
        <v>15.9949146221</v>
      </c>
      <c r="H48" s="12">
        <f t="shared" si="0"/>
        <v>18.0105646861</v>
      </c>
      <c r="I48" s="12">
        <f t="shared" si="8"/>
        <v>108.06338811660001</v>
      </c>
      <c r="J48" s="12">
        <f t="shared" si="9"/>
        <v>109.07121314860001</v>
      </c>
      <c r="K48" s="12">
        <f t="shared" si="10"/>
        <v>18.0105646861</v>
      </c>
      <c r="L48">
        <f t="shared" si="11"/>
        <v>91.060648462500012</v>
      </c>
      <c r="M48" s="12">
        <v>6</v>
      </c>
      <c r="N48" s="12" t="s">
        <v>328</v>
      </c>
      <c r="P48" s="12">
        <v>7.8090099999999998</v>
      </c>
      <c r="Q48" s="12">
        <v>0.98287000000000002</v>
      </c>
      <c r="R48" s="12">
        <v>2.39602</v>
      </c>
      <c r="S48" s="12">
        <v>0.99922</v>
      </c>
      <c r="T48">
        <f t="shared" si="12"/>
        <v>9.1944066399235673</v>
      </c>
      <c r="U48">
        <f t="shared" si="13"/>
        <v>2.8210979621475278</v>
      </c>
      <c r="V48">
        <f t="shared" si="3"/>
        <v>2.3552594895905266</v>
      </c>
      <c r="W48">
        <f t="shared" si="14"/>
        <v>8.8876243280735245</v>
      </c>
      <c r="Y48" s="12" t="e">
        <f t="shared" si="37"/>
        <v>#DIV/0!</v>
      </c>
      <c r="AA48" s="12" t="e">
        <f t="shared" si="16"/>
        <v>#DIV/0!</v>
      </c>
      <c r="AB48" s="12" t="e">
        <f t="shared" si="4"/>
        <v>#DIV/0!</v>
      </c>
      <c r="AC48">
        <f t="shared" si="5"/>
        <v>0</v>
      </c>
      <c r="AD48" s="12" t="e">
        <f t="shared" si="17"/>
        <v>#DIV/0!</v>
      </c>
      <c r="AE48" t="e">
        <f t="shared" si="18"/>
        <v>#DIV/0!</v>
      </c>
      <c r="AF48" t="e">
        <f t="shared" si="19"/>
        <v>#DIV/0!</v>
      </c>
      <c r="AG48">
        <f t="shared" si="19"/>
        <v>0</v>
      </c>
      <c r="AH48" s="12">
        <v>6</v>
      </c>
      <c r="AI48" t="e">
        <f t="shared" si="20"/>
        <v>#DIV/0!</v>
      </c>
      <c r="AJ48">
        <f t="shared" si="21"/>
        <v>0</v>
      </c>
      <c r="AK48" t="e">
        <f t="shared" si="22"/>
        <v>#DIV/0!</v>
      </c>
      <c r="AL48">
        <f t="shared" si="22"/>
        <v>0</v>
      </c>
      <c r="AM48" t="e">
        <f t="shared" si="23"/>
        <v>#DIV/0!</v>
      </c>
      <c r="AN48">
        <f t="shared" si="23"/>
        <v>0</v>
      </c>
      <c r="AO48" s="31" t="e">
        <f t="shared" si="24"/>
        <v>#DIV/0!</v>
      </c>
      <c r="AP48">
        <f t="shared" si="25"/>
        <v>0</v>
      </c>
      <c r="AQ48" s="31" t="e">
        <f t="shared" si="6"/>
        <v>#DIV/0!</v>
      </c>
      <c r="AR48" s="12">
        <v>6</v>
      </c>
      <c r="AT48" s="12" t="e">
        <f t="shared" si="26"/>
        <v>#DIV/0!</v>
      </c>
      <c r="AU48">
        <f t="shared" si="27"/>
        <v>0</v>
      </c>
      <c r="AV48" s="12" t="e">
        <f t="shared" si="7"/>
        <v>#DIV/0!</v>
      </c>
      <c r="AW48" s="12">
        <v>6</v>
      </c>
      <c r="AX48" t="e">
        <f t="shared" si="28"/>
        <v>#DIV/0!</v>
      </c>
      <c r="AY48" t="e">
        <f t="shared" si="29"/>
        <v>#DIV/0!</v>
      </c>
      <c r="AZ48" s="12" t="e">
        <f t="shared" si="30"/>
        <v>#DIV/0!</v>
      </c>
      <c r="BA48">
        <f t="shared" si="31"/>
        <v>0</v>
      </c>
      <c r="BB48" s="12" t="e">
        <f t="shared" si="32"/>
        <v>#DIV/0!</v>
      </c>
      <c r="BD48" t="e">
        <f t="shared" si="33"/>
        <v>#DIV/0!</v>
      </c>
      <c r="BE48" t="e">
        <f t="shared" si="34"/>
        <v>#DIV/0!</v>
      </c>
      <c r="BF48" t="e">
        <f t="shared" si="35"/>
        <v>#DIV/0!</v>
      </c>
      <c r="BH48">
        <v>2.5290699999999999</v>
      </c>
      <c r="BI48"/>
      <c r="BJ48"/>
      <c r="BK48"/>
      <c r="BL48"/>
      <c r="BM48">
        <v>6.9585699999999999</v>
      </c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</row>
    <row r="49" spans="5:85" ht="16.2">
      <c r="F49" s="12">
        <v>1.007825032</v>
      </c>
      <c r="G49" s="12">
        <v>15.9949146221</v>
      </c>
      <c r="H49" s="12">
        <f t="shared" si="0"/>
        <v>18.0105646861</v>
      </c>
      <c r="I49" s="12">
        <f t="shared" si="8"/>
        <v>0</v>
      </c>
      <c r="J49" s="12">
        <f t="shared" si="9"/>
        <v>1.007825032</v>
      </c>
      <c r="K49">
        <f t="shared" si="10"/>
        <v>18.0105646861</v>
      </c>
      <c r="L49">
        <f t="shared" si="11"/>
        <v>-17.002739654100001</v>
      </c>
      <c r="N49" s="12"/>
      <c r="O49" s="12"/>
      <c r="T49">
        <f t="shared" si="12"/>
        <v>0</v>
      </c>
      <c r="U49">
        <f t="shared" si="13"/>
        <v>0</v>
      </c>
      <c r="V49">
        <f t="shared" si="3"/>
        <v>0</v>
      </c>
      <c r="W49">
        <f t="shared" si="14"/>
        <v>0</v>
      </c>
      <c r="Y49" s="12" t="e">
        <f t="shared" si="37"/>
        <v>#DIV/0!</v>
      </c>
      <c r="Z49" s="12"/>
      <c r="AA49" s="12" t="e">
        <f t="shared" si="16"/>
        <v>#DIV/0!</v>
      </c>
      <c r="AB49" s="12" t="e">
        <f t="shared" si="4"/>
        <v>#DIV/0!</v>
      </c>
      <c r="AC49">
        <f t="shared" si="5"/>
        <v>0</v>
      </c>
      <c r="AD49" s="12" t="e">
        <f t="shared" si="17"/>
        <v>#DIV/0!</v>
      </c>
      <c r="AE49" t="e">
        <f t="shared" si="18"/>
        <v>#DIV/0!</v>
      </c>
      <c r="AF49" t="e">
        <f t="shared" si="19"/>
        <v>#DIV/0!</v>
      </c>
      <c r="AG49">
        <f t="shared" si="19"/>
        <v>0</v>
      </c>
      <c r="AI49" t="e">
        <f t="shared" si="20"/>
        <v>#DIV/0!</v>
      </c>
      <c r="AJ49">
        <f t="shared" si="21"/>
        <v>0</v>
      </c>
      <c r="AK49" t="e">
        <f t="shared" si="22"/>
        <v>#DIV/0!</v>
      </c>
      <c r="AL49">
        <f t="shared" si="22"/>
        <v>0</v>
      </c>
      <c r="AM49" t="e">
        <f t="shared" si="23"/>
        <v>#DIV/0!</v>
      </c>
      <c r="AN49">
        <f t="shared" si="23"/>
        <v>0</v>
      </c>
      <c r="AO49" s="31" t="e">
        <f t="shared" si="24"/>
        <v>#DIV/0!</v>
      </c>
      <c r="AP49">
        <f t="shared" si="25"/>
        <v>0</v>
      </c>
      <c r="AQ49" s="31" t="e">
        <f t="shared" si="6"/>
        <v>#DIV/0!</v>
      </c>
      <c r="AT49" s="12" t="e">
        <f t="shared" si="26"/>
        <v>#DIV/0!</v>
      </c>
      <c r="AU49">
        <f t="shared" si="27"/>
        <v>0</v>
      </c>
      <c r="AV49" s="12" t="e">
        <f t="shared" si="7"/>
        <v>#DIV/0!</v>
      </c>
      <c r="AX49" t="e">
        <f t="shared" si="28"/>
        <v>#DIV/0!</v>
      </c>
      <c r="AY49" t="e">
        <f t="shared" si="29"/>
        <v>#DIV/0!</v>
      </c>
      <c r="AZ49" s="12" t="e">
        <f t="shared" si="30"/>
        <v>#DIV/0!</v>
      </c>
      <c r="BA49">
        <f t="shared" si="31"/>
        <v>0</v>
      </c>
      <c r="BB49" s="12" t="e">
        <f t="shared" si="32"/>
        <v>#DIV/0!</v>
      </c>
      <c r="BD49" t="e">
        <f t="shared" si="33"/>
        <v>#DIV/0!</v>
      </c>
      <c r="BE49" t="e">
        <f t="shared" si="34"/>
        <v>#DIV/0!</v>
      </c>
      <c r="BF49" t="e">
        <f t="shared" si="35"/>
        <v>#DIV/0!</v>
      </c>
      <c r="BH49">
        <v>2.49579</v>
      </c>
      <c r="BM49">
        <v>7.3150599999999999</v>
      </c>
      <c r="BT49" s="2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2"/>
      <c r="CF49" s="2"/>
      <c r="CG49" s="2"/>
    </row>
    <row r="50" spans="5:85" ht="16.2">
      <c r="E50" s="12">
        <v>7</v>
      </c>
      <c r="F50" s="12">
        <v>1.007825032</v>
      </c>
      <c r="G50" s="12">
        <v>15.9949146221</v>
      </c>
      <c r="H50" s="12">
        <f t="shared" si="0"/>
        <v>18.0105646861</v>
      </c>
      <c r="I50" s="12">
        <f t="shared" si="8"/>
        <v>126.07395280270001</v>
      </c>
      <c r="J50" s="12">
        <f t="shared" si="9"/>
        <v>127.08177783470001</v>
      </c>
      <c r="K50">
        <f t="shared" si="10"/>
        <v>18.0105646861</v>
      </c>
      <c r="L50">
        <f t="shared" si="11"/>
        <v>109.07121314860001</v>
      </c>
      <c r="M50" s="12">
        <v>7</v>
      </c>
      <c r="N50" s="12" t="s">
        <v>329</v>
      </c>
      <c r="O50" s="12"/>
      <c r="P50">
        <v>7.1811100000000003</v>
      </c>
      <c r="Q50">
        <v>0.98789000000000005</v>
      </c>
      <c r="R50">
        <v>2.4718399999999998</v>
      </c>
      <c r="S50">
        <v>0.99917</v>
      </c>
      <c r="T50">
        <f t="shared" si="12"/>
        <v>8.4551108867861</v>
      </c>
      <c r="U50">
        <f t="shared" si="13"/>
        <v>2.9103691900546509</v>
      </c>
      <c r="V50">
        <f t="shared" si="3"/>
        <v>2.4978994131044652</v>
      </c>
      <c r="W50">
        <f t="shared" si="14"/>
        <v>8.0777099867388902</v>
      </c>
      <c r="X50">
        <v>4</v>
      </c>
      <c r="Y50" s="12">
        <f>(SUM(W50:W53))/X50</f>
        <v>8.2036072242127407</v>
      </c>
      <c r="Z50">
        <v>8.5708590704943859</v>
      </c>
      <c r="AA50" s="12">
        <f t="shared" si="16"/>
        <v>0.3672518462816452</v>
      </c>
      <c r="AB50" s="12">
        <f t="shared" si="4"/>
        <v>1.4935360928458664E-2</v>
      </c>
      <c r="AC50">
        <f t="shared" si="5"/>
        <v>1.6302518914394413E-2</v>
      </c>
      <c r="AD50" s="12">
        <f t="shared" si="17"/>
        <v>1.3671579859357488E-3</v>
      </c>
      <c r="AE50">
        <f t="shared" si="18"/>
        <v>2.3929084104434956E-21</v>
      </c>
      <c r="AF50">
        <f t="shared" si="19"/>
        <v>115.54498046136852</v>
      </c>
      <c r="AG50">
        <f t="shared" si="19"/>
        <v>126.12177492447043</v>
      </c>
      <c r="AH50">
        <v>7</v>
      </c>
      <c r="AI50">
        <f t="shared" si="20"/>
        <v>164.69382228744453</v>
      </c>
      <c r="AJ50">
        <f t="shared" si="21"/>
        <v>179.76961961521624</v>
      </c>
      <c r="AK50">
        <f t="shared" si="22"/>
        <v>5.3435379030391964E-20</v>
      </c>
      <c r="AL50">
        <f t="shared" si="22"/>
        <v>5.8326764348955101E-20</v>
      </c>
      <c r="AM50">
        <f t="shared" si="23"/>
        <v>32179.542912341309</v>
      </c>
      <c r="AN50">
        <f t="shared" si="23"/>
        <v>35125.204506132461</v>
      </c>
      <c r="AO50" s="31">
        <f t="shared" si="24"/>
        <v>32.179542912341311</v>
      </c>
      <c r="AP50">
        <f t="shared" si="25"/>
        <v>35.125204506132462</v>
      </c>
      <c r="AQ50" s="31">
        <f t="shared" si="6"/>
        <v>2.9456615937911508</v>
      </c>
      <c r="AR50" s="12">
        <v>7</v>
      </c>
      <c r="AT50" s="12">
        <f t="shared" si="26"/>
        <v>0.33351744180850923</v>
      </c>
      <c r="AU50">
        <f t="shared" si="27"/>
        <v>0.36404707120290392</v>
      </c>
      <c r="AV50" s="12">
        <f t="shared" si="7"/>
        <v>3.0529629394394686E-2</v>
      </c>
      <c r="AW50" s="12">
        <v>7</v>
      </c>
      <c r="AX50">
        <f t="shared" si="28"/>
        <v>1.2753012880700324E-20</v>
      </c>
      <c r="AY50">
        <f t="shared" si="29"/>
        <v>7680.0451817273697</v>
      </c>
      <c r="AZ50" s="12">
        <f t="shared" si="30"/>
        <v>7.6800451817273698</v>
      </c>
      <c r="BA50">
        <f t="shared" si="31"/>
        <v>8.3830636861238048</v>
      </c>
      <c r="BB50" s="12">
        <f t="shared" si="32"/>
        <v>0.70301850439643498</v>
      </c>
      <c r="BD50">
        <f t="shared" si="33"/>
        <v>14.935360928458664</v>
      </c>
      <c r="BE50">
        <f t="shared" si="34"/>
        <v>1.4192214108774382E-2</v>
      </c>
      <c r="BF50">
        <f t="shared" si="35"/>
        <v>14.192214108774381</v>
      </c>
      <c r="BH50">
        <v>2.54799</v>
      </c>
      <c r="BM50">
        <v>7.1623700000000001</v>
      </c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</row>
    <row r="51" spans="5:85" ht="16.2">
      <c r="E51" s="12">
        <v>7</v>
      </c>
      <c r="F51" s="12">
        <v>1.007825032</v>
      </c>
      <c r="G51" s="12">
        <v>15.9949146221</v>
      </c>
      <c r="H51" s="12">
        <f t="shared" si="0"/>
        <v>18.0105646861</v>
      </c>
      <c r="I51" s="12">
        <f t="shared" si="8"/>
        <v>126.07395280270001</v>
      </c>
      <c r="J51" s="12">
        <f t="shared" si="9"/>
        <v>127.08177783470001</v>
      </c>
      <c r="K51">
        <f t="shared" si="10"/>
        <v>18.0105646861</v>
      </c>
      <c r="L51">
        <f t="shared" si="11"/>
        <v>109.07121314860001</v>
      </c>
      <c r="M51" s="12">
        <v>7</v>
      </c>
      <c r="N51" s="12" t="s">
        <v>330</v>
      </c>
      <c r="O51" s="12"/>
      <c r="P51">
        <v>7.5743099999999997</v>
      </c>
      <c r="Q51">
        <v>0.98519999999999996</v>
      </c>
      <c r="R51">
        <v>2.4384999999999999</v>
      </c>
      <c r="S51">
        <v>0.99951999999999996</v>
      </c>
      <c r="T51">
        <f t="shared" si="12"/>
        <v>8.9180685076391839</v>
      </c>
      <c r="U51">
        <f t="shared" si="13"/>
        <v>2.8711143399039849</v>
      </c>
      <c r="V51">
        <f t="shared" si="3"/>
        <v>2.4642079256162366</v>
      </c>
      <c r="W51">
        <f t="shared" si="14"/>
        <v>8.5708590704943859</v>
      </c>
      <c r="Y51" s="12" t="e">
        <f t="shared" si="37"/>
        <v>#DIV/0!</v>
      </c>
      <c r="AA51" s="12" t="e">
        <f t="shared" si="16"/>
        <v>#DIV/0!</v>
      </c>
      <c r="AB51" s="12" t="e">
        <f t="shared" si="4"/>
        <v>#DIV/0!</v>
      </c>
      <c r="AC51">
        <f t="shared" si="5"/>
        <v>0</v>
      </c>
      <c r="AD51" s="12" t="e">
        <f t="shared" si="17"/>
        <v>#DIV/0!</v>
      </c>
      <c r="AE51" t="e">
        <f t="shared" si="18"/>
        <v>#DIV/0!</v>
      </c>
      <c r="AF51" t="e">
        <f t="shared" si="19"/>
        <v>#DIV/0!</v>
      </c>
      <c r="AG51">
        <f t="shared" si="19"/>
        <v>0</v>
      </c>
      <c r="AH51">
        <v>7</v>
      </c>
      <c r="AI51" t="e">
        <f t="shared" si="20"/>
        <v>#DIV/0!</v>
      </c>
      <c r="AJ51">
        <f t="shared" si="21"/>
        <v>0</v>
      </c>
      <c r="AK51" t="e">
        <f t="shared" si="22"/>
        <v>#DIV/0!</v>
      </c>
      <c r="AL51">
        <f t="shared" si="22"/>
        <v>0</v>
      </c>
      <c r="AM51" t="e">
        <f t="shared" si="23"/>
        <v>#DIV/0!</v>
      </c>
      <c r="AN51">
        <f t="shared" si="23"/>
        <v>0</v>
      </c>
      <c r="AO51" s="31" t="e">
        <f t="shared" si="24"/>
        <v>#DIV/0!</v>
      </c>
      <c r="AP51">
        <f t="shared" si="25"/>
        <v>0</v>
      </c>
      <c r="AQ51" s="31" t="e">
        <f t="shared" si="6"/>
        <v>#DIV/0!</v>
      </c>
      <c r="AR51" s="12">
        <v>7</v>
      </c>
      <c r="AT51" s="12" t="e">
        <f t="shared" si="26"/>
        <v>#DIV/0!</v>
      </c>
      <c r="AU51">
        <f t="shared" si="27"/>
        <v>0</v>
      </c>
      <c r="AV51" s="12" t="e">
        <f t="shared" si="7"/>
        <v>#DIV/0!</v>
      </c>
      <c r="AW51" s="12">
        <v>7</v>
      </c>
      <c r="AX51" t="e">
        <f t="shared" si="28"/>
        <v>#DIV/0!</v>
      </c>
      <c r="AY51" t="e">
        <f t="shared" si="29"/>
        <v>#DIV/0!</v>
      </c>
      <c r="AZ51" s="12" t="e">
        <f t="shared" si="30"/>
        <v>#DIV/0!</v>
      </c>
      <c r="BA51">
        <f t="shared" si="31"/>
        <v>0</v>
      </c>
      <c r="BB51" s="12" t="e">
        <f t="shared" si="32"/>
        <v>#DIV/0!</v>
      </c>
      <c r="BD51" t="e">
        <f t="shared" si="33"/>
        <v>#DIV/0!</v>
      </c>
      <c r="BE51" t="e">
        <f t="shared" si="34"/>
        <v>#DIV/0!</v>
      </c>
      <c r="BF51" t="e">
        <f t="shared" si="35"/>
        <v>#DIV/0!</v>
      </c>
      <c r="BH51">
        <v>2.5272800000000002</v>
      </c>
      <c r="BM51">
        <v>6.9019000000000004</v>
      </c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</row>
    <row r="52" spans="5:85" ht="16.2">
      <c r="E52" s="12">
        <v>7</v>
      </c>
      <c r="F52" s="12">
        <v>1.007825032</v>
      </c>
      <c r="G52" s="12">
        <v>15.9949146221</v>
      </c>
      <c r="H52" s="12">
        <f t="shared" si="0"/>
        <v>18.0105646861</v>
      </c>
      <c r="I52" s="12">
        <f t="shared" si="8"/>
        <v>126.07395280270001</v>
      </c>
      <c r="J52" s="12">
        <f t="shared" si="9"/>
        <v>127.08177783470001</v>
      </c>
      <c r="K52">
        <f t="shared" si="10"/>
        <v>18.0105646861</v>
      </c>
      <c r="L52">
        <f t="shared" si="11"/>
        <v>109.07121314860001</v>
      </c>
      <c r="M52" s="12">
        <v>7</v>
      </c>
      <c r="N52" s="12" t="s">
        <v>331</v>
      </c>
      <c r="O52" s="12"/>
      <c r="P52">
        <v>7.3499800000000004</v>
      </c>
      <c r="Q52">
        <v>0.98470999999999997</v>
      </c>
      <c r="R52">
        <v>2.4769700000000001</v>
      </c>
      <c r="S52">
        <v>0.99948000000000004</v>
      </c>
      <c r="T52">
        <f t="shared" si="12"/>
        <v>8.6539401172882897</v>
      </c>
      <c r="U52">
        <f t="shared" si="13"/>
        <v>2.9164093034701555</v>
      </c>
      <c r="V52">
        <f t="shared" si="3"/>
        <v>2.5030834962122821</v>
      </c>
      <c r="W52">
        <f t="shared" si="14"/>
        <v>8.2840360069594912</v>
      </c>
      <c r="Y52" s="12" t="e">
        <f t="shared" si="37"/>
        <v>#DIV/0!</v>
      </c>
      <c r="AA52" s="12" t="e">
        <f t="shared" si="16"/>
        <v>#DIV/0!</v>
      </c>
      <c r="AB52" s="12" t="e">
        <f t="shared" si="4"/>
        <v>#DIV/0!</v>
      </c>
      <c r="AC52">
        <f t="shared" si="5"/>
        <v>0</v>
      </c>
      <c r="AD52" s="12" t="e">
        <f t="shared" si="17"/>
        <v>#DIV/0!</v>
      </c>
      <c r="AE52" t="e">
        <f t="shared" si="18"/>
        <v>#DIV/0!</v>
      </c>
      <c r="AF52" t="e">
        <f t="shared" si="19"/>
        <v>#DIV/0!</v>
      </c>
      <c r="AG52">
        <f t="shared" si="19"/>
        <v>0</v>
      </c>
      <c r="AH52">
        <v>7</v>
      </c>
      <c r="AI52" t="e">
        <f t="shared" si="20"/>
        <v>#DIV/0!</v>
      </c>
      <c r="AJ52">
        <f t="shared" si="21"/>
        <v>0</v>
      </c>
      <c r="AK52" t="e">
        <f t="shared" si="22"/>
        <v>#DIV/0!</v>
      </c>
      <c r="AL52">
        <f t="shared" si="22"/>
        <v>0</v>
      </c>
      <c r="AM52" t="e">
        <f t="shared" si="23"/>
        <v>#DIV/0!</v>
      </c>
      <c r="AN52">
        <f t="shared" si="23"/>
        <v>0</v>
      </c>
      <c r="AO52" s="31" t="e">
        <f t="shared" si="24"/>
        <v>#DIV/0!</v>
      </c>
      <c r="AP52">
        <f t="shared" si="25"/>
        <v>0</v>
      </c>
      <c r="AQ52" s="31" t="e">
        <f t="shared" si="6"/>
        <v>#DIV/0!</v>
      </c>
      <c r="AR52" s="12">
        <v>7</v>
      </c>
      <c r="AT52" s="12" t="e">
        <f t="shared" si="26"/>
        <v>#DIV/0!</v>
      </c>
      <c r="AU52">
        <f t="shared" si="27"/>
        <v>0</v>
      </c>
      <c r="AV52" s="12" t="e">
        <f t="shared" si="7"/>
        <v>#DIV/0!</v>
      </c>
      <c r="AW52" s="12">
        <v>7</v>
      </c>
      <c r="AX52" t="e">
        <f t="shared" si="28"/>
        <v>#DIV/0!</v>
      </c>
      <c r="AY52" t="e">
        <f t="shared" si="29"/>
        <v>#DIV/0!</v>
      </c>
      <c r="AZ52" s="12" t="e">
        <f t="shared" si="30"/>
        <v>#DIV/0!</v>
      </c>
      <c r="BA52">
        <f t="shared" si="31"/>
        <v>0</v>
      </c>
      <c r="BB52" s="12" t="e">
        <f t="shared" si="32"/>
        <v>#DIV/0!</v>
      </c>
      <c r="BD52" t="e">
        <f t="shared" si="33"/>
        <v>#DIV/0!</v>
      </c>
      <c r="BE52" t="e">
        <f t="shared" si="34"/>
        <v>#DIV/0!</v>
      </c>
      <c r="BF52" t="e">
        <f t="shared" si="35"/>
        <v>#DIV/0!</v>
      </c>
      <c r="BH52">
        <v>2.5699299999999998</v>
      </c>
      <c r="BM52">
        <v>6.9084599999999998</v>
      </c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</row>
    <row r="53" spans="5:85" ht="16.2">
      <c r="E53" s="12">
        <v>7</v>
      </c>
      <c r="F53" s="12">
        <v>1.007825032</v>
      </c>
      <c r="G53" s="12">
        <v>15.9949146221</v>
      </c>
      <c r="H53" s="12">
        <f t="shared" si="0"/>
        <v>18.0105646861</v>
      </c>
      <c r="I53" s="12">
        <f t="shared" si="8"/>
        <v>126.07395280270001</v>
      </c>
      <c r="J53" s="12">
        <f t="shared" si="9"/>
        <v>127.08177783470001</v>
      </c>
      <c r="K53">
        <f t="shared" si="10"/>
        <v>18.0105646861</v>
      </c>
      <c r="L53">
        <f t="shared" si="11"/>
        <v>109.07121314860001</v>
      </c>
      <c r="M53" s="12">
        <v>7</v>
      </c>
      <c r="N53" s="12" t="s">
        <v>332</v>
      </c>
      <c r="O53" s="12"/>
      <c r="P53">
        <v>7.0179099999999996</v>
      </c>
      <c r="Q53">
        <v>0.98123000000000005</v>
      </c>
      <c r="R53">
        <v>2.4547099999999999</v>
      </c>
      <c r="S53">
        <v>0.99958999999999998</v>
      </c>
      <c r="T53">
        <f t="shared" si="12"/>
        <v>8.2629575711115741</v>
      </c>
      <c r="U53">
        <f t="shared" si="13"/>
        <v>2.8902001563689605</v>
      </c>
      <c r="V53">
        <f t="shared" si="3"/>
        <v>2.4805888198029247</v>
      </c>
      <c r="W53">
        <f t="shared" si="14"/>
        <v>7.8818238326582009</v>
      </c>
      <c r="Y53" s="12" t="e">
        <f t="shared" si="37"/>
        <v>#DIV/0!</v>
      </c>
      <c r="AA53" s="12" t="e">
        <f t="shared" si="16"/>
        <v>#DIV/0!</v>
      </c>
      <c r="AB53" s="12" t="e">
        <f t="shared" si="4"/>
        <v>#DIV/0!</v>
      </c>
      <c r="AC53">
        <f t="shared" si="5"/>
        <v>0</v>
      </c>
      <c r="AD53" s="12" t="e">
        <f t="shared" si="17"/>
        <v>#DIV/0!</v>
      </c>
      <c r="AE53" t="e">
        <f t="shared" si="18"/>
        <v>#DIV/0!</v>
      </c>
      <c r="AF53" t="e">
        <f t="shared" si="19"/>
        <v>#DIV/0!</v>
      </c>
      <c r="AG53">
        <f t="shared" si="19"/>
        <v>0</v>
      </c>
      <c r="AH53">
        <v>7</v>
      </c>
      <c r="AI53" t="e">
        <f t="shared" si="20"/>
        <v>#DIV/0!</v>
      </c>
      <c r="AJ53">
        <f t="shared" si="21"/>
        <v>0</v>
      </c>
      <c r="AK53" t="e">
        <f t="shared" si="22"/>
        <v>#DIV/0!</v>
      </c>
      <c r="AL53">
        <f t="shared" si="22"/>
        <v>0</v>
      </c>
      <c r="AM53" t="e">
        <f t="shared" si="23"/>
        <v>#DIV/0!</v>
      </c>
      <c r="AN53">
        <f t="shared" si="23"/>
        <v>0</v>
      </c>
      <c r="AO53" s="31" t="e">
        <f t="shared" si="24"/>
        <v>#DIV/0!</v>
      </c>
      <c r="AP53">
        <f t="shared" si="25"/>
        <v>0</v>
      </c>
      <c r="AQ53" s="31" t="e">
        <f t="shared" si="6"/>
        <v>#DIV/0!</v>
      </c>
      <c r="AR53" s="12">
        <v>7</v>
      </c>
      <c r="AT53" s="12" t="e">
        <f t="shared" si="26"/>
        <v>#DIV/0!</v>
      </c>
      <c r="AU53">
        <f t="shared" si="27"/>
        <v>0</v>
      </c>
      <c r="AV53" s="12" t="e">
        <f t="shared" si="7"/>
        <v>#DIV/0!</v>
      </c>
      <c r="AW53" s="12">
        <v>7</v>
      </c>
      <c r="AX53" t="e">
        <f t="shared" si="28"/>
        <v>#DIV/0!</v>
      </c>
      <c r="AY53" t="e">
        <f t="shared" si="29"/>
        <v>#DIV/0!</v>
      </c>
      <c r="AZ53" s="12" t="e">
        <f t="shared" si="30"/>
        <v>#DIV/0!</v>
      </c>
      <c r="BA53">
        <f t="shared" si="31"/>
        <v>0</v>
      </c>
      <c r="BB53" s="12" t="e">
        <f t="shared" si="32"/>
        <v>#DIV/0!</v>
      </c>
      <c r="BD53" t="e">
        <f t="shared" si="33"/>
        <v>#DIV/0!</v>
      </c>
      <c r="BE53" t="e">
        <f t="shared" si="34"/>
        <v>#DIV/0!</v>
      </c>
      <c r="BF53" t="e">
        <f t="shared" si="35"/>
        <v>#DIV/0!</v>
      </c>
      <c r="BH53">
        <v>2.4944899999999999</v>
      </c>
      <c r="BM53">
        <v>7.0489199999999999</v>
      </c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</row>
    <row r="54" spans="5:85" ht="16.2">
      <c r="F54" s="12">
        <v>1.007825032</v>
      </c>
      <c r="G54" s="12">
        <v>15.9949146221</v>
      </c>
      <c r="H54" s="12">
        <f t="shared" si="0"/>
        <v>18.0105646861</v>
      </c>
      <c r="I54" s="12">
        <f t="shared" si="8"/>
        <v>0</v>
      </c>
      <c r="J54" s="12">
        <f t="shared" si="9"/>
        <v>1.007825032</v>
      </c>
      <c r="K54">
        <f t="shared" si="10"/>
        <v>18.0105646861</v>
      </c>
      <c r="L54">
        <f t="shared" si="11"/>
        <v>-17.002739654100001</v>
      </c>
      <c r="N54" s="12"/>
      <c r="O54" s="12"/>
      <c r="T54">
        <f t="shared" si="12"/>
        <v>0</v>
      </c>
      <c r="U54">
        <f t="shared" si="13"/>
        <v>0</v>
      </c>
      <c r="V54">
        <f t="shared" si="3"/>
        <v>0</v>
      </c>
      <c r="W54">
        <f t="shared" si="14"/>
        <v>0</v>
      </c>
      <c r="Y54" s="12" t="e">
        <f t="shared" si="37"/>
        <v>#DIV/0!</v>
      </c>
      <c r="AA54" s="12" t="e">
        <f t="shared" si="16"/>
        <v>#DIV/0!</v>
      </c>
      <c r="AB54" s="12" t="e">
        <f t="shared" si="4"/>
        <v>#DIV/0!</v>
      </c>
      <c r="AC54">
        <f t="shared" si="5"/>
        <v>0</v>
      </c>
      <c r="AD54" s="12" t="e">
        <f t="shared" si="17"/>
        <v>#DIV/0!</v>
      </c>
      <c r="AE54" t="e">
        <f t="shared" si="18"/>
        <v>#DIV/0!</v>
      </c>
      <c r="AF54" t="e">
        <f t="shared" si="19"/>
        <v>#DIV/0!</v>
      </c>
      <c r="AG54">
        <f t="shared" si="19"/>
        <v>0</v>
      </c>
      <c r="AI54" t="e">
        <f t="shared" si="20"/>
        <v>#DIV/0!</v>
      </c>
      <c r="AJ54">
        <f t="shared" si="21"/>
        <v>0</v>
      </c>
      <c r="AK54" t="e">
        <f t="shared" si="22"/>
        <v>#DIV/0!</v>
      </c>
      <c r="AL54">
        <f t="shared" si="22"/>
        <v>0</v>
      </c>
      <c r="AM54" t="e">
        <f t="shared" si="23"/>
        <v>#DIV/0!</v>
      </c>
      <c r="AN54">
        <f t="shared" si="23"/>
        <v>0</v>
      </c>
      <c r="AO54" s="31" t="e">
        <f t="shared" si="24"/>
        <v>#DIV/0!</v>
      </c>
      <c r="AP54">
        <f t="shared" si="25"/>
        <v>0</v>
      </c>
      <c r="AQ54" s="31" t="e">
        <f t="shared" si="6"/>
        <v>#DIV/0!</v>
      </c>
      <c r="AT54" s="12" t="e">
        <f t="shared" si="26"/>
        <v>#DIV/0!</v>
      </c>
      <c r="AU54">
        <f t="shared" si="27"/>
        <v>0</v>
      </c>
      <c r="AV54" s="12" t="e">
        <f t="shared" si="7"/>
        <v>#DIV/0!</v>
      </c>
      <c r="AX54" t="e">
        <f t="shared" si="28"/>
        <v>#DIV/0!</v>
      </c>
      <c r="AY54" t="e">
        <f t="shared" si="29"/>
        <v>#DIV/0!</v>
      </c>
      <c r="AZ54" s="12" t="e">
        <f t="shared" si="30"/>
        <v>#DIV/0!</v>
      </c>
      <c r="BA54">
        <f t="shared" si="31"/>
        <v>0</v>
      </c>
      <c r="BB54" s="12" t="e">
        <f t="shared" si="32"/>
        <v>#DIV/0!</v>
      </c>
      <c r="BD54" t="e">
        <f t="shared" si="33"/>
        <v>#DIV/0!</v>
      </c>
      <c r="BE54" t="e">
        <f t="shared" si="34"/>
        <v>#DIV/0!</v>
      </c>
      <c r="BF54" t="e">
        <f t="shared" si="35"/>
        <v>#DIV/0!</v>
      </c>
      <c r="BH54">
        <v>2.5019999999999998</v>
      </c>
      <c r="BM54">
        <v>7.1193499999999998</v>
      </c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</row>
    <row r="55" spans="5:85" ht="16.2">
      <c r="E55" s="12">
        <v>8</v>
      </c>
      <c r="F55" s="12">
        <v>1.007825032</v>
      </c>
      <c r="G55" s="12">
        <v>15.9949146221</v>
      </c>
      <c r="H55" s="12">
        <f t="shared" si="0"/>
        <v>18.0105646861</v>
      </c>
      <c r="I55" s="12">
        <f t="shared" si="8"/>
        <v>144.0845174888</v>
      </c>
      <c r="J55" s="12">
        <f t="shared" si="9"/>
        <v>145.0923425208</v>
      </c>
      <c r="K55">
        <f t="shared" si="10"/>
        <v>18.0105646861</v>
      </c>
      <c r="L55">
        <f t="shared" si="11"/>
        <v>127.08177783470001</v>
      </c>
      <c r="M55" s="12">
        <v>8</v>
      </c>
      <c r="N55" s="12" t="s">
        <v>333</v>
      </c>
      <c r="O55" s="12"/>
      <c r="P55">
        <v>6.7157400000000003</v>
      </c>
      <c r="Q55">
        <v>0.98295999999999994</v>
      </c>
      <c r="R55">
        <v>2.5297900000000002</v>
      </c>
      <c r="S55">
        <v>0.99880999999999998</v>
      </c>
      <c r="T55">
        <f t="shared" si="12"/>
        <v>7.9071795846080741</v>
      </c>
      <c r="U55">
        <f t="shared" si="13"/>
        <v>2.9786001008594227</v>
      </c>
      <c r="V55">
        <f t="shared" si="3"/>
        <v>2.6088612927423642</v>
      </c>
      <c r="W55">
        <f t="shared" si="14"/>
        <v>7.4644043123663497</v>
      </c>
      <c r="X55">
        <v>4</v>
      </c>
      <c r="Y55" s="12">
        <f>(SUM(W55:W58))/X55</f>
        <v>7.8659446344326689</v>
      </c>
      <c r="Z55">
        <v>8.2192648464674196</v>
      </c>
      <c r="AA55" s="12">
        <f t="shared" si="16"/>
        <v>0.35332021203475072</v>
      </c>
      <c r="AB55" s="12">
        <f t="shared" si="4"/>
        <v>1.5362328868531883E-2</v>
      </c>
      <c r="AC55">
        <f t="shared" si="5"/>
        <v>1.6773405147288489E-2</v>
      </c>
      <c r="AD55" s="12">
        <f t="shared" si="17"/>
        <v>1.4110762787566053E-3</v>
      </c>
      <c r="AE55">
        <f t="shared" si="18"/>
        <v>2.4613162098723093E-21</v>
      </c>
      <c r="AF55">
        <f t="shared" si="19"/>
        <v>118.84814819395322</v>
      </c>
      <c r="AG55">
        <f t="shared" si="19"/>
        <v>129.76470935637963</v>
      </c>
      <c r="AH55">
        <v>8</v>
      </c>
      <c r="AI55">
        <f t="shared" si="20"/>
        <v>160.46618358852882</v>
      </c>
      <c r="AJ55">
        <f t="shared" si="21"/>
        <v>175.20548692867496</v>
      </c>
      <c r="AK55">
        <f t="shared" si="22"/>
        <v>5.2063709631124301E-20</v>
      </c>
      <c r="AL55">
        <f t="shared" si="22"/>
        <v>5.6845918518413414E-20</v>
      </c>
      <c r="AM55">
        <f t="shared" si="23"/>
        <v>31353.504151201909</v>
      </c>
      <c r="AN55">
        <f t="shared" si="23"/>
        <v>34233.418150067228</v>
      </c>
      <c r="AO55" s="31">
        <f t="shared" si="24"/>
        <v>31.353504151201911</v>
      </c>
      <c r="AP55">
        <f t="shared" si="25"/>
        <v>34.23341815006723</v>
      </c>
      <c r="AQ55" s="31">
        <f t="shared" si="6"/>
        <v>2.8799139988653195</v>
      </c>
      <c r="AR55" s="12">
        <v>8</v>
      </c>
      <c r="AT55" s="12">
        <f t="shared" si="26"/>
        <v>0.32495615381258108</v>
      </c>
      <c r="AU55">
        <f t="shared" si="27"/>
        <v>0.35480435744140604</v>
      </c>
      <c r="AV55" s="12">
        <f t="shared" si="7"/>
        <v>2.9848203628824954E-2</v>
      </c>
      <c r="AW55" s="12">
        <v>8</v>
      </c>
      <c r="AX55">
        <f t="shared" si="28"/>
        <v>1.2425647044912508E-20</v>
      </c>
      <c r="AY55">
        <f t="shared" si="29"/>
        <v>7482.9008336957613</v>
      </c>
      <c r="AZ55" s="12">
        <f t="shared" si="30"/>
        <v>7.4829008336957612</v>
      </c>
      <c r="BA55">
        <f t="shared" si="31"/>
        <v>8.1702278628902114</v>
      </c>
      <c r="BB55" s="12">
        <f t="shared" si="32"/>
        <v>0.68732702919445021</v>
      </c>
      <c r="BD55">
        <f t="shared" si="33"/>
        <v>15.362328868531883</v>
      </c>
      <c r="BE55">
        <f t="shared" si="34"/>
        <v>1.3827904429417778E-2</v>
      </c>
      <c r="BF55">
        <f t="shared" si="35"/>
        <v>13.827904429417778</v>
      </c>
      <c r="BH55">
        <v>2.5427</v>
      </c>
      <c r="BM55">
        <v>6.8231000000000002</v>
      </c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</row>
    <row r="56" spans="5:85" ht="16.2">
      <c r="E56" s="12">
        <v>8</v>
      </c>
      <c r="F56" s="12">
        <v>1.007825032</v>
      </c>
      <c r="G56" s="12">
        <v>15.9949146221</v>
      </c>
      <c r="H56" s="12">
        <f t="shared" si="0"/>
        <v>18.0105646861</v>
      </c>
      <c r="I56" s="12">
        <f t="shared" si="8"/>
        <v>144.0845174888</v>
      </c>
      <c r="J56" s="12">
        <f t="shared" si="9"/>
        <v>145.0923425208</v>
      </c>
      <c r="K56">
        <f t="shared" si="10"/>
        <v>18.0105646861</v>
      </c>
      <c r="L56">
        <f t="shared" si="11"/>
        <v>127.08177783470001</v>
      </c>
      <c r="M56" s="12">
        <v>8</v>
      </c>
      <c r="N56" s="12" t="s">
        <v>334</v>
      </c>
      <c r="O56" s="12"/>
      <c r="P56">
        <v>6.9585699999999999</v>
      </c>
      <c r="Q56">
        <v>0.98599999999999999</v>
      </c>
      <c r="R56">
        <v>2.5290699999999999</v>
      </c>
      <c r="S56">
        <v>0.99907999999999997</v>
      </c>
      <c r="T56">
        <f t="shared" si="12"/>
        <v>8.193090060375507</v>
      </c>
      <c r="U56">
        <f t="shared" si="13"/>
        <v>2.9777523656432114</v>
      </c>
      <c r="V56">
        <f t="shared" si="3"/>
        <v>2.60811878837213</v>
      </c>
      <c r="W56">
        <f t="shared" si="14"/>
        <v>7.7668810421664256</v>
      </c>
      <c r="Y56" s="12" t="e">
        <f t="shared" si="37"/>
        <v>#DIV/0!</v>
      </c>
      <c r="AA56" s="12" t="e">
        <f t="shared" si="16"/>
        <v>#DIV/0!</v>
      </c>
      <c r="AB56" s="12" t="e">
        <f t="shared" si="4"/>
        <v>#DIV/0!</v>
      </c>
      <c r="AC56">
        <f t="shared" si="5"/>
        <v>0</v>
      </c>
      <c r="AD56" s="12" t="e">
        <f t="shared" si="17"/>
        <v>#DIV/0!</v>
      </c>
      <c r="AE56" t="e">
        <f t="shared" si="18"/>
        <v>#DIV/0!</v>
      </c>
      <c r="AF56" t="e">
        <f t="shared" si="19"/>
        <v>#DIV/0!</v>
      </c>
      <c r="AG56">
        <f t="shared" si="19"/>
        <v>0</v>
      </c>
      <c r="AH56">
        <v>8</v>
      </c>
      <c r="AI56" t="e">
        <f t="shared" si="20"/>
        <v>#DIV/0!</v>
      </c>
      <c r="AJ56">
        <f t="shared" si="21"/>
        <v>0</v>
      </c>
      <c r="AK56" t="e">
        <f t="shared" si="22"/>
        <v>#DIV/0!</v>
      </c>
      <c r="AL56">
        <f t="shared" si="22"/>
        <v>0</v>
      </c>
      <c r="AM56" t="e">
        <f t="shared" si="23"/>
        <v>#DIV/0!</v>
      </c>
      <c r="AN56">
        <f t="shared" si="23"/>
        <v>0</v>
      </c>
      <c r="AO56" s="31" t="e">
        <f t="shared" si="24"/>
        <v>#DIV/0!</v>
      </c>
      <c r="AP56">
        <f t="shared" si="25"/>
        <v>0</v>
      </c>
      <c r="AQ56" s="31" t="e">
        <f t="shared" si="6"/>
        <v>#DIV/0!</v>
      </c>
      <c r="AR56" s="12">
        <v>8</v>
      </c>
      <c r="AT56" s="12" t="e">
        <f t="shared" si="26"/>
        <v>#DIV/0!</v>
      </c>
      <c r="AU56">
        <f t="shared" si="27"/>
        <v>0</v>
      </c>
      <c r="AV56" s="12" t="e">
        <f t="shared" si="7"/>
        <v>#DIV/0!</v>
      </c>
      <c r="AW56" s="12">
        <v>8</v>
      </c>
      <c r="AX56" t="e">
        <f t="shared" si="28"/>
        <v>#DIV/0!</v>
      </c>
      <c r="AY56" t="e">
        <f t="shared" si="29"/>
        <v>#DIV/0!</v>
      </c>
      <c r="AZ56" s="12" t="e">
        <f t="shared" si="30"/>
        <v>#DIV/0!</v>
      </c>
      <c r="BA56">
        <f t="shared" si="31"/>
        <v>0</v>
      </c>
      <c r="BB56" s="12" t="e">
        <f t="shared" si="32"/>
        <v>#DIV/0!</v>
      </c>
      <c r="BD56" t="e">
        <f t="shared" si="33"/>
        <v>#DIV/0!</v>
      </c>
      <c r="BE56" t="e">
        <f t="shared" si="34"/>
        <v>#DIV/0!</v>
      </c>
      <c r="BF56" t="e">
        <f t="shared" si="35"/>
        <v>#DIV/0!</v>
      </c>
      <c r="BH56">
        <v>2.5558100000000001</v>
      </c>
      <c r="BM56">
        <v>6.6944100000000004</v>
      </c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</row>
    <row r="57" spans="5:85" ht="16.2">
      <c r="E57" s="12">
        <v>8</v>
      </c>
      <c r="F57" s="12">
        <v>1.007825032</v>
      </c>
      <c r="G57" s="12">
        <v>15.9949146221</v>
      </c>
      <c r="H57" s="12">
        <f t="shared" si="0"/>
        <v>18.0105646861</v>
      </c>
      <c r="I57" s="12">
        <f t="shared" si="8"/>
        <v>144.0845174888</v>
      </c>
      <c r="J57" s="12">
        <f t="shared" si="9"/>
        <v>145.0923425208</v>
      </c>
      <c r="K57">
        <f t="shared" si="10"/>
        <v>18.0105646861</v>
      </c>
      <c r="L57">
        <f t="shared" si="11"/>
        <v>127.08177783470001</v>
      </c>
      <c r="M57" s="12">
        <v>8</v>
      </c>
      <c r="N57" s="12" t="s">
        <v>335</v>
      </c>
      <c r="O57" s="12"/>
      <c r="P57">
        <v>7.3150599999999999</v>
      </c>
      <c r="Q57">
        <v>0.98560000000000003</v>
      </c>
      <c r="R57">
        <v>2.49579</v>
      </c>
      <c r="S57">
        <v>0.99933000000000005</v>
      </c>
      <c r="T57">
        <f t="shared" si="12"/>
        <v>8.6128249593020474</v>
      </c>
      <c r="U57">
        <f t="shared" si="13"/>
        <v>2.9385681600938964</v>
      </c>
      <c r="V57">
        <f t="shared" si="3"/>
        <v>2.5737985863701986</v>
      </c>
      <c r="W57">
        <f t="shared" si="14"/>
        <v>8.2192648464674196</v>
      </c>
      <c r="Y57" s="12" t="e">
        <f t="shared" si="37"/>
        <v>#DIV/0!</v>
      </c>
      <c r="AA57" s="12" t="e">
        <f t="shared" si="16"/>
        <v>#DIV/0!</v>
      </c>
      <c r="AB57" s="12" t="e">
        <f t="shared" si="4"/>
        <v>#DIV/0!</v>
      </c>
      <c r="AC57">
        <f t="shared" si="5"/>
        <v>0</v>
      </c>
      <c r="AD57" s="12" t="e">
        <f t="shared" si="17"/>
        <v>#DIV/0!</v>
      </c>
      <c r="AE57" t="e">
        <f t="shared" si="18"/>
        <v>#DIV/0!</v>
      </c>
      <c r="AF57" t="e">
        <f t="shared" si="19"/>
        <v>#DIV/0!</v>
      </c>
      <c r="AG57">
        <f t="shared" si="19"/>
        <v>0</v>
      </c>
      <c r="AH57">
        <v>8</v>
      </c>
      <c r="AI57" t="e">
        <f t="shared" si="20"/>
        <v>#DIV/0!</v>
      </c>
      <c r="AJ57">
        <f t="shared" si="21"/>
        <v>0</v>
      </c>
      <c r="AK57" t="e">
        <f t="shared" si="22"/>
        <v>#DIV/0!</v>
      </c>
      <c r="AL57">
        <f t="shared" si="22"/>
        <v>0</v>
      </c>
      <c r="AM57" t="e">
        <f t="shared" si="23"/>
        <v>#DIV/0!</v>
      </c>
      <c r="AN57">
        <f t="shared" si="23"/>
        <v>0</v>
      </c>
      <c r="AO57" s="31" t="e">
        <f t="shared" si="24"/>
        <v>#DIV/0!</v>
      </c>
      <c r="AP57">
        <f t="shared" si="25"/>
        <v>0</v>
      </c>
      <c r="AQ57" s="31" t="e">
        <f t="shared" si="6"/>
        <v>#DIV/0!</v>
      </c>
      <c r="AR57" s="12">
        <v>8</v>
      </c>
      <c r="AT57" s="12" t="e">
        <f t="shared" si="26"/>
        <v>#DIV/0!</v>
      </c>
      <c r="AU57">
        <f t="shared" si="27"/>
        <v>0</v>
      </c>
      <c r="AV57" s="12" t="e">
        <f t="shared" si="7"/>
        <v>#DIV/0!</v>
      </c>
      <c r="AW57" s="12">
        <v>8</v>
      </c>
      <c r="AX57" t="e">
        <f t="shared" si="28"/>
        <v>#DIV/0!</v>
      </c>
      <c r="AY57" t="e">
        <f t="shared" si="29"/>
        <v>#DIV/0!</v>
      </c>
      <c r="AZ57" s="12" t="e">
        <f t="shared" si="30"/>
        <v>#DIV/0!</v>
      </c>
      <c r="BA57">
        <f t="shared" si="31"/>
        <v>0</v>
      </c>
      <c r="BB57" s="12" t="e">
        <f t="shared" si="32"/>
        <v>#DIV/0!</v>
      </c>
      <c r="BD57" t="e">
        <f t="shared" si="33"/>
        <v>#DIV/0!</v>
      </c>
      <c r="BE57" t="e">
        <f t="shared" si="34"/>
        <v>#DIV/0!</v>
      </c>
      <c r="BF57" t="e">
        <f t="shared" si="35"/>
        <v>#DIV/0!</v>
      </c>
      <c r="BH57">
        <v>2.5327899999999999</v>
      </c>
      <c r="BM57">
        <v>6.8422999999999998</v>
      </c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</row>
    <row r="58" spans="5:85" ht="16.2">
      <c r="E58" s="12">
        <v>8</v>
      </c>
      <c r="F58" s="12">
        <v>1.007825032</v>
      </c>
      <c r="G58" s="12">
        <v>15.9949146221</v>
      </c>
      <c r="H58" s="12">
        <f t="shared" si="0"/>
        <v>18.0105646861</v>
      </c>
      <c r="I58" s="12">
        <f t="shared" si="8"/>
        <v>144.0845174888</v>
      </c>
      <c r="J58" s="12">
        <f t="shared" si="9"/>
        <v>145.0923425208</v>
      </c>
      <c r="K58">
        <f t="shared" si="10"/>
        <v>18.0105646861</v>
      </c>
      <c r="L58">
        <f t="shared" si="11"/>
        <v>127.08177783470001</v>
      </c>
      <c r="M58" s="12">
        <v>8</v>
      </c>
      <c r="N58" s="12" t="s">
        <v>336</v>
      </c>
      <c r="O58" s="12"/>
      <c r="P58">
        <v>7.1623700000000001</v>
      </c>
      <c r="Q58">
        <v>0.98519999999999996</v>
      </c>
      <c r="R58">
        <v>2.54799</v>
      </c>
      <c r="S58">
        <v>0.99855000000000005</v>
      </c>
      <c r="T58">
        <f t="shared" si="12"/>
        <v>8.4330462229641601</v>
      </c>
      <c r="U58">
        <f t="shared" si="13"/>
        <v>3.0000289632692043</v>
      </c>
      <c r="V58">
        <f t="shared" si="3"/>
        <v>2.6276301532121704</v>
      </c>
      <c r="W58">
        <f t="shared" si="14"/>
        <v>8.0132283367304762</v>
      </c>
      <c r="Y58" s="12" t="e">
        <f t="shared" si="37"/>
        <v>#DIV/0!</v>
      </c>
      <c r="AA58" s="12" t="e">
        <f t="shared" si="16"/>
        <v>#DIV/0!</v>
      </c>
      <c r="AB58" s="12" t="e">
        <f t="shared" si="4"/>
        <v>#DIV/0!</v>
      </c>
      <c r="AC58">
        <f t="shared" si="5"/>
        <v>0</v>
      </c>
      <c r="AD58" s="12" t="e">
        <f t="shared" si="17"/>
        <v>#DIV/0!</v>
      </c>
      <c r="AE58" t="e">
        <f t="shared" si="18"/>
        <v>#DIV/0!</v>
      </c>
      <c r="AF58" t="e">
        <f t="shared" si="19"/>
        <v>#DIV/0!</v>
      </c>
      <c r="AG58">
        <f t="shared" si="19"/>
        <v>0</v>
      </c>
      <c r="AH58">
        <v>8</v>
      </c>
      <c r="AI58" t="e">
        <f t="shared" si="20"/>
        <v>#DIV/0!</v>
      </c>
      <c r="AJ58">
        <f t="shared" si="21"/>
        <v>0</v>
      </c>
      <c r="AK58" t="e">
        <f t="shared" si="22"/>
        <v>#DIV/0!</v>
      </c>
      <c r="AL58">
        <f t="shared" si="22"/>
        <v>0</v>
      </c>
      <c r="AM58" t="e">
        <f t="shared" si="23"/>
        <v>#DIV/0!</v>
      </c>
      <c r="AN58">
        <f t="shared" si="23"/>
        <v>0</v>
      </c>
      <c r="AO58" s="31" t="e">
        <f t="shared" si="24"/>
        <v>#DIV/0!</v>
      </c>
      <c r="AP58">
        <f t="shared" si="25"/>
        <v>0</v>
      </c>
      <c r="AQ58" s="31" t="e">
        <f t="shared" si="6"/>
        <v>#DIV/0!</v>
      </c>
      <c r="AR58" s="12">
        <v>8</v>
      </c>
      <c r="AT58" s="12" t="e">
        <f t="shared" si="26"/>
        <v>#DIV/0!</v>
      </c>
      <c r="AU58">
        <f t="shared" si="27"/>
        <v>0</v>
      </c>
      <c r="AV58" s="12" t="e">
        <f t="shared" si="7"/>
        <v>#DIV/0!</v>
      </c>
      <c r="AW58" s="12">
        <v>8</v>
      </c>
      <c r="AX58" t="e">
        <f t="shared" si="28"/>
        <v>#DIV/0!</v>
      </c>
      <c r="AY58" t="e">
        <f t="shared" si="29"/>
        <v>#DIV/0!</v>
      </c>
      <c r="AZ58" s="12" t="e">
        <f t="shared" si="30"/>
        <v>#DIV/0!</v>
      </c>
      <c r="BA58">
        <f t="shared" si="31"/>
        <v>0</v>
      </c>
      <c r="BB58" s="12" t="e">
        <f t="shared" si="32"/>
        <v>#DIV/0!</v>
      </c>
      <c r="BD58" t="e">
        <f t="shared" si="33"/>
        <v>#DIV/0!</v>
      </c>
      <c r="BE58" t="e">
        <f t="shared" si="34"/>
        <v>#DIV/0!</v>
      </c>
      <c r="BF58" t="e">
        <f t="shared" si="35"/>
        <v>#DIV/0!</v>
      </c>
      <c r="BH58">
        <v>2.4966400000000002</v>
      </c>
      <c r="BM58">
        <v>6.7203900000000001</v>
      </c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</row>
    <row r="59" spans="5:85" ht="16.2">
      <c r="F59" s="12">
        <v>1.007825032</v>
      </c>
      <c r="G59" s="12">
        <v>15.9949146221</v>
      </c>
      <c r="H59" s="12">
        <f t="shared" si="0"/>
        <v>18.0105646861</v>
      </c>
      <c r="I59" s="12">
        <f t="shared" si="8"/>
        <v>0</v>
      </c>
      <c r="J59" s="12">
        <f t="shared" si="9"/>
        <v>1.007825032</v>
      </c>
      <c r="K59">
        <f t="shared" si="10"/>
        <v>18.0105646861</v>
      </c>
      <c r="L59">
        <f t="shared" si="11"/>
        <v>-17.002739654100001</v>
      </c>
      <c r="N59" s="12"/>
      <c r="O59" s="12"/>
      <c r="T59">
        <f t="shared" si="12"/>
        <v>0</v>
      </c>
      <c r="U59">
        <f t="shared" si="13"/>
        <v>0</v>
      </c>
      <c r="V59">
        <f t="shared" si="3"/>
        <v>0</v>
      </c>
      <c r="W59">
        <f t="shared" si="14"/>
        <v>0</v>
      </c>
      <c r="Y59" s="12" t="e">
        <f t="shared" si="37"/>
        <v>#DIV/0!</v>
      </c>
      <c r="AA59" s="12" t="e">
        <f t="shared" si="16"/>
        <v>#DIV/0!</v>
      </c>
      <c r="AB59" s="12" t="e">
        <f t="shared" si="4"/>
        <v>#DIV/0!</v>
      </c>
      <c r="AC59">
        <f t="shared" si="5"/>
        <v>0</v>
      </c>
      <c r="AD59" s="12" t="e">
        <f t="shared" si="17"/>
        <v>#DIV/0!</v>
      </c>
      <c r="AE59" t="e">
        <f t="shared" si="18"/>
        <v>#DIV/0!</v>
      </c>
      <c r="AF59" t="e">
        <f t="shared" si="19"/>
        <v>#DIV/0!</v>
      </c>
      <c r="AG59">
        <f t="shared" si="19"/>
        <v>0</v>
      </c>
      <c r="AI59" t="e">
        <f t="shared" si="20"/>
        <v>#DIV/0!</v>
      </c>
      <c r="AJ59">
        <f t="shared" si="21"/>
        <v>0</v>
      </c>
      <c r="AK59" t="e">
        <f t="shared" si="22"/>
        <v>#DIV/0!</v>
      </c>
      <c r="AL59">
        <f t="shared" si="22"/>
        <v>0</v>
      </c>
      <c r="AM59" t="e">
        <f t="shared" si="23"/>
        <v>#DIV/0!</v>
      </c>
      <c r="AN59">
        <f t="shared" si="23"/>
        <v>0</v>
      </c>
      <c r="AO59" s="31" t="e">
        <f t="shared" si="24"/>
        <v>#DIV/0!</v>
      </c>
      <c r="AP59">
        <f t="shared" si="25"/>
        <v>0</v>
      </c>
      <c r="AQ59" s="31" t="e">
        <f t="shared" si="6"/>
        <v>#DIV/0!</v>
      </c>
      <c r="AT59" s="12" t="e">
        <f t="shared" si="26"/>
        <v>#DIV/0!</v>
      </c>
      <c r="AU59">
        <f t="shared" si="27"/>
        <v>0</v>
      </c>
      <c r="AV59" s="12" t="e">
        <f t="shared" si="7"/>
        <v>#DIV/0!</v>
      </c>
      <c r="AX59" t="e">
        <f t="shared" si="28"/>
        <v>#DIV/0!</v>
      </c>
      <c r="AY59" t="e">
        <f t="shared" si="29"/>
        <v>#DIV/0!</v>
      </c>
      <c r="AZ59" s="12" t="e">
        <f t="shared" si="30"/>
        <v>#DIV/0!</v>
      </c>
      <c r="BA59">
        <f t="shared" si="31"/>
        <v>0</v>
      </c>
      <c r="BB59" s="12" t="e">
        <f t="shared" si="32"/>
        <v>#DIV/0!</v>
      </c>
      <c r="BD59" t="e">
        <f t="shared" si="33"/>
        <v>#DIV/0!</v>
      </c>
      <c r="BE59" t="e">
        <f t="shared" si="34"/>
        <v>#DIV/0!</v>
      </c>
      <c r="BF59" t="e">
        <f t="shared" si="35"/>
        <v>#DIV/0!</v>
      </c>
      <c r="BH59">
        <v>2.5579800000000001</v>
      </c>
      <c r="BM59">
        <v>6.3973699999999996</v>
      </c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</row>
    <row r="60" spans="5:85" ht="16.2">
      <c r="E60" s="12">
        <v>9</v>
      </c>
      <c r="F60" s="12">
        <v>1.007825032</v>
      </c>
      <c r="G60" s="12">
        <v>15.9949146221</v>
      </c>
      <c r="H60" s="12">
        <f t="shared" si="0"/>
        <v>18.0105646861</v>
      </c>
      <c r="I60" s="12">
        <f t="shared" si="8"/>
        <v>162.0950821749</v>
      </c>
      <c r="J60" s="12">
        <f t="shared" si="9"/>
        <v>163.1029072069</v>
      </c>
      <c r="K60">
        <f t="shared" si="10"/>
        <v>18.0105646861</v>
      </c>
      <c r="L60">
        <f t="shared" si="11"/>
        <v>145.0923425208</v>
      </c>
      <c r="M60" s="12">
        <v>9</v>
      </c>
      <c r="N60" s="12" t="s">
        <v>337</v>
      </c>
      <c r="O60" s="12"/>
      <c r="P60">
        <v>6.9019000000000004</v>
      </c>
      <c r="Q60">
        <v>0.98970999999999998</v>
      </c>
      <c r="R60">
        <v>2.5272800000000002</v>
      </c>
      <c r="S60">
        <v>0.99919999999999998</v>
      </c>
      <c r="T60">
        <f t="shared" si="12"/>
        <v>8.1263662343995549</v>
      </c>
      <c r="U60">
        <f t="shared" si="13"/>
        <v>2.9756448017029089</v>
      </c>
      <c r="V60">
        <f t="shared" si="3"/>
        <v>2.6470605716502624</v>
      </c>
      <c r="W60">
        <f t="shared" si="14"/>
        <v>7.6831568060012794</v>
      </c>
      <c r="X60">
        <v>4</v>
      </c>
      <c r="Y60" s="12">
        <f>(SUM(W60:W63))/X60</f>
        <v>7.7996710824811917</v>
      </c>
      <c r="Z60">
        <v>7.9622281844260279</v>
      </c>
      <c r="AA60" s="12">
        <f t="shared" si="16"/>
        <v>0.16255710194483619</v>
      </c>
      <c r="AB60" s="12">
        <f t="shared" si="4"/>
        <v>1.67178749903929E-2</v>
      </c>
      <c r="AC60">
        <f t="shared" si="5"/>
        <v>1.7421989010604974E-2</v>
      </c>
      <c r="AD60" s="12">
        <f t="shared" si="17"/>
        <v>7.0411402021207381E-4</v>
      </c>
      <c r="AE60">
        <f t="shared" si="18"/>
        <v>2.6784986222212852E-21</v>
      </c>
      <c r="AF60">
        <f t="shared" si="19"/>
        <v>129.33510936718275</v>
      </c>
      <c r="AG60">
        <f t="shared" si="19"/>
        <v>134.78237248306485</v>
      </c>
      <c r="AH60">
        <v>9</v>
      </c>
      <c r="AI60">
        <f t="shared" si="20"/>
        <v>167.80487298963769</v>
      </c>
      <c r="AJ60">
        <f t="shared" si="21"/>
        <v>174.87238389038365</v>
      </c>
      <c r="AK60">
        <f t="shared" si="22"/>
        <v>5.4444768278546728E-20</v>
      </c>
      <c r="AL60">
        <f t="shared" si="22"/>
        <v>5.6737842290294765E-20</v>
      </c>
      <c r="AM60">
        <f t="shared" si="23"/>
        <v>32787.411429710257</v>
      </c>
      <c r="AN60">
        <f t="shared" si="23"/>
        <v>34168.333113081339</v>
      </c>
      <c r="AO60" s="31">
        <f t="shared" si="24"/>
        <v>32.787411429710254</v>
      </c>
      <c r="AP60">
        <f t="shared" si="25"/>
        <v>34.168333113081339</v>
      </c>
      <c r="AQ60" s="31">
        <f t="shared" si="6"/>
        <v>1.3809216833710849</v>
      </c>
      <c r="AR60" s="12">
        <v>9</v>
      </c>
      <c r="AT60" s="12">
        <f t="shared" si="26"/>
        <v>0.33981755469143871</v>
      </c>
      <c r="AU60">
        <f t="shared" si="27"/>
        <v>0.35412979860461091</v>
      </c>
      <c r="AV60" s="12">
        <f t="shared" si="7"/>
        <v>1.4312243913172207E-2</v>
      </c>
      <c r="AW60" s="12">
        <v>9</v>
      </c>
      <c r="AX60">
        <f t="shared" si="28"/>
        <v>1.2993916085972557E-20</v>
      </c>
      <c r="AY60">
        <f t="shared" si="29"/>
        <v>7825.1205077088553</v>
      </c>
      <c r="AZ60" s="12">
        <f t="shared" si="30"/>
        <v>7.8251205077088555</v>
      </c>
      <c r="BA60">
        <f t="shared" si="31"/>
        <v>8.1546945153200561</v>
      </c>
      <c r="BB60" s="12">
        <f t="shared" si="32"/>
        <v>0.32957400761120059</v>
      </c>
      <c r="BD60">
        <f t="shared" si="33"/>
        <v>16.7178749903929</v>
      </c>
      <c r="BE60">
        <f t="shared" si="34"/>
        <v>1.44603036889149E-2</v>
      </c>
      <c r="BF60">
        <f t="shared" si="35"/>
        <v>14.4603036889149</v>
      </c>
      <c r="BH60">
        <v>2.48407</v>
      </c>
      <c r="BM60">
        <v>6.0571400000000004</v>
      </c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</row>
    <row r="61" spans="5:85" ht="16.2">
      <c r="E61" s="12">
        <v>9</v>
      </c>
      <c r="F61" s="12">
        <v>1.007825032</v>
      </c>
      <c r="G61" s="12">
        <v>15.9949146221</v>
      </c>
      <c r="H61" s="12">
        <f t="shared" si="0"/>
        <v>18.0105646861</v>
      </c>
      <c r="I61" s="12">
        <f t="shared" si="8"/>
        <v>162.0950821749</v>
      </c>
      <c r="J61" s="12">
        <f t="shared" si="9"/>
        <v>163.1029072069</v>
      </c>
      <c r="K61">
        <f t="shared" si="10"/>
        <v>18.0105646861</v>
      </c>
      <c r="L61">
        <f t="shared" si="11"/>
        <v>145.0923425208</v>
      </c>
      <c r="M61" s="12">
        <v>9</v>
      </c>
      <c r="N61" s="12" t="s">
        <v>338</v>
      </c>
      <c r="O61" s="12"/>
      <c r="P61">
        <v>6.9084599999999998</v>
      </c>
      <c r="Q61">
        <v>0.99177000000000004</v>
      </c>
      <c r="R61">
        <v>2.5699299999999998</v>
      </c>
      <c r="S61">
        <v>0.99841000000000002</v>
      </c>
      <c r="T61">
        <f t="shared" si="12"/>
        <v>8.1340900441472552</v>
      </c>
      <c r="U61">
        <f t="shared" si="13"/>
        <v>3.0258613391631934</v>
      </c>
      <c r="V61">
        <f t="shared" si="3"/>
        <v>2.6917319706962259</v>
      </c>
      <c r="W61">
        <f t="shared" si="14"/>
        <v>7.6758061364411301</v>
      </c>
      <c r="Y61" s="12" t="e">
        <f t="shared" si="37"/>
        <v>#DIV/0!</v>
      </c>
      <c r="AA61" s="12" t="e">
        <f t="shared" si="16"/>
        <v>#DIV/0!</v>
      </c>
      <c r="AB61" s="12" t="e">
        <f t="shared" si="4"/>
        <v>#DIV/0!</v>
      </c>
      <c r="AC61">
        <f t="shared" si="5"/>
        <v>0</v>
      </c>
      <c r="AD61" s="12" t="e">
        <f t="shared" si="17"/>
        <v>#DIV/0!</v>
      </c>
      <c r="AE61" t="e">
        <f t="shared" si="18"/>
        <v>#DIV/0!</v>
      </c>
      <c r="AF61" t="e">
        <f t="shared" si="19"/>
        <v>#DIV/0!</v>
      </c>
      <c r="AG61">
        <f t="shared" si="19"/>
        <v>0</v>
      </c>
      <c r="AH61">
        <v>9</v>
      </c>
      <c r="AI61" t="e">
        <f t="shared" si="20"/>
        <v>#DIV/0!</v>
      </c>
      <c r="AJ61">
        <f t="shared" si="21"/>
        <v>0</v>
      </c>
      <c r="AK61" t="e">
        <f t="shared" si="22"/>
        <v>#DIV/0!</v>
      </c>
      <c r="AL61">
        <f t="shared" si="22"/>
        <v>0</v>
      </c>
      <c r="AM61" t="e">
        <f t="shared" si="23"/>
        <v>#DIV/0!</v>
      </c>
      <c r="AN61">
        <f t="shared" si="23"/>
        <v>0</v>
      </c>
      <c r="AO61" s="31" t="e">
        <f t="shared" si="24"/>
        <v>#DIV/0!</v>
      </c>
      <c r="AP61">
        <f t="shared" si="25"/>
        <v>0</v>
      </c>
      <c r="AQ61" s="31" t="e">
        <f t="shared" si="6"/>
        <v>#DIV/0!</v>
      </c>
      <c r="AR61" s="12">
        <v>9</v>
      </c>
      <c r="AT61" s="12" t="e">
        <f t="shared" si="26"/>
        <v>#DIV/0!</v>
      </c>
      <c r="AU61">
        <f t="shared" si="27"/>
        <v>0</v>
      </c>
      <c r="AV61" s="12" t="e">
        <f t="shared" si="7"/>
        <v>#DIV/0!</v>
      </c>
      <c r="AW61" s="12">
        <v>9</v>
      </c>
      <c r="AX61" t="e">
        <f t="shared" si="28"/>
        <v>#DIV/0!</v>
      </c>
      <c r="AY61" t="e">
        <f t="shared" si="29"/>
        <v>#DIV/0!</v>
      </c>
      <c r="AZ61" s="12" t="e">
        <f t="shared" si="30"/>
        <v>#DIV/0!</v>
      </c>
      <c r="BA61">
        <f t="shared" si="31"/>
        <v>0</v>
      </c>
      <c r="BB61" s="12" t="e">
        <f t="shared" si="32"/>
        <v>#DIV/0!</v>
      </c>
      <c r="BD61" t="e">
        <f t="shared" si="33"/>
        <v>#DIV/0!</v>
      </c>
      <c r="BE61" t="e">
        <f t="shared" si="34"/>
        <v>#DIV/0!</v>
      </c>
      <c r="BF61" t="e">
        <f t="shared" si="35"/>
        <v>#DIV/0!</v>
      </c>
      <c r="BH61">
        <v>2.5382099999999999</v>
      </c>
      <c r="BM61">
        <v>6.1261299999999999</v>
      </c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</row>
    <row r="62" spans="5:85" ht="16.2">
      <c r="E62" s="12">
        <v>9</v>
      </c>
      <c r="F62" s="12">
        <v>1.007825032</v>
      </c>
      <c r="G62" s="12">
        <v>15.9949146221</v>
      </c>
      <c r="H62" s="12">
        <f t="shared" si="0"/>
        <v>18.0105646861</v>
      </c>
      <c r="I62" s="12">
        <f t="shared" si="8"/>
        <v>162.0950821749</v>
      </c>
      <c r="J62" s="12">
        <f t="shared" si="9"/>
        <v>163.1029072069</v>
      </c>
      <c r="K62">
        <f t="shared" si="10"/>
        <v>18.0105646861</v>
      </c>
      <c r="L62">
        <f t="shared" si="11"/>
        <v>145.0923425208</v>
      </c>
      <c r="M62" s="12">
        <v>9</v>
      </c>
      <c r="N62" s="12" t="s">
        <v>339</v>
      </c>
      <c r="O62" s="12"/>
      <c r="P62">
        <v>7.0489199999999999</v>
      </c>
      <c r="Q62">
        <v>0.99192999999999998</v>
      </c>
      <c r="R62">
        <v>2.4944899999999999</v>
      </c>
      <c r="S62">
        <v>0.99838000000000005</v>
      </c>
      <c r="T62">
        <f t="shared" si="12"/>
        <v>8.2994690559097801</v>
      </c>
      <c r="U62">
        <f t="shared" si="13"/>
        <v>2.9370375270646263</v>
      </c>
      <c r="V62">
        <f t="shared" si="3"/>
        <v>2.6127164878350886</v>
      </c>
      <c r="W62">
        <f t="shared" si="14"/>
        <v>7.8774932030563285</v>
      </c>
      <c r="Y62" s="12" t="e">
        <f t="shared" si="37"/>
        <v>#DIV/0!</v>
      </c>
      <c r="AA62" s="12" t="e">
        <f t="shared" si="16"/>
        <v>#DIV/0!</v>
      </c>
      <c r="AB62" s="12" t="e">
        <f t="shared" si="4"/>
        <v>#DIV/0!</v>
      </c>
      <c r="AC62">
        <f t="shared" si="5"/>
        <v>0</v>
      </c>
      <c r="AD62" s="12" t="e">
        <f t="shared" si="17"/>
        <v>#DIV/0!</v>
      </c>
      <c r="AE62" t="e">
        <f t="shared" si="18"/>
        <v>#DIV/0!</v>
      </c>
      <c r="AF62" t="e">
        <f t="shared" si="19"/>
        <v>#DIV/0!</v>
      </c>
      <c r="AG62">
        <f t="shared" si="19"/>
        <v>0</v>
      </c>
      <c r="AH62">
        <v>9</v>
      </c>
      <c r="AI62" t="e">
        <f t="shared" si="20"/>
        <v>#DIV/0!</v>
      </c>
      <c r="AJ62">
        <f t="shared" si="21"/>
        <v>0</v>
      </c>
      <c r="AK62" t="e">
        <f t="shared" si="22"/>
        <v>#DIV/0!</v>
      </c>
      <c r="AL62">
        <f t="shared" si="22"/>
        <v>0</v>
      </c>
      <c r="AM62" t="e">
        <f t="shared" si="23"/>
        <v>#DIV/0!</v>
      </c>
      <c r="AN62">
        <f t="shared" si="23"/>
        <v>0</v>
      </c>
      <c r="AO62" s="31" t="e">
        <f t="shared" si="24"/>
        <v>#DIV/0!</v>
      </c>
      <c r="AP62">
        <f t="shared" si="25"/>
        <v>0</v>
      </c>
      <c r="AQ62" s="31" t="e">
        <f t="shared" si="6"/>
        <v>#DIV/0!</v>
      </c>
      <c r="AR62" s="12">
        <v>9</v>
      </c>
      <c r="AT62" s="12" t="e">
        <f t="shared" si="26"/>
        <v>#DIV/0!</v>
      </c>
      <c r="AU62">
        <f t="shared" si="27"/>
        <v>0</v>
      </c>
      <c r="AV62" s="12" t="e">
        <f t="shared" si="7"/>
        <v>#DIV/0!</v>
      </c>
      <c r="AW62" s="12">
        <v>9</v>
      </c>
      <c r="AX62" t="e">
        <f t="shared" si="28"/>
        <v>#DIV/0!</v>
      </c>
      <c r="AY62" t="e">
        <f t="shared" si="29"/>
        <v>#DIV/0!</v>
      </c>
      <c r="AZ62" s="12" t="e">
        <f t="shared" si="30"/>
        <v>#DIV/0!</v>
      </c>
      <c r="BA62">
        <f t="shared" si="31"/>
        <v>0</v>
      </c>
      <c r="BB62" s="12" t="e">
        <f t="shared" si="32"/>
        <v>#DIV/0!</v>
      </c>
      <c r="BD62" t="e">
        <f t="shared" si="33"/>
        <v>#DIV/0!</v>
      </c>
      <c r="BE62" t="e">
        <f t="shared" si="34"/>
        <v>#DIV/0!</v>
      </c>
      <c r="BF62" t="e">
        <f t="shared" si="35"/>
        <v>#DIV/0!</v>
      </c>
      <c r="BH62">
        <v>2.48143</v>
      </c>
      <c r="BM62">
        <v>6.1724899999999998</v>
      </c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</row>
    <row r="63" spans="5:85" ht="16.2">
      <c r="E63" s="12">
        <v>9</v>
      </c>
      <c r="F63" s="12">
        <v>1.007825032</v>
      </c>
      <c r="G63" s="12">
        <v>15.9949146221</v>
      </c>
      <c r="H63" s="12">
        <f t="shared" si="0"/>
        <v>18.0105646861</v>
      </c>
      <c r="I63" s="12">
        <f t="shared" si="8"/>
        <v>162.0950821749</v>
      </c>
      <c r="J63" s="12">
        <f t="shared" si="9"/>
        <v>163.1029072069</v>
      </c>
      <c r="K63">
        <f t="shared" si="10"/>
        <v>18.0105646861</v>
      </c>
      <c r="L63">
        <f t="shared" si="11"/>
        <v>145.0923425208</v>
      </c>
      <c r="M63" s="12">
        <v>9</v>
      </c>
      <c r="N63" s="12" t="s">
        <v>340</v>
      </c>
      <c r="O63" s="12"/>
      <c r="P63">
        <v>7.1193499999999998</v>
      </c>
      <c r="Q63">
        <v>0.99143999999999999</v>
      </c>
      <c r="R63">
        <v>2.5019999999999998</v>
      </c>
      <c r="S63">
        <v>0.99904000000000004</v>
      </c>
      <c r="T63">
        <f t="shared" si="12"/>
        <v>8.3823940437955446</v>
      </c>
      <c r="U63">
        <f t="shared" si="13"/>
        <v>2.9458798763337173</v>
      </c>
      <c r="V63">
        <f t="shared" si="3"/>
        <v>2.6205824246893719</v>
      </c>
      <c r="W63">
        <f t="shared" si="14"/>
        <v>7.9622281844260279</v>
      </c>
      <c r="Y63" s="12" t="e">
        <f t="shared" si="37"/>
        <v>#DIV/0!</v>
      </c>
      <c r="AA63" s="12" t="e">
        <f t="shared" si="16"/>
        <v>#DIV/0!</v>
      </c>
      <c r="AB63" s="12" t="e">
        <f t="shared" si="4"/>
        <v>#DIV/0!</v>
      </c>
      <c r="AC63">
        <f t="shared" si="5"/>
        <v>0</v>
      </c>
      <c r="AD63" s="12" t="e">
        <f t="shared" si="17"/>
        <v>#DIV/0!</v>
      </c>
      <c r="AE63" t="e">
        <f t="shared" si="18"/>
        <v>#DIV/0!</v>
      </c>
      <c r="AF63" t="e">
        <f t="shared" si="19"/>
        <v>#DIV/0!</v>
      </c>
      <c r="AG63">
        <f t="shared" si="19"/>
        <v>0</v>
      </c>
      <c r="AH63">
        <v>9</v>
      </c>
      <c r="AI63" t="e">
        <f t="shared" si="20"/>
        <v>#DIV/0!</v>
      </c>
      <c r="AJ63">
        <f t="shared" si="21"/>
        <v>0</v>
      </c>
      <c r="AK63" t="e">
        <f t="shared" si="22"/>
        <v>#DIV/0!</v>
      </c>
      <c r="AL63">
        <f t="shared" si="22"/>
        <v>0</v>
      </c>
      <c r="AM63" t="e">
        <f t="shared" si="23"/>
        <v>#DIV/0!</v>
      </c>
      <c r="AN63">
        <f t="shared" si="23"/>
        <v>0</v>
      </c>
      <c r="AO63" s="31" t="e">
        <f t="shared" si="24"/>
        <v>#DIV/0!</v>
      </c>
      <c r="AP63">
        <f t="shared" si="25"/>
        <v>0</v>
      </c>
      <c r="AQ63" s="31" t="e">
        <f t="shared" si="6"/>
        <v>#DIV/0!</v>
      </c>
      <c r="AR63" s="12">
        <v>9</v>
      </c>
      <c r="AT63" s="12" t="e">
        <f t="shared" si="26"/>
        <v>#DIV/0!</v>
      </c>
      <c r="AU63">
        <f t="shared" si="27"/>
        <v>0</v>
      </c>
      <c r="AV63" s="12" t="e">
        <f t="shared" si="7"/>
        <v>#DIV/0!</v>
      </c>
      <c r="AW63" s="12">
        <v>9</v>
      </c>
      <c r="AX63" t="e">
        <f t="shared" si="28"/>
        <v>#DIV/0!</v>
      </c>
      <c r="AY63" t="e">
        <f t="shared" si="29"/>
        <v>#DIV/0!</v>
      </c>
      <c r="AZ63" s="12" t="e">
        <f t="shared" si="30"/>
        <v>#DIV/0!</v>
      </c>
      <c r="BA63">
        <f t="shared" si="31"/>
        <v>0</v>
      </c>
      <c r="BB63" s="12" t="e">
        <f t="shared" si="32"/>
        <v>#DIV/0!</v>
      </c>
      <c r="BD63" t="e">
        <f t="shared" si="33"/>
        <v>#DIV/0!</v>
      </c>
      <c r="BE63" t="e">
        <f t="shared" si="34"/>
        <v>#DIV/0!</v>
      </c>
      <c r="BF63" t="e">
        <f t="shared" si="35"/>
        <v>#DIV/0!</v>
      </c>
      <c r="BH63">
        <v>2.4870999999999999</v>
      </c>
      <c r="BM63">
        <v>6.2372800000000002</v>
      </c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</row>
    <row r="64" spans="5:85" ht="16.2">
      <c r="F64" s="12">
        <v>1.007825032</v>
      </c>
      <c r="G64" s="12">
        <v>15.9949146221</v>
      </c>
      <c r="H64" s="12">
        <f t="shared" si="0"/>
        <v>18.0105646861</v>
      </c>
      <c r="I64" s="12">
        <f t="shared" si="8"/>
        <v>0</v>
      </c>
      <c r="J64" s="12">
        <f t="shared" si="9"/>
        <v>1.007825032</v>
      </c>
      <c r="K64">
        <f t="shared" si="10"/>
        <v>18.0105646861</v>
      </c>
      <c r="L64">
        <f t="shared" si="11"/>
        <v>-17.002739654100001</v>
      </c>
      <c r="N64" s="12"/>
      <c r="O64" s="12"/>
      <c r="T64">
        <f t="shared" si="12"/>
        <v>0</v>
      </c>
      <c r="U64">
        <f t="shared" si="13"/>
        <v>0</v>
      </c>
      <c r="V64">
        <f t="shared" si="3"/>
        <v>0</v>
      </c>
      <c r="W64">
        <f t="shared" si="14"/>
        <v>0</v>
      </c>
      <c r="Y64" s="12" t="e">
        <f t="shared" si="37"/>
        <v>#DIV/0!</v>
      </c>
      <c r="AA64" s="12" t="e">
        <f t="shared" si="16"/>
        <v>#DIV/0!</v>
      </c>
      <c r="AB64" s="12" t="e">
        <f t="shared" si="4"/>
        <v>#DIV/0!</v>
      </c>
      <c r="AC64">
        <f t="shared" si="5"/>
        <v>0</v>
      </c>
      <c r="AD64" s="12" t="e">
        <f t="shared" si="17"/>
        <v>#DIV/0!</v>
      </c>
      <c r="AE64" t="e">
        <f t="shared" si="18"/>
        <v>#DIV/0!</v>
      </c>
      <c r="AF64" t="e">
        <f t="shared" si="19"/>
        <v>#DIV/0!</v>
      </c>
      <c r="AG64">
        <f t="shared" si="19"/>
        <v>0</v>
      </c>
      <c r="AI64" t="e">
        <f t="shared" si="20"/>
        <v>#DIV/0!</v>
      </c>
      <c r="AJ64">
        <f t="shared" si="21"/>
        <v>0</v>
      </c>
      <c r="AK64" t="e">
        <f t="shared" si="22"/>
        <v>#DIV/0!</v>
      </c>
      <c r="AL64">
        <f t="shared" si="22"/>
        <v>0</v>
      </c>
      <c r="AM64" t="e">
        <f t="shared" si="23"/>
        <v>#DIV/0!</v>
      </c>
      <c r="AN64">
        <f t="shared" si="23"/>
        <v>0</v>
      </c>
      <c r="AO64" s="31" t="e">
        <f t="shared" si="24"/>
        <v>#DIV/0!</v>
      </c>
      <c r="AP64">
        <f t="shared" si="25"/>
        <v>0</v>
      </c>
      <c r="AQ64" s="31" t="e">
        <f t="shared" si="6"/>
        <v>#DIV/0!</v>
      </c>
      <c r="AT64" s="12" t="e">
        <f t="shared" si="26"/>
        <v>#DIV/0!</v>
      </c>
      <c r="AU64">
        <f t="shared" si="27"/>
        <v>0</v>
      </c>
      <c r="AV64" s="12" t="e">
        <f t="shared" si="7"/>
        <v>#DIV/0!</v>
      </c>
      <c r="AX64" t="e">
        <f t="shared" si="28"/>
        <v>#DIV/0!</v>
      </c>
      <c r="AY64" t="e">
        <f t="shared" si="29"/>
        <v>#DIV/0!</v>
      </c>
      <c r="AZ64" s="12" t="e">
        <f t="shared" si="30"/>
        <v>#DIV/0!</v>
      </c>
      <c r="BA64">
        <f t="shared" si="31"/>
        <v>0</v>
      </c>
      <c r="BB64" s="12" t="e">
        <f t="shared" si="32"/>
        <v>#DIV/0!</v>
      </c>
      <c r="BD64" t="e">
        <f t="shared" si="33"/>
        <v>#DIV/0!</v>
      </c>
      <c r="BE64" t="e">
        <f t="shared" si="34"/>
        <v>#DIV/0!</v>
      </c>
      <c r="BF64" t="e">
        <f t="shared" si="35"/>
        <v>#DIV/0!</v>
      </c>
      <c r="BH64">
        <v>2.96163</v>
      </c>
      <c r="BM64">
        <v>6.2976599999999996</v>
      </c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</row>
    <row r="65" spans="5:85" ht="16.2">
      <c r="E65" s="12">
        <v>10</v>
      </c>
      <c r="F65" s="12">
        <v>1.007825032</v>
      </c>
      <c r="G65" s="12">
        <v>15.9949146221</v>
      </c>
      <c r="H65" s="12">
        <f t="shared" si="0"/>
        <v>18.0105646861</v>
      </c>
      <c r="I65" s="12">
        <f t="shared" si="8"/>
        <v>180.105646861</v>
      </c>
      <c r="J65" s="12">
        <f t="shared" si="9"/>
        <v>181.113471893</v>
      </c>
      <c r="K65">
        <f t="shared" si="10"/>
        <v>18.0105646861</v>
      </c>
      <c r="L65">
        <f t="shared" si="11"/>
        <v>163.1029072069</v>
      </c>
      <c r="M65" s="12">
        <v>10</v>
      </c>
      <c r="N65" s="12" t="s">
        <v>341</v>
      </c>
      <c r="O65" s="12"/>
      <c r="P65">
        <v>6.8231000000000002</v>
      </c>
      <c r="Q65">
        <v>0.99426000000000003</v>
      </c>
      <c r="R65">
        <v>2.5427</v>
      </c>
      <c r="S65">
        <v>0.99911000000000005</v>
      </c>
      <c r="T65">
        <f t="shared" si="12"/>
        <v>8.0335863246253361</v>
      </c>
      <c r="U65">
        <f t="shared" si="13"/>
        <v>2.9938004642500973</v>
      </c>
      <c r="V65">
        <f t="shared" si="3"/>
        <v>2.6960863496948422</v>
      </c>
      <c r="W65">
        <f t="shared" si="14"/>
        <v>7.5676698943727949</v>
      </c>
      <c r="X65">
        <v>4</v>
      </c>
      <c r="Y65" s="12">
        <f>(SUM(W65:W68))/X65</f>
        <v>7.5053232301263417</v>
      </c>
      <c r="Z65">
        <v>7.5953872240529758</v>
      </c>
      <c r="AA65" s="12">
        <f t="shared" si="16"/>
        <v>9.0063993926634112E-2</v>
      </c>
      <c r="AB65" s="12">
        <f t="shared" si="4"/>
        <v>1.6979628950061793E-2</v>
      </c>
      <c r="AC65">
        <f t="shared" si="5"/>
        <v>1.7389585638771538E-2</v>
      </c>
      <c r="AD65" s="12">
        <f t="shared" si="17"/>
        <v>4.09956688709745E-4</v>
      </c>
      <c r="AE65">
        <f t="shared" si="18"/>
        <v>2.72043622617735E-21</v>
      </c>
      <c r="AF65">
        <f t="shared" si="19"/>
        <v>131.36012612442755</v>
      </c>
      <c r="AG65">
        <f t="shared" si="19"/>
        <v>134.53168908925127</v>
      </c>
      <c r="AH65">
        <v>10</v>
      </c>
      <c r="AI65">
        <f t="shared" si="20"/>
        <v>165.30942415583962</v>
      </c>
      <c r="AJ65">
        <f t="shared" si="21"/>
        <v>169.30066002670333</v>
      </c>
      <c r="AK65">
        <f t="shared" si="22"/>
        <v>5.3635112807364468E-20</v>
      </c>
      <c r="AL65">
        <f t="shared" si="22"/>
        <v>5.4930080636741013E-20</v>
      </c>
      <c r="AM65">
        <f t="shared" si="23"/>
        <v>32299.825424859373</v>
      </c>
      <c r="AN65">
        <f t="shared" si="23"/>
        <v>33079.673413058779</v>
      </c>
      <c r="AO65" s="31">
        <f t="shared" si="24"/>
        <v>32.299825424859371</v>
      </c>
      <c r="AP65">
        <f t="shared" si="25"/>
        <v>33.079673413058778</v>
      </c>
      <c r="AQ65" s="31">
        <f t="shared" si="6"/>
        <v>0.77984798819940693</v>
      </c>
      <c r="AR65" s="12">
        <v>10</v>
      </c>
      <c r="AT65" s="12">
        <f t="shared" si="26"/>
        <v>0.33476408213458853</v>
      </c>
      <c r="AU65">
        <f t="shared" si="27"/>
        <v>0.34284663653047559</v>
      </c>
      <c r="AV65" s="12">
        <f t="shared" si="7"/>
        <v>8.0825543958870649E-3</v>
      </c>
      <c r="AW65" s="12">
        <v>10</v>
      </c>
      <c r="AX65">
        <f t="shared" si="28"/>
        <v>1.2800681812345639E-20</v>
      </c>
      <c r="AY65">
        <f t="shared" si="29"/>
        <v>7708.7520882619601</v>
      </c>
      <c r="AZ65" s="12">
        <f t="shared" si="30"/>
        <v>7.70875208826196</v>
      </c>
      <c r="BA65">
        <f t="shared" si="31"/>
        <v>7.894872438093083</v>
      </c>
      <c r="BB65" s="12">
        <f t="shared" si="32"/>
        <v>0.18612034983112302</v>
      </c>
      <c r="BD65">
        <f t="shared" si="33"/>
        <v>16.979628950061795</v>
      </c>
      <c r="BE65">
        <f t="shared" si="34"/>
        <v>1.4245262568034597E-2</v>
      </c>
      <c r="BF65">
        <f t="shared" si="35"/>
        <v>14.245262568034597</v>
      </c>
      <c r="BH65">
        <v>2.5557400000000001</v>
      </c>
      <c r="BM65">
        <v>6.2978800000000001</v>
      </c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</row>
    <row r="66" spans="5:85" ht="16.2">
      <c r="E66" s="12">
        <v>10</v>
      </c>
      <c r="F66" s="12">
        <v>1.007825032</v>
      </c>
      <c r="G66" s="12">
        <v>15.9949146221</v>
      </c>
      <c r="H66" s="12">
        <f t="shared" si="0"/>
        <v>18.0105646861</v>
      </c>
      <c r="I66" s="12">
        <f t="shared" si="8"/>
        <v>180.105646861</v>
      </c>
      <c r="J66" s="12">
        <f t="shared" si="9"/>
        <v>181.113471893</v>
      </c>
      <c r="K66">
        <f t="shared" si="10"/>
        <v>18.0105646861</v>
      </c>
      <c r="L66">
        <f t="shared" si="11"/>
        <v>163.1029072069</v>
      </c>
      <c r="M66" s="12">
        <v>10</v>
      </c>
      <c r="N66" s="12" t="s">
        <v>342</v>
      </c>
      <c r="O66" s="12"/>
      <c r="P66">
        <v>6.6944100000000004</v>
      </c>
      <c r="Q66">
        <v>0.99578999999999995</v>
      </c>
      <c r="R66">
        <v>2.5558100000000001</v>
      </c>
      <c r="S66">
        <v>0.99926999999999999</v>
      </c>
      <c r="T66">
        <f t="shared" si="12"/>
        <v>7.8820654288278194</v>
      </c>
      <c r="U66">
        <f t="shared" si="13"/>
        <v>3.0092363096452757</v>
      </c>
      <c r="V66">
        <f t="shared" si="3"/>
        <v>2.7099871999896079</v>
      </c>
      <c r="W66">
        <f t="shared" si="14"/>
        <v>7.4015488109054006</v>
      </c>
      <c r="Y66" s="12" t="e">
        <f t="shared" si="37"/>
        <v>#DIV/0!</v>
      </c>
      <c r="AA66" s="12" t="e">
        <f t="shared" si="16"/>
        <v>#DIV/0!</v>
      </c>
      <c r="AB66" s="12" t="e">
        <f t="shared" si="4"/>
        <v>#DIV/0!</v>
      </c>
      <c r="AC66">
        <f t="shared" si="5"/>
        <v>0</v>
      </c>
      <c r="AD66" s="12" t="e">
        <f t="shared" si="17"/>
        <v>#DIV/0!</v>
      </c>
      <c r="AE66" t="e">
        <f t="shared" si="18"/>
        <v>#DIV/0!</v>
      </c>
      <c r="AF66" t="e">
        <f t="shared" si="19"/>
        <v>#DIV/0!</v>
      </c>
      <c r="AG66">
        <f t="shared" si="19"/>
        <v>0</v>
      </c>
      <c r="AH66">
        <v>10</v>
      </c>
      <c r="AI66" t="e">
        <f t="shared" si="20"/>
        <v>#DIV/0!</v>
      </c>
      <c r="AJ66">
        <f t="shared" si="21"/>
        <v>0</v>
      </c>
      <c r="AK66" t="e">
        <f t="shared" si="22"/>
        <v>#DIV/0!</v>
      </c>
      <c r="AL66">
        <f t="shared" si="22"/>
        <v>0</v>
      </c>
      <c r="AM66" t="e">
        <f t="shared" si="23"/>
        <v>#DIV/0!</v>
      </c>
      <c r="AN66">
        <f t="shared" si="23"/>
        <v>0</v>
      </c>
      <c r="AO66" s="31" t="e">
        <f t="shared" si="24"/>
        <v>#DIV/0!</v>
      </c>
      <c r="AP66">
        <f t="shared" si="25"/>
        <v>0</v>
      </c>
      <c r="AQ66" s="31" t="e">
        <f t="shared" si="6"/>
        <v>#DIV/0!</v>
      </c>
      <c r="AR66" s="12">
        <v>10</v>
      </c>
      <c r="AT66" s="12" t="e">
        <f t="shared" si="26"/>
        <v>#DIV/0!</v>
      </c>
      <c r="AU66">
        <f t="shared" si="27"/>
        <v>0</v>
      </c>
      <c r="AV66" s="12" t="e">
        <f t="shared" si="7"/>
        <v>#DIV/0!</v>
      </c>
      <c r="AW66" s="12">
        <v>10</v>
      </c>
      <c r="AX66" t="e">
        <f t="shared" si="28"/>
        <v>#DIV/0!</v>
      </c>
      <c r="AY66" t="e">
        <f t="shared" si="29"/>
        <v>#DIV/0!</v>
      </c>
      <c r="AZ66" s="12" t="e">
        <f t="shared" si="30"/>
        <v>#DIV/0!</v>
      </c>
      <c r="BA66">
        <f t="shared" si="31"/>
        <v>0</v>
      </c>
      <c r="BB66" s="12" t="e">
        <f t="shared" si="32"/>
        <v>#DIV/0!</v>
      </c>
      <c r="BD66" t="e">
        <f t="shared" si="33"/>
        <v>#DIV/0!</v>
      </c>
      <c r="BE66" t="e">
        <f t="shared" si="34"/>
        <v>#DIV/0!</v>
      </c>
      <c r="BF66" t="e">
        <f t="shared" si="35"/>
        <v>#DIV/0!</v>
      </c>
      <c r="BH66">
        <v>2.52061</v>
      </c>
      <c r="BM66">
        <v>6.31867</v>
      </c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</row>
    <row r="67" spans="5:85" ht="16.2">
      <c r="E67" s="12">
        <v>10</v>
      </c>
      <c r="F67" s="12">
        <v>1.007825032</v>
      </c>
      <c r="G67" s="12">
        <v>15.9949146221</v>
      </c>
      <c r="H67" s="12">
        <f t="shared" si="0"/>
        <v>18.0105646861</v>
      </c>
      <c r="I67" s="12">
        <f t="shared" si="8"/>
        <v>180.105646861</v>
      </c>
      <c r="J67" s="12">
        <f t="shared" si="9"/>
        <v>181.113471893</v>
      </c>
      <c r="K67">
        <f t="shared" si="10"/>
        <v>18.0105646861</v>
      </c>
      <c r="L67">
        <f t="shared" si="11"/>
        <v>163.1029072069</v>
      </c>
      <c r="M67" s="12">
        <v>10</v>
      </c>
      <c r="N67" s="12" t="s">
        <v>343</v>
      </c>
      <c r="O67" s="12"/>
      <c r="P67">
        <v>6.8422999999999998</v>
      </c>
      <c r="Q67">
        <v>0.99587000000000003</v>
      </c>
      <c r="R67">
        <v>2.5327899999999999</v>
      </c>
      <c r="S67">
        <v>0.99941999999999998</v>
      </c>
      <c r="T67">
        <f t="shared" si="12"/>
        <v>8.0561925970576329</v>
      </c>
      <c r="U67">
        <f t="shared" si="13"/>
        <v>2.9821323309269689</v>
      </c>
      <c r="V67">
        <f t="shared" si="3"/>
        <v>2.6855785368480745</v>
      </c>
      <c r="W67">
        <f t="shared" si="14"/>
        <v>7.5953872240529758</v>
      </c>
      <c r="Y67" s="12" t="e">
        <f t="shared" si="37"/>
        <v>#DIV/0!</v>
      </c>
      <c r="AA67" s="12" t="e">
        <f t="shared" si="16"/>
        <v>#DIV/0!</v>
      </c>
      <c r="AB67" s="12" t="e">
        <f t="shared" si="4"/>
        <v>#DIV/0!</v>
      </c>
      <c r="AC67">
        <f t="shared" si="5"/>
        <v>0</v>
      </c>
      <c r="AD67" s="12" t="e">
        <f t="shared" si="17"/>
        <v>#DIV/0!</v>
      </c>
      <c r="AE67" t="e">
        <f t="shared" si="18"/>
        <v>#DIV/0!</v>
      </c>
      <c r="AF67" t="e">
        <f t="shared" si="19"/>
        <v>#DIV/0!</v>
      </c>
      <c r="AG67">
        <f t="shared" si="19"/>
        <v>0</v>
      </c>
      <c r="AH67">
        <v>10</v>
      </c>
      <c r="AI67" t="e">
        <f t="shared" si="20"/>
        <v>#DIV/0!</v>
      </c>
      <c r="AJ67">
        <f t="shared" si="21"/>
        <v>0</v>
      </c>
      <c r="AK67" t="e">
        <f t="shared" si="22"/>
        <v>#DIV/0!</v>
      </c>
      <c r="AL67">
        <f t="shared" si="22"/>
        <v>0</v>
      </c>
      <c r="AM67" t="e">
        <f t="shared" si="23"/>
        <v>#DIV/0!</v>
      </c>
      <c r="AN67">
        <f t="shared" si="23"/>
        <v>0</v>
      </c>
      <c r="AO67" s="31" t="e">
        <f t="shared" si="24"/>
        <v>#DIV/0!</v>
      </c>
      <c r="AP67">
        <f t="shared" si="25"/>
        <v>0</v>
      </c>
      <c r="AQ67" s="31" t="e">
        <f t="shared" si="6"/>
        <v>#DIV/0!</v>
      </c>
      <c r="AR67" s="12">
        <v>10</v>
      </c>
      <c r="AT67" s="12" t="e">
        <f t="shared" si="26"/>
        <v>#DIV/0!</v>
      </c>
      <c r="AU67">
        <f t="shared" si="27"/>
        <v>0</v>
      </c>
      <c r="AV67" s="12" t="e">
        <f t="shared" si="7"/>
        <v>#DIV/0!</v>
      </c>
      <c r="AW67" s="12">
        <v>10</v>
      </c>
      <c r="AX67" t="e">
        <f t="shared" si="28"/>
        <v>#DIV/0!</v>
      </c>
      <c r="AY67" t="e">
        <f t="shared" si="29"/>
        <v>#DIV/0!</v>
      </c>
      <c r="AZ67" s="12" t="e">
        <f t="shared" si="30"/>
        <v>#DIV/0!</v>
      </c>
      <c r="BA67">
        <f t="shared" si="31"/>
        <v>0</v>
      </c>
      <c r="BB67" s="12" t="e">
        <f t="shared" si="32"/>
        <v>#DIV/0!</v>
      </c>
      <c r="BD67" t="e">
        <f t="shared" si="33"/>
        <v>#DIV/0!</v>
      </c>
      <c r="BE67" t="e">
        <f t="shared" si="34"/>
        <v>#DIV/0!</v>
      </c>
      <c r="BF67" t="e">
        <f t="shared" si="35"/>
        <v>#DIV/0!</v>
      </c>
      <c r="BH67">
        <v>2.5218699999999998</v>
      </c>
      <c r="BM67">
        <v>5.8695399999999998</v>
      </c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</row>
    <row r="68" spans="5:85" ht="16.2">
      <c r="E68" s="12">
        <v>10</v>
      </c>
      <c r="F68" s="12">
        <v>1.007825032</v>
      </c>
      <c r="G68" s="12">
        <v>15.9949146221</v>
      </c>
      <c r="H68" s="12">
        <f t="shared" si="0"/>
        <v>18.0105646861</v>
      </c>
      <c r="I68" s="12">
        <f t="shared" si="8"/>
        <v>180.105646861</v>
      </c>
      <c r="J68" s="12">
        <f t="shared" si="9"/>
        <v>181.113471893</v>
      </c>
      <c r="K68">
        <f t="shared" si="10"/>
        <v>18.0105646861</v>
      </c>
      <c r="L68">
        <f t="shared" si="11"/>
        <v>163.1029072069</v>
      </c>
      <c r="M68" s="12">
        <v>10</v>
      </c>
      <c r="N68" s="12" t="s">
        <v>344</v>
      </c>
      <c r="O68" s="12"/>
      <c r="P68">
        <v>6.7203900000000001</v>
      </c>
      <c r="Q68">
        <v>0.99472000000000005</v>
      </c>
      <c r="R68">
        <v>2.4966400000000002</v>
      </c>
      <c r="S68">
        <v>0.99872000000000005</v>
      </c>
      <c r="T68">
        <f t="shared" si="12"/>
        <v>7.9126545412127705</v>
      </c>
      <c r="U68">
        <f t="shared" si="13"/>
        <v>2.9395689586130347</v>
      </c>
      <c r="V68">
        <f t="shared" si="3"/>
        <v>2.6472478169277269</v>
      </c>
      <c r="W68">
        <f t="shared" si="14"/>
        <v>7.4566869911741946</v>
      </c>
      <c r="Y68" s="12" t="e">
        <f t="shared" si="37"/>
        <v>#DIV/0!</v>
      </c>
      <c r="AA68" s="12" t="e">
        <f t="shared" si="16"/>
        <v>#DIV/0!</v>
      </c>
      <c r="AB68" s="12" t="e">
        <f t="shared" si="4"/>
        <v>#DIV/0!</v>
      </c>
      <c r="AC68">
        <f t="shared" si="5"/>
        <v>0</v>
      </c>
      <c r="AD68" s="12" t="e">
        <f t="shared" si="17"/>
        <v>#DIV/0!</v>
      </c>
      <c r="AE68" t="e">
        <f t="shared" si="18"/>
        <v>#DIV/0!</v>
      </c>
      <c r="AF68" t="e">
        <f t="shared" si="19"/>
        <v>#DIV/0!</v>
      </c>
      <c r="AG68">
        <f t="shared" si="19"/>
        <v>0</v>
      </c>
      <c r="AH68">
        <v>10</v>
      </c>
      <c r="AI68" t="e">
        <f t="shared" si="20"/>
        <v>#DIV/0!</v>
      </c>
      <c r="AJ68">
        <f t="shared" si="21"/>
        <v>0</v>
      </c>
      <c r="AK68" t="e">
        <f t="shared" si="22"/>
        <v>#DIV/0!</v>
      </c>
      <c r="AL68">
        <f t="shared" si="22"/>
        <v>0</v>
      </c>
      <c r="AM68" t="e">
        <f t="shared" si="23"/>
        <v>#DIV/0!</v>
      </c>
      <c r="AN68">
        <f t="shared" si="23"/>
        <v>0</v>
      </c>
      <c r="AO68" s="31" t="e">
        <f t="shared" si="24"/>
        <v>#DIV/0!</v>
      </c>
      <c r="AP68">
        <f t="shared" si="25"/>
        <v>0</v>
      </c>
      <c r="AQ68" s="31" t="e">
        <f t="shared" si="6"/>
        <v>#DIV/0!</v>
      </c>
      <c r="AR68" s="12">
        <v>10</v>
      </c>
      <c r="AT68" s="12" t="e">
        <f t="shared" si="26"/>
        <v>#DIV/0!</v>
      </c>
      <c r="AU68">
        <f t="shared" si="27"/>
        <v>0</v>
      </c>
      <c r="AV68" s="12" t="e">
        <f t="shared" si="7"/>
        <v>#DIV/0!</v>
      </c>
      <c r="AW68" s="12">
        <v>10</v>
      </c>
      <c r="AX68" t="e">
        <f t="shared" si="28"/>
        <v>#DIV/0!</v>
      </c>
      <c r="AY68" t="e">
        <f t="shared" si="29"/>
        <v>#DIV/0!</v>
      </c>
      <c r="AZ68" s="12" t="e">
        <f t="shared" si="30"/>
        <v>#DIV/0!</v>
      </c>
      <c r="BA68">
        <f t="shared" si="31"/>
        <v>0</v>
      </c>
      <c r="BB68" s="12" t="e">
        <f t="shared" si="32"/>
        <v>#DIV/0!</v>
      </c>
      <c r="BD68" t="e">
        <f t="shared" si="33"/>
        <v>#DIV/0!</v>
      </c>
      <c r="BE68" t="e">
        <f t="shared" si="34"/>
        <v>#DIV/0!</v>
      </c>
      <c r="BF68" t="e">
        <f t="shared" si="35"/>
        <v>#DIV/0!</v>
      </c>
      <c r="BH68">
        <v>2.5065</v>
      </c>
      <c r="BM68">
        <v>5.7996299999999996</v>
      </c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</row>
    <row r="69" spans="5:85" ht="16.2">
      <c r="F69" s="12">
        <v>1.007825032</v>
      </c>
      <c r="G69" s="12">
        <v>15.9949146221</v>
      </c>
      <c r="H69" s="12">
        <f t="shared" si="0"/>
        <v>18.0105646861</v>
      </c>
      <c r="I69" s="12">
        <f t="shared" si="8"/>
        <v>0</v>
      </c>
      <c r="J69" s="12">
        <f t="shared" si="9"/>
        <v>1.007825032</v>
      </c>
      <c r="K69">
        <f t="shared" si="10"/>
        <v>18.0105646861</v>
      </c>
      <c r="L69">
        <f t="shared" si="11"/>
        <v>-17.002739654100001</v>
      </c>
      <c r="N69" s="12"/>
      <c r="O69" s="12"/>
      <c r="T69">
        <f t="shared" si="12"/>
        <v>0</v>
      </c>
      <c r="U69">
        <f t="shared" si="13"/>
        <v>0</v>
      </c>
      <c r="V69">
        <f t="shared" si="3"/>
        <v>0</v>
      </c>
      <c r="W69">
        <f t="shared" si="14"/>
        <v>0</v>
      </c>
      <c r="Y69" s="12" t="e">
        <f t="shared" si="37"/>
        <v>#DIV/0!</v>
      </c>
      <c r="AA69" s="12" t="e">
        <f t="shared" si="16"/>
        <v>#DIV/0!</v>
      </c>
      <c r="AB69" s="12" t="e">
        <f t="shared" si="4"/>
        <v>#DIV/0!</v>
      </c>
      <c r="AC69">
        <f t="shared" si="5"/>
        <v>0</v>
      </c>
      <c r="AD69" s="12" t="e">
        <f t="shared" si="17"/>
        <v>#DIV/0!</v>
      </c>
      <c r="AE69" t="e">
        <f t="shared" si="18"/>
        <v>#DIV/0!</v>
      </c>
      <c r="AF69" t="e">
        <f t="shared" si="19"/>
        <v>#DIV/0!</v>
      </c>
      <c r="AG69">
        <f t="shared" si="19"/>
        <v>0</v>
      </c>
      <c r="AI69" t="e">
        <f t="shared" si="20"/>
        <v>#DIV/0!</v>
      </c>
      <c r="AJ69">
        <f t="shared" si="21"/>
        <v>0</v>
      </c>
      <c r="AK69" t="e">
        <f t="shared" si="22"/>
        <v>#DIV/0!</v>
      </c>
      <c r="AL69">
        <f t="shared" si="22"/>
        <v>0</v>
      </c>
      <c r="AM69" t="e">
        <f t="shared" si="23"/>
        <v>#DIV/0!</v>
      </c>
      <c r="AN69">
        <f t="shared" si="23"/>
        <v>0</v>
      </c>
      <c r="AO69" s="31" t="e">
        <f t="shared" si="24"/>
        <v>#DIV/0!</v>
      </c>
      <c r="AP69">
        <f t="shared" si="25"/>
        <v>0</v>
      </c>
      <c r="AQ69" s="31" t="e">
        <f t="shared" si="6"/>
        <v>#DIV/0!</v>
      </c>
      <c r="AT69" s="12" t="e">
        <f t="shared" si="26"/>
        <v>#DIV/0!</v>
      </c>
      <c r="AU69">
        <f t="shared" si="27"/>
        <v>0</v>
      </c>
      <c r="AV69" s="12" t="e">
        <f t="shared" si="7"/>
        <v>#DIV/0!</v>
      </c>
      <c r="AX69" t="e">
        <f t="shared" si="28"/>
        <v>#DIV/0!</v>
      </c>
      <c r="AY69" t="e">
        <f t="shared" si="29"/>
        <v>#DIV/0!</v>
      </c>
      <c r="AZ69" s="12" t="e">
        <f t="shared" si="30"/>
        <v>#DIV/0!</v>
      </c>
      <c r="BA69">
        <f t="shared" si="31"/>
        <v>0</v>
      </c>
      <c r="BB69" s="12" t="e">
        <f t="shared" si="32"/>
        <v>#DIV/0!</v>
      </c>
      <c r="BD69" t="e">
        <f t="shared" si="33"/>
        <v>#DIV/0!</v>
      </c>
      <c r="BE69" t="e">
        <f t="shared" si="34"/>
        <v>#DIV/0!</v>
      </c>
      <c r="BF69" t="e">
        <f t="shared" si="35"/>
        <v>#DIV/0!</v>
      </c>
      <c r="BH69">
        <v>2.5887099999999998</v>
      </c>
      <c r="BM69">
        <v>6.1577000000000002</v>
      </c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</row>
    <row r="70" spans="5:85" ht="16.2">
      <c r="E70" s="12">
        <v>11</v>
      </c>
      <c r="F70" s="12">
        <v>1.007825032</v>
      </c>
      <c r="G70" s="12">
        <v>15.9949146221</v>
      </c>
      <c r="H70" s="12">
        <f t="shared" si="0"/>
        <v>18.0105646861</v>
      </c>
      <c r="I70" s="12">
        <f t="shared" si="8"/>
        <v>198.11621154709999</v>
      </c>
      <c r="J70" s="12">
        <f t="shared" si="9"/>
        <v>199.12403657909999</v>
      </c>
      <c r="K70">
        <f t="shared" si="10"/>
        <v>18.0105646861</v>
      </c>
      <c r="L70">
        <f t="shared" si="11"/>
        <v>181.113471893</v>
      </c>
      <c r="M70" s="12">
        <v>11</v>
      </c>
      <c r="N70" s="12" t="s">
        <v>345</v>
      </c>
      <c r="O70" s="12"/>
      <c r="P70">
        <v>6.3973699999999996</v>
      </c>
      <c r="Q70">
        <v>0.99509000000000003</v>
      </c>
      <c r="R70">
        <v>2.5579800000000001</v>
      </c>
      <c r="S70">
        <v>0.99941000000000002</v>
      </c>
      <c r="T70">
        <f t="shared" si="12"/>
        <v>7.5323275557398217</v>
      </c>
      <c r="U70">
        <f t="shared" si="13"/>
        <v>3.0117912893941341</v>
      </c>
      <c r="V70">
        <f t="shared" si="3"/>
        <v>2.7393778591997453</v>
      </c>
      <c r="W70">
        <f t="shared" si="14"/>
        <v>7.016535281140091</v>
      </c>
      <c r="X70">
        <v>4</v>
      </c>
      <c r="Y70" s="12">
        <f>(SUM(W70:W73))/X70</f>
        <v>6.7697547455466882</v>
      </c>
      <c r="Z70">
        <v>7.016535281140091</v>
      </c>
      <c r="AA70" s="12">
        <f t="shared" si="16"/>
        <v>0.24678053559340274</v>
      </c>
      <c r="AB70" s="12">
        <f t="shared" si="4"/>
        <v>1.5038069040879823E-2</v>
      </c>
      <c r="AC70">
        <f t="shared" si="5"/>
        <v>1.6154429682845035E-2</v>
      </c>
      <c r="AD70" s="12">
        <f t="shared" si="17"/>
        <v>1.1163606419652122E-3</v>
      </c>
      <c r="AE70">
        <f t="shared" si="18"/>
        <v>2.409364062718029E-21</v>
      </c>
      <c r="AF70">
        <f t="shared" si="19"/>
        <v>116.33956499801097</v>
      </c>
      <c r="AG70">
        <f t="shared" si="19"/>
        <v>124.97610677169699</v>
      </c>
      <c r="AH70">
        <v>11</v>
      </c>
      <c r="AI70">
        <f t="shared" si="20"/>
        <v>142.91746756315391</v>
      </c>
      <c r="AJ70">
        <f t="shared" si="21"/>
        <v>153.52703687708163</v>
      </c>
      <c r="AK70">
        <f t="shared" si="22"/>
        <v>4.6369978808143038E-20</v>
      </c>
      <c r="AL70">
        <f t="shared" si="22"/>
        <v>4.9812283745662016E-20</v>
      </c>
      <c r="AM70">
        <f t="shared" si="23"/>
        <v>27924.658718193255</v>
      </c>
      <c r="AN70">
        <f t="shared" si="23"/>
        <v>29997.663560008892</v>
      </c>
      <c r="AO70" s="31">
        <f t="shared" si="24"/>
        <v>27.924658718193257</v>
      </c>
      <c r="AP70">
        <f t="shared" si="25"/>
        <v>29.997663560008892</v>
      </c>
      <c r="AQ70" s="31">
        <f t="shared" si="6"/>
        <v>2.073004841815635</v>
      </c>
      <c r="AR70" s="12">
        <v>11</v>
      </c>
      <c r="AT70" s="12">
        <f t="shared" si="26"/>
        <v>0.28941867709052177</v>
      </c>
      <c r="AU70">
        <f t="shared" si="27"/>
        <v>0.3109038570877134</v>
      </c>
      <c r="AV70" s="12">
        <f t="shared" si="7"/>
        <v>2.1485179997191628E-2</v>
      </c>
      <c r="AW70" s="12">
        <v>11</v>
      </c>
      <c r="AX70">
        <f t="shared" si="28"/>
        <v>1.1066767893266151E-20</v>
      </c>
      <c r="AY70">
        <f t="shared" si="29"/>
        <v>6664.5645410268344</v>
      </c>
      <c r="AZ70" s="12">
        <f t="shared" si="30"/>
        <v>6.6645645410268344</v>
      </c>
      <c r="BA70">
        <f t="shared" si="31"/>
        <v>7.1593127383661406</v>
      </c>
      <c r="BB70" s="12">
        <f t="shared" si="32"/>
        <v>0.49474819733930619</v>
      </c>
      <c r="BD70">
        <f t="shared" si="33"/>
        <v>15.038069040879824</v>
      </c>
      <c r="BE70">
        <f t="shared" si="34"/>
        <v>1.2315673237579155E-2</v>
      </c>
      <c r="BF70">
        <f t="shared" si="35"/>
        <v>12.315673237579155</v>
      </c>
      <c r="BH70">
        <v>2.58256</v>
      </c>
      <c r="BM70">
        <v>6.1653500000000001</v>
      </c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</row>
    <row r="71" spans="5:85" ht="16.2">
      <c r="E71" s="12">
        <v>11</v>
      </c>
      <c r="F71" s="12">
        <v>1.007825032</v>
      </c>
      <c r="G71" s="12">
        <v>15.9949146221</v>
      </c>
      <c r="H71" s="12">
        <f t="shared" si="0"/>
        <v>18.0105646861</v>
      </c>
      <c r="I71" s="12">
        <f t="shared" si="8"/>
        <v>198.11621154709999</v>
      </c>
      <c r="J71" s="12">
        <f t="shared" si="9"/>
        <v>199.12403657909999</v>
      </c>
      <c r="K71">
        <f t="shared" si="10"/>
        <v>18.0105646861</v>
      </c>
      <c r="L71">
        <f t="shared" si="11"/>
        <v>181.113471893</v>
      </c>
      <c r="M71" s="12">
        <v>11</v>
      </c>
      <c r="N71" s="12" t="s">
        <v>346</v>
      </c>
      <c r="O71" s="12"/>
      <c r="P71">
        <v>6.0571400000000004</v>
      </c>
      <c r="Q71">
        <v>0.99441000000000002</v>
      </c>
      <c r="R71">
        <v>2.48407</v>
      </c>
      <c r="S71">
        <v>0.99911000000000005</v>
      </c>
      <c r="T71">
        <f t="shared" si="12"/>
        <v>7.131737343779383</v>
      </c>
      <c r="U71">
        <f t="shared" si="13"/>
        <v>2.9247689146300151</v>
      </c>
      <c r="V71">
        <f t="shared" si="3"/>
        <v>2.660226568895109</v>
      </c>
      <c r="W71">
        <f t="shared" si="14"/>
        <v>6.6170138387948052</v>
      </c>
      <c r="Y71" s="12" t="e">
        <f t="shared" si="37"/>
        <v>#DIV/0!</v>
      </c>
      <c r="AA71" s="12" t="e">
        <f t="shared" si="16"/>
        <v>#DIV/0!</v>
      </c>
      <c r="AB71" s="12" t="e">
        <f t="shared" si="4"/>
        <v>#DIV/0!</v>
      </c>
      <c r="AC71">
        <f t="shared" si="5"/>
        <v>0</v>
      </c>
      <c r="AD71" s="12" t="e">
        <f t="shared" si="17"/>
        <v>#DIV/0!</v>
      </c>
      <c r="AE71" t="e">
        <f t="shared" si="18"/>
        <v>#DIV/0!</v>
      </c>
      <c r="AF71" t="e">
        <f t="shared" si="19"/>
        <v>#DIV/0!</v>
      </c>
      <c r="AG71">
        <f t="shared" si="19"/>
        <v>0</v>
      </c>
      <c r="AH71">
        <v>11</v>
      </c>
      <c r="AI71" t="e">
        <f t="shared" si="20"/>
        <v>#DIV/0!</v>
      </c>
      <c r="AJ71">
        <f t="shared" si="21"/>
        <v>0</v>
      </c>
      <c r="AK71" t="e">
        <f t="shared" si="22"/>
        <v>#DIV/0!</v>
      </c>
      <c r="AL71">
        <f t="shared" si="22"/>
        <v>0</v>
      </c>
      <c r="AM71" t="e">
        <f t="shared" si="23"/>
        <v>#DIV/0!</v>
      </c>
      <c r="AN71">
        <f t="shared" si="23"/>
        <v>0</v>
      </c>
      <c r="AO71" s="31" t="e">
        <f t="shared" si="24"/>
        <v>#DIV/0!</v>
      </c>
      <c r="AP71">
        <f t="shared" si="25"/>
        <v>0</v>
      </c>
      <c r="AQ71" s="31" t="e">
        <f t="shared" si="6"/>
        <v>#DIV/0!</v>
      </c>
      <c r="AR71" s="12">
        <v>11</v>
      </c>
      <c r="AT71" s="12" t="e">
        <f t="shared" si="26"/>
        <v>#DIV/0!</v>
      </c>
      <c r="AU71">
        <f t="shared" si="27"/>
        <v>0</v>
      </c>
      <c r="AV71" s="12" t="e">
        <f t="shared" si="7"/>
        <v>#DIV/0!</v>
      </c>
      <c r="AW71" s="12">
        <v>11</v>
      </c>
      <c r="AX71" t="e">
        <f t="shared" si="28"/>
        <v>#DIV/0!</v>
      </c>
      <c r="AY71" t="e">
        <f t="shared" si="29"/>
        <v>#DIV/0!</v>
      </c>
      <c r="AZ71" s="12" t="e">
        <f t="shared" si="30"/>
        <v>#DIV/0!</v>
      </c>
      <c r="BA71">
        <f t="shared" si="31"/>
        <v>0</v>
      </c>
      <c r="BB71" s="12" t="e">
        <f t="shared" si="32"/>
        <v>#DIV/0!</v>
      </c>
      <c r="BD71" t="e">
        <f t="shared" si="33"/>
        <v>#DIV/0!</v>
      </c>
      <c r="BE71" t="e">
        <f t="shared" si="34"/>
        <v>#DIV/0!</v>
      </c>
      <c r="BF71" t="e">
        <f t="shared" si="35"/>
        <v>#DIV/0!</v>
      </c>
      <c r="BH71">
        <v>2.3484400000000001</v>
      </c>
      <c r="BM71">
        <v>5.7936800000000002</v>
      </c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</row>
    <row r="72" spans="5:85" ht="16.2">
      <c r="E72" s="12">
        <v>11</v>
      </c>
      <c r="F72" s="12">
        <v>1.007825032</v>
      </c>
      <c r="G72" s="12">
        <v>15.9949146221</v>
      </c>
      <c r="H72" s="12">
        <f t="shared" si="0"/>
        <v>18.0105646861</v>
      </c>
      <c r="I72" s="12">
        <f t="shared" si="8"/>
        <v>198.11621154709999</v>
      </c>
      <c r="J72" s="12">
        <f t="shared" si="9"/>
        <v>199.12403657909999</v>
      </c>
      <c r="K72">
        <f t="shared" si="10"/>
        <v>18.0105646861</v>
      </c>
      <c r="L72">
        <f t="shared" si="11"/>
        <v>181.113471893</v>
      </c>
      <c r="M72" s="12">
        <v>11</v>
      </c>
      <c r="N72" s="12" t="s">
        <v>347</v>
      </c>
      <c r="O72" s="12"/>
      <c r="P72">
        <v>6.1261299999999999</v>
      </c>
      <c r="Q72">
        <v>0.99558000000000002</v>
      </c>
      <c r="R72">
        <v>2.5382099999999999</v>
      </c>
      <c r="S72">
        <v>0.99917</v>
      </c>
      <c r="T72">
        <f t="shared" si="12"/>
        <v>7.2129668612327249</v>
      </c>
      <c r="U72">
        <f t="shared" si="13"/>
        <v>2.988513893249003</v>
      </c>
      <c r="V72">
        <f t="shared" si="3"/>
        <v>2.7182058796391626</v>
      </c>
      <c r="W72">
        <f t="shared" si="14"/>
        <v>6.6811861025671595</v>
      </c>
      <c r="Y72" s="12" t="e">
        <f t="shared" si="37"/>
        <v>#DIV/0!</v>
      </c>
      <c r="AA72" s="12" t="e">
        <f t="shared" si="16"/>
        <v>#DIV/0!</v>
      </c>
      <c r="AB72" s="12" t="e">
        <f t="shared" si="4"/>
        <v>#DIV/0!</v>
      </c>
      <c r="AC72">
        <f t="shared" si="5"/>
        <v>0</v>
      </c>
      <c r="AD72" s="12" t="e">
        <f t="shared" si="17"/>
        <v>#DIV/0!</v>
      </c>
      <c r="AE72" t="e">
        <f t="shared" si="18"/>
        <v>#DIV/0!</v>
      </c>
      <c r="AF72" t="e">
        <f t="shared" si="19"/>
        <v>#DIV/0!</v>
      </c>
      <c r="AG72">
        <f t="shared" si="19"/>
        <v>0</v>
      </c>
      <c r="AH72">
        <v>11</v>
      </c>
      <c r="AI72" t="e">
        <f t="shared" si="20"/>
        <v>#DIV/0!</v>
      </c>
      <c r="AJ72">
        <f t="shared" si="21"/>
        <v>0</v>
      </c>
      <c r="AK72" t="e">
        <f t="shared" si="22"/>
        <v>#DIV/0!</v>
      </c>
      <c r="AL72">
        <f t="shared" si="22"/>
        <v>0</v>
      </c>
      <c r="AM72" t="e">
        <f t="shared" si="23"/>
        <v>#DIV/0!</v>
      </c>
      <c r="AN72">
        <f t="shared" si="23"/>
        <v>0</v>
      </c>
      <c r="AO72" s="31" t="e">
        <f t="shared" si="24"/>
        <v>#DIV/0!</v>
      </c>
      <c r="AP72">
        <f t="shared" si="25"/>
        <v>0</v>
      </c>
      <c r="AQ72" s="31" t="e">
        <f t="shared" si="6"/>
        <v>#DIV/0!</v>
      </c>
      <c r="AR72" s="12">
        <v>11</v>
      </c>
      <c r="AT72" s="12" t="e">
        <f t="shared" si="26"/>
        <v>#DIV/0!</v>
      </c>
      <c r="AU72">
        <f t="shared" si="27"/>
        <v>0</v>
      </c>
      <c r="AV72" s="12" t="e">
        <f t="shared" si="7"/>
        <v>#DIV/0!</v>
      </c>
      <c r="AW72" s="12">
        <v>11</v>
      </c>
      <c r="AX72" t="e">
        <f t="shared" si="28"/>
        <v>#DIV/0!</v>
      </c>
      <c r="AY72" t="e">
        <f t="shared" si="29"/>
        <v>#DIV/0!</v>
      </c>
      <c r="AZ72" s="12" t="e">
        <f t="shared" si="30"/>
        <v>#DIV/0!</v>
      </c>
      <c r="BA72">
        <f t="shared" si="31"/>
        <v>0</v>
      </c>
      <c r="BB72" s="12" t="e">
        <f t="shared" si="32"/>
        <v>#DIV/0!</v>
      </c>
      <c r="BD72" t="e">
        <f t="shared" si="33"/>
        <v>#DIV/0!</v>
      </c>
      <c r="BE72" t="e">
        <f t="shared" si="34"/>
        <v>#DIV/0!</v>
      </c>
      <c r="BF72" t="e">
        <f t="shared" si="35"/>
        <v>#DIV/0!</v>
      </c>
      <c r="BH72">
        <v>2.3200699999999999</v>
      </c>
      <c r="BM72">
        <v>5.80593</v>
      </c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</row>
    <row r="73" spans="5:85" ht="16.2">
      <c r="E73" s="12">
        <v>11</v>
      </c>
      <c r="F73" s="12">
        <v>1.007825032</v>
      </c>
      <c r="G73" s="12">
        <v>15.9949146221</v>
      </c>
      <c r="H73" s="12">
        <f t="shared" si="0"/>
        <v>18.0105646861</v>
      </c>
      <c r="I73" s="12">
        <f t="shared" si="8"/>
        <v>198.11621154709999</v>
      </c>
      <c r="J73" s="12">
        <f t="shared" si="9"/>
        <v>199.12403657909999</v>
      </c>
      <c r="K73">
        <f t="shared" si="10"/>
        <v>18.0105646861</v>
      </c>
      <c r="L73">
        <f t="shared" si="11"/>
        <v>181.113471893</v>
      </c>
      <c r="M73" s="12">
        <v>11</v>
      </c>
      <c r="N73" s="12" t="s">
        <v>348</v>
      </c>
      <c r="O73" s="12"/>
      <c r="P73">
        <v>6.1724899999999998</v>
      </c>
      <c r="Q73">
        <v>0.99509999999999998</v>
      </c>
      <c r="R73">
        <v>2.48143</v>
      </c>
      <c r="S73">
        <v>0.99944999999999995</v>
      </c>
      <c r="T73">
        <f t="shared" si="12"/>
        <v>7.2675515898765424</v>
      </c>
      <c r="U73">
        <f t="shared" si="13"/>
        <v>2.9216605521705743</v>
      </c>
      <c r="V73">
        <f t="shared" si="3"/>
        <v>2.6573993546290522</v>
      </c>
      <c r="W73">
        <f t="shared" si="14"/>
        <v>6.7642837596846981</v>
      </c>
      <c r="Y73" s="12" t="e">
        <f t="shared" si="37"/>
        <v>#DIV/0!</v>
      </c>
      <c r="AA73" s="12" t="e">
        <f t="shared" si="16"/>
        <v>#DIV/0!</v>
      </c>
      <c r="AB73" s="12" t="e">
        <f t="shared" si="4"/>
        <v>#DIV/0!</v>
      </c>
      <c r="AC73">
        <f t="shared" si="5"/>
        <v>0</v>
      </c>
      <c r="AD73" s="12" t="e">
        <f t="shared" si="17"/>
        <v>#DIV/0!</v>
      </c>
      <c r="AE73" t="e">
        <f t="shared" si="18"/>
        <v>#DIV/0!</v>
      </c>
      <c r="AF73" t="e">
        <f t="shared" si="19"/>
        <v>#DIV/0!</v>
      </c>
      <c r="AG73">
        <f t="shared" si="19"/>
        <v>0</v>
      </c>
      <c r="AH73">
        <v>11</v>
      </c>
      <c r="AI73" t="e">
        <f t="shared" si="20"/>
        <v>#DIV/0!</v>
      </c>
      <c r="AJ73">
        <f t="shared" si="21"/>
        <v>0</v>
      </c>
      <c r="AK73" t="e">
        <f t="shared" si="22"/>
        <v>#DIV/0!</v>
      </c>
      <c r="AL73">
        <f t="shared" si="22"/>
        <v>0</v>
      </c>
      <c r="AM73" t="e">
        <f t="shared" si="23"/>
        <v>#DIV/0!</v>
      </c>
      <c r="AN73">
        <f t="shared" si="23"/>
        <v>0</v>
      </c>
      <c r="AO73" s="31" t="e">
        <f t="shared" si="24"/>
        <v>#DIV/0!</v>
      </c>
      <c r="AP73">
        <f t="shared" si="25"/>
        <v>0</v>
      </c>
      <c r="AQ73" s="31" t="e">
        <f t="shared" si="6"/>
        <v>#DIV/0!</v>
      </c>
      <c r="AR73" s="12">
        <v>11</v>
      </c>
      <c r="AT73" s="12" t="e">
        <f t="shared" si="26"/>
        <v>#DIV/0!</v>
      </c>
      <c r="AU73">
        <f t="shared" si="27"/>
        <v>0</v>
      </c>
      <c r="AV73" s="12" t="e">
        <f t="shared" si="7"/>
        <v>#DIV/0!</v>
      </c>
      <c r="AW73" s="12">
        <v>11</v>
      </c>
      <c r="AX73" t="e">
        <f t="shared" si="28"/>
        <v>#DIV/0!</v>
      </c>
      <c r="AY73" t="e">
        <f t="shared" si="29"/>
        <v>#DIV/0!</v>
      </c>
      <c r="AZ73" s="12" t="e">
        <f t="shared" si="30"/>
        <v>#DIV/0!</v>
      </c>
      <c r="BA73">
        <f t="shared" si="31"/>
        <v>0</v>
      </c>
      <c r="BB73" s="12" t="e">
        <f t="shared" si="32"/>
        <v>#DIV/0!</v>
      </c>
      <c r="BD73" t="e">
        <f t="shared" si="33"/>
        <v>#DIV/0!</v>
      </c>
      <c r="BE73" t="e">
        <f t="shared" si="34"/>
        <v>#DIV/0!</v>
      </c>
      <c r="BF73" t="e">
        <f t="shared" si="35"/>
        <v>#DIV/0!</v>
      </c>
      <c r="BH73">
        <v>2.3567100000000001</v>
      </c>
      <c r="BM73">
        <v>5.81989</v>
      </c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</row>
    <row r="74" spans="5:85" ht="16.2">
      <c r="F74" s="12">
        <v>1.007825032</v>
      </c>
      <c r="G74" s="12">
        <v>15.9949146221</v>
      </c>
      <c r="H74" s="12">
        <f t="shared" si="0"/>
        <v>18.0105646861</v>
      </c>
      <c r="I74" s="12">
        <f t="shared" si="8"/>
        <v>0</v>
      </c>
      <c r="J74" s="12">
        <f t="shared" si="9"/>
        <v>1.007825032</v>
      </c>
      <c r="K74">
        <f t="shared" si="10"/>
        <v>18.0105646861</v>
      </c>
      <c r="L74">
        <f t="shared" si="11"/>
        <v>-17.002739654100001</v>
      </c>
      <c r="N74" s="12"/>
      <c r="O74" s="12"/>
      <c r="T74">
        <f t="shared" si="12"/>
        <v>0</v>
      </c>
      <c r="U74">
        <f t="shared" si="13"/>
        <v>0</v>
      </c>
      <c r="V74">
        <f t="shared" si="3"/>
        <v>0</v>
      </c>
      <c r="W74">
        <f t="shared" si="14"/>
        <v>0</v>
      </c>
      <c r="Y74" s="12" t="e">
        <f t="shared" si="37"/>
        <v>#DIV/0!</v>
      </c>
      <c r="AA74" s="12" t="e">
        <f t="shared" si="16"/>
        <v>#DIV/0!</v>
      </c>
      <c r="AB74" s="12" t="e">
        <f t="shared" si="4"/>
        <v>#DIV/0!</v>
      </c>
      <c r="AC74">
        <f t="shared" si="5"/>
        <v>0</v>
      </c>
      <c r="AD74" s="12" t="e">
        <f t="shared" si="17"/>
        <v>#DIV/0!</v>
      </c>
      <c r="AE74" t="e">
        <f t="shared" si="18"/>
        <v>#DIV/0!</v>
      </c>
      <c r="AF74" t="e">
        <f t="shared" si="19"/>
        <v>#DIV/0!</v>
      </c>
      <c r="AG74">
        <f t="shared" si="19"/>
        <v>0</v>
      </c>
      <c r="AI74" t="e">
        <f t="shared" si="20"/>
        <v>#DIV/0!</v>
      </c>
      <c r="AJ74">
        <f t="shared" si="21"/>
        <v>0</v>
      </c>
      <c r="AK74" t="e">
        <f t="shared" si="22"/>
        <v>#DIV/0!</v>
      </c>
      <c r="AL74">
        <f t="shared" si="22"/>
        <v>0</v>
      </c>
      <c r="AM74" t="e">
        <f t="shared" si="23"/>
        <v>#DIV/0!</v>
      </c>
      <c r="AN74">
        <f t="shared" si="23"/>
        <v>0</v>
      </c>
      <c r="AO74" s="31" t="e">
        <f t="shared" si="24"/>
        <v>#DIV/0!</v>
      </c>
      <c r="AP74">
        <f t="shared" si="25"/>
        <v>0</v>
      </c>
      <c r="AQ74" s="31" t="e">
        <f t="shared" si="6"/>
        <v>#DIV/0!</v>
      </c>
      <c r="AT74" s="12" t="e">
        <f t="shared" si="26"/>
        <v>#DIV/0!</v>
      </c>
      <c r="AU74">
        <f t="shared" si="27"/>
        <v>0</v>
      </c>
      <c r="AV74" s="12" t="e">
        <f t="shared" si="7"/>
        <v>#DIV/0!</v>
      </c>
      <c r="AX74" t="e">
        <f t="shared" si="28"/>
        <v>#DIV/0!</v>
      </c>
      <c r="AY74" t="e">
        <f t="shared" si="29"/>
        <v>#DIV/0!</v>
      </c>
      <c r="AZ74" s="12" t="e">
        <f t="shared" si="30"/>
        <v>#DIV/0!</v>
      </c>
      <c r="BA74">
        <f t="shared" si="31"/>
        <v>0</v>
      </c>
      <c r="BB74" s="12" t="e">
        <f t="shared" si="32"/>
        <v>#DIV/0!</v>
      </c>
      <c r="BD74" t="e">
        <f t="shared" si="33"/>
        <v>#DIV/0!</v>
      </c>
      <c r="BE74" t="e">
        <f t="shared" si="34"/>
        <v>#DIV/0!</v>
      </c>
      <c r="BF74" t="e">
        <f t="shared" si="35"/>
        <v>#DIV/0!</v>
      </c>
      <c r="BH74">
        <v>2.4252500000000001</v>
      </c>
      <c r="BM74">
        <v>5.7295299999999996</v>
      </c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</row>
    <row r="75" spans="5:85" ht="16.2">
      <c r="E75" s="12">
        <v>12</v>
      </c>
      <c r="F75" s="12">
        <v>1.007825032</v>
      </c>
      <c r="G75" s="12">
        <v>15.9949146221</v>
      </c>
      <c r="H75" s="12">
        <f t="shared" si="0"/>
        <v>18.0105646861</v>
      </c>
      <c r="I75" s="12">
        <f t="shared" si="8"/>
        <v>216.12677623320002</v>
      </c>
      <c r="J75" s="12">
        <f t="shared" si="9"/>
        <v>217.13460126520002</v>
      </c>
      <c r="K75">
        <f t="shared" si="10"/>
        <v>18.0105646861</v>
      </c>
      <c r="L75">
        <f t="shared" si="11"/>
        <v>199.12403657910002</v>
      </c>
      <c r="M75" s="12">
        <v>12</v>
      </c>
      <c r="N75" s="12" t="s">
        <v>349</v>
      </c>
      <c r="O75" s="12"/>
      <c r="P75">
        <v>6.2372800000000002</v>
      </c>
      <c r="Q75">
        <v>0.99560999999999999</v>
      </c>
      <c r="R75">
        <v>2.4870999999999999</v>
      </c>
      <c r="S75">
        <v>0.99802999999999997</v>
      </c>
      <c r="T75">
        <f t="shared" si="12"/>
        <v>7.3438359852353203</v>
      </c>
      <c r="U75">
        <f t="shared" si="13"/>
        <v>2.9283364669982368</v>
      </c>
      <c r="V75">
        <f t="shared" si="3"/>
        <v>2.6854410783580756</v>
      </c>
      <c r="W75">
        <f t="shared" si="14"/>
        <v>6.835227369495783</v>
      </c>
      <c r="X75">
        <v>4</v>
      </c>
      <c r="Y75" s="12">
        <f>(SUM(W75:W78))/X75</f>
        <v>6.8329260006716295</v>
      </c>
      <c r="Z75">
        <v>6.923971906866595</v>
      </c>
      <c r="AA75" s="12">
        <f t="shared" si="16"/>
        <v>9.1045906194965553E-2</v>
      </c>
      <c r="AB75" s="12">
        <f t="shared" si="4"/>
        <v>1.6569042151387485E-2</v>
      </c>
      <c r="AC75">
        <f t="shared" si="5"/>
        <v>1.7013535130058433E-2</v>
      </c>
      <c r="AD75" s="12">
        <f t="shared" si="17"/>
        <v>4.4449297867094756E-4</v>
      </c>
      <c r="AE75">
        <f t="shared" si="18"/>
        <v>2.6546529747064918E-21</v>
      </c>
      <c r="AF75">
        <f t="shared" si="19"/>
        <v>128.18368841677753</v>
      </c>
      <c r="AG75">
        <f t="shared" si="19"/>
        <v>131.62243574814519</v>
      </c>
      <c r="AH75">
        <v>12</v>
      </c>
      <c r="AI75">
        <f t="shared" si="20"/>
        <v>154.41964502772046</v>
      </c>
      <c r="AJ75">
        <f t="shared" si="21"/>
        <v>158.56221690100972</v>
      </c>
      <c r="AK75">
        <f t="shared" si="22"/>
        <v>5.0101892998714362E-20</v>
      </c>
      <c r="AL75">
        <f t="shared" si="22"/>
        <v>5.144596222447747E-20</v>
      </c>
      <c r="AM75">
        <f t="shared" si="23"/>
        <v>30172.070358566612</v>
      </c>
      <c r="AN75">
        <f t="shared" si="23"/>
        <v>30981.487903878711</v>
      </c>
      <c r="AO75" s="31">
        <f t="shared" si="24"/>
        <v>30.172070358566611</v>
      </c>
      <c r="AP75">
        <f t="shared" si="25"/>
        <v>30.981487903878712</v>
      </c>
      <c r="AQ75" s="31">
        <f t="shared" si="6"/>
        <v>0.80941754531210108</v>
      </c>
      <c r="AR75" s="12">
        <v>12</v>
      </c>
      <c r="AT75" s="12">
        <f t="shared" si="26"/>
        <v>0.31271145607839629</v>
      </c>
      <c r="AU75">
        <f t="shared" si="27"/>
        <v>0.32110047732095348</v>
      </c>
      <c r="AV75" s="12">
        <f t="shared" si="7"/>
        <v>8.3890212425571931E-3</v>
      </c>
      <c r="AW75" s="12">
        <v>12</v>
      </c>
      <c r="AX75">
        <f t="shared" si="28"/>
        <v>1.1957435286398243E-20</v>
      </c>
      <c r="AY75">
        <f t="shared" si="29"/>
        <v>7200.9370739439464</v>
      </c>
      <c r="AZ75" s="12">
        <f t="shared" si="30"/>
        <v>7.2009370739439467</v>
      </c>
      <c r="BA75">
        <f t="shared" si="31"/>
        <v>7.3941145636246874</v>
      </c>
      <c r="BB75" s="12">
        <f t="shared" si="32"/>
        <v>0.19317748968074078</v>
      </c>
      <c r="BD75">
        <f t="shared" si="33"/>
        <v>16.569042151387485</v>
      </c>
      <c r="BE75">
        <f t="shared" si="34"/>
        <v>1.3306854102938748E-2</v>
      </c>
      <c r="BF75">
        <f t="shared" si="35"/>
        <v>13.306854102938747</v>
      </c>
      <c r="BH75">
        <v>2.4324300000000001</v>
      </c>
      <c r="BI75" s="12"/>
      <c r="BM75">
        <v>5.7127600000000003</v>
      </c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</row>
    <row r="76" spans="5:85" ht="16.2">
      <c r="E76" s="12">
        <v>12</v>
      </c>
      <c r="F76" s="12">
        <v>1.007825032</v>
      </c>
      <c r="G76" s="12">
        <v>15.9949146221</v>
      </c>
      <c r="H76" s="12">
        <f t="shared" si="0"/>
        <v>18.0105646861</v>
      </c>
      <c r="I76" s="12">
        <f t="shared" si="8"/>
        <v>216.12677623320002</v>
      </c>
      <c r="J76" s="12">
        <f t="shared" si="9"/>
        <v>217.13460126520002</v>
      </c>
      <c r="K76">
        <f t="shared" si="10"/>
        <v>18.0105646861</v>
      </c>
      <c r="L76">
        <f t="shared" si="11"/>
        <v>199.12403657910002</v>
      </c>
      <c r="M76" s="12">
        <v>12</v>
      </c>
      <c r="N76" s="12" t="s">
        <v>350</v>
      </c>
      <c r="O76" s="12"/>
      <c r="P76">
        <v>6.2976599999999996</v>
      </c>
      <c r="Q76">
        <v>0.99507000000000001</v>
      </c>
      <c r="R76">
        <v>2.96163</v>
      </c>
      <c r="S76">
        <v>0.99839</v>
      </c>
      <c r="T76">
        <f t="shared" si="12"/>
        <v>7.4149280023948041</v>
      </c>
      <c r="U76">
        <f t="shared" si="13"/>
        <v>3.4870528449825051</v>
      </c>
      <c r="V76">
        <f t="shared" si="3"/>
        <v>3.1978138638967581</v>
      </c>
      <c r="W76">
        <f t="shared" si="14"/>
        <v>6.6899285326951201</v>
      </c>
      <c r="Y76" s="12" t="e">
        <f>(SUM(W76:W79))/X76</f>
        <v>#DIV/0!</v>
      </c>
      <c r="AA76" s="12" t="e">
        <f t="shared" si="16"/>
        <v>#DIV/0!</v>
      </c>
      <c r="AB76" s="12" t="e">
        <f t="shared" si="4"/>
        <v>#DIV/0!</v>
      </c>
      <c r="AC76">
        <f t="shared" si="5"/>
        <v>0</v>
      </c>
      <c r="AD76" s="12" t="e">
        <f t="shared" si="17"/>
        <v>#DIV/0!</v>
      </c>
      <c r="AE76" t="e">
        <f t="shared" si="18"/>
        <v>#DIV/0!</v>
      </c>
      <c r="AF76" t="e">
        <f t="shared" si="19"/>
        <v>#DIV/0!</v>
      </c>
      <c r="AG76">
        <f t="shared" si="19"/>
        <v>0</v>
      </c>
      <c r="AH76">
        <v>12</v>
      </c>
      <c r="AI76" t="e">
        <f t="shared" si="20"/>
        <v>#DIV/0!</v>
      </c>
      <c r="AJ76">
        <f t="shared" si="21"/>
        <v>0</v>
      </c>
      <c r="AK76" t="e">
        <f t="shared" si="22"/>
        <v>#DIV/0!</v>
      </c>
      <c r="AL76">
        <f t="shared" si="22"/>
        <v>0</v>
      </c>
      <c r="AM76" t="e">
        <f t="shared" si="23"/>
        <v>#DIV/0!</v>
      </c>
      <c r="AN76">
        <f t="shared" si="23"/>
        <v>0</v>
      </c>
      <c r="AO76" s="31" t="e">
        <f t="shared" si="24"/>
        <v>#DIV/0!</v>
      </c>
      <c r="AP76">
        <f t="shared" si="25"/>
        <v>0</v>
      </c>
      <c r="AQ76" s="31" t="e">
        <f t="shared" si="6"/>
        <v>#DIV/0!</v>
      </c>
      <c r="AR76" s="12">
        <v>12</v>
      </c>
      <c r="AT76" s="12" t="e">
        <f t="shared" si="26"/>
        <v>#DIV/0!</v>
      </c>
      <c r="AU76">
        <f t="shared" si="27"/>
        <v>0</v>
      </c>
      <c r="AV76" s="12" t="e">
        <f t="shared" si="7"/>
        <v>#DIV/0!</v>
      </c>
      <c r="AW76" s="12">
        <v>12</v>
      </c>
      <c r="AX76" t="e">
        <f t="shared" si="28"/>
        <v>#DIV/0!</v>
      </c>
      <c r="AY76" t="e">
        <f t="shared" si="29"/>
        <v>#DIV/0!</v>
      </c>
      <c r="AZ76" s="12" t="e">
        <f t="shared" si="30"/>
        <v>#DIV/0!</v>
      </c>
      <c r="BA76">
        <f t="shared" si="31"/>
        <v>0</v>
      </c>
      <c r="BB76" s="12" t="e">
        <f t="shared" si="32"/>
        <v>#DIV/0!</v>
      </c>
      <c r="BD76" t="e">
        <f t="shared" si="33"/>
        <v>#DIV/0!</v>
      </c>
      <c r="BE76" t="e">
        <f t="shared" si="34"/>
        <v>#DIV/0!</v>
      </c>
      <c r="BF76" t="e">
        <f t="shared" si="35"/>
        <v>#DIV/0!</v>
      </c>
      <c r="BH76">
        <v>2.38822</v>
      </c>
      <c r="BM76">
        <v>5.8275800000000002</v>
      </c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</row>
    <row r="77" spans="5:85" ht="16.2">
      <c r="E77" s="12">
        <v>12</v>
      </c>
      <c r="F77" s="12">
        <v>1.007825032</v>
      </c>
      <c r="G77" s="12">
        <v>15.9949146221</v>
      </c>
      <c r="H77" s="12">
        <f t="shared" si="0"/>
        <v>18.0105646861</v>
      </c>
      <c r="I77" s="12">
        <f t="shared" si="8"/>
        <v>216.12677623320002</v>
      </c>
      <c r="J77" s="12">
        <f t="shared" si="9"/>
        <v>217.13460126520002</v>
      </c>
      <c r="K77">
        <f t="shared" si="10"/>
        <v>18.0105646861</v>
      </c>
      <c r="L77">
        <f t="shared" si="11"/>
        <v>199.12403657910002</v>
      </c>
      <c r="M77" s="12">
        <v>12</v>
      </c>
      <c r="N77" s="12" t="s">
        <v>351</v>
      </c>
      <c r="O77" s="12"/>
      <c r="P77">
        <v>6.2978800000000001</v>
      </c>
      <c r="Q77">
        <v>0.99473999999999996</v>
      </c>
      <c r="R77">
        <v>2.5557400000000001</v>
      </c>
      <c r="S77">
        <v>0.99904999999999999</v>
      </c>
      <c r="T77">
        <f t="shared" si="12"/>
        <v>7.415187032599758</v>
      </c>
      <c r="U77">
        <f t="shared" si="13"/>
        <v>3.0091538909436992</v>
      </c>
      <c r="V77">
        <f t="shared" si="3"/>
        <v>2.7595549763189529</v>
      </c>
      <c r="W77">
        <f t="shared" si="14"/>
        <v>6.8825761936290188</v>
      </c>
      <c r="Y77" s="12" t="e">
        <f>(SUM(W77:W80))/X77</f>
        <v>#DIV/0!</v>
      </c>
      <c r="AA77" s="12" t="e">
        <f t="shared" si="16"/>
        <v>#DIV/0!</v>
      </c>
      <c r="AB77" s="12" t="e">
        <f t="shared" si="4"/>
        <v>#DIV/0!</v>
      </c>
      <c r="AC77">
        <f t="shared" si="5"/>
        <v>0</v>
      </c>
      <c r="AD77" s="12" t="e">
        <f t="shared" si="17"/>
        <v>#DIV/0!</v>
      </c>
      <c r="AE77" t="e">
        <f t="shared" si="18"/>
        <v>#DIV/0!</v>
      </c>
      <c r="AF77" t="e">
        <f t="shared" si="19"/>
        <v>#DIV/0!</v>
      </c>
      <c r="AG77">
        <f t="shared" si="19"/>
        <v>0</v>
      </c>
      <c r="AH77">
        <v>12</v>
      </c>
      <c r="AI77" t="e">
        <f t="shared" si="20"/>
        <v>#DIV/0!</v>
      </c>
      <c r="AJ77">
        <f t="shared" si="21"/>
        <v>0</v>
      </c>
      <c r="AK77" t="e">
        <f t="shared" si="22"/>
        <v>#DIV/0!</v>
      </c>
      <c r="AL77">
        <f t="shared" si="22"/>
        <v>0</v>
      </c>
      <c r="AM77" t="e">
        <f t="shared" si="23"/>
        <v>#DIV/0!</v>
      </c>
      <c r="AN77">
        <f t="shared" si="23"/>
        <v>0</v>
      </c>
      <c r="AO77" s="31" t="e">
        <f t="shared" si="24"/>
        <v>#DIV/0!</v>
      </c>
      <c r="AP77">
        <f t="shared" si="25"/>
        <v>0</v>
      </c>
      <c r="AQ77" s="31" t="e">
        <f t="shared" si="6"/>
        <v>#DIV/0!</v>
      </c>
      <c r="AR77" s="12">
        <v>12</v>
      </c>
      <c r="AT77" s="12" t="e">
        <f t="shared" si="26"/>
        <v>#DIV/0!</v>
      </c>
      <c r="AU77">
        <f t="shared" si="27"/>
        <v>0</v>
      </c>
      <c r="AV77" s="12" t="e">
        <f t="shared" si="7"/>
        <v>#DIV/0!</v>
      </c>
      <c r="AW77" s="12">
        <v>12</v>
      </c>
      <c r="AX77" t="e">
        <f t="shared" si="28"/>
        <v>#DIV/0!</v>
      </c>
      <c r="AY77" t="e">
        <f t="shared" si="29"/>
        <v>#DIV/0!</v>
      </c>
      <c r="AZ77" s="12" t="e">
        <f t="shared" si="30"/>
        <v>#DIV/0!</v>
      </c>
      <c r="BA77">
        <f t="shared" si="31"/>
        <v>0</v>
      </c>
      <c r="BB77" s="12" t="e">
        <f t="shared" si="32"/>
        <v>#DIV/0!</v>
      </c>
      <c r="BD77" t="e">
        <f t="shared" si="33"/>
        <v>#DIV/0!</v>
      </c>
      <c r="BE77" t="e">
        <f t="shared" si="34"/>
        <v>#DIV/0!</v>
      </c>
      <c r="BF77" t="e">
        <f t="shared" si="35"/>
        <v>#DIV/0!</v>
      </c>
      <c r="BH77">
        <v>2.4300199999999998</v>
      </c>
      <c r="BM77">
        <v>5.7237</v>
      </c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</row>
    <row r="78" spans="5:85" ht="16.2">
      <c r="E78" s="12">
        <v>12</v>
      </c>
      <c r="F78" s="12">
        <v>1.007825032</v>
      </c>
      <c r="G78" s="12">
        <v>15.9949146221</v>
      </c>
      <c r="H78" s="12">
        <f t="shared" si="0"/>
        <v>18.0105646861</v>
      </c>
      <c r="I78" s="12">
        <f t="shared" si="8"/>
        <v>216.12677623320002</v>
      </c>
      <c r="J78" s="12">
        <f t="shared" si="9"/>
        <v>217.13460126520002</v>
      </c>
      <c r="K78">
        <f t="shared" si="10"/>
        <v>18.0105646861</v>
      </c>
      <c r="L78">
        <f t="shared" si="11"/>
        <v>199.12403657910002</v>
      </c>
      <c r="M78" s="12">
        <v>12</v>
      </c>
      <c r="N78" s="12" t="s">
        <v>352</v>
      </c>
      <c r="O78" s="12"/>
      <c r="P78">
        <v>6.31867</v>
      </c>
      <c r="Q78">
        <v>0.99534</v>
      </c>
      <c r="R78">
        <v>2.52061</v>
      </c>
      <c r="S78">
        <v>0.99948999999999999</v>
      </c>
      <c r="T78">
        <f t="shared" si="12"/>
        <v>7.439665386967854</v>
      </c>
      <c r="U78">
        <f t="shared" si="13"/>
        <v>2.9677914768527307</v>
      </c>
      <c r="V78">
        <f t="shared" si="3"/>
        <v>2.7216234315146752</v>
      </c>
      <c r="W78">
        <f t="shared" si="14"/>
        <v>6.923971906866595</v>
      </c>
      <c r="Y78" s="12" t="e">
        <f>(SUM(W78:W81))/X78</f>
        <v>#DIV/0!</v>
      </c>
      <c r="AA78" s="12" t="e">
        <f t="shared" si="16"/>
        <v>#DIV/0!</v>
      </c>
      <c r="AB78" s="12" t="e">
        <f t="shared" si="4"/>
        <v>#DIV/0!</v>
      </c>
      <c r="AC78">
        <f t="shared" si="5"/>
        <v>0</v>
      </c>
      <c r="AD78" s="12" t="e">
        <f t="shared" si="17"/>
        <v>#DIV/0!</v>
      </c>
      <c r="AE78" t="e">
        <f t="shared" si="18"/>
        <v>#DIV/0!</v>
      </c>
      <c r="AF78" t="e">
        <f t="shared" si="19"/>
        <v>#DIV/0!</v>
      </c>
      <c r="AG78">
        <f t="shared" si="19"/>
        <v>0</v>
      </c>
      <c r="AH78">
        <v>12</v>
      </c>
      <c r="AI78" t="e">
        <f t="shared" si="20"/>
        <v>#DIV/0!</v>
      </c>
      <c r="AJ78">
        <f t="shared" si="21"/>
        <v>0</v>
      </c>
      <c r="AK78" t="e">
        <f t="shared" si="22"/>
        <v>#DIV/0!</v>
      </c>
      <c r="AL78">
        <f t="shared" si="22"/>
        <v>0</v>
      </c>
      <c r="AM78" t="e">
        <f t="shared" si="23"/>
        <v>#DIV/0!</v>
      </c>
      <c r="AN78">
        <f t="shared" si="23"/>
        <v>0</v>
      </c>
      <c r="AO78" s="31" t="e">
        <f t="shared" si="24"/>
        <v>#DIV/0!</v>
      </c>
      <c r="AP78">
        <f t="shared" si="25"/>
        <v>0</v>
      </c>
      <c r="AQ78" s="31" t="e">
        <f t="shared" si="6"/>
        <v>#DIV/0!</v>
      </c>
      <c r="AR78" s="12">
        <v>12</v>
      </c>
      <c r="AT78" s="12" t="e">
        <f t="shared" si="26"/>
        <v>#DIV/0!</v>
      </c>
      <c r="AU78">
        <f t="shared" si="27"/>
        <v>0</v>
      </c>
      <c r="AV78" s="12" t="e">
        <f t="shared" si="7"/>
        <v>#DIV/0!</v>
      </c>
      <c r="AW78" s="12">
        <v>12</v>
      </c>
      <c r="AX78" t="e">
        <f t="shared" si="28"/>
        <v>#DIV/0!</v>
      </c>
      <c r="AY78" t="e">
        <f t="shared" si="29"/>
        <v>#DIV/0!</v>
      </c>
      <c r="AZ78" s="12" t="e">
        <f t="shared" si="30"/>
        <v>#DIV/0!</v>
      </c>
      <c r="BA78">
        <f t="shared" si="31"/>
        <v>0</v>
      </c>
      <c r="BB78" s="12" t="e">
        <f t="shared" si="32"/>
        <v>#DIV/0!</v>
      </c>
      <c r="BD78" t="e">
        <f t="shared" si="33"/>
        <v>#DIV/0!</v>
      </c>
      <c r="BE78" t="e">
        <f t="shared" si="34"/>
        <v>#DIV/0!</v>
      </c>
      <c r="BF78" t="e">
        <f t="shared" si="35"/>
        <v>#DIV/0!</v>
      </c>
      <c r="BH78">
        <v>2.3249499999999999</v>
      </c>
      <c r="BM78">
        <v>5.6944900000000001</v>
      </c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</row>
    <row r="79" spans="5:85" ht="16.2">
      <c r="F79" s="12">
        <v>1.007825032</v>
      </c>
      <c r="G79" s="12">
        <v>15.9949146221</v>
      </c>
      <c r="H79" s="12">
        <f t="shared" si="0"/>
        <v>18.0105646861</v>
      </c>
      <c r="I79" s="12">
        <f t="shared" si="8"/>
        <v>0</v>
      </c>
      <c r="J79" s="12">
        <f t="shared" si="9"/>
        <v>1.007825032</v>
      </c>
      <c r="K79">
        <f t="shared" si="10"/>
        <v>18.0105646861</v>
      </c>
      <c r="L79">
        <f t="shared" si="11"/>
        <v>-17.002739654100001</v>
      </c>
      <c r="N79" s="12"/>
      <c r="O79" s="12"/>
      <c r="T79">
        <f t="shared" si="12"/>
        <v>0</v>
      </c>
      <c r="U79">
        <f t="shared" si="13"/>
        <v>0</v>
      </c>
      <c r="V79">
        <f t="shared" si="3"/>
        <v>0</v>
      </c>
      <c r="W79">
        <f t="shared" si="14"/>
        <v>0</v>
      </c>
      <c r="Y79" s="12" t="e">
        <f t="shared" ref="Y79" si="38">(SUM(W79:W83))/X79</f>
        <v>#DIV/0!</v>
      </c>
      <c r="AA79" s="12" t="e">
        <f t="shared" si="16"/>
        <v>#DIV/0!</v>
      </c>
      <c r="AB79" s="12" t="e">
        <f t="shared" si="4"/>
        <v>#DIV/0!</v>
      </c>
      <c r="AC79">
        <f t="shared" si="5"/>
        <v>0</v>
      </c>
      <c r="AD79" s="12" t="e">
        <f t="shared" si="17"/>
        <v>#DIV/0!</v>
      </c>
      <c r="AE79" t="e">
        <f t="shared" si="18"/>
        <v>#DIV/0!</v>
      </c>
      <c r="AF79" t="e">
        <f t="shared" si="19"/>
        <v>#DIV/0!</v>
      </c>
      <c r="AG79">
        <f t="shared" si="19"/>
        <v>0</v>
      </c>
      <c r="AI79" t="e">
        <f t="shared" si="20"/>
        <v>#DIV/0!</v>
      </c>
      <c r="AJ79">
        <f t="shared" si="21"/>
        <v>0</v>
      </c>
      <c r="AK79" t="e">
        <f t="shared" si="22"/>
        <v>#DIV/0!</v>
      </c>
      <c r="AL79">
        <f t="shared" si="22"/>
        <v>0</v>
      </c>
      <c r="AM79" t="e">
        <f t="shared" si="23"/>
        <v>#DIV/0!</v>
      </c>
      <c r="AN79">
        <f t="shared" si="23"/>
        <v>0</v>
      </c>
      <c r="AO79" s="31" t="e">
        <f t="shared" si="24"/>
        <v>#DIV/0!</v>
      </c>
      <c r="AP79">
        <f t="shared" si="25"/>
        <v>0</v>
      </c>
      <c r="AQ79" s="31" t="e">
        <f t="shared" si="6"/>
        <v>#DIV/0!</v>
      </c>
      <c r="AT79" s="12" t="e">
        <f t="shared" si="26"/>
        <v>#DIV/0!</v>
      </c>
      <c r="AU79">
        <f t="shared" si="27"/>
        <v>0</v>
      </c>
      <c r="AV79" s="12" t="e">
        <f t="shared" si="7"/>
        <v>#DIV/0!</v>
      </c>
      <c r="AX79" t="e">
        <f t="shared" si="28"/>
        <v>#DIV/0!</v>
      </c>
      <c r="AY79" t="e">
        <f t="shared" si="29"/>
        <v>#DIV/0!</v>
      </c>
      <c r="AZ79" s="12" t="e">
        <f t="shared" si="30"/>
        <v>#DIV/0!</v>
      </c>
      <c r="BA79">
        <f t="shared" si="31"/>
        <v>0</v>
      </c>
      <c r="BB79" s="12" t="e">
        <f t="shared" si="32"/>
        <v>#DIV/0!</v>
      </c>
      <c r="BD79" t="e">
        <f t="shared" si="33"/>
        <v>#DIV/0!</v>
      </c>
      <c r="BE79" t="e">
        <f t="shared" si="34"/>
        <v>#DIV/0!</v>
      </c>
      <c r="BF79" t="e">
        <f t="shared" si="35"/>
        <v>#DIV/0!</v>
      </c>
      <c r="BH79">
        <v>2.3412600000000001</v>
      </c>
      <c r="BM79">
        <v>5.41472</v>
      </c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</row>
    <row r="80" spans="5:85" ht="16.2">
      <c r="E80" s="12">
        <v>13</v>
      </c>
      <c r="F80" s="12">
        <v>1.007825032</v>
      </c>
      <c r="G80" s="12">
        <v>15.9949146221</v>
      </c>
      <c r="H80" s="12">
        <f t="shared" si="0"/>
        <v>18.0105646861</v>
      </c>
      <c r="I80" s="12">
        <f t="shared" si="8"/>
        <v>234.13734091930002</v>
      </c>
      <c r="J80" s="12">
        <f t="shared" si="9"/>
        <v>235.14516595130002</v>
      </c>
      <c r="K80">
        <f t="shared" si="10"/>
        <v>18.0105646861</v>
      </c>
      <c r="L80">
        <f t="shared" si="11"/>
        <v>217.13460126520002</v>
      </c>
      <c r="M80" s="12">
        <v>13</v>
      </c>
      <c r="N80" s="12" t="s">
        <v>353</v>
      </c>
      <c r="O80" s="12"/>
      <c r="P80">
        <v>5.8695399999999998</v>
      </c>
      <c r="Q80">
        <v>0.99477000000000004</v>
      </c>
      <c r="R80">
        <v>2.5218699999999998</v>
      </c>
      <c r="S80">
        <v>0.99919999999999998</v>
      </c>
      <c r="T80">
        <f t="shared" si="12"/>
        <v>6.9108552235554788</v>
      </c>
      <c r="U80">
        <f t="shared" si="13"/>
        <v>2.9692750134810999</v>
      </c>
      <c r="V80">
        <f t="shared" si="3"/>
        <v>2.7418481834003257</v>
      </c>
      <c r="W80">
        <f t="shared" si="14"/>
        <v>6.3436731047657542</v>
      </c>
      <c r="X80">
        <v>4</v>
      </c>
      <c r="Y80" s="12">
        <f>(SUM(W80:W83))/X80</f>
        <v>6.4951336232255761</v>
      </c>
      <c r="Z80">
        <v>6.6941215651402564</v>
      </c>
      <c r="AA80" s="12">
        <f t="shared" si="16"/>
        <v>0.19898794191468028</v>
      </c>
      <c r="AB80" s="12">
        <f t="shared" si="4"/>
        <v>1.6101592800315531E-2</v>
      </c>
      <c r="AC80">
        <f t="shared" si="5"/>
        <v>1.7103297451812084E-2</v>
      </c>
      <c r="AD80" s="12">
        <f t="shared" si="17"/>
        <v>1.0017046514965537E-3</v>
      </c>
      <c r="AE80">
        <f t="shared" si="18"/>
        <v>2.5797593387914027E-21</v>
      </c>
      <c r="AF80">
        <f t="shared" si="19"/>
        <v>124.56734285974636</v>
      </c>
      <c r="AG80">
        <f t="shared" si="19"/>
        <v>132.31686728969771</v>
      </c>
      <c r="AH80">
        <v>13</v>
      </c>
      <c r="AI80">
        <f t="shared" si="20"/>
        <v>147.65816806523321</v>
      </c>
      <c r="AJ80">
        <f t="shared" si="21"/>
        <v>156.84420795685844</v>
      </c>
      <c r="AK80">
        <f t="shared" si="22"/>
        <v>4.7908112568594899E-20</v>
      </c>
      <c r="AL80">
        <f t="shared" si="22"/>
        <v>5.0888549336530158E-20</v>
      </c>
      <c r="AM80">
        <f t="shared" si="23"/>
        <v>28850.944677935953</v>
      </c>
      <c r="AN80">
        <f t="shared" si="23"/>
        <v>30645.805959199501</v>
      </c>
      <c r="AO80" s="31">
        <f t="shared" si="24"/>
        <v>28.850944677935953</v>
      </c>
      <c r="AP80">
        <f t="shared" si="25"/>
        <v>30.6458059591995</v>
      </c>
      <c r="AQ80" s="31">
        <f t="shared" si="6"/>
        <v>1.7948612812635467</v>
      </c>
      <c r="AR80" s="12">
        <v>13</v>
      </c>
      <c r="AT80" s="12">
        <f t="shared" si="26"/>
        <v>0.29901895402789386</v>
      </c>
      <c r="AU80">
        <f t="shared" si="27"/>
        <v>0.31762137931898093</v>
      </c>
      <c r="AV80" s="12">
        <f t="shared" si="7"/>
        <v>1.8602425291087077E-2</v>
      </c>
      <c r="AW80" s="12">
        <v>13</v>
      </c>
      <c r="AX80">
        <f t="shared" si="28"/>
        <v>1.1433862503900913E-20</v>
      </c>
      <c r="AY80">
        <f t="shared" si="29"/>
        <v>6885.6341205855715</v>
      </c>
      <c r="AZ80" s="12">
        <f t="shared" si="30"/>
        <v>6.8856341205855713</v>
      </c>
      <c r="BA80">
        <f t="shared" si="31"/>
        <v>7.3139999234370006</v>
      </c>
      <c r="BB80" s="12">
        <f t="shared" si="32"/>
        <v>0.42836580285142922</v>
      </c>
      <c r="BD80">
        <f t="shared" si="33"/>
        <v>16.10159280031553</v>
      </c>
      <c r="BE80">
        <f t="shared" si="34"/>
        <v>1.2724195157931795E-2</v>
      </c>
      <c r="BF80">
        <f t="shared" si="35"/>
        <v>12.724195157931796</v>
      </c>
      <c r="BH80">
        <v>2.3914399999999998</v>
      </c>
      <c r="BM80">
        <v>5.3299700000000003</v>
      </c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</row>
    <row r="81" spans="5:85" ht="16.2">
      <c r="E81" s="12">
        <v>13</v>
      </c>
      <c r="F81" s="12">
        <v>1.007825032</v>
      </c>
      <c r="G81" s="12">
        <v>15.9949146221</v>
      </c>
      <c r="H81" s="12">
        <f t="shared" si="0"/>
        <v>18.0105646861</v>
      </c>
      <c r="I81" s="12">
        <f t="shared" si="8"/>
        <v>234.13734091930002</v>
      </c>
      <c r="J81" s="12">
        <f t="shared" si="9"/>
        <v>235.14516595130002</v>
      </c>
      <c r="K81">
        <f t="shared" si="10"/>
        <v>18.0105646861</v>
      </c>
      <c r="L81">
        <f t="shared" si="11"/>
        <v>217.13460126520002</v>
      </c>
      <c r="M81" s="12">
        <v>13</v>
      </c>
      <c r="N81" s="12" t="s">
        <v>354</v>
      </c>
      <c r="O81" s="12"/>
      <c r="P81">
        <v>5.7996299999999996</v>
      </c>
      <c r="Q81">
        <v>0.99355000000000004</v>
      </c>
      <c r="R81">
        <v>2.5065</v>
      </c>
      <c r="S81">
        <v>0.99883999999999995</v>
      </c>
      <c r="T81">
        <f t="shared" si="12"/>
        <v>6.8285424888814221</v>
      </c>
      <c r="U81">
        <f t="shared" si="13"/>
        <v>2.9511782214350371</v>
      </c>
      <c r="V81">
        <f t="shared" si="3"/>
        <v>2.7251374859500754</v>
      </c>
      <c r="W81">
        <f t="shared" si="14"/>
        <v>6.2611994222455962</v>
      </c>
      <c r="Y81" s="12" t="e">
        <f t="shared" si="37"/>
        <v>#DIV/0!</v>
      </c>
      <c r="AA81" s="12" t="e">
        <f t="shared" si="16"/>
        <v>#DIV/0!</v>
      </c>
      <c r="AB81" s="12" t="e">
        <f t="shared" si="4"/>
        <v>#DIV/0!</v>
      </c>
      <c r="AC81">
        <f t="shared" si="5"/>
        <v>0</v>
      </c>
      <c r="AD81" s="12" t="e">
        <f t="shared" si="17"/>
        <v>#DIV/0!</v>
      </c>
      <c r="AE81" t="e">
        <f t="shared" si="18"/>
        <v>#DIV/0!</v>
      </c>
      <c r="AF81" t="e">
        <f t="shared" si="19"/>
        <v>#DIV/0!</v>
      </c>
      <c r="AG81">
        <f t="shared" si="19"/>
        <v>0</v>
      </c>
      <c r="AH81">
        <v>13</v>
      </c>
      <c r="AI81" t="e">
        <f t="shared" si="20"/>
        <v>#DIV/0!</v>
      </c>
      <c r="AJ81">
        <f t="shared" si="21"/>
        <v>0</v>
      </c>
      <c r="AK81" t="e">
        <f t="shared" si="22"/>
        <v>#DIV/0!</v>
      </c>
      <c r="AL81">
        <f t="shared" si="22"/>
        <v>0</v>
      </c>
      <c r="AM81" t="e">
        <f t="shared" si="23"/>
        <v>#DIV/0!</v>
      </c>
      <c r="AN81">
        <f t="shared" si="23"/>
        <v>0</v>
      </c>
      <c r="AO81" s="31" t="e">
        <f t="shared" si="24"/>
        <v>#DIV/0!</v>
      </c>
      <c r="AP81">
        <f t="shared" si="25"/>
        <v>0</v>
      </c>
      <c r="AQ81" s="31" t="e">
        <f t="shared" si="6"/>
        <v>#DIV/0!</v>
      </c>
      <c r="AR81" s="12">
        <v>13</v>
      </c>
      <c r="AT81" s="12" t="e">
        <f t="shared" si="26"/>
        <v>#DIV/0!</v>
      </c>
      <c r="AU81">
        <f t="shared" si="27"/>
        <v>0</v>
      </c>
      <c r="AV81" s="12" t="e">
        <f t="shared" si="7"/>
        <v>#DIV/0!</v>
      </c>
      <c r="AW81" s="12">
        <v>13</v>
      </c>
      <c r="AX81" t="e">
        <f t="shared" si="28"/>
        <v>#DIV/0!</v>
      </c>
      <c r="AY81" t="e">
        <f t="shared" si="29"/>
        <v>#DIV/0!</v>
      </c>
      <c r="AZ81" s="12" t="e">
        <f t="shared" si="30"/>
        <v>#DIV/0!</v>
      </c>
      <c r="BA81">
        <f t="shared" si="31"/>
        <v>0</v>
      </c>
      <c r="BB81" s="12" t="e">
        <f t="shared" si="32"/>
        <v>#DIV/0!</v>
      </c>
      <c r="BD81" t="e">
        <f t="shared" si="33"/>
        <v>#DIV/0!</v>
      </c>
      <c r="BE81" t="e">
        <f t="shared" si="34"/>
        <v>#DIV/0!</v>
      </c>
      <c r="BF81" t="e">
        <f t="shared" si="35"/>
        <v>#DIV/0!</v>
      </c>
      <c r="BH81">
        <v>2.34389</v>
      </c>
      <c r="BM81">
        <v>5.4351399999999996</v>
      </c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</row>
    <row r="82" spans="5:85" ht="16.2">
      <c r="E82" s="12">
        <v>13</v>
      </c>
      <c r="F82" s="12">
        <v>1.007825032</v>
      </c>
      <c r="G82" s="12">
        <v>15.9949146221</v>
      </c>
      <c r="H82" s="12">
        <f t="shared" si="0"/>
        <v>18.0105646861</v>
      </c>
      <c r="I82" s="12">
        <f t="shared" si="8"/>
        <v>234.13734091930002</v>
      </c>
      <c r="J82" s="12">
        <f t="shared" si="9"/>
        <v>235.14516595130002</v>
      </c>
      <c r="K82">
        <f t="shared" si="10"/>
        <v>18.0105646861</v>
      </c>
      <c r="L82">
        <f t="shared" si="11"/>
        <v>217.13460126520002</v>
      </c>
      <c r="M82" s="12">
        <v>13</v>
      </c>
      <c r="N82" s="12" t="s">
        <v>355</v>
      </c>
      <c r="O82" s="12"/>
      <c r="P82">
        <v>6.1577000000000002</v>
      </c>
      <c r="Q82">
        <v>0.99409999999999998</v>
      </c>
      <c r="R82">
        <v>2.5887099999999998</v>
      </c>
      <c r="S82">
        <v>0.99895999999999996</v>
      </c>
      <c r="T82">
        <f t="shared" si="12"/>
        <v>7.2501376956435388</v>
      </c>
      <c r="U82">
        <f t="shared" si="13"/>
        <v>3.0479730993860343</v>
      </c>
      <c r="V82">
        <f t="shared" si="3"/>
        <v>2.8145185163589943</v>
      </c>
      <c r="W82">
        <f t="shared" si="14"/>
        <v>6.6815404007506958</v>
      </c>
      <c r="Y82" s="12" t="e">
        <f t="shared" si="37"/>
        <v>#DIV/0!</v>
      </c>
      <c r="AA82" s="12" t="e">
        <f t="shared" si="16"/>
        <v>#DIV/0!</v>
      </c>
      <c r="AB82" s="12" t="e">
        <f t="shared" si="4"/>
        <v>#DIV/0!</v>
      </c>
      <c r="AC82">
        <f t="shared" si="5"/>
        <v>0</v>
      </c>
      <c r="AD82" s="12" t="e">
        <f t="shared" si="17"/>
        <v>#DIV/0!</v>
      </c>
      <c r="AE82" t="e">
        <f t="shared" si="18"/>
        <v>#DIV/0!</v>
      </c>
      <c r="AF82" t="e">
        <f t="shared" si="19"/>
        <v>#DIV/0!</v>
      </c>
      <c r="AG82">
        <f t="shared" si="19"/>
        <v>0</v>
      </c>
      <c r="AH82">
        <v>13</v>
      </c>
      <c r="AI82" t="e">
        <f t="shared" si="20"/>
        <v>#DIV/0!</v>
      </c>
      <c r="AJ82">
        <f t="shared" si="21"/>
        <v>0</v>
      </c>
      <c r="AK82" t="e">
        <f t="shared" si="22"/>
        <v>#DIV/0!</v>
      </c>
      <c r="AL82">
        <f t="shared" si="22"/>
        <v>0</v>
      </c>
      <c r="AM82" t="e">
        <f t="shared" si="23"/>
        <v>#DIV/0!</v>
      </c>
      <c r="AN82">
        <f t="shared" si="23"/>
        <v>0</v>
      </c>
      <c r="AO82" s="31" t="e">
        <f t="shared" si="24"/>
        <v>#DIV/0!</v>
      </c>
      <c r="AP82">
        <f t="shared" si="25"/>
        <v>0</v>
      </c>
      <c r="AQ82" s="31" t="e">
        <f t="shared" si="6"/>
        <v>#DIV/0!</v>
      </c>
      <c r="AR82" s="12">
        <v>13</v>
      </c>
      <c r="AT82" s="12" t="e">
        <f t="shared" si="26"/>
        <v>#DIV/0!</v>
      </c>
      <c r="AU82">
        <f t="shared" si="27"/>
        <v>0</v>
      </c>
      <c r="AV82" s="12" t="e">
        <f t="shared" si="7"/>
        <v>#DIV/0!</v>
      </c>
      <c r="AW82" s="12">
        <v>13</v>
      </c>
      <c r="AX82" t="e">
        <f t="shared" si="28"/>
        <v>#DIV/0!</v>
      </c>
      <c r="AY82" t="e">
        <f t="shared" si="29"/>
        <v>#DIV/0!</v>
      </c>
      <c r="AZ82" s="12" t="e">
        <f t="shared" si="30"/>
        <v>#DIV/0!</v>
      </c>
      <c r="BA82">
        <f t="shared" si="31"/>
        <v>0</v>
      </c>
      <c r="BB82" s="12" t="e">
        <f t="shared" si="32"/>
        <v>#DIV/0!</v>
      </c>
      <c r="BD82" t="e">
        <f t="shared" si="33"/>
        <v>#DIV/0!</v>
      </c>
      <c r="BE82" t="e">
        <f t="shared" si="34"/>
        <v>#DIV/0!</v>
      </c>
      <c r="BF82" t="e">
        <f t="shared" si="35"/>
        <v>#DIV/0!</v>
      </c>
      <c r="BH82">
        <v>2.3898299999999999</v>
      </c>
      <c r="BM82">
        <v>5.5542999999999996</v>
      </c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</row>
    <row r="83" spans="5:85" ht="16.2">
      <c r="E83" s="12">
        <v>13</v>
      </c>
      <c r="F83" s="12">
        <v>1.007825032</v>
      </c>
      <c r="G83" s="12">
        <v>15.9949146221</v>
      </c>
      <c r="H83" s="12">
        <f t="shared" si="0"/>
        <v>18.0105646861</v>
      </c>
      <c r="I83" s="12">
        <f t="shared" si="8"/>
        <v>234.13734091930002</v>
      </c>
      <c r="J83" s="12">
        <f t="shared" si="9"/>
        <v>235.14516595130002</v>
      </c>
      <c r="K83">
        <f t="shared" si="10"/>
        <v>18.0105646861</v>
      </c>
      <c r="L83">
        <f t="shared" si="11"/>
        <v>217.13460126520002</v>
      </c>
      <c r="M83" s="12">
        <v>13</v>
      </c>
      <c r="N83" s="12" t="s">
        <v>356</v>
      </c>
      <c r="O83" s="12"/>
      <c r="P83">
        <v>6.1653500000000001</v>
      </c>
      <c r="Q83">
        <v>0.99361999999999995</v>
      </c>
      <c r="R83">
        <v>2.58256</v>
      </c>
      <c r="S83">
        <v>0.99897000000000002</v>
      </c>
      <c r="T83">
        <f t="shared" si="12"/>
        <v>7.2591448823157823</v>
      </c>
      <c r="U83">
        <f t="shared" si="13"/>
        <v>3.040732027747564</v>
      </c>
      <c r="V83">
        <f t="shared" si="3"/>
        <v>2.807832062922492</v>
      </c>
      <c r="W83">
        <f t="shared" si="14"/>
        <v>6.6941215651402564</v>
      </c>
      <c r="Y83" s="12" t="e">
        <f t="shared" si="37"/>
        <v>#DIV/0!</v>
      </c>
      <c r="AA83" s="12" t="e">
        <f t="shared" si="16"/>
        <v>#DIV/0!</v>
      </c>
      <c r="AB83" s="12" t="e">
        <f t="shared" si="4"/>
        <v>#DIV/0!</v>
      </c>
      <c r="AC83">
        <f t="shared" si="5"/>
        <v>0</v>
      </c>
      <c r="AD83" s="12" t="e">
        <f t="shared" si="17"/>
        <v>#DIV/0!</v>
      </c>
      <c r="AE83" t="e">
        <f t="shared" si="18"/>
        <v>#DIV/0!</v>
      </c>
      <c r="AF83" t="e">
        <f t="shared" si="19"/>
        <v>#DIV/0!</v>
      </c>
      <c r="AG83">
        <f t="shared" si="19"/>
        <v>0</v>
      </c>
      <c r="AH83">
        <v>13</v>
      </c>
      <c r="AI83" t="e">
        <f t="shared" si="20"/>
        <v>#DIV/0!</v>
      </c>
      <c r="AJ83">
        <f t="shared" si="21"/>
        <v>0</v>
      </c>
      <c r="AK83" t="e">
        <f t="shared" si="22"/>
        <v>#DIV/0!</v>
      </c>
      <c r="AL83">
        <f t="shared" si="22"/>
        <v>0</v>
      </c>
      <c r="AM83" t="e">
        <f t="shared" si="23"/>
        <v>#DIV/0!</v>
      </c>
      <c r="AN83">
        <f t="shared" si="23"/>
        <v>0</v>
      </c>
      <c r="AO83" s="31" t="e">
        <f t="shared" si="24"/>
        <v>#DIV/0!</v>
      </c>
      <c r="AP83">
        <f t="shared" si="25"/>
        <v>0</v>
      </c>
      <c r="AQ83" s="31" t="e">
        <f t="shared" si="6"/>
        <v>#DIV/0!</v>
      </c>
      <c r="AR83" s="12">
        <v>13</v>
      </c>
      <c r="AT83" s="12" t="e">
        <f t="shared" si="26"/>
        <v>#DIV/0!</v>
      </c>
      <c r="AU83">
        <f t="shared" si="27"/>
        <v>0</v>
      </c>
      <c r="AV83" s="12" t="e">
        <f t="shared" si="7"/>
        <v>#DIV/0!</v>
      </c>
      <c r="AW83" s="12">
        <v>13</v>
      </c>
      <c r="AX83" t="e">
        <f t="shared" si="28"/>
        <v>#DIV/0!</v>
      </c>
      <c r="AY83" t="e">
        <f t="shared" si="29"/>
        <v>#DIV/0!</v>
      </c>
      <c r="AZ83" s="12" t="e">
        <f t="shared" si="30"/>
        <v>#DIV/0!</v>
      </c>
      <c r="BA83">
        <f t="shared" si="31"/>
        <v>0</v>
      </c>
      <c r="BB83" s="12" t="e">
        <f t="shared" si="32"/>
        <v>#DIV/0!</v>
      </c>
      <c r="BD83" t="e">
        <f t="shared" si="33"/>
        <v>#DIV/0!</v>
      </c>
      <c r="BE83" t="e">
        <f t="shared" si="34"/>
        <v>#DIV/0!</v>
      </c>
      <c r="BF83" t="e">
        <f t="shared" si="35"/>
        <v>#DIV/0!</v>
      </c>
      <c r="BH83">
        <v>2.3253699999999999</v>
      </c>
      <c r="BM83">
        <v>5.1883100000000004</v>
      </c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</row>
    <row r="84" spans="5:85" ht="16.2">
      <c r="F84" s="12">
        <v>1.007825032</v>
      </c>
      <c r="G84" s="12">
        <v>15.9949146221</v>
      </c>
      <c r="H84" s="12">
        <f t="shared" ref="H84:H147" si="39">(F84*2)+G84</f>
        <v>18.0105646861</v>
      </c>
      <c r="I84" s="12">
        <f t="shared" si="8"/>
        <v>0</v>
      </c>
      <c r="J84" s="12">
        <f t="shared" si="9"/>
        <v>1.007825032</v>
      </c>
      <c r="K84">
        <f t="shared" si="10"/>
        <v>18.0105646861</v>
      </c>
      <c r="L84">
        <f t="shared" si="11"/>
        <v>-17.002739654100001</v>
      </c>
      <c r="N84" s="12"/>
      <c r="O84" s="12"/>
      <c r="T84">
        <f t="shared" si="12"/>
        <v>0</v>
      </c>
      <c r="U84">
        <f t="shared" si="13"/>
        <v>0</v>
      </c>
      <c r="V84">
        <f t="shared" ref="V84:V147" si="40">(L84/J84)*U84</f>
        <v>0</v>
      </c>
      <c r="W84">
        <f t="shared" si="14"/>
        <v>0</v>
      </c>
      <c r="Y84" s="12" t="e">
        <f t="shared" si="37"/>
        <v>#DIV/0!</v>
      </c>
      <c r="AA84" s="12" t="e">
        <f t="shared" si="16"/>
        <v>#DIV/0!</v>
      </c>
      <c r="AB84" s="12" t="e">
        <f t="shared" ref="AB84:AB147" si="41">((1^2)*(J84^2)*5001*(Y84^2)*2.16)/(16*1*K84*L84*(5001^2))</f>
        <v>#DIV/0!</v>
      </c>
      <c r="AC84">
        <f t="shared" ref="AC84:AC147" si="42">((1^2)*(J84^2)*5001*(Z84^2)*2.16)/(16*1*L84*K84*(5001^2))</f>
        <v>0</v>
      </c>
      <c r="AD84" s="12" t="e">
        <f t="shared" si="17"/>
        <v>#DIV/0!</v>
      </c>
      <c r="AE84" t="e">
        <f t="shared" si="18"/>
        <v>#DIV/0!</v>
      </c>
      <c r="AF84" t="e">
        <f t="shared" si="19"/>
        <v>#DIV/0!</v>
      </c>
      <c r="AG84">
        <f t="shared" si="19"/>
        <v>0</v>
      </c>
      <c r="AI84" t="e">
        <f t="shared" si="20"/>
        <v>#DIV/0!</v>
      </c>
      <c r="AJ84">
        <f t="shared" si="21"/>
        <v>0</v>
      </c>
      <c r="AK84" t="e">
        <f t="shared" si="22"/>
        <v>#DIV/0!</v>
      </c>
      <c r="AL84">
        <f t="shared" si="22"/>
        <v>0</v>
      </c>
      <c r="AM84" t="e">
        <f t="shared" si="23"/>
        <v>#DIV/0!</v>
      </c>
      <c r="AN84">
        <f t="shared" si="23"/>
        <v>0</v>
      </c>
      <c r="AO84" s="31" t="e">
        <f t="shared" si="24"/>
        <v>#DIV/0!</v>
      </c>
      <c r="AP84">
        <f t="shared" si="25"/>
        <v>0</v>
      </c>
      <c r="AQ84" s="31" t="e">
        <f t="shared" ref="AQ84:AQ147" si="43">AP84-AO84</f>
        <v>#DIV/0!</v>
      </c>
      <c r="AT84" s="12" t="e">
        <f t="shared" si="26"/>
        <v>#DIV/0!</v>
      </c>
      <c r="AU84">
        <f t="shared" si="27"/>
        <v>0</v>
      </c>
      <c r="AV84" s="12" t="e">
        <f t="shared" ref="AV84:AV147" si="44">AU84-AT84</f>
        <v>#DIV/0!</v>
      </c>
      <c r="AX84" t="e">
        <f t="shared" si="28"/>
        <v>#DIV/0!</v>
      </c>
      <c r="AY84" t="e">
        <f t="shared" si="29"/>
        <v>#DIV/0!</v>
      </c>
      <c r="AZ84" s="12" t="e">
        <f t="shared" si="30"/>
        <v>#DIV/0!</v>
      </c>
      <c r="BA84">
        <f t="shared" si="31"/>
        <v>0</v>
      </c>
      <c r="BB84" s="12" t="e">
        <f t="shared" si="32"/>
        <v>#DIV/0!</v>
      </c>
      <c r="BD84" t="e">
        <f t="shared" si="33"/>
        <v>#DIV/0!</v>
      </c>
      <c r="BE84" t="e">
        <f t="shared" si="34"/>
        <v>#DIV/0!</v>
      </c>
      <c r="BF84" t="e">
        <f t="shared" si="35"/>
        <v>#DIV/0!</v>
      </c>
      <c r="BH84">
        <v>2.2819099999999999</v>
      </c>
      <c r="BM84">
        <v>5.5302300000000004</v>
      </c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</row>
    <row r="85" spans="5:85" ht="16.2">
      <c r="E85" s="12">
        <v>14</v>
      </c>
      <c r="F85" s="12">
        <v>1.007825032</v>
      </c>
      <c r="G85" s="12">
        <v>15.9949146221</v>
      </c>
      <c r="H85" s="12">
        <f t="shared" si="39"/>
        <v>18.0105646861</v>
      </c>
      <c r="I85" s="12">
        <f t="shared" ref="I85:I148" si="45">H85*E85</f>
        <v>252.14790560540001</v>
      </c>
      <c r="J85" s="12">
        <f t="shared" ref="J85:J148" si="46">I85+F85</f>
        <v>253.15573063740001</v>
      </c>
      <c r="K85">
        <f t="shared" ref="K85:K148" si="47">((F85*2)+G85)</f>
        <v>18.0105646861</v>
      </c>
      <c r="L85">
        <f t="shared" ref="L85:L148" si="48">J85-H85</f>
        <v>235.14516595130002</v>
      </c>
      <c r="M85" s="12">
        <v>14</v>
      </c>
      <c r="N85" s="12" t="s">
        <v>357</v>
      </c>
      <c r="O85" s="12"/>
      <c r="P85">
        <v>5.7936800000000002</v>
      </c>
      <c r="Q85">
        <v>0.99185999999999996</v>
      </c>
      <c r="R85">
        <v>2.3484400000000001</v>
      </c>
      <c r="S85">
        <v>0.99921000000000004</v>
      </c>
      <c r="T85">
        <f t="shared" ref="T85:T148" si="49">P85*(SQRT(2*(LN(2))))</f>
        <v>6.8215368992474552</v>
      </c>
      <c r="U85">
        <f t="shared" ref="U85:U148" si="50">R85*(SQRT(2*(LN(2))))</f>
        <v>2.7650767932762412</v>
      </c>
      <c r="V85">
        <f t="shared" si="40"/>
        <v>2.5683575867943382</v>
      </c>
      <c r="W85">
        <f t="shared" ref="W85:W148" si="51">SQRT(((T85^2)-(V85^2)))</f>
        <v>6.3195652519892969</v>
      </c>
      <c r="X85">
        <v>4</v>
      </c>
      <c r="Y85" s="12">
        <f>(SUM(W85:W88))/X85</f>
        <v>6.3047736926423212</v>
      </c>
      <c r="Z85">
        <v>6.3492000229681338</v>
      </c>
      <c r="AA85" s="12">
        <f t="shared" ref="AA85:AA148" si="52">Z85-Y85</f>
        <v>4.4426330325812557E-2</v>
      </c>
      <c r="AB85" s="12">
        <f t="shared" si="41"/>
        <v>1.6237832600753076E-2</v>
      </c>
      <c r="AC85">
        <f t="shared" si="42"/>
        <v>1.646747729961575E-2</v>
      </c>
      <c r="AD85" s="12">
        <f t="shared" ref="AD85:AD148" si="53">AC85-AB85</f>
        <v>2.2964469886267366E-4</v>
      </c>
      <c r="AE85">
        <f t="shared" ref="AE85:AE148" si="54">1.602176487*POWER(10,-19)*AB85</f>
        <v>2.6015873592768634E-21</v>
      </c>
      <c r="AF85">
        <f t="shared" ref="AF85:AG148" si="55">AB85/(1.5*(8.617343*POWER(10,-5)))</f>
        <v>125.62133982406623</v>
      </c>
      <c r="AG85">
        <f t="shared" si="55"/>
        <v>127.39794852942296</v>
      </c>
      <c r="AH85">
        <v>14</v>
      </c>
      <c r="AI85">
        <f t="shared" ref="AI85:AI148" si="56">(AF85)*(((EXP(23.5/((6*AH85)-6-1)))-1)/(23.5/((6*AH85)-6-1)))</f>
        <v>146.89933140769278</v>
      </c>
      <c r="AJ85">
        <f t="shared" ref="AJ85:AJ148" si="57">(AG85)*(((EXP(23.5/((6*AH85)-6-1)))-1)/(23.5/((6*AH85)-6-1)))</f>
        <v>148.97686561768847</v>
      </c>
      <c r="AK85">
        <f t="shared" ref="AK85:AL148" si="58">AI85*1.3806504*POWER(10,-23)*23.5</f>
        <v>4.7661905856924452E-20</v>
      </c>
      <c r="AL85">
        <f t="shared" si="58"/>
        <v>4.8335967739864844E-20</v>
      </c>
      <c r="AM85">
        <f t="shared" ref="AM85:AN148" si="59">AK85*(6.02214179*POWER(10,23))</f>
        <v>28702.675505203046</v>
      </c>
      <c r="AN85">
        <f t="shared" si="59"/>
        <v>29108.605128633189</v>
      </c>
      <c r="AO85" s="31">
        <f t="shared" ref="AO85:AO148" si="60">AM85/1000</f>
        <v>28.702675505203047</v>
      </c>
      <c r="AP85">
        <f t="shared" ref="AP85:AP148" si="61">(AN85/1000)</f>
        <v>29.10860512863319</v>
      </c>
      <c r="AQ85" s="31">
        <f t="shared" si="43"/>
        <v>0.40592962343014349</v>
      </c>
      <c r="AR85" s="12">
        <v>14</v>
      </c>
      <c r="AT85" s="12">
        <f t="shared" ref="AT85:AT148" si="62">8.617343*POWER(10,-5)*23.5*AI85</f>
        <v>0.29748225242452897</v>
      </c>
      <c r="AU85">
        <f t="shared" ref="AU85:AU148" si="63">(8.617343*POWER(10,-5)*23.5*AJ85)</f>
        <v>0.30168941627174417</v>
      </c>
      <c r="AV85" s="12">
        <f t="shared" si="44"/>
        <v>4.2071638472152006E-3</v>
      </c>
      <c r="AW85" s="12">
        <v>14</v>
      </c>
      <c r="AX85">
        <f t="shared" ref="AX85:AX148" si="64">AK85/4.19002</f>
        <v>1.1375102232668211E-20</v>
      </c>
      <c r="AY85">
        <f t="shared" ref="AY85:AY148" si="65">(6.02214179*POWER(10,23))*AX85</f>
        <v>6850.2478520873528</v>
      </c>
      <c r="AZ85" s="12">
        <f t="shared" ref="AZ85:AZ148" si="66">AY85/1000</f>
        <v>6.8502478520873531</v>
      </c>
      <c r="BA85">
        <f t="shared" ref="BA85:BA148" si="67">((AJ85*(1.3806504*POWER(10,-23))*23.5)*(6.02214179*POWER(10,23))/1000)/4.19002</f>
        <v>6.947127968036714</v>
      </c>
      <c r="BB85" s="12">
        <f t="shared" ref="BB85:BB148" si="68">BA85-AZ85</f>
        <v>9.6880115949360857E-2</v>
      </c>
      <c r="BD85">
        <f t="shared" ref="BD85:BD148" si="69">AB85*1000</f>
        <v>16.237832600753077</v>
      </c>
      <c r="BE85">
        <f t="shared" ref="BE85:BE148" si="70">AI85*8.6173324*POWER(10,-5)</f>
        <v>1.2658803680778489E-2</v>
      </c>
      <c r="BF85">
        <f t="shared" ref="BF85:BF148" si="71">BE85*1000</f>
        <v>12.658803680778488</v>
      </c>
      <c r="BH85">
        <v>2.3126600000000002</v>
      </c>
      <c r="BM85">
        <v>5.4298799999999998</v>
      </c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</row>
    <row r="86" spans="5:85" ht="16.2">
      <c r="E86" s="12">
        <v>14</v>
      </c>
      <c r="F86" s="12">
        <v>1.007825032</v>
      </c>
      <c r="G86" s="12">
        <v>15.9949146221</v>
      </c>
      <c r="H86" s="12">
        <f t="shared" si="39"/>
        <v>18.0105646861</v>
      </c>
      <c r="I86" s="12">
        <f t="shared" si="45"/>
        <v>252.14790560540001</v>
      </c>
      <c r="J86" s="12">
        <f t="shared" si="46"/>
        <v>253.15573063740001</v>
      </c>
      <c r="K86">
        <f t="shared" si="47"/>
        <v>18.0105646861</v>
      </c>
      <c r="L86">
        <f t="shared" si="48"/>
        <v>235.14516595130002</v>
      </c>
      <c r="M86" s="12">
        <v>14</v>
      </c>
      <c r="N86" s="12" t="s">
        <v>358</v>
      </c>
      <c r="O86" s="12"/>
      <c r="P86">
        <v>5.80593</v>
      </c>
      <c r="Q86">
        <v>0.99189000000000005</v>
      </c>
      <c r="R86">
        <v>2.3200699999999999</v>
      </c>
      <c r="S86">
        <v>0.99907000000000001</v>
      </c>
      <c r="T86">
        <f t="shared" si="49"/>
        <v>6.8359601720232694</v>
      </c>
      <c r="U86">
        <f t="shared" si="50"/>
        <v>2.7316736709374769</v>
      </c>
      <c r="V86">
        <f t="shared" si="40"/>
        <v>2.5373309032353135</v>
      </c>
      <c r="W86">
        <f t="shared" si="51"/>
        <v>6.3476218665714068</v>
      </c>
      <c r="Y86" s="12" t="e">
        <f t="shared" si="37"/>
        <v>#DIV/0!</v>
      </c>
      <c r="AA86" s="12" t="e">
        <f t="shared" si="52"/>
        <v>#DIV/0!</v>
      </c>
      <c r="AB86" s="12" t="e">
        <f t="shared" si="41"/>
        <v>#DIV/0!</v>
      </c>
      <c r="AC86">
        <f t="shared" si="42"/>
        <v>0</v>
      </c>
      <c r="AD86" s="12" t="e">
        <f t="shared" si="53"/>
        <v>#DIV/0!</v>
      </c>
      <c r="AE86" t="e">
        <f t="shared" si="54"/>
        <v>#DIV/0!</v>
      </c>
      <c r="AF86" t="e">
        <f t="shared" si="55"/>
        <v>#DIV/0!</v>
      </c>
      <c r="AG86">
        <f t="shared" si="55"/>
        <v>0</v>
      </c>
      <c r="AH86">
        <v>14</v>
      </c>
      <c r="AI86" t="e">
        <f t="shared" si="56"/>
        <v>#DIV/0!</v>
      </c>
      <c r="AJ86">
        <f t="shared" si="57"/>
        <v>0</v>
      </c>
      <c r="AK86" t="e">
        <f t="shared" si="58"/>
        <v>#DIV/0!</v>
      </c>
      <c r="AL86">
        <f t="shared" si="58"/>
        <v>0</v>
      </c>
      <c r="AM86" t="e">
        <f t="shared" si="59"/>
        <v>#DIV/0!</v>
      </c>
      <c r="AN86">
        <f t="shared" si="59"/>
        <v>0</v>
      </c>
      <c r="AO86" s="31" t="e">
        <f t="shared" si="60"/>
        <v>#DIV/0!</v>
      </c>
      <c r="AP86">
        <f t="shared" si="61"/>
        <v>0</v>
      </c>
      <c r="AQ86" s="31" t="e">
        <f t="shared" si="43"/>
        <v>#DIV/0!</v>
      </c>
      <c r="AR86" s="12">
        <v>14</v>
      </c>
      <c r="AT86" s="12" t="e">
        <f t="shared" si="62"/>
        <v>#DIV/0!</v>
      </c>
      <c r="AU86">
        <f t="shared" si="63"/>
        <v>0</v>
      </c>
      <c r="AV86" s="12" t="e">
        <f t="shared" si="44"/>
        <v>#DIV/0!</v>
      </c>
      <c r="AW86" s="12">
        <v>14</v>
      </c>
      <c r="AX86" t="e">
        <f t="shared" si="64"/>
        <v>#DIV/0!</v>
      </c>
      <c r="AY86" t="e">
        <f t="shared" si="65"/>
        <v>#DIV/0!</v>
      </c>
      <c r="AZ86" s="12" t="e">
        <f t="shared" si="66"/>
        <v>#DIV/0!</v>
      </c>
      <c r="BA86">
        <f t="shared" si="67"/>
        <v>0</v>
      </c>
      <c r="BB86" s="12" t="e">
        <f t="shared" si="68"/>
        <v>#DIV/0!</v>
      </c>
      <c r="BD86" t="e">
        <f t="shared" si="69"/>
        <v>#DIV/0!</v>
      </c>
      <c r="BE86" t="e">
        <f t="shared" si="70"/>
        <v>#DIV/0!</v>
      </c>
      <c r="BF86" t="e">
        <f t="shared" si="71"/>
        <v>#DIV/0!</v>
      </c>
      <c r="BH86">
        <v>2.2837800000000001</v>
      </c>
      <c r="BM86">
        <v>5.65646</v>
      </c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</row>
    <row r="87" spans="5:85" ht="16.2">
      <c r="E87" s="12">
        <v>14</v>
      </c>
      <c r="F87" s="12">
        <v>1.007825032</v>
      </c>
      <c r="G87" s="12">
        <v>15.9949146221</v>
      </c>
      <c r="H87" s="12">
        <f t="shared" si="39"/>
        <v>18.0105646861</v>
      </c>
      <c r="I87" s="12">
        <f t="shared" si="45"/>
        <v>252.14790560540001</v>
      </c>
      <c r="J87" s="12">
        <f t="shared" si="46"/>
        <v>253.15573063740001</v>
      </c>
      <c r="K87">
        <f t="shared" si="47"/>
        <v>18.0105646861</v>
      </c>
      <c r="L87">
        <f t="shared" si="48"/>
        <v>235.14516595130002</v>
      </c>
      <c r="M87" s="12">
        <v>14</v>
      </c>
      <c r="N87" s="12" t="s">
        <v>359</v>
      </c>
      <c r="O87" s="12"/>
      <c r="P87">
        <v>5.81989</v>
      </c>
      <c r="Q87">
        <v>0.99253999999999998</v>
      </c>
      <c r="R87">
        <v>2.3567100000000001</v>
      </c>
      <c r="S87">
        <v>0.99870000000000003</v>
      </c>
      <c r="T87">
        <f t="shared" si="49"/>
        <v>6.8523968159375857</v>
      </c>
      <c r="U87">
        <f t="shared" si="50"/>
        <v>2.7748139741624445</v>
      </c>
      <c r="V87">
        <f t="shared" si="40"/>
        <v>2.5774020236301909</v>
      </c>
      <c r="W87">
        <f t="shared" si="51"/>
        <v>6.3492000229681338</v>
      </c>
      <c r="Y87" s="12" t="e">
        <f t="shared" si="37"/>
        <v>#DIV/0!</v>
      </c>
      <c r="AA87" s="12" t="e">
        <f t="shared" si="52"/>
        <v>#DIV/0!</v>
      </c>
      <c r="AB87" s="12" t="e">
        <f t="shared" si="41"/>
        <v>#DIV/0!</v>
      </c>
      <c r="AC87">
        <f t="shared" si="42"/>
        <v>0</v>
      </c>
      <c r="AD87" s="12" t="e">
        <f t="shared" si="53"/>
        <v>#DIV/0!</v>
      </c>
      <c r="AE87" t="e">
        <f t="shared" si="54"/>
        <v>#DIV/0!</v>
      </c>
      <c r="AF87" t="e">
        <f t="shared" si="55"/>
        <v>#DIV/0!</v>
      </c>
      <c r="AG87">
        <f t="shared" si="55"/>
        <v>0</v>
      </c>
      <c r="AH87">
        <v>14</v>
      </c>
      <c r="AI87" t="e">
        <f t="shared" si="56"/>
        <v>#DIV/0!</v>
      </c>
      <c r="AJ87">
        <f t="shared" si="57"/>
        <v>0</v>
      </c>
      <c r="AK87" t="e">
        <f t="shared" si="58"/>
        <v>#DIV/0!</v>
      </c>
      <c r="AL87">
        <f t="shared" si="58"/>
        <v>0</v>
      </c>
      <c r="AM87" t="e">
        <f t="shared" si="59"/>
        <v>#DIV/0!</v>
      </c>
      <c r="AN87">
        <f t="shared" si="59"/>
        <v>0</v>
      </c>
      <c r="AO87" s="31" t="e">
        <f t="shared" si="60"/>
        <v>#DIV/0!</v>
      </c>
      <c r="AP87">
        <f t="shared" si="61"/>
        <v>0</v>
      </c>
      <c r="AQ87" s="31" t="e">
        <f t="shared" si="43"/>
        <v>#DIV/0!</v>
      </c>
      <c r="AR87" s="12">
        <v>14</v>
      </c>
      <c r="AT87" s="12" t="e">
        <f t="shared" si="62"/>
        <v>#DIV/0!</v>
      </c>
      <c r="AU87">
        <f t="shared" si="63"/>
        <v>0</v>
      </c>
      <c r="AV87" s="12" t="e">
        <f t="shared" si="44"/>
        <v>#DIV/0!</v>
      </c>
      <c r="AW87" s="12">
        <v>14</v>
      </c>
      <c r="AX87" t="e">
        <f t="shared" si="64"/>
        <v>#DIV/0!</v>
      </c>
      <c r="AY87" t="e">
        <f t="shared" si="65"/>
        <v>#DIV/0!</v>
      </c>
      <c r="AZ87" s="12" t="e">
        <f t="shared" si="66"/>
        <v>#DIV/0!</v>
      </c>
      <c r="BA87">
        <f t="shared" si="67"/>
        <v>0</v>
      </c>
      <c r="BB87" s="12" t="e">
        <f t="shared" si="68"/>
        <v>#DIV/0!</v>
      </c>
      <c r="BD87" t="e">
        <f t="shared" si="69"/>
        <v>#DIV/0!</v>
      </c>
      <c r="BE87" t="e">
        <f t="shared" si="70"/>
        <v>#DIV/0!</v>
      </c>
      <c r="BF87" t="e">
        <f t="shared" si="71"/>
        <v>#DIV/0!</v>
      </c>
      <c r="BH87">
        <v>2.2864100000000001</v>
      </c>
      <c r="BM87">
        <v>5.3052099999999998</v>
      </c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</row>
    <row r="88" spans="5:85" ht="16.2">
      <c r="E88" s="12">
        <v>14</v>
      </c>
      <c r="F88" s="12">
        <v>1.007825032</v>
      </c>
      <c r="G88" s="12">
        <v>15.9949146221</v>
      </c>
      <c r="H88" s="12">
        <f t="shared" si="39"/>
        <v>18.0105646861</v>
      </c>
      <c r="I88" s="12">
        <f t="shared" si="45"/>
        <v>252.14790560540001</v>
      </c>
      <c r="J88" s="12">
        <f t="shared" si="46"/>
        <v>253.15573063740001</v>
      </c>
      <c r="K88">
        <f t="shared" si="47"/>
        <v>18.0105646861</v>
      </c>
      <c r="L88">
        <f t="shared" si="48"/>
        <v>235.14516595130002</v>
      </c>
      <c r="M88" s="12">
        <v>14</v>
      </c>
      <c r="N88" s="12" t="s">
        <v>360</v>
      </c>
      <c r="O88" s="12"/>
      <c r="P88">
        <v>5.7295299999999996</v>
      </c>
      <c r="Q88">
        <v>0.99280000000000002</v>
      </c>
      <c r="R88">
        <v>2.4252500000000001</v>
      </c>
      <c r="S88">
        <v>0.99882000000000004</v>
      </c>
      <c r="T88">
        <f t="shared" si="49"/>
        <v>6.7460060463030871</v>
      </c>
      <c r="U88">
        <f t="shared" si="50"/>
        <v>2.855513657105655</v>
      </c>
      <c r="V88">
        <f t="shared" si="40"/>
        <v>2.6523603913120919</v>
      </c>
      <c r="W88">
        <f t="shared" si="51"/>
        <v>6.2027076290404484</v>
      </c>
      <c r="Y88" s="12" t="e">
        <f t="shared" si="37"/>
        <v>#DIV/0!</v>
      </c>
      <c r="AA88" s="12" t="e">
        <f t="shared" si="52"/>
        <v>#DIV/0!</v>
      </c>
      <c r="AB88" s="12" t="e">
        <f t="shared" si="41"/>
        <v>#DIV/0!</v>
      </c>
      <c r="AC88">
        <f t="shared" si="42"/>
        <v>0</v>
      </c>
      <c r="AD88" s="12" t="e">
        <f t="shared" si="53"/>
        <v>#DIV/0!</v>
      </c>
      <c r="AE88" t="e">
        <f t="shared" si="54"/>
        <v>#DIV/0!</v>
      </c>
      <c r="AF88" t="e">
        <f t="shared" si="55"/>
        <v>#DIV/0!</v>
      </c>
      <c r="AG88">
        <f t="shared" si="55"/>
        <v>0</v>
      </c>
      <c r="AH88">
        <v>14</v>
      </c>
      <c r="AI88" t="e">
        <f t="shared" si="56"/>
        <v>#DIV/0!</v>
      </c>
      <c r="AJ88">
        <f t="shared" si="57"/>
        <v>0</v>
      </c>
      <c r="AK88" t="e">
        <f t="shared" si="58"/>
        <v>#DIV/0!</v>
      </c>
      <c r="AL88">
        <f t="shared" si="58"/>
        <v>0</v>
      </c>
      <c r="AM88" t="e">
        <f t="shared" si="59"/>
        <v>#DIV/0!</v>
      </c>
      <c r="AN88">
        <f t="shared" si="59"/>
        <v>0</v>
      </c>
      <c r="AO88" s="31" t="e">
        <f t="shared" si="60"/>
        <v>#DIV/0!</v>
      </c>
      <c r="AP88">
        <f t="shared" si="61"/>
        <v>0</v>
      </c>
      <c r="AQ88" s="31" t="e">
        <f t="shared" si="43"/>
        <v>#DIV/0!</v>
      </c>
      <c r="AR88" s="12">
        <v>14</v>
      </c>
      <c r="AT88" s="12" t="e">
        <f t="shared" si="62"/>
        <v>#DIV/0!</v>
      </c>
      <c r="AU88">
        <f t="shared" si="63"/>
        <v>0</v>
      </c>
      <c r="AV88" s="12" t="e">
        <f t="shared" si="44"/>
        <v>#DIV/0!</v>
      </c>
      <c r="AW88" s="12">
        <v>14</v>
      </c>
      <c r="AX88" t="e">
        <f t="shared" si="64"/>
        <v>#DIV/0!</v>
      </c>
      <c r="AY88" t="e">
        <f t="shared" si="65"/>
        <v>#DIV/0!</v>
      </c>
      <c r="AZ88" s="12" t="e">
        <f t="shared" si="66"/>
        <v>#DIV/0!</v>
      </c>
      <c r="BA88">
        <f t="shared" si="67"/>
        <v>0</v>
      </c>
      <c r="BB88" s="12" t="e">
        <f t="shared" si="68"/>
        <v>#DIV/0!</v>
      </c>
      <c r="BD88" t="e">
        <f t="shared" si="69"/>
        <v>#DIV/0!</v>
      </c>
      <c r="BE88" t="e">
        <f t="shared" si="70"/>
        <v>#DIV/0!</v>
      </c>
      <c r="BF88" t="e">
        <f t="shared" si="71"/>
        <v>#DIV/0!</v>
      </c>
      <c r="BH88">
        <v>2.28051</v>
      </c>
      <c r="BM88">
        <v>5.4811500000000004</v>
      </c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</row>
    <row r="89" spans="5:85" ht="16.2">
      <c r="F89" s="12">
        <v>1.007825032</v>
      </c>
      <c r="G89" s="12">
        <v>15.9949146221</v>
      </c>
      <c r="H89" s="12">
        <f t="shared" si="39"/>
        <v>18.0105646861</v>
      </c>
      <c r="I89" s="12">
        <f t="shared" si="45"/>
        <v>0</v>
      </c>
      <c r="J89" s="12">
        <f t="shared" si="46"/>
        <v>1.007825032</v>
      </c>
      <c r="K89">
        <f t="shared" si="47"/>
        <v>18.0105646861</v>
      </c>
      <c r="L89">
        <f t="shared" si="48"/>
        <v>-17.002739654100001</v>
      </c>
      <c r="N89" s="12"/>
      <c r="O89" s="12"/>
      <c r="T89">
        <f t="shared" si="49"/>
        <v>0</v>
      </c>
      <c r="U89">
        <f t="shared" si="50"/>
        <v>0</v>
      </c>
      <c r="V89">
        <f t="shared" si="40"/>
        <v>0</v>
      </c>
      <c r="W89">
        <f t="shared" si="51"/>
        <v>0</v>
      </c>
      <c r="Y89" s="12" t="e">
        <f t="shared" si="37"/>
        <v>#DIV/0!</v>
      </c>
      <c r="AA89" s="12" t="e">
        <f t="shared" si="52"/>
        <v>#DIV/0!</v>
      </c>
      <c r="AB89" s="12" t="e">
        <f t="shared" si="41"/>
        <v>#DIV/0!</v>
      </c>
      <c r="AC89">
        <f t="shared" si="42"/>
        <v>0</v>
      </c>
      <c r="AD89" s="12" t="e">
        <f t="shared" si="53"/>
        <v>#DIV/0!</v>
      </c>
      <c r="AE89" t="e">
        <f t="shared" si="54"/>
        <v>#DIV/0!</v>
      </c>
      <c r="AF89" t="e">
        <f t="shared" si="55"/>
        <v>#DIV/0!</v>
      </c>
      <c r="AG89">
        <f t="shared" si="55"/>
        <v>0</v>
      </c>
      <c r="AI89" t="e">
        <f t="shared" si="56"/>
        <v>#DIV/0!</v>
      </c>
      <c r="AJ89">
        <f t="shared" si="57"/>
        <v>0</v>
      </c>
      <c r="AK89" t="e">
        <f t="shared" si="58"/>
        <v>#DIV/0!</v>
      </c>
      <c r="AL89">
        <f t="shared" si="58"/>
        <v>0</v>
      </c>
      <c r="AM89" t="e">
        <f t="shared" si="59"/>
        <v>#DIV/0!</v>
      </c>
      <c r="AN89">
        <f t="shared" si="59"/>
        <v>0</v>
      </c>
      <c r="AO89" s="31" t="e">
        <f t="shared" si="60"/>
        <v>#DIV/0!</v>
      </c>
      <c r="AP89">
        <f t="shared" si="61"/>
        <v>0</v>
      </c>
      <c r="AQ89" s="31" t="e">
        <f t="shared" si="43"/>
        <v>#DIV/0!</v>
      </c>
      <c r="AT89" s="12" t="e">
        <f t="shared" si="62"/>
        <v>#DIV/0!</v>
      </c>
      <c r="AU89">
        <f t="shared" si="63"/>
        <v>0</v>
      </c>
      <c r="AV89" s="12" t="e">
        <f t="shared" si="44"/>
        <v>#DIV/0!</v>
      </c>
      <c r="AX89" t="e">
        <f t="shared" si="64"/>
        <v>#DIV/0!</v>
      </c>
      <c r="AY89" t="e">
        <f t="shared" si="65"/>
        <v>#DIV/0!</v>
      </c>
      <c r="AZ89" s="12" t="e">
        <f t="shared" si="66"/>
        <v>#DIV/0!</v>
      </c>
      <c r="BA89">
        <f t="shared" si="67"/>
        <v>0</v>
      </c>
      <c r="BB89" s="12" t="e">
        <f t="shared" si="68"/>
        <v>#DIV/0!</v>
      </c>
      <c r="BD89" t="e">
        <f t="shared" si="69"/>
        <v>#DIV/0!</v>
      </c>
      <c r="BE89" t="e">
        <f t="shared" si="70"/>
        <v>#DIV/0!</v>
      </c>
      <c r="BF89" t="e">
        <f t="shared" si="71"/>
        <v>#DIV/0!</v>
      </c>
      <c r="BH89">
        <v>2.3647999999999998</v>
      </c>
      <c r="BM89">
        <v>5.22567</v>
      </c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</row>
    <row r="90" spans="5:85" ht="16.2">
      <c r="E90" s="12">
        <v>15</v>
      </c>
      <c r="F90" s="12">
        <v>1.007825032</v>
      </c>
      <c r="G90" s="12">
        <v>15.9949146221</v>
      </c>
      <c r="H90" s="12">
        <f t="shared" si="39"/>
        <v>18.0105646861</v>
      </c>
      <c r="I90" s="12">
        <f t="shared" si="45"/>
        <v>270.15847029150001</v>
      </c>
      <c r="J90" s="12">
        <f t="shared" si="46"/>
        <v>271.16629532350004</v>
      </c>
      <c r="K90">
        <f t="shared" si="47"/>
        <v>18.0105646861</v>
      </c>
      <c r="L90">
        <f t="shared" si="48"/>
        <v>253.15573063740004</v>
      </c>
      <c r="M90" s="12">
        <v>15</v>
      </c>
      <c r="N90" s="12" t="s">
        <v>361</v>
      </c>
      <c r="O90" s="12"/>
      <c r="P90">
        <v>5.7127600000000003</v>
      </c>
      <c r="Q90">
        <v>0.99156999999999995</v>
      </c>
      <c r="R90">
        <v>2.4324300000000001</v>
      </c>
      <c r="S90">
        <v>0.99877000000000005</v>
      </c>
      <c r="T90">
        <f t="shared" si="49"/>
        <v>6.7262608802255031</v>
      </c>
      <c r="U90">
        <f t="shared" si="50"/>
        <v>2.863967461067316</v>
      </c>
      <c r="V90">
        <f t="shared" si="40"/>
        <v>2.6737459176601543</v>
      </c>
      <c r="W90">
        <f t="shared" si="51"/>
        <v>6.1720068208523244</v>
      </c>
      <c r="X90">
        <v>4</v>
      </c>
      <c r="Y90" s="12">
        <f>(SUM(W90:W93))/X90</f>
        <v>6.2242987100951961</v>
      </c>
      <c r="Z90">
        <v>6.3394084078639956</v>
      </c>
      <c r="AA90" s="12">
        <f t="shared" si="52"/>
        <v>0.11510969776879953</v>
      </c>
      <c r="AB90" s="12">
        <f t="shared" si="41"/>
        <v>1.6866077461810493E-2</v>
      </c>
      <c r="AC90">
        <f t="shared" si="42"/>
        <v>1.7495674903352184E-2</v>
      </c>
      <c r="AD90" s="12">
        <f t="shared" si="53"/>
        <v>6.295974415416912E-4</v>
      </c>
      <c r="AE90">
        <f t="shared" si="54"/>
        <v>2.7022432737233407E-21</v>
      </c>
      <c r="AF90">
        <f t="shared" si="55"/>
        <v>130.48165358170141</v>
      </c>
      <c r="AG90">
        <f t="shared" si="55"/>
        <v>135.35243135733899</v>
      </c>
      <c r="AH90">
        <v>15</v>
      </c>
      <c r="AI90">
        <f t="shared" si="56"/>
        <v>150.8275054387515</v>
      </c>
      <c r="AJ90">
        <f t="shared" si="57"/>
        <v>156.45777790449645</v>
      </c>
      <c r="AK90">
        <f t="shared" si="58"/>
        <v>4.8936413093028394E-20</v>
      </c>
      <c r="AL90">
        <f t="shared" si="58"/>
        <v>5.076317100703424E-20</v>
      </c>
      <c r="AM90">
        <f t="shared" si="59"/>
        <v>29470.201834022941</v>
      </c>
      <c r="AN90">
        <f t="shared" si="59"/>
        <v>30570.301351437723</v>
      </c>
      <c r="AO90" s="31">
        <f t="shared" si="60"/>
        <v>29.470201834022941</v>
      </c>
      <c r="AP90">
        <f t="shared" si="61"/>
        <v>30.570301351437724</v>
      </c>
      <c r="AQ90" s="31">
        <f t="shared" si="43"/>
        <v>1.1000995174147832</v>
      </c>
      <c r="AR90" s="12">
        <v>15</v>
      </c>
      <c r="AT90" s="12">
        <f t="shared" si="62"/>
        <v>0.3054371018270205</v>
      </c>
      <c r="AU90">
        <f t="shared" si="63"/>
        <v>0.31683882924690382</v>
      </c>
      <c r="AV90" s="12">
        <f t="shared" si="44"/>
        <v>1.1401727419883323E-2</v>
      </c>
      <c r="AW90" s="12">
        <v>15</v>
      </c>
      <c r="AX90">
        <f t="shared" si="64"/>
        <v>1.1679279118722201E-20</v>
      </c>
      <c r="AY90">
        <f t="shared" si="65"/>
        <v>7033.4274857931332</v>
      </c>
      <c r="AZ90" s="12">
        <f t="shared" si="66"/>
        <v>7.0334274857931334</v>
      </c>
      <c r="BA90">
        <f t="shared" si="67"/>
        <v>7.2959798166685905</v>
      </c>
      <c r="BB90" s="12">
        <f t="shared" si="68"/>
        <v>0.26255233087545715</v>
      </c>
      <c r="BD90">
        <f t="shared" si="69"/>
        <v>16.866077461810494</v>
      </c>
      <c r="BE90">
        <f t="shared" si="70"/>
        <v>1.2997307494285298E-2</v>
      </c>
      <c r="BF90">
        <f t="shared" si="71"/>
        <v>12.997307494285298</v>
      </c>
      <c r="BH90">
        <v>2.3633899999999999</v>
      </c>
      <c r="BM90">
        <v>5.2122799999999998</v>
      </c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</row>
    <row r="91" spans="5:85" ht="16.2">
      <c r="E91" s="12">
        <v>15</v>
      </c>
      <c r="F91" s="12">
        <v>1.007825032</v>
      </c>
      <c r="G91" s="12">
        <v>15.9949146221</v>
      </c>
      <c r="H91" s="12">
        <f t="shared" si="39"/>
        <v>18.0105646861</v>
      </c>
      <c r="I91" s="12">
        <f t="shared" si="45"/>
        <v>270.15847029150001</v>
      </c>
      <c r="J91" s="12">
        <f t="shared" si="46"/>
        <v>271.16629532350004</v>
      </c>
      <c r="K91">
        <f t="shared" si="47"/>
        <v>18.0105646861</v>
      </c>
      <c r="L91">
        <f t="shared" si="48"/>
        <v>253.15573063740004</v>
      </c>
      <c r="M91" s="12">
        <v>15</v>
      </c>
      <c r="N91" s="12" t="s">
        <v>362</v>
      </c>
      <c r="O91" s="12"/>
      <c r="P91">
        <v>5.8275800000000002</v>
      </c>
      <c r="Q91">
        <v>0.98987999999999998</v>
      </c>
      <c r="R91">
        <v>2.38822</v>
      </c>
      <c r="S91">
        <v>0.99936999999999998</v>
      </c>
      <c r="T91">
        <f t="shared" si="49"/>
        <v>6.86145109901073</v>
      </c>
      <c r="U91">
        <f t="shared" si="50"/>
        <v>2.811914163971907</v>
      </c>
      <c r="V91">
        <f t="shared" si="40"/>
        <v>2.6251499428449465</v>
      </c>
      <c r="W91">
        <f t="shared" si="51"/>
        <v>6.3394084078639956</v>
      </c>
      <c r="Y91" s="12" t="e">
        <f t="shared" si="37"/>
        <v>#DIV/0!</v>
      </c>
      <c r="AA91" s="12" t="e">
        <f t="shared" si="52"/>
        <v>#DIV/0!</v>
      </c>
      <c r="AB91" s="12" t="e">
        <f t="shared" si="41"/>
        <v>#DIV/0!</v>
      </c>
      <c r="AC91">
        <f t="shared" si="42"/>
        <v>0</v>
      </c>
      <c r="AD91" s="12" t="e">
        <f t="shared" si="53"/>
        <v>#DIV/0!</v>
      </c>
      <c r="AE91" t="e">
        <f t="shared" si="54"/>
        <v>#DIV/0!</v>
      </c>
      <c r="AF91" t="e">
        <f t="shared" si="55"/>
        <v>#DIV/0!</v>
      </c>
      <c r="AG91">
        <f t="shared" si="55"/>
        <v>0</v>
      </c>
      <c r="AH91">
        <v>15</v>
      </c>
      <c r="AI91" t="e">
        <f t="shared" si="56"/>
        <v>#DIV/0!</v>
      </c>
      <c r="AJ91">
        <f t="shared" si="57"/>
        <v>0</v>
      </c>
      <c r="AK91" t="e">
        <f t="shared" si="58"/>
        <v>#DIV/0!</v>
      </c>
      <c r="AL91">
        <f t="shared" si="58"/>
        <v>0</v>
      </c>
      <c r="AM91" t="e">
        <f t="shared" si="59"/>
        <v>#DIV/0!</v>
      </c>
      <c r="AN91">
        <f t="shared" si="59"/>
        <v>0</v>
      </c>
      <c r="AO91" s="31" t="e">
        <f t="shared" si="60"/>
        <v>#DIV/0!</v>
      </c>
      <c r="AP91">
        <f t="shared" si="61"/>
        <v>0</v>
      </c>
      <c r="AQ91" s="31" t="e">
        <f t="shared" si="43"/>
        <v>#DIV/0!</v>
      </c>
      <c r="AR91" s="12">
        <v>15</v>
      </c>
      <c r="AT91" s="12" t="e">
        <f t="shared" si="62"/>
        <v>#DIV/0!</v>
      </c>
      <c r="AU91">
        <f t="shared" si="63"/>
        <v>0</v>
      </c>
      <c r="AV91" s="12" t="e">
        <f t="shared" si="44"/>
        <v>#DIV/0!</v>
      </c>
      <c r="AW91" s="12">
        <v>15</v>
      </c>
      <c r="AX91" t="e">
        <f t="shared" si="64"/>
        <v>#DIV/0!</v>
      </c>
      <c r="AY91" t="e">
        <f t="shared" si="65"/>
        <v>#DIV/0!</v>
      </c>
      <c r="AZ91" s="12" t="e">
        <f t="shared" si="66"/>
        <v>#DIV/0!</v>
      </c>
      <c r="BA91">
        <f t="shared" si="67"/>
        <v>0</v>
      </c>
      <c r="BB91" s="12" t="e">
        <f t="shared" si="68"/>
        <v>#DIV/0!</v>
      </c>
      <c r="BD91" t="e">
        <f t="shared" si="69"/>
        <v>#DIV/0!</v>
      </c>
      <c r="BE91" t="e">
        <f t="shared" si="70"/>
        <v>#DIV/0!</v>
      </c>
      <c r="BF91" t="e">
        <f t="shared" si="71"/>
        <v>#DIV/0!</v>
      </c>
      <c r="BH91">
        <v>2.51166</v>
      </c>
      <c r="BM91">
        <v>5.2762599999999997</v>
      </c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</row>
    <row r="92" spans="5:85" ht="16.2">
      <c r="E92" s="12">
        <v>15</v>
      </c>
      <c r="F92" s="12">
        <v>1.007825032</v>
      </c>
      <c r="G92" s="12">
        <v>15.9949146221</v>
      </c>
      <c r="H92" s="12">
        <f t="shared" si="39"/>
        <v>18.0105646861</v>
      </c>
      <c r="I92" s="12">
        <f t="shared" si="45"/>
        <v>270.15847029150001</v>
      </c>
      <c r="J92" s="12">
        <f t="shared" si="46"/>
        <v>271.16629532350004</v>
      </c>
      <c r="K92">
        <f t="shared" si="47"/>
        <v>18.0105646861</v>
      </c>
      <c r="L92">
        <f t="shared" si="48"/>
        <v>253.15573063740004</v>
      </c>
      <c r="M92" s="12">
        <v>15</v>
      </c>
      <c r="N92" s="12" t="s">
        <v>363</v>
      </c>
      <c r="O92" s="12"/>
      <c r="P92">
        <v>5.7237</v>
      </c>
      <c r="Q92">
        <v>0.99175000000000002</v>
      </c>
      <c r="R92">
        <v>2.4300199999999998</v>
      </c>
      <c r="S92">
        <v>0.99914999999999998</v>
      </c>
      <c r="T92">
        <f t="shared" si="49"/>
        <v>6.7391417458718221</v>
      </c>
      <c r="U92">
        <f t="shared" si="50"/>
        <v>2.8611299029130537</v>
      </c>
      <c r="V92">
        <f t="shared" si="40"/>
        <v>2.6710968269724216</v>
      </c>
      <c r="W92">
        <f t="shared" si="51"/>
        <v>6.1871862111859999</v>
      </c>
      <c r="Y92" s="12" t="e">
        <f t="shared" si="37"/>
        <v>#DIV/0!</v>
      </c>
      <c r="AA92" s="12" t="e">
        <f t="shared" si="52"/>
        <v>#DIV/0!</v>
      </c>
      <c r="AB92" s="12" t="e">
        <f t="shared" si="41"/>
        <v>#DIV/0!</v>
      </c>
      <c r="AC92">
        <f t="shared" si="42"/>
        <v>0</v>
      </c>
      <c r="AD92" s="12" t="e">
        <f t="shared" si="53"/>
        <v>#DIV/0!</v>
      </c>
      <c r="AE92" t="e">
        <f t="shared" si="54"/>
        <v>#DIV/0!</v>
      </c>
      <c r="AF92" t="e">
        <f t="shared" si="55"/>
        <v>#DIV/0!</v>
      </c>
      <c r="AG92">
        <f t="shared" si="55"/>
        <v>0</v>
      </c>
      <c r="AH92">
        <v>15</v>
      </c>
      <c r="AI92" t="e">
        <f t="shared" si="56"/>
        <v>#DIV/0!</v>
      </c>
      <c r="AJ92">
        <f t="shared" si="57"/>
        <v>0</v>
      </c>
      <c r="AK92" t="e">
        <f t="shared" si="58"/>
        <v>#DIV/0!</v>
      </c>
      <c r="AL92">
        <f t="shared" si="58"/>
        <v>0</v>
      </c>
      <c r="AM92" t="e">
        <f t="shared" si="59"/>
        <v>#DIV/0!</v>
      </c>
      <c r="AN92">
        <f t="shared" si="59"/>
        <v>0</v>
      </c>
      <c r="AO92" s="31" t="e">
        <f t="shared" si="60"/>
        <v>#DIV/0!</v>
      </c>
      <c r="AP92">
        <f t="shared" si="61"/>
        <v>0</v>
      </c>
      <c r="AQ92" s="31" t="e">
        <f t="shared" si="43"/>
        <v>#DIV/0!</v>
      </c>
      <c r="AR92" s="12">
        <v>15</v>
      </c>
      <c r="AT92" s="12" t="e">
        <f t="shared" si="62"/>
        <v>#DIV/0!</v>
      </c>
      <c r="AU92">
        <f t="shared" si="63"/>
        <v>0</v>
      </c>
      <c r="AV92" s="12" t="e">
        <f t="shared" si="44"/>
        <v>#DIV/0!</v>
      </c>
      <c r="AW92" s="12">
        <v>15</v>
      </c>
      <c r="AX92" t="e">
        <f t="shared" si="64"/>
        <v>#DIV/0!</v>
      </c>
      <c r="AY92" t="e">
        <f t="shared" si="65"/>
        <v>#DIV/0!</v>
      </c>
      <c r="AZ92" s="12" t="e">
        <f t="shared" si="66"/>
        <v>#DIV/0!</v>
      </c>
      <c r="BA92">
        <f t="shared" si="67"/>
        <v>0</v>
      </c>
      <c r="BB92" s="12" t="e">
        <f t="shared" si="68"/>
        <v>#DIV/0!</v>
      </c>
      <c r="BD92" t="e">
        <f t="shared" si="69"/>
        <v>#DIV/0!</v>
      </c>
      <c r="BE92" t="e">
        <f t="shared" si="70"/>
        <v>#DIV/0!</v>
      </c>
      <c r="BF92" t="e">
        <f t="shared" si="71"/>
        <v>#DIV/0!</v>
      </c>
      <c r="BH92">
        <v>2.3600599999999998</v>
      </c>
      <c r="BM92">
        <v>5.1985700000000001</v>
      </c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</row>
    <row r="93" spans="5:85" ht="16.2">
      <c r="E93" s="12">
        <v>15</v>
      </c>
      <c r="F93" s="12">
        <v>1.007825032</v>
      </c>
      <c r="G93" s="12">
        <v>15.9949146221</v>
      </c>
      <c r="H93" s="12">
        <f t="shared" si="39"/>
        <v>18.0105646861</v>
      </c>
      <c r="I93" s="12">
        <f t="shared" si="45"/>
        <v>270.15847029150001</v>
      </c>
      <c r="J93" s="12">
        <f t="shared" si="46"/>
        <v>271.16629532350004</v>
      </c>
      <c r="K93">
        <f t="shared" si="47"/>
        <v>18.0105646861</v>
      </c>
      <c r="L93">
        <f t="shared" si="48"/>
        <v>253.15573063740004</v>
      </c>
      <c r="M93" s="12">
        <v>15</v>
      </c>
      <c r="N93" s="12" t="s">
        <v>364</v>
      </c>
      <c r="O93" s="12"/>
      <c r="P93">
        <v>5.6944900000000001</v>
      </c>
      <c r="Q93">
        <v>0.99121999999999999</v>
      </c>
      <c r="R93">
        <v>2.3249499999999999</v>
      </c>
      <c r="S93">
        <v>0.99914000000000003</v>
      </c>
      <c r="T93">
        <f t="shared" si="49"/>
        <v>6.7047495991141455</v>
      </c>
      <c r="U93">
        <f t="shared" si="50"/>
        <v>2.7374194318473526</v>
      </c>
      <c r="V93">
        <f t="shared" si="40"/>
        <v>2.5556030682338133</v>
      </c>
      <c r="W93">
        <f t="shared" si="51"/>
        <v>6.1985934004784671</v>
      </c>
      <c r="Y93" s="12" t="e">
        <f t="shared" si="37"/>
        <v>#DIV/0!</v>
      </c>
      <c r="AA93" s="12" t="e">
        <f t="shared" si="52"/>
        <v>#DIV/0!</v>
      </c>
      <c r="AB93" s="12" t="e">
        <f t="shared" si="41"/>
        <v>#DIV/0!</v>
      </c>
      <c r="AC93">
        <f t="shared" si="42"/>
        <v>0</v>
      </c>
      <c r="AD93" s="12" t="e">
        <f t="shared" si="53"/>
        <v>#DIV/0!</v>
      </c>
      <c r="AE93" t="e">
        <f t="shared" si="54"/>
        <v>#DIV/0!</v>
      </c>
      <c r="AF93" t="e">
        <f t="shared" si="55"/>
        <v>#DIV/0!</v>
      </c>
      <c r="AG93">
        <f t="shared" si="55"/>
        <v>0</v>
      </c>
      <c r="AH93">
        <v>15</v>
      </c>
      <c r="AI93" t="e">
        <f t="shared" si="56"/>
        <v>#DIV/0!</v>
      </c>
      <c r="AJ93">
        <f t="shared" si="57"/>
        <v>0</v>
      </c>
      <c r="AK93" t="e">
        <f t="shared" si="58"/>
        <v>#DIV/0!</v>
      </c>
      <c r="AL93">
        <f t="shared" si="58"/>
        <v>0</v>
      </c>
      <c r="AM93" t="e">
        <f t="shared" si="59"/>
        <v>#DIV/0!</v>
      </c>
      <c r="AN93">
        <f t="shared" si="59"/>
        <v>0</v>
      </c>
      <c r="AO93" s="31" t="e">
        <f t="shared" si="60"/>
        <v>#DIV/0!</v>
      </c>
      <c r="AP93">
        <f t="shared" si="61"/>
        <v>0</v>
      </c>
      <c r="AQ93" s="31" t="e">
        <f t="shared" si="43"/>
        <v>#DIV/0!</v>
      </c>
      <c r="AR93" s="12">
        <v>15</v>
      </c>
      <c r="AT93" s="12" t="e">
        <f t="shared" si="62"/>
        <v>#DIV/0!</v>
      </c>
      <c r="AU93">
        <f t="shared" si="63"/>
        <v>0</v>
      </c>
      <c r="AV93" s="12" t="e">
        <f t="shared" si="44"/>
        <v>#DIV/0!</v>
      </c>
      <c r="AW93" s="12">
        <v>15</v>
      </c>
      <c r="AX93" t="e">
        <f t="shared" si="64"/>
        <v>#DIV/0!</v>
      </c>
      <c r="AY93" t="e">
        <f t="shared" si="65"/>
        <v>#DIV/0!</v>
      </c>
      <c r="AZ93" s="12" t="e">
        <f t="shared" si="66"/>
        <v>#DIV/0!</v>
      </c>
      <c r="BA93">
        <f t="shared" si="67"/>
        <v>0</v>
      </c>
      <c r="BB93" s="12" t="e">
        <f t="shared" si="68"/>
        <v>#DIV/0!</v>
      </c>
      <c r="BD93" t="e">
        <f t="shared" si="69"/>
        <v>#DIV/0!</v>
      </c>
      <c r="BE93" t="e">
        <f t="shared" si="70"/>
        <v>#DIV/0!</v>
      </c>
      <c r="BF93" t="e">
        <f t="shared" si="71"/>
        <v>#DIV/0!</v>
      </c>
      <c r="BH93">
        <v>2.3612000000000002</v>
      </c>
      <c r="BM93">
        <v>5.1164100000000001</v>
      </c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</row>
    <row r="94" spans="5:85" ht="16.2">
      <c r="F94" s="12">
        <v>1.007825032</v>
      </c>
      <c r="G94" s="12">
        <v>15.9949146221</v>
      </c>
      <c r="H94" s="12">
        <f t="shared" si="39"/>
        <v>18.0105646861</v>
      </c>
      <c r="I94" s="12">
        <f t="shared" si="45"/>
        <v>0</v>
      </c>
      <c r="J94" s="12">
        <f t="shared" si="46"/>
        <v>1.007825032</v>
      </c>
      <c r="K94">
        <f t="shared" si="47"/>
        <v>18.0105646861</v>
      </c>
      <c r="L94">
        <f t="shared" si="48"/>
        <v>-17.002739654100001</v>
      </c>
      <c r="N94" s="12"/>
      <c r="O94" s="12"/>
      <c r="T94">
        <f t="shared" si="49"/>
        <v>0</v>
      </c>
      <c r="U94">
        <f t="shared" si="50"/>
        <v>0</v>
      </c>
      <c r="V94">
        <f t="shared" si="40"/>
        <v>0</v>
      </c>
      <c r="W94">
        <f t="shared" si="51"/>
        <v>0</v>
      </c>
      <c r="Y94" s="12" t="e">
        <f t="shared" si="37"/>
        <v>#DIV/0!</v>
      </c>
      <c r="AA94" s="12" t="e">
        <f t="shared" si="52"/>
        <v>#DIV/0!</v>
      </c>
      <c r="AB94" s="12" t="e">
        <f t="shared" si="41"/>
        <v>#DIV/0!</v>
      </c>
      <c r="AC94">
        <f t="shared" si="42"/>
        <v>0</v>
      </c>
      <c r="AD94" s="12" t="e">
        <f t="shared" si="53"/>
        <v>#DIV/0!</v>
      </c>
      <c r="AE94" t="e">
        <f t="shared" si="54"/>
        <v>#DIV/0!</v>
      </c>
      <c r="AF94" t="e">
        <f t="shared" si="55"/>
        <v>#DIV/0!</v>
      </c>
      <c r="AG94">
        <f t="shared" si="55"/>
        <v>0</v>
      </c>
      <c r="AI94" t="e">
        <f t="shared" si="56"/>
        <v>#DIV/0!</v>
      </c>
      <c r="AJ94">
        <f t="shared" si="57"/>
        <v>0</v>
      </c>
      <c r="AK94" t="e">
        <f t="shared" si="58"/>
        <v>#DIV/0!</v>
      </c>
      <c r="AL94">
        <f t="shared" si="58"/>
        <v>0</v>
      </c>
      <c r="AM94" t="e">
        <f t="shared" si="59"/>
        <v>#DIV/0!</v>
      </c>
      <c r="AN94">
        <f t="shared" si="59"/>
        <v>0</v>
      </c>
      <c r="AO94" s="31" t="e">
        <f t="shared" si="60"/>
        <v>#DIV/0!</v>
      </c>
      <c r="AP94">
        <f t="shared" si="61"/>
        <v>0</v>
      </c>
      <c r="AQ94" s="31" t="e">
        <f t="shared" si="43"/>
        <v>#DIV/0!</v>
      </c>
      <c r="AT94" s="12" t="e">
        <f t="shared" si="62"/>
        <v>#DIV/0!</v>
      </c>
      <c r="AU94">
        <f t="shared" si="63"/>
        <v>0</v>
      </c>
      <c r="AV94" s="12" t="e">
        <f t="shared" si="44"/>
        <v>#DIV/0!</v>
      </c>
      <c r="AX94" t="e">
        <f t="shared" si="64"/>
        <v>#DIV/0!</v>
      </c>
      <c r="AY94" t="e">
        <f t="shared" si="65"/>
        <v>#DIV/0!</v>
      </c>
      <c r="AZ94" s="12" t="e">
        <f t="shared" si="66"/>
        <v>#DIV/0!</v>
      </c>
      <c r="BA94">
        <f t="shared" si="67"/>
        <v>0</v>
      </c>
      <c r="BB94" s="12" t="e">
        <f t="shared" si="68"/>
        <v>#DIV/0!</v>
      </c>
      <c r="BD94" t="e">
        <f t="shared" si="69"/>
        <v>#DIV/0!</v>
      </c>
      <c r="BE94" t="e">
        <f t="shared" si="70"/>
        <v>#DIV/0!</v>
      </c>
      <c r="BF94" t="e">
        <f t="shared" si="71"/>
        <v>#DIV/0!</v>
      </c>
      <c r="BH94">
        <v>2.3944800000000002</v>
      </c>
      <c r="BM94">
        <v>5.1536499999999998</v>
      </c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</row>
    <row r="95" spans="5:85" ht="16.2">
      <c r="E95" s="12">
        <v>16</v>
      </c>
      <c r="F95" s="12">
        <v>1.007825032</v>
      </c>
      <c r="G95" s="12">
        <v>15.9949146221</v>
      </c>
      <c r="H95" s="12">
        <f t="shared" si="39"/>
        <v>18.0105646861</v>
      </c>
      <c r="I95" s="12">
        <f t="shared" si="45"/>
        <v>288.16903497760001</v>
      </c>
      <c r="J95" s="12">
        <f t="shared" si="46"/>
        <v>289.17686000960003</v>
      </c>
      <c r="K95">
        <f t="shared" si="47"/>
        <v>18.0105646861</v>
      </c>
      <c r="L95">
        <f t="shared" si="48"/>
        <v>271.16629532350004</v>
      </c>
      <c r="M95" s="12">
        <v>16</v>
      </c>
      <c r="N95" s="12" t="s">
        <v>365</v>
      </c>
      <c r="O95" s="12"/>
      <c r="P95">
        <v>5.41472</v>
      </c>
      <c r="Q95">
        <v>0.98873</v>
      </c>
      <c r="R95">
        <v>2.3412600000000001</v>
      </c>
      <c r="S95">
        <v>0.99861</v>
      </c>
      <c r="T95">
        <f t="shared" si="49"/>
        <v>6.3753455971149906</v>
      </c>
      <c r="U95">
        <f t="shared" si="50"/>
        <v>2.7566229893145802</v>
      </c>
      <c r="V95">
        <f t="shared" si="40"/>
        <v>2.5849345054483663</v>
      </c>
      <c r="W95">
        <f t="shared" si="51"/>
        <v>5.8277907550971584</v>
      </c>
      <c r="X95">
        <v>4</v>
      </c>
      <c r="Y95" s="12">
        <f>(SUM(W95:W98))/X95</f>
        <v>5.8393631483934092</v>
      </c>
      <c r="Z95">
        <v>5.9837721215824269</v>
      </c>
      <c r="AA95" s="12">
        <f t="shared" si="52"/>
        <v>0.14440897318901769</v>
      </c>
      <c r="AB95" s="12">
        <f t="shared" si="41"/>
        <v>1.5760570046245082E-2</v>
      </c>
      <c r="AC95">
        <f t="shared" si="42"/>
        <v>1.654973500019034E-2</v>
      </c>
      <c r="AD95" s="12">
        <f t="shared" si="53"/>
        <v>7.8916495394525804E-4</v>
      </c>
      <c r="AE95">
        <f t="shared" si="54"/>
        <v>2.5251214749810371E-21</v>
      </c>
      <c r="AF95">
        <f t="shared" si="55"/>
        <v>121.92907602142239</v>
      </c>
      <c r="AG95">
        <f t="shared" si="55"/>
        <v>128.03432179493794</v>
      </c>
      <c r="AH95">
        <v>16</v>
      </c>
      <c r="AI95">
        <f t="shared" si="56"/>
        <v>139.54195467900487</v>
      </c>
      <c r="AJ95">
        <f t="shared" si="57"/>
        <v>146.52911440194424</v>
      </c>
      <c r="AK95">
        <f t="shared" si="58"/>
        <v>4.5274784052922243E-20</v>
      </c>
      <c r="AL95">
        <f t="shared" si="58"/>
        <v>4.7541787896512174E-20</v>
      </c>
      <c r="AM95">
        <f t="shared" si="59"/>
        <v>27265.116907832857</v>
      </c>
      <c r="AN95">
        <f t="shared" si="59"/>
        <v>28630.338766290213</v>
      </c>
      <c r="AO95" s="31">
        <f t="shared" si="60"/>
        <v>27.265116907832855</v>
      </c>
      <c r="AP95">
        <f t="shared" si="61"/>
        <v>28.630338766290212</v>
      </c>
      <c r="AQ95" s="31">
        <f t="shared" si="43"/>
        <v>1.3652218584573568</v>
      </c>
      <c r="AR95" s="12">
        <v>16</v>
      </c>
      <c r="AT95" s="12">
        <f t="shared" si="62"/>
        <v>0.28258300829446836</v>
      </c>
      <c r="AU95">
        <f t="shared" si="63"/>
        <v>0.29673253499763147</v>
      </c>
      <c r="AV95" s="12">
        <f t="shared" si="44"/>
        <v>1.4149526703163107E-2</v>
      </c>
      <c r="AW95" s="12">
        <v>16</v>
      </c>
      <c r="AX95">
        <f t="shared" si="64"/>
        <v>1.0805386144438988E-20</v>
      </c>
      <c r="AY95">
        <f t="shared" si="65"/>
        <v>6507.1567457513002</v>
      </c>
      <c r="AZ95" s="12">
        <f t="shared" si="66"/>
        <v>6.5071567457513</v>
      </c>
      <c r="BA95">
        <f t="shared" si="67"/>
        <v>6.8329837963279925</v>
      </c>
      <c r="BB95" s="12">
        <f t="shared" si="68"/>
        <v>0.32582705057669248</v>
      </c>
      <c r="BD95">
        <f t="shared" si="69"/>
        <v>15.760570046245082</v>
      </c>
      <c r="BE95">
        <f t="shared" si="70"/>
        <v>1.2024794072147205E-2</v>
      </c>
      <c r="BF95">
        <f t="shared" si="71"/>
        <v>12.024794072147206</v>
      </c>
      <c r="BH95" s="12">
        <v>2.4140100000000002</v>
      </c>
      <c r="BM95" s="12">
        <v>4.9988299999999999</v>
      </c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</row>
    <row r="96" spans="5:85" ht="16.2">
      <c r="E96" s="12">
        <v>16</v>
      </c>
      <c r="F96" s="12">
        <v>1.007825032</v>
      </c>
      <c r="G96" s="12">
        <v>15.9949146221</v>
      </c>
      <c r="H96" s="12">
        <f t="shared" si="39"/>
        <v>18.0105646861</v>
      </c>
      <c r="I96" s="12">
        <f t="shared" si="45"/>
        <v>288.16903497760001</v>
      </c>
      <c r="J96" s="12">
        <f t="shared" si="46"/>
        <v>289.17686000960003</v>
      </c>
      <c r="K96">
        <f t="shared" si="47"/>
        <v>18.0105646861</v>
      </c>
      <c r="L96">
        <f t="shared" si="48"/>
        <v>271.16629532350004</v>
      </c>
      <c r="M96" s="12">
        <v>16</v>
      </c>
      <c r="N96" s="12" t="s">
        <v>366</v>
      </c>
      <c r="O96" s="12"/>
      <c r="P96">
        <v>5.3299700000000003</v>
      </c>
      <c r="Q96">
        <v>0.98963999999999996</v>
      </c>
      <c r="R96">
        <v>2.3914399999999998</v>
      </c>
      <c r="S96">
        <v>0.99821000000000004</v>
      </c>
      <c r="T96">
        <f t="shared" si="49"/>
        <v>6.2755600977068049</v>
      </c>
      <c r="U96">
        <f t="shared" si="50"/>
        <v>2.8157054242444066</v>
      </c>
      <c r="V96">
        <f t="shared" si="40"/>
        <v>2.6403371576456443</v>
      </c>
      <c r="W96">
        <f t="shared" si="51"/>
        <v>5.6930900426644904</v>
      </c>
      <c r="Y96" s="12" t="e">
        <f t="shared" ref="Y96:Y114" si="72">(SUM(W96:W99))/X96</f>
        <v>#DIV/0!</v>
      </c>
      <c r="AA96" s="12" t="e">
        <f t="shared" si="52"/>
        <v>#DIV/0!</v>
      </c>
      <c r="AB96" s="12" t="e">
        <f t="shared" si="41"/>
        <v>#DIV/0!</v>
      </c>
      <c r="AC96">
        <f t="shared" si="42"/>
        <v>0</v>
      </c>
      <c r="AD96" s="12" t="e">
        <f t="shared" si="53"/>
        <v>#DIV/0!</v>
      </c>
      <c r="AE96" t="e">
        <f t="shared" si="54"/>
        <v>#DIV/0!</v>
      </c>
      <c r="AF96" t="e">
        <f t="shared" si="55"/>
        <v>#DIV/0!</v>
      </c>
      <c r="AG96">
        <f t="shared" si="55"/>
        <v>0</v>
      </c>
      <c r="AH96">
        <v>16</v>
      </c>
      <c r="AI96" t="e">
        <f t="shared" si="56"/>
        <v>#DIV/0!</v>
      </c>
      <c r="AJ96">
        <f t="shared" si="57"/>
        <v>0</v>
      </c>
      <c r="AK96" t="e">
        <f t="shared" si="58"/>
        <v>#DIV/0!</v>
      </c>
      <c r="AL96">
        <f t="shared" si="58"/>
        <v>0</v>
      </c>
      <c r="AM96" t="e">
        <f t="shared" si="59"/>
        <v>#DIV/0!</v>
      </c>
      <c r="AN96">
        <f t="shared" si="59"/>
        <v>0</v>
      </c>
      <c r="AO96" s="31" t="e">
        <f t="shared" si="60"/>
        <v>#DIV/0!</v>
      </c>
      <c r="AP96">
        <f t="shared" si="61"/>
        <v>0</v>
      </c>
      <c r="AQ96" s="31" t="e">
        <f t="shared" si="43"/>
        <v>#DIV/0!</v>
      </c>
      <c r="AR96" s="12">
        <v>16</v>
      </c>
      <c r="AT96" s="12" t="e">
        <f t="shared" si="62"/>
        <v>#DIV/0!</v>
      </c>
      <c r="AU96">
        <f t="shared" si="63"/>
        <v>0</v>
      </c>
      <c r="AV96" s="12" t="e">
        <f t="shared" si="44"/>
        <v>#DIV/0!</v>
      </c>
      <c r="AW96" s="12">
        <v>16</v>
      </c>
      <c r="AX96" t="e">
        <f t="shared" si="64"/>
        <v>#DIV/0!</v>
      </c>
      <c r="AY96" t="e">
        <f t="shared" si="65"/>
        <v>#DIV/0!</v>
      </c>
      <c r="AZ96" s="12" t="e">
        <f t="shared" si="66"/>
        <v>#DIV/0!</v>
      </c>
      <c r="BA96">
        <f t="shared" si="67"/>
        <v>0</v>
      </c>
      <c r="BB96" s="12" t="e">
        <f t="shared" si="68"/>
        <v>#DIV/0!</v>
      </c>
      <c r="BD96" t="e">
        <f t="shared" si="69"/>
        <v>#DIV/0!</v>
      </c>
      <c r="BE96" t="e">
        <f t="shared" si="70"/>
        <v>#DIV/0!</v>
      </c>
      <c r="BF96" t="e">
        <f t="shared" si="71"/>
        <v>#DIV/0!</v>
      </c>
      <c r="BH96">
        <v>2.36863</v>
      </c>
      <c r="BM96">
        <v>5.0545499999999999</v>
      </c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</row>
    <row r="97" spans="5:85" ht="16.2">
      <c r="E97" s="12">
        <v>16</v>
      </c>
      <c r="F97" s="12">
        <v>1.007825032</v>
      </c>
      <c r="G97" s="12">
        <v>15.9949146221</v>
      </c>
      <c r="H97" s="12">
        <f t="shared" si="39"/>
        <v>18.0105646861</v>
      </c>
      <c r="I97" s="12">
        <f t="shared" si="45"/>
        <v>288.16903497760001</v>
      </c>
      <c r="J97" s="12">
        <f t="shared" si="46"/>
        <v>289.17686000960003</v>
      </c>
      <c r="K97">
        <f t="shared" si="47"/>
        <v>18.0105646861</v>
      </c>
      <c r="L97">
        <f t="shared" si="48"/>
        <v>271.16629532350004</v>
      </c>
      <c r="M97" s="12">
        <v>16</v>
      </c>
      <c r="N97" s="12" t="s">
        <v>367</v>
      </c>
      <c r="O97" s="12"/>
      <c r="P97">
        <v>5.4351399999999996</v>
      </c>
      <c r="Q97">
        <v>0.99236000000000002</v>
      </c>
      <c r="R97">
        <v>2.34389</v>
      </c>
      <c r="S97">
        <v>0.99929000000000001</v>
      </c>
      <c r="T97">
        <f t="shared" si="49"/>
        <v>6.3993883097747561</v>
      </c>
      <c r="U97">
        <f t="shared" si="50"/>
        <v>2.7597195776737959</v>
      </c>
      <c r="V97">
        <f t="shared" si="40"/>
        <v>2.5878382315400135</v>
      </c>
      <c r="W97">
        <f t="shared" si="51"/>
        <v>5.852799674229562</v>
      </c>
      <c r="Y97" s="12" t="e">
        <f t="shared" si="72"/>
        <v>#DIV/0!</v>
      </c>
      <c r="AA97" s="12" t="e">
        <f t="shared" si="52"/>
        <v>#DIV/0!</v>
      </c>
      <c r="AB97" s="12" t="e">
        <f t="shared" si="41"/>
        <v>#DIV/0!</v>
      </c>
      <c r="AC97">
        <f t="shared" si="42"/>
        <v>0</v>
      </c>
      <c r="AD97" s="12" t="e">
        <f t="shared" si="53"/>
        <v>#DIV/0!</v>
      </c>
      <c r="AE97" t="e">
        <f t="shared" si="54"/>
        <v>#DIV/0!</v>
      </c>
      <c r="AF97" t="e">
        <f t="shared" si="55"/>
        <v>#DIV/0!</v>
      </c>
      <c r="AG97">
        <f t="shared" si="55"/>
        <v>0</v>
      </c>
      <c r="AH97">
        <v>16</v>
      </c>
      <c r="AI97" t="e">
        <f t="shared" si="56"/>
        <v>#DIV/0!</v>
      </c>
      <c r="AJ97">
        <f t="shared" si="57"/>
        <v>0</v>
      </c>
      <c r="AK97" t="e">
        <f t="shared" si="58"/>
        <v>#DIV/0!</v>
      </c>
      <c r="AL97">
        <f t="shared" si="58"/>
        <v>0</v>
      </c>
      <c r="AM97" t="e">
        <f t="shared" si="59"/>
        <v>#DIV/0!</v>
      </c>
      <c r="AN97">
        <f t="shared" si="59"/>
        <v>0</v>
      </c>
      <c r="AO97" s="31" t="e">
        <f t="shared" si="60"/>
        <v>#DIV/0!</v>
      </c>
      <c r="AP97">
        <f t="shared" si="61"/>
        <v>0</v>
      </c>
      <c r="AQ97" s="31" t="e">
        <f t="shared" si="43"/>
        <v>#DIV/0!</v>
      </c>
      <c r="AR97" s="12">
        <v>16</v>
      </c>
      <c r="AT97" s="12" t="e">
        <f t="shared" si="62"/>
        <v>#DIV/0!</v>
      </c>
      <c r="AU97">
        <f t="shared" si="63"/>
        <v>0</v>
      </c>
      <c r="AV97" s="12" t="e">
        <f t="shared" si="44"/>
        <v>#DIV/0!</v>
      </c>
      <c r="AW97" s="12">
        <v>16</v>
      </c>
      <c r="AX97" t="e">
        <f t="shared" si="64"/>
        <v>#DIV/0!</v>
      </c>
      <c r="AY97" t="e">
        <f t="shared" si="65"/>
        <v>#DIV/0!</v>
      </c>
      <c r="AZ97" s="12" t="e">
        <f t="shared" si="66"/>
        <v>#DIV/0!</v>
      </c>
      <c r="BA97">
        <f t="shared" si="67"/>
        <v>0</v>
      </c>
      <c r="BB97" s="12" t="e">
        <f t="shared" si="68"/>
        <v>#DIV/0!</v>
      </c>
      <c r="BD97" t="e">
        <f t="shared" si="69"/>
        <v>#DIV/0!</v>
      </c>
      <c r="BE97" t="e">
        <f t="shared" si="70"/>
        <v>#DIV/0!</v>
      </c>
      <c r="BF97" t="e">
        <f t="shared" si="71"/>
        <v>#DIV/0!</v>
      </c>
      <c r="BH97">
        <v>2.2660499999999999</v>
      </c>
      <c r="BM97">
        <v>5.0796099999999997</v>
      </c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</row>
    <row r="98" spans="5:85" ht="16.2">
      <c r="E98" s="12">
        <v>16</v>
      </c>
      <c r="F98" s="12">
        <v>1.007825032</v>
      </c>
      <c r="G98" s="12">
        <v>15.9949146221</v>
      </c>
      <c r="H98" s="12">
        <f t="shared" si="39"/>
        <v>18.0105646861</v>
      </c>
      <c r="I98" s="12">
        <f t="shared" si="45"/>
        <v>288.16903497760001</v>
      </c>
      <c r="J98" s="12">
        <f t="shared" si="46"/>
        <v>289.17686000960003</v>
      </c>
      <c r="K98">
        <f t="shared" si="47"/>
        <v>18.0105646861</v>
      </c>
      <c r="L98">
        <f t="shared" si="48"/>
        <v>271.16629532350004</v>
      </c>
      <c r="M98" s="12">
        <v>16</v>
      </c>
      <c r="N98" s="12" t="s">
        <v>368</v>
      </c>
      <c r="O98" s="12"/>
      <c r="P98">
        <v>5.5542999999999996</v>
      </c>
      <c r="Q98">
        <v>0.99278999999999995</v>
      </c>
      <c r="R98">
        <v>2.3898299999999999</v>
      </c>
      <c r="S98">
        <v>0.99929000000000001</v>
      </c>
      <c r="T98">
        <f t="shared" si="49"/>
        <v>6.5396884880577</v>
      </c>
      <c r="U98">
        <f t="shared" si="50"/>
        <v>2.8138097941081566</v>
      </c>
      <c r="V98">
        <f t="shared" si="40"/>
        <v>2.6385595914830771</v>
      </c>
      <c r="W98">
        <f t="shared" si="51"/>
        <v>5.9837721215824269</v>
      </c>
      <c r="Y98" s="12" t="e">
        <f t="shared" si="72"/>
        <v>#DIV/0!</v>
      </c>
      <c r="AA98" s="12" t="e">
        <f t="shared" si="52"/>
        <v>#DIV/0!</v>
      </c>
      <c r="AB98" s="12" t="e">
        <f t="shared" si="41"/>
        <v>#DIV/0!</v>
      </c>
      <c r="AC98">
        <f t="shared" si="42"/>
        <v>0</v>
      </c>
      <c r="AD98" s="12" t="e">
        <f t="shared" si="53"/>
        <v>#DIV/0!</v>
      </c>
      <c r="AE98" t="e">
        <f t="shared" si="54"/>
        <v>#DIV/0!</v>
      </c>
      <c r="AF98" t="e">
        <f t="shared" si="55"/>
        <v>#DIV/0!</v>
      </c>
      <c r="AG98">
        <f t="shared" si="55"/>
        <v>0</v>
      </c>
      <c r="AH98">
        <v>16</v>
      </c>
      <c r="AI98" t="e">
        <f t="shared" si="56"/>
        <v>#DIV/0!</v>
      </c>
      <c r="AJ98">
        <f t="shared" si="57"/>
        <v>0</v>
      </c>
      <c r="AK98" t="e">
        <f t="shared" si="58"/>
        <v>#DIV/0!</v>
      </c>
      <c r="AL98">
        <f t="shared" si="58"/>
        <v>0</v>
      </c>
      <c r="AM98" t="e">
        <f t="shared" si="59"/>
        <v>#DIV/0!</v>
      </c>
      <c r="AN98">
        <f t="shared" si="59"/>
        <v>0</v>
      </c>
      <c r="AO98" s="31" t="e">
        <f t="shared" si="60"/>
        <v>#DIV/0!</v>
      </c>
      <c r="AP98">
        <f t="shared" si="61"/>
        <v>0</v>
      </c>
      <c r="AQ98" s="31" t="e">
        <f t="shared" si="43"/>
        <v>#DIV/0!</v>
      </c>
      <c r="AR98" s="12">
        <v>16</v>
      </c>
      <c r="AT98" s="12" t="e">
        <f t="shared" si="62"/>
        <v>#DIV/0!</v>
      </c>
      <c r="AU98">
        <f t="shared" si="63"/>
        <v>0</v>
      </c>
      <c r="AV98" s="12" t="e">
        <f t="shared" si="44"/>
        <v>#DIV/0!</v>
      </c>
      <c r="AW98" s="12">
        <v>16</v>
      </c>
      <c r="AX98" t="e">
        <f t="shared" si="64"/>
        <v>#DIV/0!</v>
      </c>
      <c r="AY98" t="e">
        <f t="shared" si="65"/>
        <v>#DIV/0!</v>
      </c>
      <c r="AZ98" s="12" t="e">
        <f t="shared" si="66"/>
        <v>#DIV/0!</v>
      </c>
      <c r="BA98">
        <f t="shared" si="67"/>
        <v>0</v>
      </c>
      <c r="BB98" s="12" t="e">
        <f t="shared" si="68"/>
        <v>#DIV/0!</v>
      </c>
      <c r="BD98" t="e">
        <f t="shared" si="69"/>
        <v>#DIV/0!</v>
      </c>
      <c r="BE98" t="e">
        <f t="shared" si="70"/>
        <v>#DIV/0!</v>
      </c>
      <c r="BF98" t="e">
        <f t="shared" si="71"/>
        <v>#DIV/0!</v>
      </c>
      <c r="BH98">
        <v>2.3308</v>
      </c>
      <c r="BM98">
        <v>5.0013399999999999</v>
      </c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</row>
    <row r="99" spans="5:85" ht="16.2">
      <c r="F99" s="12">
        <v>1.007825032</v>
      </c>
      <c r="G99" s="12">
        <v>15.9949146221</v>
      </c>
      <c r="H99" s="12">
        <f t="shared" si="39"/>
        <v>18.0105646861</v>
      </c>
      <c r="I99" s="12">
        <f t="shared" si="45"/>
        <v>0</v>
      </c>
      <c r="J99" s="12">
        <f t="shared" si="46"/>
        <v>1.007825032</v>
      </c>
      <c r="K99">
        <f t="shared" si="47"/>
        <v>18.0105646861</v>
      </c>
      <c r="L99">
        <f t="shared" si="48"/>
        <v>-17.002739654100001</v>
      </c>
      <c r="N99" s="12"/>
      <c r="O99" s="12"/>
      <c r="T99">
        <f t="shared" si="49"/>
        <v>0</v>
      </c>
      <c r="U99">
        <f t="shared" si="50"/>
        <v>0</v>
      </c>
      <c r="V99">
        <f t="shared" si="40"/>
        <v>0</v>
      </c>
      <c r="W99">
        <f t="shared" si="51"/>
        <v>0</v>
      </c>
      <c r="Y99" s="12" t="e">
        <f t="shared" si="72"/>
        <v>#DIV/0!</v>
      </c>
      <c r="AA99" s="12" t="e">
        <f t="shared" si="52"/>
        <v>#DIV/0!</v>
      </c>
      <c r="AB99" s="12" t="e">
        <f t="shared" si="41"/>
        <v>#DIV/0!</v>
      </c>
      <c r="AC99">
        <f t="shared" si="42"/>
        <v>0</v>
      </c>
      <c r="AD99" s="12" t="e">
        <f t="shared" si="53"/>
        <v>#DIV/0!</v>
      </c>
      <c r="AE99" t="e">
        <f t="shared" si="54"/>
        <v>#DIV/0!</v>
      </c>
      <c r="AF99" t="e">
        <f t="shared" si="55"/>
        <v>#DIV/0!</v>
      </c>
      <c r="AG99">
        <f t="shared" si="55"/>
        <v>0</v>
      </c>
      <c r="AI99" t="e">
        <f t="shared" si="56"/>
        <v>#DIV/0!</v>
      </c>
      <c r="AJ99">
        <f t="shared" si="57"/>
        <v>0</v>
      </c>
      <c r="AK99" t="e">
        <f t="shared" si="58"/>
        <v>#DIV/0!</v>
      </c>
      <c r="AL99">
        <f t="shared" si="58"/>
        <v>0</v>
      </c>
      <c r="AM99" t="e">
        <f t="shared" si="59"/>
        <v>#DIV/0!</v>
      </c>
      <c r="AN99">
        <f t="shared" si="59"/>
        <v>0</v>
      </c>
      <c r="AO99" s="31" t="e">
        <f t="shared" si="60"/>
        <v>#DIV/0!</v>
      </c>
      <c r="AP99">
        <f t="shared" si="61"/>
        <v>0</v>
      </c>
      <c r="AQ99" s="31" t="e">
        <f t="shared" si="43"/>
        <v>#DIV/0!</v>
      </c>
      <c r="AT99" s="12" t="e">
        <f t="shared" si="62"/>
        <v>#DIV/0!</v>
      </c>
      <c r="AU99">
        <f t="shared" si="63"/>
        <v>0</v>
      </c>
      <c r="AV99" s="12" t="e">
        <f t="shared" si="44"/>
        <v>#DIV/0!</v>
      </c>
      <c r="AX99" t="e">
        <f t="shared" si="64"/>
        <v>#DIV/0!</v>
      </c>
      <c r="AY99" t="e">
        <f t="shared" si="65"/>
        <v>#DIV/0!</v>
      </c>
      <c r="AZ99" s="12" t="e">
        <f t="shared" si="66"/>
        <v>#DIV/0!</v>
      </c>
      <c r="BA99">
        <f t="shared" si="67"/>
        <v>0</v>
      </c>
      <c r="BB99" s="12" t="e">
        <f t="shared" si="68"/>
        <v>#DIV/0!</v>
      </c>
      <c r="BD99" t="e">
        <f t="shared" si="69"/>
        <v>#DIV/0!</v>
      </c>
      <c r="BE99" t="e">
        <f t="shared" si="70"/>
        <v>#DIV/0!</v>
      </c>
      <c r="BF99" t="e">
        <f t="shared" si="71"/>
        <v>#DIV/0!</v>
      </c>
      <c r="BH99">
        <v>2.37425</v>
      </c>
      <c r="BM99">
        <v>5.3002099999999999</v>
      </c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</row>
    <row r="100" spans="5:85" ht="16.2">
      <c r="E100" s="12">
        <v>17</v>
      </c>
      <c r="F100" s="12">
        <v>1.007825032</v>
      </c>
      <c r="G100" s="12">
        <v>15.9949146221</v>
      </c>
      <c r="H100" s="12">
        <f t="shared" si="39"/>
        <v>18.0105646861</v>
      </c>
      <c r="I100" s="12">
        <f t="shared" si="45"/>
        <v>306.1795996637</v>
      </c>
      <c r="J100" s="12">
        <f t="shared" si="46"/>
        <v>307.18742469570003</v>
      </c>
      <c r="K100">
        <f t="shared" si="47"/>
        <v>18.0105646861</v>
      </c>
      <c r="L100">
        <f t="shared" si="48"/>
        <v>289.17686000960003</v>
      </c>
      <c r="M100" s="12">
        <v>17</v>
      </c>
      <c r="N100" s="12" t="s">
        <v>369</v>
      </c>
      <c r="O100" s="12"/>
      <c r="P100">
        <v>5.1883100000000004</v>
      </c>
      <c r="Q100">
        <v>0.97982999999999998</v>
      </c>
      <c r="R100">
        <v>2.3253699999999999</v>
      </c>
      <c r="S100">
        <v>0.99895999999999996</v>
      </c>
      <c r="T100">
        <f t="shared" si="49"/>
        <v>6.1087681939172631</v>
      </c>
      <c r="U100">
        <f t="shared" si="50"/>
        <v>2.7379139440568094</v>
      </c>
      <c r="V100">
        <f t="shared" si="40"/>
        <v>2.5773885701966712</v>
      </c>
      <c r="W100">
        <f t="shared" si="51"/>
        <v>5.5384218876169715</v>
      </c>
      <c r="X100">
        <v>4</v>
      </c>
      <c r="Y100" s="12">
        <f t="shared" si="72"/>
        <v>5.8888718724358817</v>
      </c>
      <c r="Z100">
        <v>6.1601786902555862</v>
      </c>
      <c r="AA100" s="12">
        <f t="shared" si="52"/>
        <v>0.27130681781970445</v>
      </c>
      <c r="AB100" s="12">
        <f t="shared" si="41"/>
        <v>1.696122140641175E-2</v>
      </c>
      <c r="AC100">
        <f t="shared" si="42"/>
        <v>1.8560066716183762E-2</v>
      </c>
      <c r="AD100" s="12">
        <f t="shared" si="53"/>
        <v>1.5988453097720116E-3</v>
      </c>
      <c r="AE100">
        <f t="shared" si="54"/>
        <v>2.7174870128153973E-21</v>
      </c>
      <c r="AF100">
        <f t="shared" si="55"/>
        <v>131.21771916944508</v>
      </c>
      <c r="AG100">
        <f t="shared" si="55"/>
        <v>143.58692477239416</v>
      </c>
      <c r="AH100">
        <v>17</v>
      </c>
      <c r="AI100">
        <f t="shared" si="56"/>
        <v>148.87253415624281</v>
      </c>
      <c r="AJ100">
        <f t="shared" si="57"/>
        <v>162.90596649500134</v>
      </c>
      <c r="AK100">
        <f t="shared" si="58"/>
        <v>4.8302117100480122E-20</v>
      </c>
      <c r="AL100">
        <f t="shared" si="58"/>
        <v>5.2855304133871897E-20</v>
      </c>
      <c r="AM100">
        <f t="shared" si="59"/>
        <v>29088.219793627493</v>
      </c>
      <c r="AN100">
        <f t="shared" si="59"/>
        <v>31830.213584774967</v>
      </c>
      <c r="AO100" s="31">
        <f t="shared" si="60"/>
        <v>29.088219793627495</v>
      </c>
      <c r="AP100">
        <f t="shared" si="61"/>
        <v>31.830213584774967</v>
      </c>
      <c r="AQ100" s="31">
        <f t="shared" si="43"/>
        <v>2.7419937911474719</v>
      </c>
      <c r="AR100" s="12">
        <v>17</v>
      </c>
      <c r="AT100" s="12">
        <f t="shared" si="62"/>
        <v>0.30147813717433658</v>
      </c>
      <c r="AU100">
        <f t="shared" si="63"/>
        <v>0.32989689865797456</v>
      </c>
      <c r="AV100" s="12">
        <f t="shared" si="44"/>
        <v>2.8418761483637978E-2</v>
      </c>
      <c r="AW100" s="12">
        <v>17</v>
      </c>
      <c r="AX100">
        <f t="shared" si="64"/>
        <v>1.15278965495344E-20</v>
      </c>
      <c r="AY100">
        <f t="shared" si="65"/>
        <v>6942.2627561747904</v>
      </c>
      <c r="AZ100" s="12">
        <f t="shared" si="66"/>
        <v>6.9422627561747907</v>
      </c>
      <c r="BA100">
        <f t="shared" si="67"/>
        <v>7.5966734251328081</v>
      </c>
      <c r="BB100" s="12">
        <f t="shared" si="68"/>
        <v>0.65441066895801736</v>
      </c>
      <c r="BD100">
        <f t="shared" si="69"/>
        <v>16.961221406411749</v>
      </c>
      <c r="BE100">
        <f t="shared" si="70"/>
        <v>1.2828841120546979E-2</v>
      </c>
      <c r="BF100">
        <f t="shared" si="71"/>
        <v>12.828841120546979</v>
      </c>
      <c r="BH100">
        <v>2.4595699999999998</v>
      </c>
      <c r="BM100">
        <v>4.8841400000000004</v>
      </c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</row>
    <row r="101" spans="5:85" ht="16.2">
      <c r="E101" s="12">
        <v>17</v>
      </c>
      <c r="F101" s="12">
        <v>1.007825032</v>
      </c>
      <c r="G101" s="12">
        <v>15.9949146221</v>
      </c>
      <c r="H101" s="12">
        <f t="shared" si="39"/>
        <v>18.0105646861</v>
      </c>
      <c r="I101" s="12">
        <f t="shared" si="45"/>
        <v>306.1795996637</v>
      </c>
      <c r="J101" s="12">
        <f t="shared" si="46"/>
        <v>307.18742469570003</v>
      </c>
      <c r="K101">
        <f t="shared" si="47"/>
        <v>18.0105646861</v>
      </c>
      <c r="L101">
        <f t="shared" si="48"/>
        <v>289.17686000960003</v>
      </c>
      <c r="M101" s="12">
        <v>17</v>
      </c>
      <c r="N101" s="12" t="s">
        <v>370</v>
      </c>
      <c r="O101" s="12"/>
      <c r="P101">
        <v>5.5302300000000004</v>
      </c>
      <c r="Q101">
        <v>0.98834999999999995</v>
      </c>
      <c r="R101">
        <v>2.2819099999999999</v>
      </c>
      <c r="S101">
        <v>0.99839999999999995</v>
      </c>
      <c r="T101">
        <f t="shared" si="49"/>
        <v>6.5113482288157538</v>
      </c>
      <c r="U101">
        <f t="shared" si="50"/>
        <v>2.6867437044782867</v>
      </c>
      <c r="V101">
        <f t="shared" si="40"/>
        <v>2.5292184694123883</v>
      </c>
      <c r="W101">
        <f t="shared" si="51"/>
        <v>6.0000591406156412</v>
      </c>
      <c r="Y101" s="12" t="e">
        <f t="shared" si="72"/>
        <v>#DIV/0!</v>
      </c>
      <c r="AA101" s="12" t="e">
        <f t="shared" si="52"/>
        <v>#DIV/0!</v>
      </c>
      <c r="AB101" s="12" t="e">
        <f t="shared" si="41"/>
        <v>#DIV/0!</v>
      </c>
      <c r="AC101">
        <f t="shared" si="42"/>
        <v>0</v>
      </c>
      <c r="AD101" s="12" t="e">
        <f t="shared" si="53"/>
        <v>#DIV/0!</v>
      </c>
      <c r="AE101" t="e">
        <f t="shared" si="54"/>
        <v>#DIV/0!</v>
      </c>
      <c r="AF101" t="e">
        <f t="shared" si="55"/>
        <v>#DIV/0!</v>
      </c>
      <c r="AG101">
        <f t="shared" si="55"/>
        <v>0</v>
      </c>
      <c r="AH101">
        <v>17</v>
      </c>
      <c r="AI101" t="e">
        <f t="shared" si="56"/>
        <v>#DIV/0!</v>
      </c>
      <c r="AJ101">
        <f t="shared" si="57"/>
        <v>0</v>
      </c>
      <c r="AK101" t="e">
        <f t="shared" si="58"/>
        <v>#DIV/0!</v>
      </c>
      <c r="AL101">
        <f t="shared" si="58"/>
        <v>0</v>
      </c>
      <c r="AM101" t="e">
        <f t="shared" si="59"/>
        <v>#DIV/0!</v>
      </c>
      <c r="AN101">
        <f t="shared" si="59"/>
        <v>0</v>
      </c>
      <c r="AO101" s="31" t="e">
        <f t="shared" si="60"/>
        <v>#DIV/0!</v>
      </c>
      <c r="AP101">
        <f t="shared" si="61"/>
        <v>0</v>
      </c>
      <c r="AQ101" s="31" t="e">
        <f t="shared" si="43"/>
        <v>#DIV/0!</v>
      </c>
      <c r="AR101" s="12">
        <v>17</v>
      </c>
      <c r="AT101" s="12" t="e">
        <f t="shared" si="62"/>
        <v>#DIV/0!</v>
      </c>
      <c r="AU101">
        <f t="shared" si="63"/>
        <v>0</v>
      </c>
      <c r="AV101" s="12" t="e">
        <f t="shared" si="44"/>
        <v>#DIV/0!</v>
      </c>
      <c r="AW101" s="12">
        <v>17</v>
      </c>
      <c r="AX101" t="e">
        <f t="shared" si="64"/>
        <v>#DIV/0!</v>
      </c>
      <c r="AY101" t="e">
        <f t="shared" si="65"/>
        <v>#DIV/0!</v>
      </c>
      <c r="AZ101" s="12" t="e">
        <f t="shared" si="66"/>
        <v>#DIV/0!</v>
      </c>
      <c r="BA101">
        <f t="shared" si="67"/>
        <v>0</v>
      </c>
      <c r="BB101" s="12" t="e">
        <f t="shared" si="68"/>
        <v>#DIV/0!</v>
      </c>
      <c r="BD101" t="e">
        <f t="shared" si="69"/>
        <v>#DIV/0!</v>
      </c>
      <c r="BE101" t="e">
        <f t="shared" si="70"/>
        <v>#DIV/0!</v>
      </c>
      <c r="BF101" t="e">
        <f t="shared" si="71"/>
        <v>#DIV/0!</v>
      </c>
      <c r="BH101">
        <v>2.4917500000000001</v>
      </c>
      <c r="BM101">
        <v>5.2836600000000002</v>
      </c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</row>
    <row r="102" spans="5:85" ht="16.2">
      <c r="E102" s="12">
        <v>17</v>
      </c>
      <c r="F102" s="12">
        <v>1.007825032</v>
      </c>
      <c r="G102" s="12">
        <v>15.9949146221</v>
      </c>
      <c r="H102" s="12">
        <f t="shared" si="39"/>
        <v>18.0105646861</v>
      </c>
      <c r="I102" s="12">
        <f t="shared" si="45"/>
        <v>306.1795996637</v>
      </c>
      <c r="J102" s="12">
        <f t="shared" si="46"/>
        <v>307.18742469570003</v>
      </c>
      <c r="K102">
        <f t="shared" si="47"/>
        <v>18.0105646861</v>
      </c>
      <c r="L102">
        <f t="shared" si="48"/>
        <v>289.17686000960003</v>
      </c>
      <c r="M102" s="12">
        <v>17</v>
      </c>
      <c r="N102" s="12" t="s">
        <v>371</v>
      </c>
      <c r="O102" s="12"/>
      <c r="P102">
        <v>5.4298799999999998</v>
      </c>
      <c r="Q102">
        <v>0.98294999999999999</v>
      </c>
      <c r="R102">
        <v>2.3126600000000002</v>
      </c>
      <c r="S102">
        <v>0.99814000000000003</v>
      </c>
      <c r="T102">
        <f t="shared" si="49"/>
        <v>6.3931951330563255</v>
      </c>
      <c r="U102">
        <f t="shared" si="50"/>
        <v>2.7229490626706379</v>
      </c>
      <c r="V102">
        <f t="shared" si="40"/>
        <v>2.5633010878918339</v>
      </c>
      <c r="W102">
        <f t="shared" si="51"/>
        <v>5.8568277712553263</v>
      </c>
      <c r="Y102" s="12" t="e">
        <f t="shared" si="72"/>
        <v>#DIV/0!</v>
      </c>
      <c r="AA102" s="12" t="e">
        <f t="shared" si="52"/>
        <v>#DIV/0!</v>
      </c>
      <c r="AB102" s="12" t="e">
        <f t="shared" si="41"/>
        <v>#DIV/0!</v>
      </c>
      <c r="AC102">
        <f t="shared" si="42"/>
        <v>0</v>
      </c>
      <c r="AD102" s="12" t="e">
        <f t="shared" si="53"/>
        <v>#DIV/0!</v>
      </c>
      <c r="AE102" t="e">
        <f t="shared" si="54"/>
        <v>#DIV/0!</v>
      </c>
      <c r="AF102" t="e">
        <f t="shared" si="55"/>
        <v>#DIV/0!</v>
      </c>
      <c r="AG102">
        <f t="shared" si="55"/>
        <v>0</v>
      </c>
      <c r="AH102">
        <v>17</v>
      </c>
      <c r="AI102" t="e">
        <f t="shared" si="56"/>
        <v>#DIV/0!</v>
      </c>
      <c r="AJ102">
        <f t="shared" si="57"/>
        <v>0</v>
      </c>
      <c r="AK102" t="e">
        <f t="shared" si="58"/>
        <v>#DIV/0!</v>
      </c>
      <c r="AL102">
        <f t="shared" si="58"/>
        <v>0</v>
      </c>
      <c r="AM102" t="e">
        <f t="shared" si="59"/>
        <v>#DIV/0!</v>
      </c>
      <c r="AN102">
        <f t="shared" si="59"/>
        <v>0</v>
      </c>
      <c r="AO102" s="31" t="e">
        <f t="shared" si="60"/>
        <v>#DIV/0!</v>
      </c>
      <c r="AP102">
        <f t="shared" si="61"/>
        <v>0</v>
      </c>
      <c r="AQ102" s="31" t="e">
        <f t="shared" si="43"/>
        <v>#DIV/0!</v>
      </c>
      <c r="AR102" s="12">
        <v>17</v>
      </c>
      <c r="AT102" s="12" t="e">
        <f t="shared" si="62"/>
        <v>#DIV/0!</v>
      </c>
      <c r="AU102">
        <f t="shared" si="63"/>
        <v>0</v>
      </c>
      <c r="AV102" s="12" t="e">
        <f t="shared" si="44"/>
        <v>#DIV/0!</v>
      </c>
      <c r="AW102" s="12">
        <v>17</v>
      </c>
      <c r="AX102" t="e">
        <f t="shared" si="64"/>
        <v>#DIV/0!</v>
      </c>
      <c r="AY102" t="e">
        <f t="shared" si="65"/>
        <v>#DIV/0!</v>
      </c>
      <c r="AZ102" s="12" t="e">
        <f t="shared" si="66"/>
        <v>#DIV/0!</v>
      </c>
      <c r="BA102">
        <f t="shared" si="67"/>
        <v>0</v>
      </c>
      <c r="BB102" s="12" t="e">
        <f t="shared" si="68"/>
        <v>#DIV/0!</v>
      </c>
      <c r="BD102" t="e">
        <f t="shared" si="69"/>
        <v>#DIV/0!</v>
      </c>
      <c r="BE102" t="e">
        <f t="shared" si="70"/>
        <v>#DIV/0!</v>
      </c>
      <c r="BF102" t="e">
        <f t="shared" si="71"/>
        <v>#DIV/0!</v>
      </c>
      <c r="BH102">
        <v>2.4809800000000002</v>
      </c>
      <c r="BM102">
        <v>5.0225799999999996</v>
      </c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</row>
    <row r="103" spans="5:85" ht="16.2">
      <c r="E103" s="12">
        <v>17</v>
      </c>
      <c r="F103" s="12">
        <v>1.007825032</v>
      </c>
      <c r="G103" s="12">
        <v>15.9949146221</v>
      </c>
      <c r="H103" s="12">
        <f t="shared" si="39"/>
        <v>18.0105646861</v>
      </c>
      <c r="I103" s="12">
        <f t="shared" si="45"/>
        <v>306.1795996637</v>
      </c>
      <c r="J103" s="12">
        <f t="shared" si="46"/>
        <v>307.18742469570003</v>
      </c>
      <c r="K103">
        <f t="shared" si="47"/>
        <v>18.0105646861</v>
      </c>
      <c r="L103">
        <f t="shared" si="48"/>
        <v>289.17686000960003</v>
      </c>
      <c r="M103" s="12">
        <v>17</v>
      </c>
      <c r="N103" s="12" t="s">
        <v>372</v>
      </c>
      <c r="O103" s="12"/>
      <c r="P103">
        <v>5.65646</v>
      </c>
      <c r="Q103">
        <v>0.98899999999999999</v>
      </c>
      <c r="R103">
        <v>2.2837800000000001</v>
      </c>
      <c r="S103">
        <v>0.99912999999999996</v>
      </c>
      <c r="T103">
        <f t="shared" si="49"/>
        <v>6.6599726959578822</v>
      </c>
      <c r="U103">
        <f t="shared" si="50"/>
        <v>2.6889454612203907</v>
      </c>
      <c r="V103">
        <f t="shared" si="40"/>
        <v>2.5312911359670731</v>
      </c>
      <c r="W103">
        <f t="shared" si="51"/>
        <v>6.1601786902555862</v>
      </c>
      <c r="Y103" s="12" t="e">
        <f t="shared" si="72"/>
        <v>#DIV/0!</v>
      </c>
      <c r="AA103" s="12" t="e">
        <f t="shared" si="52"/>
        <v>#DIV/0!</v>
      </c>
      <c r="AB103" s="12" t="e">
        <f t="shared" si="41"/>
        <v>#DIV/0!</v>
      </c>
      <c r="AC103">
        <f t="shared" si="42"/>
        <v>0</v>
      </c>
      <c r="AD103" s="12" t="e">
        <f t="shared" si="53"/>
        <v>#DIV/0!</v>
      </c>
      <c r="AE103" t="e">
        <f t="shared" si="54"/>
        <v>#DIV/0!</v>
      </c>
      <c r="AF103" t="e">
        <f t="shared" si="55"/>
        <v>#DIV/0!</v>
      </c>
      <c r="AG103">
        <f t="shared" si="55"/>
        <v>0</v>
      </c>
      <c r="AH103">
        <v>17</v>
      </c>
      <c r="AI103" t="e">
        <f t="shared" si="56"/>
        <v>#DIV/0!</v>
      </c>
      <c r="AJ103">
        <f t="shared" si="57"/>
        <v>0</v>
      </c>
      <c r="AK103" t="e">
        <f t="shared" si="58"/>
        <v>#DIV/0!</v>
      </c>
      <c r="AL103">
        <f t="shared" si="58"/>
        <v>0</v>
      </c>
      <c r="AM103" t="e">
        <f t="shared" si="59"/>
        <v>#DIV/0!</v>
      </c>
      <c r="AN103">
        <f t="shared" si="59"/>
        <v>0</v>
      </c>
      <c r="AO103" s="31" t="e">
        <f t="shared" si="60"/>
        <v>#DIV/0!</v>
      </c>
      <c r="AP103">
        <f t="shared" si="61"/>
        <v>0</v>
      </c>
      <c r="AQ103" s="31" t="e">
        <f t="shared" si="43"/>
        <v>#DIV/0!</v>
      </c>
      <c r="AR103" s="12">
        <v>17</v>
      </c>
      <c r="AT103" s="12" t="e">
        <f t="shared" si="62"/>
        <v>#DIV/0!</v>
      </c>
      <c r="AU103">
        <f t="shared" si="63"/>
        <v>0</v>
      </c>
      <c r="AV103" s="12" t="e">
        <f t="shared" si="44"/>
        <v>#DIV/0!</v>
      </c>
      <c r="AW103" s="12">
        <v>17</v>
      </c>
      <c r="AX103" t="e">
        <f t="shared" si="64"/>
        <v>#DIV/0!</v>
      </c>
      <c r="AY103" t="e">
        <f t="shared" si="65"/>
        <v>#DIV/0!</v>
      </c>
      <c r="AZ103" s="12" t="e">
        <f t="shared" si="66"/>
        <v>#DIV/0!</v>
      </c>
      <c r="BA103">
        <f t="shared" si="67"/>
        <v>0</v>
      </c>
      <c r="BB103" s="12" t="e">
        <f t="shared" si="68"/>
        <v>#DIV/0!</v>
      </c>
      <c r="BD103" t="e">
        <f t="shared" si="69"/>
        <v>#DIV/0!</v>
      </c>
      <c r="BE103" t="e">
        <f t="shared" si="70"/>
        <v>#DIV/0!</v>
      </c>
      <c r="BF103" t="e">
        <f t="shared" si="71"/>
        <v>#DIV/0!</v>
      </c>
      <c r="BH103">
        <v>2.4584700000000002</v>
      </c>
      <c r="BM103">
        <v>4.8898599999999997</v>
      </c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</row>
    <row r="104" spans="5:85" ht="16.2">
      <c r="F104" s="12">
        <v>1.007825032</v>
      </c>
      <c r="G104" s="12">
        <v>15.9949146221</v>
      </c>
      <c r="H104" s="12">
        <f t="shared" si="39"/>
        <v>18.0105646861</v>
      </c>
      <c r="I104" s="12">
        <f t="shared" si="45"/>
        <v>0</v>
      </c>
      <c r="J104" s="12">
        <f t="shared" si="46"/>
        <v>1.007825032</v>
      </c>
      <c r="K104">
        <f t="shared" si="47"/>
        <v>18.0105646861</v>
      </c>
      <c r="L104">
        <f t="shared" si="48"/>
        <v>-17.002739654100001</v>
      </c>
      <c r="N104" s="12"/>
      <c r="O104" s="12"/>
      <c r="S104" t="s">
        <v>373</v>
      </c>
      <c r="T104">
        <f t="shared" si="49"/>
        <v>0</v>
      </c>
      <c r="U104">
        <f t="shared" si="50"/>
        <v>0</v>
      </c>
      <c r="V104">
        <f t="shared" si="40"/>
        <v>0</v>
      </c>
      <c r="W104">
        <f t="shared" si="51"/>
        <v>0</v>
      </c>
      <c r="Y104" s="12" t="e">
        <f t="shared" si="72"/>
        <v>#DIV/0!</v>
      </c>
      <c r="AA104" s="12" t="e">
        <f t="shared" si="52"/>
        <v>#DIV/0!</v>
      </c>
      <c r="AB104" s="12" t="e">
        <f t="shared" si="41"/>
        <v>#DIV/0!</v>
      </c>
      <c r="AC104">
        <f t="shared" si="42"/>
        <v>0</v>
      </c>
      <c r="AD104" s="12" t="e">
        <f t="shared" si="53"/>
        <v>#DIV/0!</v>
      </c>
      <c r="AE104" t="e">
        <f t="shared" si="54"/>
        <v>#DIV/0!</v>
      </c>
      <c r="AF104" t="e">
        <f t="shared" si="55"/>
        <v>#DIV/0!</v>
      </c>
      <c r="AG104">
        <f t="shared" si="55"/>
        <v>0</v>
      </c>
      <c r="AI104" t="e">
        <f t="shared" si="56"/>
        <v>#DIV/0!</v>
      </c>
      <c r="AJ104">
        <f t="shared" si="57"/>
        <v>0</v>
      </c>
      <c r="AK104" t="e">
        <f t="shared" si="58"/>
        <v>#DIV/0!</v>
      </c>
      <c r="AL104">
        <f t="shared" si="58"/>
        <v>0</v>
      </c>
      <c r="AM104" t="e">
        <f t="shared" si="59"/>
        <v>#DIV/0!</v>
      </c>
      <c r="AN104">
        <f t="shared" si="59"/>
        <v>0</v>
      </c>
      <c r="AO104" s="31" t="e">
        <f t="shared" si="60"/>
        <v>#DIV/0!</v>
      </c>
      <c r="AP104">
        <f t="shared" si="61"/>
        <v>0</v>
      </c>
      <c r="AQ104" s="31" t="e">
        <f t="shared" si="43"/>
        <v>#DIV/0!</v>
      </c>
      <c r="AT104" s="12" t="e">
        <f t="shared" si="62"/>
        <v>#DIV/0!</v>
      </c>
      <c r="AU104">
        <f t="shared" si="63"/>
        <v>0</v>
      </c>
      <c r="AV104" s="12" t="e">
        <f t="shared" si="44"/>
        <v>#DIV/0!</v>
      </c>
      <c r="AX104" t="e">
        <f t="shared" si="64"/>
        <v>#DIV/0!</v>
      </c>
      <c r="AY104" t="e">
        <f t="shared" si="65"/>
        <v>#DIV/0!</v>
      </c>
      <c r="AZ104" s="12" t="e">
        <f t="shared" si="66"/>
        <v>#DIV/0!</v>
      </c>
      <c r="BA104">
        <f t="shared" si="67"/>
        <v>0</v>
      </c>
      <c r="BB104" s="12" t="e">
        <f t="shared" si="68"/>
        <v>#DIV/0!</v>
      </c>
      <c r="BD104" t="e">
        <f t="shared" si="69"/>
        <v>#DIV/0!</v>
      </c>
      <c r="BE104" t="e">
        <f t="shared" si="70"/>
        <v>#DIV/0!</v>
      </c>
      <c r="BF104" t="e">
        <f t="shared" si="71"/>
        <v>#DIV/0!</v>
      </c>
      <c r="BH104">
        <v>2.3997299999999999</v>
      </c>
      <c r="BM104">
        <v>5.0965499999999997</v>
      </c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</row>
    <row r="105" spans="5:85" ht="16.2">
      <c r="E105" s="12">
        <v>18</v>
      </c>
      <c r="F105" s="12">
        <v>1.007825032</v>
      </c>
      <c r="G105" s="12">
        <v>15.9949146221</v>
      </c>
      <c r="H105" s="12">
        <f t="shared" si="39"/>
        <v>18.0105646861</v>
      </c>
      <c r="I105" s="12">
        <f t="shared" si="45"/>
        <v>324.1901643498</v>
      </c>
      <c r="J105" s="12">
        <f t="shared" si="46"/>
        <v>325.19798938180003</v>
      </c>
      <c r="K105">
        <f t="shared" si="47"/>
        <v>18.0105646861</v>
      </c>
      <c r="L105">
        <f t="shared" si="48"/>
        <v>307.18742469570003</v>
      </c>
      <c r="M105" s="12">
        <v>18</v>
      </c>
      <c r="N105" s="12" t="s">
        <v>374</v>
      </c>
      <c r="O105" s="12"/>
      <c r="P105">
        <v>5.3052099999999998</v>
      </c>
      <c r="Q105">
        <v>0.98760999999999999</v>
      </c>
      <c r="R105">
        <v>2.2864100000000001</v>
      </c>
      <c r="S105">
        <v>0.99863999999999997</v>
      </c>
      <c r="T105">
        <f t="shared" si="49"/>
        <v>6.2464074255493207</v>
      </c>
      <c r="U105">
        <f t="shared" si="50"/>
        <v>2.6920420495796065</v>
      </c>
      <c r="V105">
        <f t="shared" si="40"/>
        <v>2.5429476546117136</v>
      </c>
      <c r="W105">
        <f t="shared" si="51"/>
        <v>5.7053503794125104</v>
      </c>
      <c r="X105">
        <v>4</v>
      </c>
      <c r="Y105" s="12">
        <f t="shared" si="72"/>
        <v>5.6868555533995382</v>
      </c>
      <c r="Z105">
        <v>5.9342393456454081</v>
      </c>
      <c r="AA105" s="12">
        <f t="shared" si="52"/>
        <v>0.24738379224586993</v>
      </c>
      <c r="AB105" s="12">
        <f t="shared" si="41"/>
        <v>1.6687306758938134E-2</v>
      </c>
      <c r="AC105">
        <f t="shared" si="42"/>
        <v>1.8170713148721512E-2</v>
      </c>
      <c r="AD105" s="12">
        <f t="shared" si="53"/>
        <v>1.4834063897833788E-3</v>
      </c>
      <c r="AE105">
        <f t="shared" si="54"/>
        <v>2.673601052052685E-21</v>
      </c>
      <c r="AF105">
        <f t="shared" si="55"/>
        <v>129.09862323717905</v>
      </c>
      <c r="AG105">
        <f t="shared" si="55"/>
        <v>140.57475449003644</v>
      </c>
      <c r="AH105">
        <v>18</v>
      </c>
      <c r="AI105">
        <f t="shared" si="56"/>
        <v>145.35339039103903</v>
      </c>
      <c r="AJ105">
        <f t="shared" si="57"/>
        <v>158.2744777299084</v>
      </c>
      <c r="AK105">
        <f t="shared" si="58"/>
        <v>4.7160320897414878E-20</v>
      </c>
      <c r="AL105">
        <f t="shared" si="58"/>
        <v>5.135260443208345E-20</v>
      </c>
      <c r="AM105">
        <f t="shared" si="59"/>
        <v>28400.613930613239</v>
      </c>
      <c r="AN105">
        <f t="shared" si="59"/>
        <v>30925.266517578893</v>
      </c>
      <c r="AO105" s="31">
        <f t="shared" si="60"/>
        <v>28.40061393061324</v>
      </c>
      <c r="AP105">
        <f t="shared" si="61"/>
        <v>30.925266517578894</v>
      </c>
      <c r="AQ105" s="31">
        <f t="shared" si="43"/>
        <v>2.5246525869656544</v>
      </c>
      <c r="AR105" s="12">
        <v>18</v>
      </c>
      <c r="AT105" s="12">
        <f t="shared" si="62"/>
        <v>0.29435160498493457</v>
      </c>
      <c r="AU105">
        <f t="shared" si="63"/>
        <v>0.32051778374495327</v>
      </c>
      <c r="AV105" s="12">
        <f t="shared" si="44"/>
        <v>2.6166178760018699E-2</v>
      </c>
      <c r="AW105" s="12">
        <v>18</v>
      </c>
      <c r="AX105">
        <f t="shared" si="64"/>
        <v>1.1255392789870904E-20</v>
      </c>
      <c r="AY105">
        <f t="shared" si="65"/>
        <v>6778.1571282746245</v>
      </c>
      <c r="AZ105" s="12">
        <f t="shared" si="66"/>
        <v>6.7781571282746249</v>
      </c>
      <c r="BA105">
        <f t="shared" si="67"/>
        <v>7.3806966357150792</v>
      </c>
      <c r="BB105" s="12">
        <f t="shared" si="68"/>
        <v>0.60253950744045426</v>
      </c>
      <c r="BD105">
        <f t="shared" si="69"/>
        <v>16.687306758938135</v>
      </c>
      <c r="BE105">
        <f t="shared" si="70"/>
        <v>1.2525584804665495E-2</v>
      </c>
      <c r="BF105">
        <f t="shared" si="71"/>
        <v>12.525584804665495</v>
      </c>
      <c r="BH105">
        <v>2.42733</v>
      </c>
      <c r="BM105">
        <v>4.8947200000000004</v>
      </c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</row>
    <row r="106" spans="5:85" ht="16.2">
      <c r="E106" s="12">
        <v>18</v>
      </c>
      <c r="F106" s="12">
        <v>1.007825032</v>
      </c>
      <c r="G106" s="12">
        <v>15.9949146221</v>
      </c>
      <c r="H106" s="12">
        <f t="shared" si="39"/>
        <v>18.0105646861</v>
      </c>
      <c r="I106" s="12">
        <f t="shared" si="45"/>
        <v>324.1901643498</v>
      </c>
      <c r="J106" s="12">
        <f t="shared" si="46"/>
        <v>325.19798938180003</v>
      </c>
      <c r="K106">
        <f t="shared" si="47"/>
        <v>18.0105646861</v>
      </c>
      <c r="L106">
        <f t="shared" si="48"/>
        <v>307.18742469570003</v>
      </c>
      <c r="M106" s="12">
        <v>18</v>
      </c>
      <c r="N106" s="12" t="s">
        <v>375</v>
      </c>
      <c r="O106" s="12"/>
      <c r="P106">
        <v>5.4811500000000004</v>
      </c>
      <c r="Q106">
        <v>0.98841000000000001</v>
      </c>
      <c r="R106">
        <v>2.28051</v>
      </c>
      <c r="S106">
        <v>0.99907000000000001</v>
      </c>
      <c r="T106">
        <f t="shared" si="49"/>
        <v>6.4535609449106941</v>
      </c>
      <c r="U106">
        <f t="shared" si="50"/>
        <v>2.6850953304467651</v>
      </c>
      <c r="V106">
        <f t="shared" si="40"/>
        <v>2.5363856682828358</v>
      </c>
      <c r="W106">
        <f t="shared" si="51"/>
        <v>5.9342393456454081</v>
      </c>
      <c r="Y106" s="12" t="e">
        <f t="shared" si="72"/>
        <v>#DIV/0!</v>
      </c>
      <c r="AA106" s="12" t="e">
        <f t="shared" si="52"/>
        <v>#DIV/0!</v>
      </c>
      <c r="AB106" s="12" t="e">
        <f t="shared" si="41"/>
        <v>#DIV/0!</v>
      </c>
      <c r="AC106">
        <f t="shared" si="42"/>
        <v>0</v>
      </c>
      <c r="AD106" s="12" t="e">
        <f t="shared" si="53"/>
        <v>#DIV/0!</v>
      </c>
      <c r="AE106" t="e">
        <f t="shared" si="54"/>
        <v>#DIV/0!</v>
      </c>
      <c r="AF106" t="e">
        <f t="shared" si="55"/>
        <v>#DIV/0!</v>
      </c>
      <c r="AG106">
        <f t="shared" si="55"/>
        <v>0</v>
      </c>
      <c r="AH106">
        <v>18</v>
      </c>
      <c r="AI106" t="e">
        <f t="shared" si="56"/>
        <v>#DIV/0!</v>
      </c>
      <c r="AJ106">
        <f t="shared" si="57"/>
        <v>0</v>
      </c>
      <c r="AK106" t="e">
        <f t="shared" si="58"/>
        <v>#DIV/0!</v>
      </c>
      <c r="AL106">
        <f t="shared" si="58"/>
        <v>0</v>
      </c>
      <c r="AM106" t="e">
        <f t="shared" si="59"/>
        <v>#DIV/0!</v>
      </c>
      <c r="AN106">
        <f t="shared" si="59"/>
        <v>0</v>
      </c>
      <c r="AO106" s="31" t="e">
        <f t="shared" si="60"/>
        <v>#DIV/0!</v>
      </c>
      <c r="AP106">
        <f t="shared" si="61"/>
        <v>0</v>
      </c>
      <c r="AQ106" s="31" t="e">
        <f t="shared" si="43"/>
        <v>#DIV/0!</v>
      </c>
      <c r="AR106" s="12">
        <v>18</v>
      </c>
      <c r="AT106" s="12" t="e">
        <f t="shared" si="62"/>
        <v>#DIV/0!</v>
      </c>
      <c r="AU106">
        <f t="shared" si="63"/>
        <v>0</v>
      </c>
      <c r="AV106" s="12" t="e">
        <f t="shared" si="44"/>
        <v>#DIV/0!</v>
      </c>
      <c r="AW106" s="12">
        <v>18</v>
      </c>
      <c r="AX106" t="e">
        <f t="shared" si="64"/>
        <v>#DIV/0!</v>
      </c>
      <c r="AY106" t="e">
        <f t="shared" si="65"/>
        <v>#DIV/0!</v>
      </c>
      <c r="AZ106" s="12" t="e">
        <f t="shared" si="66"/>
        <v>#DIV/0!</v>
      </c>
      <c r="BA106">
        <f t="shared" si="67"/>
        <v>0</v>
      </c>
      <c r="BB106" s="12" t="e">
        <f t="shared" si="68"/>
        <v>#DIV/0!</v>
      </c>
      <c r="BD106" t="e">
        <f t="shared" si="69"/>
        <v>#DIV/0!</v>
      </c>
      <c r="BE106" t="e">
        <f t="shared" si="70"/>
        <v>#DIV/0!</v>
      </c>
      <c r="BF106" t="e">
        <f t="shared" si="71"/>
        <v>#DIV/0!</v>
      </c>
      <c r="BH106">
        <v>2.5009899999999998</v>
      </c>
      <c r="BM106">
        <v>5.2616199999999997</v>
      </c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</row>
    <row r="107" spans="5:85" ht="16.2">
      <c r="E107" s="12">
        <v>18</v>
      </c>
      <c r="F107" s="12">
        <v>1.007825032</v>
      </c>
      <c r="G107" s="12">
        <v>15.9949146221</v>
      </c>
      <c r="H107" s="12">
        <f t="shared" si="39"/>
        <v>18.0105646861</v>
      </c>
      <c r="I107" s="12">
        <f t="shared" si="45"/>
        <v>324.1901643498</v>
      </c>
      <c r="J107" s="12">
        <f t="shared" si="46"/>
        <v>325.19798938180003</v>
      </c>
      <c r="K107">
        <f t="shared" si="47"/>
        <v>18.0105646861</v>
      </c>
      <c r="L107">
        <f t="shared" si="48"/>
        <v>307.18742469570003</v>
      </c>
      <c r="M107" s="12">
        <v>18</v>
      </c>
      <c r="N107" s="12" t="s">
        <v>376</v>
      </c>
      <c r="O107" s="12"/>
      <c r="P107">
        <v>5.22567</v>
      </c>
      <c r="Q107">
        <v>0.98999000000000004</v>
      </c>
      <c r="R107">
        <v>2.3647999999999998</v>
      </c>
      <c r="S107">
        <v>0.99890999999999996</v>
      </c>
      <c r="T107">
        <f t="shared" si="49"/>
        <v>6.1527562323584402</v>
      </c>
      <c r="U107">
        <f t="shared" si="50"/>
        <v>2.7843392212445943</v>
      </c>
      <c r="V107">
        <f t="shared" si="40"/>
        <v>2.6301330966999705</v>
      </c>
      <c r="W107">
        <f t="shared" si="51"/>
        <v>5.562266547772504</v>
      </c>
      <c r="Y107" s="12" t="e">
        <f t="shared" si="72"/>
        <v>#DIV/0!</v>
      </c>
      <c r="AA107" s="12" t="e">
        <f t="shared" si="52"/>
        <v>#DIV/0!</v>
      </c>
      <c r="AB107" s="12" t="e">
        <f t="shared" si="41"/>
        <v>#DIV/0!</v>
      </c>
      <c r="AC107">
        <f t="shared" si="42"/>
        <v>0</v>
      </c>
      <c r="AD107" s="12" t="e">
        <f t="shared" si="53"/>
        <v>#DIV/0!</v>
      </c>
      <c r="AE107" t="e">
        <f t="shared" si="54"/>
        <v>#DIV/0!</v>
      </c>
      <c r="AF107" t="e">
        <f t="shared" si="55"/>
        <v>#DIV/0!</v>
      </c>
      <c r="AG107">
        <f t="shared" si="55"/>
        <v>0</v>
      </c>
      <c r="AH107">
        <v>18</v>
      </c>
      <c r="AI107" t="e">
        <f t="shared" si="56"/>
        <v>#DIV/0!</v>
      </c>
      <c r="AJ107">
        <f t="shared" si="57"/>
        <v>0</v>
      </c>
      <c r="AK107" t="e">
        <f t="shared" si="58"/>
        <v>#DIV/0!</v>
      </c>
      <c r="AL107">
        <f t="shared" si="58"/>
        <v>0</v>
      </c>
      <c r="AM107" t="e">
        <f t="shared" si="59"/>
        <v>#DIV/0!</v>
      </c>
      <c r="AN107">
        <f t="shared" si="59"/>
        <v>0</v>
      </c>
      <c r="AO107" s="31" t="e">
        <f t="shared" si="60"/>
        <v>#DIV/0!</v>
      </c>
      <c r="AP107">
        <f t="shared" si="61"/>
        <v>0</v>
      </c>
      <c r="AQ107" s="31" t="e">
        <f t="shared" si="43"/>
        <v>#DIV/0!</v>
      </c>
      <c r="AR107" s="12">
        <v>18</v>
      </c>
      <c r="AT107" s="12" t="e">
        <f t="shared" si="62"/>
        <v>#DIV/0!</v>
      </c>
      <c r="AU107">
        <f t="shared" si="63"/>
        <v>0</v>
      </c>
      <c r="AV107" s="12" t="e">
        <f t="shared" si="44"/>
        <v>#DIV/0!</v>
      </c>
      <c r="AW107" s="12">
        <v>18</v>
      </c>
      <c r="AX107" t="e">
        <f t="shared" si="64"/>
        <v>#DIV/0!</v>
      </c>
      <c r="AY107" t="e">
        <f t="shared" si="65"/>
        <v>#DIV/0!</v>
      </c>
      <c r="AZ107" s="12" t="e">
        <f t="shared" si="66"/>
        <v>#DIV/0!</v>
      </c>
      <c r="BA107">
        <f t="shared" si="67"/>
        <v>0</v>
      </c>
      <c r="BB107" s="12" t="e">
        <f t="shared" si="68"/>
        <v>#DIV/0!</v>
      </c>
      <c r="BD107" t="e">
        <f t="shared" si="69"/>
        <v>#DIV/0!</v>
      </c>
      <c r="BE107" t="e">
        <f t="shared" si="70"/>
        <v>#DIV/0!</v>
      </c>
      <c r="BF107" t="e">
        <f t="shared" si="71"/>
        <v>#DIV/0!</v>
      </c>
      <c r="BH107">
        <v>2.4964599999999999</v>
      </c>
      <c r="BI107" s="12"/>
      <c r="BJ107" s="12"/>
      <c r="BK107" s="12"/>
      <c r="BL107" s="12"/>
      <c r="BM107">
        <v>5.0044300000000002</v>
      </c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</row>
    <row r="108" spans="5:85" ht="16.2">
      <c r="E108" s="12">
        <v>18</v>
      </c>
      <c r="F108" s="12">
        <v>1.007825032</v>
      </c>
      <c r="G108" s="12">
        <v>15.9949146221</v>
      </c>
      <c r="H108" s="12">
        <f t="shared" si="39"/>
        <v>18.0105646861</v>
      </c>
      <c r="I108" s="12">
        <f t="shared" si="45"/>
        <v>324.1901643498</v>
      </c>
      <c r="J108" s="12">
        <f t="shared" si="46"/>
        <v>325.19798938180003</v>
      </c>
      <c r="K108">
        <f t="shared" si="47"/>
        <v>18.0105646861</v>
      </c>
      <c r="L108">
        <f t="shared" si="48"/>
        <v>307.18742469570003</v>
      </c>
      <c r="M108" s="12">
        <v>18</v>
      </c>
      <c r="N108" s="12" t="s">
        <v>377</v>
      </c>
      <c r="O108" s="12"/>
      <c r="P108">
        <v>5.2122799999999998</v>
      </c>
      <c r="Q108">
        <v>0.99129</v>
      </c>
      <c r="R108">
        <v>2.3633899999999999</v>
      </c>
      <c r="S108">
        <v>0.99850000000000005</v>
      </c>
      <c r="T108">
        <f t="shared" si="49"/>
        <v>6.1369907121569582</v>
      </c>
      <c r="U108">
        <f t="shared" si="50"/>
        <v>2.7826790731128477</v>
      </c>
      <c r="V108">
        <f t="shared" si="40"/>
        <v>2.6285648931874763</v>
      </c>
      <c r="W108">
        <f t="shared" si="51"/>
        <v>5.5455659407677302</v>
      </c>
      <c r="Y108" s="12" t="e">
        <f t="shared" si="72"/>
        <v>#DIV/0!</v>
      </c>
      <c r="AA108" s="12" t="e">
        <f t="shared" si="52"/>
        <v>#DIV/0!</v>
      </c>
      <c r="AB108" s="12" t="e">
        <f t="shared" si="41"/>
        <v>#DIV/0!</v>
      </c>
      <c r="AC108">
        <f t="shared" si="42"/>
        <v>0</v>
      </c>
      <c r="AD108" s="12" t="e">
        <f t="shared" si="53"/>
        <v>#DIV/0!</v>
      </c>
      <c r="AE108" t="e">
        <f t="shared" si="54"/>
        <v>#DIV/0!</v>
      </c>
      <c r="AF108" t="e">
        <f t="shared" si="55"/>
        <v>#DIV/0!</v>
      </c>
      <c r="AG108">
        <f t="shared" si="55"/>
        <v>0</v>
      </c>
      <c r="AH108">
        <v>18</v>
      </c>
      <c r="AI108" t="e">
        <f t="shared" si="56"/>
        <v>#DIV/0!</v>
      </c>
      <c r="AJ108">
        <f t="shared" si="57"/>
        <v>0</v>
      </c>
      <c r="AK108" t="e">
        <f t="shared" si="58"/>
        <v>#DIV/0!</v>
      </c>
      <c r="AL108">
        <f t="shared" si="58"/>
        <v>0</v>
      </c>
      <c r="AM108" t="e">
        <f t="shared" si="59"/>
        <v>#DIV/0!</v>
      </c>
      <c r="AN108">
        <f t="shared" si="59"/>
        <v>0</v>
      </c>
      <c r="AO108" s="31" t="e">
        <f t="shared" si="60"/>
        <v>#DIV/0!</v>
      </c>
      <c r="AP108">
        <f t="shared" si="61"/>
        <v>0</v>
      </c>
      <c r="AQ108" s="31" t="e">
        <f t="shared" si="43"/>
        <v>#DIV/0!</v>
      </c>
      <c r="AR108" s="12">
        <v>18</v>
      </c>
      <c r="AT108" s="12" t="e">
        <f t="shared" si="62"/>
        <v>#DIV/0!</v>
      </c>
      <c r="AU108">
        <f t="shared" si="63"/>
        <v>0</v>
      </c>
      <c r="AV108" s="12" t="e">
        <f t="shared" si="44"/>
        <v>#DIV/0!</v>
      </c>
      <c r="AW108" s="12">
        <v>18</v>
      </c>
      <c r="AX108" t="e">
        <f t="shared" si="64"/>
        <v>#DIV/0!</v>
      </c>
      <c r="AY108" t="e">
        <f t="shared" si="65"/>
        <v>#DIV/0!</v>
      </c>
      <c r="AZ108" s="12" t="e">
        <f t="shared" si="66"/>
        <v>#DIV/0!</v>
      </c>
      <c r="BA108">
        <f t="shared" si="67"/>
        <v>0</v>
      </c>
      <c r="BB108" s="12" t="e">
        <f t="shared" si="68"/>
        <v>#DIV/0!</v>
      </c>
      <c r="BD108" t="e">
        <f t="shared" si="69"/>
        <v>#DIV/0!</v>
      </c>
      <c r="BE108" t="e">
        <f t="shared" si="70"/>
        <v>#DIV/0!</v>
      </c>
      <c r="BF108" t="e">
        <f t="shared" si="71"/>
        <v>#DIV/0!</v>
      </c>
      <c r="BH108">
        <v>2.3238300000000001</v>
      </c>
      <c r="BI108" s="12"/>
      <c r="BJ108" s="12"/>
      <c r="BK108" s="12"/>
      <c r="BL108" s="12"/>
      <c r="BM108">
        <v>5.0548900000000003</v>
      </c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</row>
    <row r="109" spans="5:85" ht="16.2">
      <c r="F109" s="12">
        <v>1.007825032</v>
      </c>
      <c r="G109" s="12">
        <v>15.9949146221</v>
      </c>
      <c r="H109" s="12">
        <f t="shared" si="39"/>
        <v>18.0105646861</v>
      </c>
      <c r="I109" s="12">
        <f t="shared" si="45"/>
        <v>0</v>
      </c>
      <c r="J109" s="12">
        <f t="shared" si="46"/>
        <v>1.007825032</v>
      </c>
      <c r="K109">
        <f t="shared" si="47"/>
        <v>18.0105646861</v>
      </c>
      <c r="L109">
        <f t="shared" si="48"/>
        <v>-17.002739654100001</v>
      </c>
      <c r="N109" s="12"/>
      <c r="O109" s="12"/>
      <c r="T109">
        <f t="shared" si="49"/>
        <v>0</v>
      </c>
      <c r="U109">
        <f t="shared" si="50"/>
        <v>0</v>
      </c>
      <c r="V109">
        <f t="shared" si="40"/>
        <v>0</v>
      </c>
      <c r="W109">
        <f t="shared" si="51"/>
        <v>0</v>
      </c>
      <c r="Y109" s="12" t="e">
        <f t="shared" si="72"/>
        <v>#DIV/0!</v>
      </c>
      <c r="AA109" s="12" t="e">
        <f t="shared" si="52"/>
        <v>#DIV/0!</v>
      </c>
      <c r="AB109" s="12" t="e">
        <f t="shared" si="41"/>
        <v>#DIV/0!</v>
      </c>
      <c r="AC109">
        <f t="shared" si="42"/>
        <v>0</v>
      </c>
      <c r="AD109" s="12" t="e">
        <f t="shared" si="53"/>
        <v>#DIV/0!</v>
      </c>
      <c r="AE109" t="e">
        <f t="shared" si="54"/>
        <v>#DIV/0!</v>
      </c>
      <c r="AF109" t="e">
        <f t="shared" si="55"/>
        <v>#DIV/0!</v>
      </c>
      <c r="AG109">
        <f t="shared" si="55"/>
        <v>0</v>
      </c>
      <c r="AI109" t="e">
        <f t="shared" si="56"/>
        <v>#DIV/0!</v>
      </c>
      <c r="AJ109">
        <f t="shared" si="57"/>
        <v>0</v>
      </c>
      <c r="AK109" t="e">
        <f t="shared" si="58"/>
        <v>#DIV/0!</v>
      </c>
      <c r="AL109">
        <f t="shared" si="58"/>
        <v>0</v>
      </c>
      <c r="AM109" t="e">
        <f t="shared" si="59"/>
        <v>#DIV/0!</v>
      </c>
      <c r="AN109">
        <f t="shared" si="59"/>
        <v>0</v>
      </c>
      <c r="AO109" s="31" t="e">
        <f t="shared" si="60"/>
        <v>#DIV/0!</v>
      </c>
      <c r="AP109">
        <f t="shared" si="61"/>
        <v>0</v>
      </c>
      <c r="AQ109" s="31" t="e">
        <f t="shared" si="43"/>
        <v>#DIV/0!</v>
      </c>
      <c r="AT109" s="12" t="e">
        <f t="shared" si="62"/>
        <v>#DIV/0!</v>
      </c>
      <c r="AU109">
        <f t="shared" si="63"/>
        <v>0</v>
      </c>
      <c r="AV109" s="12" t="e">
        <f t="shared" si="44"/>
        <v>#DIV/0!</v>
      </c>
      <c r="AX109" t="e">
        <f t="shared" si="64"/>
        <v>#DIV/0!</v>
      </c>
      <c r="AY109" t="e">
        <f t="shared" si="65"/>
        <v>#DIV/0!</v>
      </c>
      <c r="AZ109" s="12" t="e">
        <f t="shared" si="66"/>
        <v>#DIV/0!</v>
      </c>
      <c r="BA109">
        <f t="shared" si="67"/>
        <v>0</v>
      </c>
      <c r="BB109" s="12" t="e">
        <f t="shared" si="68"/>
        <v>#DIV/0!</v>
      </c>
      <c r="BD109" t="e">
        <f t="shared" si="69"/>
        <v>#DIV/0!</v>
      </c>
      <c r="BE109" t="e">
        <f t="shared" si="70"/>
        <v>#DIV/0!</v>
      </c>
      <c r="BF109" t="e">
        <f t="shared" si="71"/>
        <v>#DIV/0!</v>
      </c>
      <c r="BH109">
        <v>2.4278</v>
      </c>
      <c r="BI109" s="12"/>
      <c r="BJ109" s="12"/>
      <c r="BK109" s="12"/>
      <c r="BL109" s="12"/>
      <c r="BM109">
        <v>5.3188399999999998</v>
      </c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</row>
    <row r="110" spans="5:85" ht="16.2">
      <c r="E110" s="12">
        <v>19</v>
      </c>
      <c r="F110" s="12">
        <v>1.007825032</v>
      </c>
      <c r="G110" s="12">
        <v>15.9949146221</v>
      </c>
      <c r="H110" s="12">
        <f t="shared" si="39"/>
        <v>18.0105646861</v>
      </c>
      <c r="I110" s="12">
        <f t="shared" si="45"/>
        <v>342.2007290359</v>
      </c>
      <c r="J110" s="12">
        <f t="shared" si="46"/>
        <v>343.20855406790002</v>
      </c>
      <c r="K110">
        <f t="shared" si="47"/>
        <v>18.0105646861</v>
      </c>
      <c r="L110">
        <f t="shared" si="48"/>
        <v>325.19798938180003</v>
      </c>
      <c r="M110" s="12">
        <v>19</v>
      </c>
      <c r="N110" s="12" t="s">
        <v>378</v>
      </c>
      <c r="O110" s="12"/>
      <c r="P110">
        <v>5.2762599999999997</v>
      </c>
      <c r="Q110">
        <v>0.98521999999999998</v>
      </c>
      <c r="R110">
        <v>2.51166</v>
      </c>
      <c r="S110">
        <v>0.99897999999999998</v>
      </c>
      <c r="T110">
        <f t="shared" si="49"/>
        <v>6.212321405397498</v>
      </c>
      <c r="U110">
        <f t="shared" si="50"/>
        <v>2.9572536571512171</v>
      </c>
      <c r="V110">
        <f t="shared" si="40"/>
        <v>2.8020657760391674</v>
      </c>
      <c r="W110">
        <f t="shared" si="51"/>
        <v>5.5444895735053885</v>
      </c>
      <c r="X110">
        <v>4</v>
      </c>
      <c r="Y110" s="12">
        <f>(SUM(W110:W113))/X110</f>
        <v>5.4840150148841253</v>
      </c>
      <c r="Z110">
        <v>5.5444895735053885</v>
      </c>
      <c r="AA110" s="12">
        <f t="shared" si="52"/>
        <v>6.0474558621263164E-2</v>
      </c>
      <c r="AB110" s="12">
        <f t="shared" si="41"/>
        <v>1.6327331490015216E-2</v>
      </c>
      <c r="AC110">
        <f t="shared" si="42"/>
        <v>1.6689413773374236E-2</v>
      </c>
      <c r="AD110" s="12">
        <f t="shared" si="53"/>
        <v>3.6208228335901996E-4</v>
      </c>
      <c r="AE110">
        <f t="shared" si="54"/>
        <v>2.6159266608757053E-21</v>
      </c>
      <c r="AF110">
        <f t="shared" si="55"/>
        <v>126.31373336317405</v>
      </c>
      <c r="AG110">
        <f t="shared" si="55"/>
        <v>129.11492381022964</v>
      </c>
      <c r="AH110">
        <v>19</v>
      </c>
      <c r="AI110">
        <f t="shared" si="56"/>
        <v>141.25840253890161</v>
      </c>
      <c r="AJ110">
        <f t="shared" si="57"/>
        <v>144.39101272484729</v>
      </c>
      <c r="AK110">
        <f t="shared" si="58"/>
        <v>4.5831690442643446E-20</v>
      </c>
      <c r="AL110">
        <f t="shared" si="58"/>
        <v>4.6848074726616894E-20</v>
      </c>
      <c r="AM110">
        <f t="shared" si="59"/>
        <v>27600.493832098666</v>
      </c>
      <c r="AN110">
        <f t="shared" si="59"/>
        <v>28212.57485922024</v>
      </c>
      <c r="AO110" s="31">
        <f t="shared" si="60"/>
        <v>27.600493832098667</v>
      </c>
      <c r="AP110">
        <f t="shared" si="61"/>
        <v>28.21257485922024</v>
      </c>
      <c r="AQ110" s="31">
        <f t="shared" si="43"/>
        <v>0.61208102712157242</v>
      </c>
      <c r="AR110" s="12">
        <v>19</v>
      </c>
      <c r="AT110" s="12">
        <f t="shared" si="62"/>
        <v>0.28605894498279971</v>
      </c>
      <c r="AU110">
        <f t="shared" si="63"/>
        <v>0.29240271745033281</v>
      </c>
      <c r="AV110" s="12">
        <f t="shared" si="44"/>
        <v>6.3437724675330931E-3</v>
      </c>
      <c r="AW110" s="12">
        <v>19</v>
      </c>
      <c r="AX110">
        <f t="shared" si="64"/>
        <v>1.0938298729515241E-20</v>
      </c>
      <c r="AY110">
        <f t="shared" si="65"/>
        <v>6587.1985890517635</v>
      </c>
      <c r="AZ110" s="12">
        <f t="shared" si="66"/>
        <v>6.5871985890517637</v>
      </c>
      <c r="BA110">
        <f t="shared" si="67"/>
        <v>6.733279282490356</v>
      </c>
      <c r="BB110" s="12">
        <f t="shared" si="68"/>
        <v>0.14608069343859231</v>
      </c>
      <c r="BD110">
        <f t="shared" si="69"/>
        <v>16.327331490015215</v>
      </c>
      <c r="BE110">
        <f t="shared" si="70"/>
        <v>1.2172706089707193E-2</v>
      </c>
      <c r="BF110">
        <f t="shared" si="71"/>
        <v>12.172706089707193</v>
      </c>
      <c r="BH110">
        <v>2.43486</v>
      </c>
      <c r="BI110" s="12"/>
      <c r="BJ110" s="12"/>
      <c r="BK110" s="12"/>
      <c r="BL110" s="12"/>
      <c r="BM110">
        <v>4.9194699999999996</v>
      </c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</row>
    <row r="111" spans="5:85" ht="16.2">
      <c r="E111" s="12">
        <v>19</v>
      </c>
      <c r="F111" s="12">
        <v>1.007825032</v>
      </c>
      <c r="G111" s="12">
        <v>15.9949146221</v>
      </c>
      <c r="H111" s="12">
        <f t="shared" si="39"/>
        <v>18.0105646861</v>
      </c>
      <c r="I111" s="12">
        <f t="shared" si="45"/>
        <v>342.2007290359</v>
      </c>
      <c r="J111" s="12">
        <f t="shared" si="46"/>
        <v>343.20855406790002</v>
      </c>
      <c r="K111">
        <f t="shared" si="47"/>
        <v>18.0105646861</v>
      </c>
      <c r="L111">
        <f t="shared" si="48"/>
        <v>325.19798938180003</v>
      </c>
      <c r="M111" s="12">
        <v>19</v>
      </c>
      <c r="N111" s="12" t="s">
        <v>379</v>
      </c>
      <c r="O111" s="12"/>
      <c r="P111">
        <v>5.1985700000000001</v>
      </c>
      <c r="Q111">
        <v>0.98797999999999997</v>
      </c>
      <c r="R111">
        <v>2.3600599999999998</v>
      </c>
      <c r="S111">
        <v>0.99836999999999998</v>
      </c>
      <c r="T111">
        <f t="shared" si="49"/>
        <v>6.1208484207482714</v>
      </c>
      <c r="U111">
        <f t="shared" si="50"/>
        <v>2.7787582977378711</v>
      </c>
      <c r="V111">
        <f t="shared" si="40"/>
        <v>2.6329373224875168</v>
      </c>
      <c r="W111">
        <f t="shared" si="51"/>
        <v>5.5256154811594405</v>
      </c>
      <c r="Y111" s="12" t="e">
        <f t="shared" si="72"/>
        <v>#DIV/0!</v>
      </c>
      <c r="AA111" s="12" t="e">
        <f t="shared" si="52"/>
        <v>#DIV/0!</v>
      </c>
      <c r="AB111" s="12" t="e">
        <f t="shared" si="41"/>
        <v>#DIV/0!</v>
      </c>
      <c r="AC111">
        <f t="shared" si="42"/>
        <v>0</v>
      </c>
      <c r="AD111" s="12" t="e">
        <f t="shared" si="53"/>
        <v>#DIV/0!</v>
      </c>
      <c r="AE111" t="e">
        <f t="shared" si="54"/>
        <v>#DIV/0!</v>
      </c>
      <c r="AF111" t="e">
        <f t="shared" si="55"/>
        <v>#DIV/0!</v>
      </c>
      <c r="AG111">
        <f t="shared" si="55"/>
        <v>0</v>
      </c>
      <c r="AH111">
        <v>19</v>
      </c>
      <c r="AI111" t="e">
        <f t="shared" si="56"/>
        <v>#DIV/0!</v>
      </c>
      <c r="AJ111">
        <f t="shared" si="57"/>
        <v>0</v>
      </c>
      <c r="AK111" t="e">
        <f t="shared" si="58"/>
        <v>#DIV/0!</v>
      </c>
      <c r="AL111">
        <f t="shared" si="58"/>
        <v>0</v>
      </c>
      <c r="AM111" t="e">
        <f t="shared" si="59"/>
        <v>#DIV/0!</v>
      </c>
      <c r="AN111">
        <f t="shared" si="59"/>
        <v>0</v>
      </c>
      <c r="AO111" s="31" t="e">
        <f t="shared" si="60"/>
        <v>#DIV/0!</v>
      </c>
      <c r="AP111">
        <f t="shared" si="61"/>
        <v>0</v>
      </c>
      <c r="AQ111" s="31" t="e">
        <f t="shared" si="43"/>
        <v>#DIV/0!</v>
      </c>
      <c r="AR111" s="12">
        <v>19</v>
      </c>
      <c r="AT111" s="12" t="e">
        <f t="shared" si="62"/>
        <v>#DIV/0!</v>
      </c>
      <c r="AU111">
        <f t="shared" si="63"/>
        <v>0</v>
      </c>
      <c r="AV111" s="12" t="e">
        <f t="shared" si="44"/>
        <v>#DIV/0!</v>
      </c>
      <c r="AW111" s="12">
        <v>19</v>
      </c>
      <c r="AX111" t="e">
        <f t="shared" si="64"/>
        <v>#DIV/0!</v>
      </c>
      <c r="AY111" t="e">
        <f t="shared" si="65"/>
        <v>#DIV/0!</v>
      </c>
      <c r="AZ111" s="12" t="e">
        <f t="shared" si="66"/>
        <v>#DIV/0!</v>
      </c>
      <c r="BA111">
        <f t="shared" si="67"/>
        <v>0</v>
      </c>
      <c r="BB111" s="12" t="e">
        <f t="shared" si="68"/>
        <v>#DIV/0!</v>
      </c>
      <c r="BD111" t="e">
        <f t="shared" si="69"/>
        <v>#DIV/0!</v>
      </c>
      <c r="BE111" t="e">
        <f t="shared" si="70"/>
        <v>#DIV/0!</v>
      </c>
      <c r="BF111" t="e">
        <f t="shared" si="71"/>
        <v>#DIV/0!</v>
      </c>
      <c r="BH111">
        <v>2.3339300000000001</v>
      </c>
      <c r="BI111" s="12"/>
      <c r="BJ111" s="12"/>
      <c r="BK111" s="12"/>
      <c r="BL111" s="12"/>
      <c r="BM111">
        <v>5.0041900000000004</v>
      </c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</row>
    <row r="112" spans="5:85" ht="16.2">
      <c r="E112" s="12">
        <v>19</v>
      </c>
      <c r="F112" s="12">
        <v>1.007825032</v>
      </c>
      <c r="G112" s="12">
        <v>15.9949146221</v>
      </c>
      <c r="H112" s="12">
        <f t="shared" si="39"/>
        <v>18.0105646861</v>
      </c>
      <c r="I112" s="12">
        <f t="shared" si="45"/>
        <v>342.2007290359</v>
      </c>
      <c r="J112" s="12">
        <f t="shared" si="46"/>
        <v>343.20855406790002</v>
      </c>
      <c r="K112">
        <f t="shared" si="47"/>
        <v>18.0105646861</v>
      </c>
      <c r="L112">
        <f t="shared" si="48"/>
        <v>325.19798938180003</v>
      </c>
      <c r="M112" s="12">
        <v>19</v>
      </c>
      <c r="N112" s="12" t="s">
        <v>380</v>
      </c>
      <c r="O112" s="12"/>
      <c r="P112">
        <v>5.1164100000000001</v>
      </c>
      <c r="Q112">
        <v>0.9869</v>
      </c>
      <c r="R112">
        <v>2.3612000000000002</v>
      </c>
      <c r="S112">
        <v>0.99875000000000003</v>
      </c>
      <c r="T112">
        <f t="shared" si="49"/>
        <v>6.0241124132983996</v>
      </c>
      <c r="U112">
        <f t="shared" si="50"/>
        <v>2.7801005451635392</v>
      </c>
      <c r="V112">
        <f t="shared" si="40"/>
        <v>2.6342091327582886</v>
      </c>
      <c r="W112">
        <f t="shared" si="51"/>
        <v>5.417644563179528</v>
      </c>
      <c r="Y112" s="12" t="e">
        <f t="shared" si="72"/>
        <v>#DIV/0!</v>
      </c>
      <c r="AA112" s="12" t="e">
        <f t="shared" si="52"/>
        <v>#DIV/0!</v>
      </c>
      <c r="AB112" s="12" t="e">
        <f t="shared" si="41"/>
        <v>#DIV/0!</v>
      </c>
      <c r="AC112">
        <f t="shared" si="42"/>
        <v>0</v>
      </c>
      <c r="AD112" s="12" t="e">
        <f t="shared" si="53"/>
        <v>#DIV/0!</v>
      </c>
      <c r="AE112" t="e">
        <f t="shared" si="54"/>
        <v>#DIV/0!</v>
      </c>
      <c r="AF112" t="e">
        <f t="shared" si="55"/>
        <v>#DIV/0!</v>
      </c>
      <c r="AG112">
        <f t="shared" si="55"/>
        <v>0</v>
      </c>
      <c r="AH112">
        <v>19</v>
      </c>
      <c r="AI112" t="e">
        <f t="shared" si="56"/>
        <v>#DIV/0!</v>
      </c>
      <c r="AJ112">
        <f t="shared" si="57"/>
        <v>0</v>
      </c>
      <c r="AK112" t="e">
        <f t="shared" si="58"/>
        <v>#DIV/0!</v>
      </c>
      <c r="AL112">
        <f t="shared" si="58"/>
        <v>0</v>
      </c>
      <c r="AM112" t="e">
        <f t="shared" si="59"/>
        <v>#DIV/0!</v>
      </c>
      <c r="AN112">
        <f t="shared" si="59"/>
        <v>0</v>
      </c>
      <c r="AO112" s="31" t="e">
        <f t="shared" si="60"/>
        <v>#DIV/0!</v>
      </c>
      <c r="AP112">
        <f t="shared" si="61"/>
        <v>0</v>
      </c>
      <c r="AQ112" s="31" t="e">
        <f t="shared" si="43"/>
        <v>#DIV/0!</v>
      </c>
      <c r="AR112" s="12">
        <v>19</v>
      </c>
      <c r="AT112" s="12" t="e">
        <f t="shared" si="62"/>
        <v>#DIV/0!</v>
      </c>
      <c r="AU112">
        <f t="shared" si="63"/>
        <v>0</v>
      </c>
      <c r="AV112" s="12" t="e">
        <f t="shared" si="44"/>
        <v>#DIV/0!</v>
      </c>
      <c r="AW112" s="12">
        <v>19</v>
      </c>
      <c r="AX112" t="e">
        <f t="shared" si="64"/>
        <v>#DIV/0!</v>
      </c>
      <c r="AY112" t="e">
        <f t="shared" si="65"/>
        <v>#DIV/0!</v>
      </c>
      <c r="AZ112" s="12" t="e">
        <f t="shared" si="66"/>
        <v>#DIV/0!</v>
      </c>
      <c r="BA112">
        <f t="shared" si="67"/>
        <v>0</v>
      </c>
      <c r="BB112" s="12" t="e">
        <f t="shared" si="68"/>
        <v>#DIV/0!</v>
      </c>
      <c r="BD112" t="e">
        <f t="shared" si="69"/>
        <v>#DIV/0!</v>
      </c>
      <c r="BE112" t="e">
        <f t="shared" si="70"/>
        <v>#DIV/0!</v>
      </c>
      <c r="BF112" t="e">
        <f t="shared" si="71"/>
        <v>#DIV/0!</v>
      </c>
      <c r="BH112" s="12">
        <v>2.4551500000000002</v>
      </c>
      <c r="BI112" s="12"/>
      <c r="BJ112" s="12"/>
      <c r="BK112" s="12"/>
      <c r="BL112" s="12"/>
      <c r="BM112" s="12">
        <v>4.7577600000000002</v>
      </c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</row>
    <row r="113" spans="5:85" ht="16.2">
      <c r="E113" s="12">
        <v>19</v>
      </c>
      <c r="F113" s="12">
        <v>1.007825032</v>
      </c>
      <c r="G113" s="12">
        <v>15.9949146221</v>
      </c>
      <c r="H113" s="12">
        <f t="shared" si="39"/>
        <v>18.0105646861</v>
      </c>
      <c r="I113" s="12">
        <f t="shared" si="45"/>
        <v>342.2007290359</v>
      </c>
      <c r="J113" s="12">
        <f t="shared" si="46"/>
        <v>343.20855406790002</v>
      </c>
      <c r="K113">
        <f t="shared" si="47"/>
        <v>18.0105646861</v>
      </c>
      <c r="L113">
        <f t="shared" si="48"/>
        <v>325.19798938180003</v>
      </c>
      <c r="M113" s="12">
        <v>19</v>
      </c>
      <c r="N113" s="12" t="s">
        <v>381</v>
      </c>
      <c r="O113" s="12"/>
      <c r="P113">
        <v>5.1536499999999998</v>
      </c>
      <c r="Q113">
        <v>0.98862000000000005</v>
      </c>
      <c r="R113">
        <v>2.3944800000000002</v>
      </c>
      <c r="S113">
        <v>0.99924999999999997</v>
      </c>
      <c r="T113">
        <f t="shared" si="49"/>
        <v>6.0679591625368756</v>
      </c>
      <c r="U113">
        <f t="shared" si="50"/>
        <v>2.8192847507128538</v>
      </c>
      <c r="V113">
        <f t="shared" si="40"/>
        <v>2.6713370676804447</v>
      </c>
      <c r="W113">
        <f t="shared" si="51"/>
        <v>5.4483104416921453</v>
      </c>
      <c r="Y113" s="12" t="e">
        <f t="shared" si="72"/>
        <v>#DIV/0!</v>
      </c>
      <c r="AA113" s="12" t="e">
        <f t="shared" si="52"/>
        <v>#DIV/0!</v>
      </c>
      <c r="AB113" s="12" t="e">
        <f t="shared" si="41"/>
        <v>#DIV/0!</v>
      </c>
      <c r="AC113">
        <f t="shared" si="42"/>
        <v>0</v>
      </c>
      <c r="AD113" s="12" t="e">
        <f t="shared" si="53"/>
        <v>#DIV/0!</v>
      </c>
      <c r="AE113" t="e">
        <f t="shared" si="54"/>
        <v>#DIV/0!</v>
      </c>
      <c r="AF113" t="e">
        <f t="shared" si="55"/>
        <v>#DIV/0!</v>
      </c>
      <c r="AG113">
        <f t="shared" si="55"/>
        <v>0</v>
      </c>
      <c r="AH113">
        <v>19</v>
      </c>
      <c r="AI113" t="e">
        <f t="shared" si="56"/>
        <v>#DIV/0!</v>
      </c>
      <c r="AJ113">
        <f t="shared" si="57"/>
        <v>0</v>
      </c>
      <c r="AK113" t="e">
        <f t="shared" si="58"/>
        <v>#DIV/0!</v>
      </c>
      <c r="AL113">
        <f t="shared" si="58"/>
        <v>0</v>
      </c>
      <c r="AM113" t="e">
        <f t="shared" si="59"/>
        <v>#DIV/0!</v>
      </c>
      <c r="AN113">
        <f t="shared" si="59"/>
        <v>0</v>
      </c>
      <c r="AO113" s="31" t="e">
        <f t="shared" si="60"/>
        <v>#DIV/0!</v>
      </c>
      <c r="AP113">
        <f t="shared" si="61"/>
        <v>0</v>
      </c>
      <c r="AQ113" s="31" t="e">
        <f t="shared" si="43"/>
        <v>#DIV/0!</v>
      </c>
      <c r="AR113" s="12">
        <v>19</v>
      </c>
      <c r="AT113" s="12" t="e">
        <f t="shared" si="62"/>
        <v>#DIV/0!</v>
      </c>
      <c r="AU113">
        <f t="shared" si="63"/>
        <v>0</v>
      </c>
      <c r="AV113" s="12" t="e">
        <f t="shared" si="44"/>
        <v>#DIV/0!</v>
      </c>
      <c r="AW113" s="12">
        <v>19</v>
      </c>
      <c r="AX113" t="e">
        <f t="shared" si="64"/>
        <v>#DIV/0!</v>
      </c>
      <c r="AY113" t="e">
        <f t="shared" si="65"/>
        <v>#DIV/0!</v>
      </c>
      <c r="AZ113" s="12" t="e">
        <f t="shared" si="66"/>
        <v>#DIV/0!</v>
      </c>
      <c r="BA113">
        <f t="shared" si="67"/>
        <v>0</v>
      </c>
      <c r="BB113" s="12" t="e">
        <f t="shared" si="68"/>
        <v>#DIV/0!</v>
      </c>
      <c r="BD113" t="e">
        <f t="shared" si="69"/>
        <v>#DIV/0!</v>
      </c>
      <c r="BE113" t="e">
        <f t="shared" si="70"/>
        <v>#DIV/0!</v>
      </c>
      <c r="BF113" t="e">
        <f t="shared" si="71"/>
        <v>#DIV/0!</v>
      </c>
      <c r="BH113">
        <v>2.5415100000000002</v>
      </c>
      <c r="BI113" s="12"/>
      <c r="BJ113" s="12"/>
      <c r="BK113" s="12"/>
      <c r="BL113" s="12"/>
      <c r="BM113">
        <v>4.8994400000000002</v>
      </c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</row>
    <row r="114" spans="5:85" ht="16.2">
      <c r="F114" s="12">
        <v>1.007825032</v>
      </c>
      <c r="G114" s="12">
        <v>15.9949146221</v>
      </c>
      <c r="H114" s="12">
        <f t="shared" si="39"/>
        <v>18.0105646861</v>
      </c>
      <c r="I114" s="12">
        <f t="shared" si="45"/>
        <v>0</v>
      </c>
      <c r="J114" s="12">
        <f t="shared" si="46"/>
        <v>1.007825032</v>
      </c>
      <c r="K114">
        <f t="shared" si="47"/>
        <v>18.0105646861</v>
      </c>
      <c r="L114">
        <f t="shared" si="48"/>
        <v>-17.002739654100001</v>
      </c>
      <c r="N114" s="12"/>
      <c r="O114" s="12"/>
      <c r="T114">
        <f t="shared" si="49"/>
        <v>0</v>
      </c>
      <c r="U114">
        <f t="shared" si="50"/>
        <v>0</v>
      </c>
      <c r="V114">
        <f t="shared" si="40"/>
        <v>0</v>
      </c>
      <c r="W114">
        <f t="shared" si="51"/>
        <v>0</v>
      </c>
      <c r="Y114" s="12" t="e">
        <f t="shared" si="72"/>
        <v>#DIV/0!</v>
      </c>
      <c r="AA114" s="12" t="e">
        <f t="shared" si="52"/>
        <v>#DIV/0!</v>
      </c>
      <c r="AB114" s="12" t="e">
        <f t="shared" si="41"/>
        <v>#DIV/0!</v>
      </c>
      <c r="AC114">
        <f t="shared" si="42"/>
        <v>0</v>
      </c>
      <c r="AD114" s="12" t="e">
        <f t="shared" si="53"/>
        <v>#DIV/0!</v>
      </c>
      <c r="AE114" t="e">
        <f t="shared" si="54"/>
        <v>#DIV/0!</v>
      </c>
      <c r="AF114" t="e">
        <f t="shared" si="55"/>
        <v>#DIV/0!</v>
      </c>
      <c r="AG114">
        <f t="shared" si="55"/>
        <v>0</v>
      </c>
      <c r="AI114" t="e">
        <f t="shared" si="56"/>
        <v>#DIV/0!</v>
      </c>
      <c r="AJ114">
        <f t="shared" si="57"/>
        <v>0</v>
      </c>
      <c r="AK114" t="e">
        <f t="shared" si="58"/>
        <v>#DIV/0!</v>
      </c>
      <c r="AL114">
        <f t="shared" si="58"/>
        <v>0</v>
      </c>
      <c r="AM114" t="e">
        <f t="shared" si="59"/>
        <v>#DIV/0!</v>
      </c>
      <c r="AN114">
        <f t="shared" si="59"/>
        <v>0</v>
      </c>
      <c r="AO114" s="31" t="e">
        <f t="shared" si="60"/>
        <v>#DIV/0!</v>
      </c>
      <c r="AP114">
        <f t="shared" si="61"/>
        <v>0</v>
      </c>
      <c r="AQ114" s="31" t="e">
        <f t="shared" si="43"/>
        <v>#DIV/0!</v>
      </c>
      <c r="AT114" s="12" t="e">
        <f t="shared" si="62"/>
        <v>#DIV/0!</v>
      </c>
      <c r="AU114">
        <f t="shared" si="63"/>
        <v>0</v>
      </c>
      <c r="AV114" s="12" t="e">
        <f t="shared" si="44"/>
        <v>#DIV/0!</v>
      </c>
      <c r="AX114" t="e">
        <f t="shared" si="64"/>
        <v>#DIV/0!</v>
      </c>
      <c r="AY114" t="e">
        <f t="shared" si="65"/>
        <v>#DIV/0!</v>
      </c>
      <c r="AZ114" s="12" t="e">
        <f t="shared" si="66"/>
        <v>#DIV/0!</v>
      </c>
      <c r="BA114">
        <f t="shared" si="67"/>
        <v>0</v>
      </c>
      <c r="BB114" s="12" t="e">
        <f t="shared" si="68"/>
        <v>#DIV/0!</v>
      </c>
      <c r="BD114" t="e">
        <f t="shared" si="69"/>
        <v>#DIV/0!</v>
      </c>
      <c r="BE114" t="e">
        <f t="shared" si="70"/>
        <v>#DIV/0!</v>
      </c>
      <c r="BF114" t="e">
        <f t="shared" si="71"/>
        <v>#DIV/0!</v>
      </c>
      <c r="BH114">
        <v>2.3735900000000001</v>
      </c>
      <c r="BI114" s="12"/>
      <c r="BJ114" s="12"/>
      <c r="BK114" s="12"/>
      <c r="BL114" s="12"/>
      <c r="BM114">
        <v>4.8240100000000004</v>
      </c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</row>
    <row r="115" spans="5:85" s="12" customFormat="1" ht="16.2">
      <c r="E115" s="12">
        <v>20</v>
      </c>
      <c r="F115" s="12">
        <v>1.007825032</v>
      </c>
      <c r="G115" s="12">
        <v>15.9949146221</v>
      </c>
      <c r="H115" s="12">
        <f t="shared" si="39"/>
        <v>18.0105646861</v>
      </c>
      <c r="I115" s="12">
        <f t="shared" si="45"/>
        <v>360.21129372199999</v>
      </c>
      <c r="J115" s="12">
        <f t="shared" si="46"/>
        <v>361.21911875400002</v>
      </c>
      <c r="K115" s="12">
        <f t="shared" si="47"/>
        <v>18.0105646861</v>
      </c>
      <c r="L115">
        <f t="shared" si="48"/>
        <v>343.20855406790002</v>
      </c>
      <c r="M115" s="12">
        <v>20</v>
      </c>
      <c r="N115" s="12" t="s">
        <v>382</v>
      </c>
      <c r="P115" s="12">
        <v>4.9988299999999999</v>
      </c>
      <c r="Q115" s="12">
        <v>0.98777000000000004</v>
      </c>
      <c r="R115" s="12">
        <v>2.4140100000000002</v>
      </c>
      <c r="S115" s="12">
        <v>0.99890999999999996</v>
      </c>
      <c r="T115">
        <f t="shared" si="49"/>
        <v>5.8856725428510304</v>
      </c>
      <c r="U115">
        <f t="shared" si="50"/>
        <v>2.8422795684525815</v>
      </c>
      <c r="V115">
        <f t="shared" si="40"/>
        <v>2.7005620973503444</v>
      </c>
      <c r="W115">
        <f t="shared" si="51"/>
        <v>5.2295416280994669</v>
      </c>
      <c r="X115" s="12">
        <v>5</v>
      </c>
      <c r="Y115" s="12">
        <f>(SUM(W115:W119))/X115</f>
        <v>5.3804482017007347</v>
      </c>
      <c r="Z115" s="12">
        <v>5.6470630112600908</v>
      </c>
      <c r="AA115" s="12">
        <f t="shared" si="52"/>
        <v>0.26661480955935613</v>
      </c>
      <c r="AB115" s="12">
        <f t="shared" si="41"/>
        <v>1.6495665746973066E-2</v>
      </c>
      <c r="AC115">
        <f t="shared" si="42"/>
        <v>1.8170973953131414E-2</v>
      </c>
      <c r="AD115" s="12">
        <f t="shared" si="53"/>
        <v>1.6753082061583477E-3</v>
      </c>
      <c r="AE115">
        <f t="shared" si="54"/>
        <v>2.6428967797211534E-21</v>
      </c>
      <c r="AF115">
        <f t="shared" si="55"/>
        <v>127.61602384844196</v>
      </c>
      <c r="AG115">
        <f t="shared" si="55"/>
        <v>140.576772160757</v>
      </c>
      <c r="AH115" s="12">
        <v>20</v>
      </c>
      <c r="AI115">
        <f t="shared" si="56"/>
        <v>141.85560113186648</v>
      </c>
      <c r="AJ115">
        <f t="shared" si="57"/>
        <v>156.26252815809758</v>
      </c>
      <c r="AK115">
        <f t="shared" si="58"/>
        <v>4.60254532245637E-20</v>
      </c>
      <c r="AL115">
        <f t="shared" si="58"/>
        <v>5.0699821671524847E-20</v>
      </c>
      <c r="AM115">
        <f t="shared" si="59"/>
        <v>27717.180526733526</v>
      </c>
      <c r="AN115">
        <f t="shared" si="59"/>
        <v>30532.151483363741</v>
      </c>
      <c r="AO115" s="31">
        <f t="shared" si="60"/>
        <v>27.717180526733525</v>
      </c>
      <c r="AP115">
        <f t="shared" si="61"/>
        <v>30.532151483363741</v>
      </c>
      <c r="AQ115" s="31">
        <f t="shared" si="43"/>
        <v>2.8149709566302157</v>
      </c>
      <c r="AR115" s="12">
        <v>20</v>
      </c>
      <c r="AT115" s="12">
        <f t="shared" si="62"/>
        <v>0.28726831728475322</v>
      </c>
      <c r="AU115">
        <f t="shared" si="63"/>
        <v>0.31644343374858902</v>
      </c>
      <c r="AV115" s="12">
        <f t="shared" si="44"/>
        <v>2.9175116463835804E-2</v>
      </c>
      <c r="AW115" s="12">
        <v>20</v>
      </c>
      <c r="AX115">
        <f t="shared" si="64"/>
        <v>1.0984542609477689E-20</v>
      </c>
      <c r="AY115">
        <f t="shared" si="65"/>
        <v>6615.0473092571228</v>
      </c>
      <c r="AZ115" s="12">
        <f t="shared" si="66"/>
        <v>6.6150473092571227</v>
      </c>
      <c r="BA115">
        <f t="shared" si="67"/>
        <v>7.2868748796816583</v>
      </c>
      <c r="BB115" s="12">
        <f t="shared" si="68"/>
        <v>0.67182757042453556</v>
      </c>
      <c r="BD115">
        <f t="shared" si="69"/>
        <v>16.495665746973067</v>
      </c>
      <c r="BE115">
        <f t="shared" si="70"/>
        <v>1.2224168677551097E-2</v>
      </c>
      <c r="BF115">
        <f t="shared" si="71"/>
        <v>12.224168677551097</v>
      </c>
      <c r="BH115">
        <v>2.2860299999999998</v>
      </c>
      <c r="BM115">
        <v>4.8918400000000002</v>
      </c>
      <c r="BT115" s="3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3"/>
      <c r="CF115" s="3"/>
      <c r="CG115" s="3"/>
    </row>
    <row r="116" spans="5:85" ht="16.2">
      <c r="E116" s="12">
        <v>20</v>
      </c>
      <c r="F116" s="12">
        <v>1.007825032</v>
      </c>
      <c r="G116" s="12">
        <v>15.9949146221</v>
      </c>
      <c r="H116" s="12">
        <f t="shared" si="39"/>
        <v>18.0105646861</v>
      </c>
      <c r="I116" s="12">
        <f t="shared" si="45"/>
        <v>360.21129372199999</v>
      </c>
      <c r="J116" s="12">
        <f t="shared" si="46"/>
        <v>361.21911875400002</v>
      </c>
      <c r="K116">
        <f t="shared" si="47"/>
        <v>18.0105646861</v>
      </c>
      <c r="L116">
        <f t="shared" si="48"/>
        <v>343.20855406790002</v>
      </c>
      <c r="M116" s="12">
        <v>20</v>
      </c>
      <c r="N116" s="12" t="s">
        <v>383</v>
      </c>
      <c r="O116" s="12"/>
      <c r="P116">
        <v>5.0545499999999999</v>
      </c>
      <c r="Q116">
        <v>0.98931999999999998</v>
      </c>
      <c r="R116">
        <v>2.36863</v>
      </c>
      <c r="S116">
        <v>0.99836999999999998</v>
      </c>
      <c r="T116">
        <f t="shared" si="49"/>
        <v>5.9512778293055923</v>
      </c>
      <c r="U116">
        <f t="shared" si="50"/>
        <v>2.7888487016308288</v>
      </c>
      <c r="V116">
        <f t="shared" si="40"/>
        <v>2.6497953200885433</v>
      </c>
      <c r="W116">
        <f t="shared" si="51"/>
        <v>5.3288171823793258</v>
      </c>
      <c r="Y116" s="12" t="e">
        <f t="shared" ref="Y116:Y120" si="73">(SUM(W116:W120))/X116</f>
        <v>#DIV/0!</v>
      </c>
      <c r="AA116" s="12" t="e">
        <f t="shared" si="52"/>
        <v>#DIV/0!</v>
      </c>
      <c r="AB116" s="12" t="e">
        <f t="shared" si="41"/>
        <v>#DIV/0!</v>
      </c>
      <c r="AC116">
        <f t="shared" si="42"/>
        <v>0</v>
      </c>
      <c r="AD116" s="12" t="e">
        <f t="shared" si="53"/>
        <v>#DIV/0!</v>
      </c>
      <c r="AE116" t="e">
        <f t="shared" si="54"/>
        <v>#DIV/0!</v>
      </c>
      <c r="AF116" t="e">
        <f t="shared" si="55"/>
        <v>#DIV/0!</v>
      </c>
      <c r="AG116">
        <f t="shared" si="55"/>
        <v>0</v>
      </c>
      <c r="AH116">
        <v>20</v>
      </c>
      <c r="AI116" t="e">
        <f t="shared" si="56"/>
        <v>#DIV/0!</v>
      </c>
      <c r="AJ116">
        <f t="shared" si="57"/>
        <v>0</v>
      </c>
      <c r="AK116" t="e">
        <f t="shared" si="58"/>
        <v>#DIV/0!</v>
      </c>
      <c r="AL116">
        <f t="shared" si="58"/>
        <v>0</v>
      </c>
      <c r="AM116" t="e">
        <f t="shared" si="59"/>
        <v>#DIV/0!</v>
      </c>
      <c r="AN116">
        <f t="shared" si="59"/>
        <v>0</v>
      </c>
      <c r="AO116" s="31" t="e">
        <f t="shared" si="60"/>
        <v>#DIV/0!</v>
      </c>
      <c r="AP116">
        <f t="shared" si="61"/>
        <v>0</v>
      </c>
      <c r="AQ116" s="31" t="e">
        <f t="shared" si="43"/>
        <v>#DIV/0!</v>
      </c>
      <c r="AR116" s="12">
        <v>20</v>
      </c>
      <c r="AT116" s="12" t="e">
        <f t="shared" si="62"/>
        <v>#DIV/0!</v>
      </c>
      <c r="AU116">
        <f t="shared" si="63"/>
        <v>0</v>
      </c>
      <c r="AV116" s="12" t="e">
        <f t="shared" si="44"/>
        <v>#DIV/0!</v>
      </c>
      <c r="AW116" s="12">
        <v>20</v>
      </c>
      <c r="AX116" t="e">
        <f t="shared" si="64"/>
        <v>#DIV/0!</v>
      </c>
      <c r="AY116" t="e">
        <f t="shared" si="65"/>
        <v>#DIV/0!</v>
      </c>
      <c r="AZ116" s="12" t="e">
        <f t="shared" si="66"/>
        <v>#DIV/0!</v>
      </c>
      <c r="BA116">
        <f t="shared" si="67"/>
        <v>0</v>
      </c>
      <c r="BB116" s="12" t="e">
        <f t="shared" si="68"/>
        <v>#DIV/0!</v>
      </c>
      <c r="BD116" t="e">
        <f t="shared" si="69"/>
        <v>#DIV/0!</v>
      </c>
      <c r="BE116" t="e">
        <f t="shared" si="70"/>
        <v>#DIV/0!</v>
      </c>
      <c r="BF116" t="e">
        <f t="shared" si="71"/>
        <v>#DIV/0!</v>
      </c>
      <c r="BH116">
        <v>2.4278</v>
      </c>
      <c r="BI116" s="12"/>
      <c r="BJ116" s="12"/>
      <c r="BK116" s="12"/>
      <c r="BL116" s="12"/>
      <c r="BM116">
        <v>4.8741500000000002</v>
      </c>
      <c r="BT116" s="2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2"/>
      <c r="CF116" s="2"/>
      <c r="CG116" s="2"/>
    </row>
    <row r="117" spans="5:85" ht="16.2">
      <c r="E117" s="12">
        <v>20</v>
      </c>
      <c r="F117" s="12">
        <v>1.007825032</v>
      </c>
      <c r="G117" s="12">
        <v>15.9949146221</v>
      </c>
      <c r="H117" s="12">
        <f t="shared" si="39"/>
        <v>18.0105646861</v>
      </c>
      <c r="I117" s="12">
        <f t="shared" si="45"/>
        <v>360.21129372199999</v>
      </c>
      <c r="J117" s="12">
        <f t="shared" si="46"/>
        <v>361.21911875400002</v>
      </c>
      <c r="K117">
        <f t="shared" si="47"/>
        <v>18.0105646861</v>
      </c>
      <c r="L117">
        <f t="shared" si="48"/>
        <v>343.20855406790002</v>
      </c>
      <c r="M117" s="12">
        <v>20</v>
      </c>
      <c r="N117" s="12" t="s">
        <v>384</v>
      </c>
      <c r="O117" s="12"/>
      <c r="P117">
        <v>5.0796099999999997</v>
      </c>
      <c r="Q117">
        <v>0.99212</v>
      </c>
      <c r="R117">
        <v>2.2660499999999999</v>
      </c>
      <c r="S117">
        <v>0.99875000000000003</v>
      </c>
      <c r="T117">
        <f t="shared" si="49"/>
        <v>5.9807837244698296</v>
      </c>
      <c r="U117">
        <f t="shared" si="50"/>
        <v>2.6680699815211915</v>
      </c>
      <c r="V117">
        <f t="shared" si="40"/>
        <v>2.5350386869568671</v>
      </c>
      <c r="W117">
        <f t="shared" si="51"/>
        <v>5.4169505087747671</v>
      </c>
      <c r="Y117" s="12" t="e">
        <f t="shared" si="73"/>
        <v>#DIV/0!</v>
      </c>
      <c r="AA117" s="12" t="e">
        <f t="shared" si="52"/>
        <v>#DIV/0!</v>
      </c>
      <c r="AB117" s="12" t="e">
        <f t="shared" si="41"/>
        <v>#DIV/0!</v>
      </c>
      <c r="AC117">
        <f t="shared" si="42"/>
        <v>0</v>
      </c>
      <c r="AD117" s="12" t="e">
        <f t="shared" si="53"/>
        <v>#DIV/0!</v>
      </c>
      <c r="AE117" t="e">
        <f t="shared" si="54"/>
        <v>#DIV/0!</v>
      </c>
      <c r="AF117" t="e">
        <f t="shared" si="55"/>
        <v>#DIV/0!</v>
      </c>
      <c r="AG117">
        <f t="shared" si="55"/>
        <v>0</v>
      </c>
      <c r="AH117">
        <v>20</v>
      </c>
      <c r="AI117" t="e">
        <f t="shared" si="56"/>
        <v>#DIV/0!</v>
      </c>
      <c r="AJ117">
        <f t="shared" si="57"/>
        <v>0</v>
      </c>
      <c r="AK117" t="e">
        <f t="shared" si="58"/>
        <v>#DIV/0!</v>
      </c>
      <c r="AL117">
        <f t="shared" si="58"/>
        <v>0</v>
      </c>
      <c r="AM117" t="e">
        <f t="shared" si="59"/>
        <v>#DIV/0!</v>
      </c>
      <c r="AN117">
        <f t="shared" si="59"/>
        <v>0</v>
      </c>
      <c r="AO117" s="31" t="e">
        <f t="shared" si="60"/>
        <v>#DIV/0!</v>
      </c>
      <c r="AP117">
        <f t="shared" si="61"/>
        <v>0</v>
      </c>
      <c r="AQ117" s="31" t="e">
        <f t="shared" si="43"/>
        <v>#DIV/0!</v>
      </c>
      <c r="AR117" s="12">
        <v>20</v>
      </c>
      <c r="AT117" s="12" t="e">
        <f t="shared" si="62"/>
        <v>#DIV/0!</v>
      </c>
      <c r="AU117">
        <f t="shared" si="63"/>
        <v>0</v>
      </c>
      <c r="AV117" s="12" t="e">
        <f t="shared" si="44"/>
        <v>#DIV/0!</v>
      </c>
      <c r="AW117" s="12">
        <v>20</v>
      </c>
      <c r="AX117" t="e">
        <f t="shared" si="64"/>
        <v>#DIV/0!</v>
      </c>
      <c r="AY117" t="e">
        <f t="shared" si="65"/>
        <v>#DIV/0!</v>
      </c>
      <c r="AZ117" s="12" t="e">
        <f t="shared" si="66"/>
        <v>#DIV/0!</v>
      </c>
      <c r="BA117">
        <f t="shared" si="67"/>
        <v>0</v>
      </c>
      <c r="BB117" s="12" t="e">
        <f t="shared" si="68"/>
        <v>#DIV/0!</v>
      </c>
      <c r="BD117" t="e">
        <f t="shared" si="69"/>
        <v>#DIV/0!</v>
      </c>
      <c r="BE117" t="e">
        <f t="shared" si="70"/>
        <v>#DIV/0!</v>
      </c>
      <c r="BF117" t="e">
        <f t="shared" si="71"/>
        <v>#DIV/0!</v>
      </c>
      <c r="BH117">
        <v>2.41222</v>
      </c>
      <c r="BI117" s="12"/>
      <c r="BJ117" s="12"/>
      <c r="BK117" s="12"/>
      <c r="BL117" s="12"/>
      <c r="BM117">
        <v>4.82728</v>
      </c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</row>
    <row r="118" spans="5:85" ht="16.2">
      <c r="E118" s="12">
        <v>20</v>
      </c>
      <c r="F118" s="12">
        <v>1.007825032</v>
      </c>
      <c r="G118" s="12">
        <v>15.9949146221</v>
      </c>
      <c r="H118" s="12">
        <f t="shared" si="39"/>
        <v>18.0105646861</v>
      </c>
      <c r="I118" s="12">
        <f t="shared" si="45"/>
        <v>360.21129372199999</v>
      </c>
      <c r="J118" s="12">
        <f t="shared" si="46"/>
        <v>361.21911875400002</v>
      </c>
      <c r="K118">
        <f t="shared" si="47"/>
        <v>18.0105646861</v>
      </c>
      <c r="L118">
        <f t="shared" si="48"/>
        <v>343.20855406790002</v>
      </c>
      <c r="M118" s="12">
        <v>20</v>
      </c>
      <c r="N118" s="12" t="s">
        <v>385</v>
      </c>
      <c r="O118" s="12"/>
      <c r="P118">
        <v>5.0013399999999999</v>
      </c>
      <c r="Q118">
        <v>0.99202999999999997</v>
      </c>
      <c r="R118">
        <v>2.3308</v>
      </c>
      <c r="S118">
        <v>0.99885999999999997</v>
      </c>
      <c r="T118">
        <f t="shared" si="49"/>
        <v>5.8886278420075442</v>
      </c>
      <c r="U118">
        <f t="shared" si="50"/>
        <v>2.7443072804790685</v>
      </c>
      <c r="V118">
        <f t="shared" si="40"/>
        <v>2.6074747563200571</v>
      </c>
      <c r="W118">
        <f t="shared" si="51"/>
        <v>5.2798686779900201</v>
      </c>
      <c r="Y118" s="12" t="e">
        <f t="shared" si="73"/>
        <v>#DIV/0!</v>
      </c>
      <c r="AA118" s="12" t="e">
        <f t="shared" si="52"/>
        <v>#DIV/0!</v>
      </c>
      <c r="AB118" s="12" t="e">
        <f t="shared" si="41"/>
        <v>#DIV/0!</v>
      </c>
      <c r="AC118">
        <f t="shared" si="42"/>
        <v>0</v>
      </c>
      <c r="AD118" s="12" t="e">
        <f t="shared" si="53"/>
        <v>#DIV/0!</v>
      </c>
      <c r="AE118" t="e">
        <f t="shared" si="54"/>
        <v>#DIV/0!</v>
      </c>
      <c r="AF118" t="e">
        <f t="shared" si="55"/>
        <v>#DIV/0!</v>
      </c>
      <c r="AG118">
        <f t="shared" si="55"/>
        <v>0</v>
      </c>
      <c r="AH118">
        <v>20</v>
      </c>
      <c r="AI118" t="e">
        <f t="shared" si="56"/>
        <v>#DIV/0!</v>
      </c>
      <c r="AJ118">
        <f t="shared" si="57"/>
        <v>0</v>
      </c>
      <c r="AK118" t="e">
        <f t="shared" si="58"/>
        <v>#DIV/0!</v>
      </c>
      <c r="AL118">
        <f t="shared" si="58"/>
        <v>0</v>
      </c>
      <c r="AM118" t="e">
        <f t="shared" si="59"/>
        <v>#DIV/0!</v>
      </c>
      <c r="AN118">
        <f t="shared" si="59"/>
        <v>0</v>
      </c>
      <c r="AO118" s="31" t="e">
        <f t="shared" si="60"/>
        <v>#DIV/0!</v>
      </c>
      <c r="AP118">
        <f t="shared" si="61"/>
        <v>0</v>
      </c>
      <c r="AQ118" s="31" t="e">
        <f t="shared" si="43"/>
        <v>#DIV/0!</v>
      </c>
      <c r="AR118" s="12">
        <v>20</v>
      </c>
      <c r="AT118" s="12" t="e">
        <f t="shared" si="62"/>
        <v>#DIV/0!</v>
      </c>
      <c r="AU118">
        <f t="shared" si="63"/>
        <v>0</v>
      </c>
      <c r="AV118" s="12" t="e">
        <f t="shared" si="44"/>
        <v>#DIV/0!</v>
      </c>
      <c r="AW118" s="12">
        <v>20</v>
      </c>
      <c r="AX118" t="e">
        <f t="shared" si="64"/>
        <v>#DIV/0!</v>
      </c>
      <c r="AY118" t="e">
        <f t="shared" si="65"/>
        <v>#DIV/0!</v>
      </c>
      <c r="AZ118" s="12" t="e">
        <f t="shared" si="66"/>
        <v>#DIV/0!</v>
      </c>
      <c r="BA118">
        <f t="shared" si="67"/>
        <v>0</v>
      </c>
      <c r="BB118" s="12" t="e">
        <f t="shared" si="68"/>
        <v>#DIV/0!</v>
      </c>
      <c r="BD118" t="e">
        <f t="shared" si="69"/>
        <v>#DIV/0!</v>
      </c>
      <c r="BE118" t="e">
        <f t="shared" si="70"/>
        <v>#DIV/0!</v>
      </c>
      <c r="BF118" t="e">
        <f t="shared" si="71"/>
        <v>#DIV/0!</v>
      </c>
      <c r="BH118">
        <v>2.33405</v>
      </c>
      <c r="BI118" s="12"/>
      <c r="BJ118" s="12"/>
      <c r="BK118" s="12"/>
      <c r="BL118" s="12"/>
      <c r="BM118">
        <v>4.9139600000000003</v>
      </c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</row>
    <row r="119" spans="5:85" ht="16.2">
      <c r="E119" s="12">
        <v>20</v>
      </c>
      <c r="F119" s="12">
        <v>1.007825032</v>
      </c>
      <c r="G119" s="12">
        <v>15.9949146221</v>
      </c>
      <c r="H119" s="12">
        <f t="shared" si="39"/>
        <v>18.0105646861</v>
      </c>
      <c r="I119" s="12">
        <f t="shared" si="45"/>
        <v>360.21129372199999</v>
      </c>
      <c r="J119" s="12">
        <f t="shared" si="46"/>
        <v>361.21911875400002</v>
      </c>
      <c r="K119">
        <f t="shared" si="47"/>
        <v>18.0105646861</v>
      </c>
      <c r="L119">
        <f t="shared" si="48"/>
        <v>343.20855406790002</v>
      </c>
      <c r="M119" s="12">
        <v>20</v>
      </c>
      <c r="N119" s="12" t="s">
        <v>386</v>
      </c>
      <c r="O119" s="12"/>
      <c r="P119">
        <v>5.3002099999999999</v>
      </c>
      <c r="Q119">
        <v>0.99131000000000002</v>
      </c>
      <c r="R119">
        <v>2.37425</v>
      </c>
      <c r="S119">
        <v>0.99895</v>
      </c>
      <c r="T119">
        <f t="shared" si="49"/>
        <v>6.240520375436744</v>
      </c>
      <c r="U119">
        <f t="shared" si="50"/>
        <v>2.7954657459573657</v>
      </c>
      <c r="V119">
        <f t="shared" si="40"/>
        <v>2.6560824352981363</v>
      </c>
      <c r="W119">
        <f t="shared" si="51"/>
        <v>5.6470630112600908</v>
      </c>
      <c r="Y119" s="12" t="e">
        <f t="shared" si="73"/>
        <v>#DIV/0!</v>
      </c>
      <c r="AA119" s="12" t="e">
        <f t="shared" si="52"/>
        <v>#DIV/0!</v>
      </c>
      <c r="AB119" s="12" t="e">
        <f t="shared" si="41"/>
        <v>#DIV/0!</v>
      </c>
      <c r="AC119">
        <f t="shared" si="42"/>
        <v>0</v>
      </c>
      <c r="AD119" s="12" t="e">
        <f t="shared" si="53"/>
        <v>#DIV/0!</v>
      </c>
      <c r="AE119" t="e">
        <f t="shared" si="54"/>
        <v>#DIV/0!</v>
      </c>
      <c r="AF119" t="e">
        <f t="shared" si="55"/>
        <v>#DIV/0!</v>
      </c>
      <c r="AG119">
        <f t="shared" si="55"/>
        <v>0</v>
      </c>
      <c r="AH119">
        <v>20</v>
      </c>
      <c r="AI119" t="e">
        <f t="shared" si="56"/>
        <v>#DIV/0!</v>
      </c>
      <c r="AJ119">
        <f t="shared" si="57"/>
        <v>0</v>
      </c>
      <c r="AK119" t="e">
        <f t="shared" si="58"/>
        <v>#DIV/0!</v>
      </c>
      <c r="AL119">
        <f t="shared" si="58"/>
        <v>0</v>
      </c>
      <c r="AM119" t="e">
        <f t="shared" si="59"/>
        <v>#DIV/0!</v>
      </c>
      <c r="AN119">
        <f t="shared" si="59"/>
        <v>0</v>
      </c>
      <c r="AO119" s="31" t="e">
        <f t="shared" si="60"/>
        <v>#DIV/0!</v>
      </c>
      <c r="AP119">
        <f t="shared" si="61"/>
        <v>0</v>
      </c>
      <c r="AQ119" s="31" t="e">
        <f t="shared" si="43"/>
        <v>#DIV/0!</v>
      </c>
      <c r="AR119" s="12">
        <v>20</v>
      </c>
      <c r="AT119" s="12" t="e">
        <f t="shared" si="62"/>
        <v>#DIV/0!</v>
      </c>
      <c r="AU119">
        <f t="shared" si="63"/>
        <v>0</v>
      </c>
      <c r="AV119" s="12" t="e">
        <f t="shared" si="44"/>
        <v>#DIV/0!</v>
      </c>
      <c r="AW119" s="12">
        <v>20</v>
      </c>
      <c r="AX119" t="e">
        <f t="shared" si="64"/>
        <v>#DIV/0!</v>
      </c>
      <c r="AY119" t="e">
        <f t="shared" si="65"/>
        <v>#DIV/0!</v>
      </c>
      <c r="AZ119" s="12" t="e">
        <f t="shared" si="66"/>
        <v>#DIV/0!</v>
      </c>
      <c r="BA119">
        <f t="shared" si="67"/>
        <v>0</v>
      </c>
      <c r="BB119" s="12" t="e">
        <f t="shared" si="68"/>
        <v>#DIV/0!</v>
      </c>
      <c r="BD119" t="e">
        <f t="shared" si="69"/>
        <v>#DIV/0!</v>
      </c>
      <c r="BE119" t="e">
        <f t="shared" si="70"/>
        <v>#DIV/0!</v>
      </c>
      <c r="BF119" t="e">
        <f t="shared" si="71"/>
        <v>#DIV/0!</v>
      </c>
      <c r="BH119">
        <v>2.3750300000000002</v>
      </c>
      <c r="BM119">
        <v>4.68947</v>
      </c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</row>
    <row r="120" spans="5:85" ht="16.2">
      <c r="F120" s="12">
        <v>1.007825032</v>
      </c>
      <c r="G120" s="12">
        <v>15.9949146221</v>
      </c>
      <c r="H120" s="12">
        <f t="shared" si="39"/>
        <v>18.0105646861</v>
      </c>
      <c r="I120" s="12">
        <f t="shared" si="45"/>
        <v>0</v>
      </c>
      <c r="J120" s="12">
        <f t="shared" si="46"/>
        <v>1.007825032</v>
      </c>
      <c r="K120">
        <f t="shared" si="47"/>
        <v>18.0105646861</v>
      </c>
      <c r="L120">
        <f t="shared" si="48"/>
        <v>-17.002739654100001</v>
      </c>
      <c r="N120" s="12"/>
      <c r="O120" s="12"/>
      <c r="T120">
        <f t="shared" si="49"/>
        <v>0</v>
      </c>
      <c r="U120">
        <f t="shared" si="50"/>
        <v>0</v>
      </c>
      <c r="V120">
        <f t="shared" si="40"/>
        <v>0</v>
      </c>
      <c r="W120">
        <f t="shared" si="51"/>
        <v>0</v>
      </c>
      <c r="Y120" s="12" t="e">
        <f t="shared" si="73"/>
        <v>#DIV/0!</v>
      </c>
      <c r="AA120" s="12" t="e">
        <f t="shared" si="52"/>
        <v>#DIV/0!</v>
      </c>
      <c r="AB120" s="12" t="e">
        <f t="shared" si="41"/>
        <v>#DIV/0!</v>
      </c>
      <c r="AC120">
        <f t="shared" si="42"/>
        <v>0</v>
      </c>
      <c r="AD120" s="12" t="e">
        <f t="shared" si="53"/>
        <v>#DIV/0!</v>
      </c>
      <c r="AE120" t="e">
        <f t="shared" si="54"/>
        <v>#DIV/0!</v>
      </c>
      <c r="AF120" t="e">
        <f t="shared" si="55"/>
        <v>#DIV/0!</v>
      </c>
      <c r="AG120">
        <f t="shared" si="55"/>
        <v>0</v>
      </c>
      <c r="AI120" t="e">
        <f t="shared" si="56"/>
        <v>#DIV/0!</v>
      </c>
      <c r="AJ120">
        <f t="shared" si="57"/>
        <v>0</v>
      </c>
      <c r="AK120" t="e">
        <f t="shared" si="58"/>
        <v>#DIV/0!</v>
      </c>
      <c r="AL120">
        <f t="shared" si="58"/>
        <v>0</v>
      </c>
      <c r="AM120" t="e">
        <f t="shared" si="59"/>
        <v>#DIV/0!</v>
      </c>
      <c r="AN120">
        <f t="shared" si="59"/>
        <v>0</v>
      </c>
      <c r="AO120" s="31" t="e">
        <f t="shared" si="60"/>
        <v>#DIV/0!</v>
      </c>
      <c r="AP120">
        <f t="shared" si="61"/>
        <v>0</v>
      </c>
      <c r="AQ120" s="31" t="e">
        <f t="shared" si="43"/>
        <v>#DIV/0!</v>
      </c>
      <c r="AT120" s="12" t="e">
        <f t="shared" si="62"/>
        <v>#DIV/0!</v>
      </c>
      <c r="AU120">
        <f t="shared" si="63"/>
        <v>0</v>
      </c>
      <c r="AV120" s="12" t="e">
        <f t="shared" si="44"/>
        <v>#DIV/0!</v>
      </c>
      <c r="AX120" t="e">
        <f t="shared" si="64"/>
        <v>#DIV/0!</v>
      </c>
      <c r="AY120" t="e">
        <f t="shared" si="65"/>
        <v>#DIV/0!</v>
      </c>
      <c r="AZ120" s="12" t="e">
        <f t="shared" si="66"/>
        <v>#DIV/0!</v>
      </c>
      <c r="BA120">
        <f t="shared" si="67"/>
        <v>0</v>
      </c>
      <c r="BB120" s="12" t="e">
        <f t="shared" si="68"/>
        <v>#DIV/0!</v>
      </c>
      <c r="BD120" t="e">
        <f t="shared" si="69"/>
        <v>#DIV/0!</v>
      </c>
      <c r="BE120" t="e">
        <f t="shared" si="70"/>
        <v>#DIV/0!</v>
      </c>
      <c r="BF120" t="e">
        <f t="shared" si="71"/>
        <v>#DIV/0!</v>
      </c>
      <c r="BH120" s="12">
        <v>2.3983300000000001</v>
      </c>
      <c r="BM120" s="12">
        <v>4.6184599999999998</v>
      </c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</row>
    <row r="121" spans="5:85" ht="16.2">
      <c r="E121" s="12">
        <v>21</v>
      </c>
      <c r="F121" s="12">
        <v>1.007825032</v>
      </c>
      <c r="G121" s="12">
        <v>15.9949146221</v>
      </c>
      <c r="H121" s="12">
        <f t="shared" si="39"/>
        <v>18.0105646861</v>
      </c>
      <c r="I121" s="12">
        <f t="shared" si="45"/>
        <v>378.22185840809999</v>
      </c>
      <c r="J121" s="12">
        <f t="shared" si="46"/>
        <v>379.22968344010002</v>
      </c>
      <c r="K121">
        <f t="shared" si="47"/>
        <v>18.0105646861</v>
      </c>
      <c r="L121">
        <f t="shared" si="48"/>
        <v>361.21911875400002</v>
      </c>
      <c r="M121" s="12">
        <v>21</v>
      </c>
      <c r="N121" s="12" t="s">
        <v>387</v>
      </c>
      <c r="O121" s="12"/>
      <c r="P121">
        <v>4.8841400000000004</v>
      </c>
      <c r="Q121">
        <v>0.99380999999999997</v>
      </c>
      <c r="R121">
        <v>2.4595699999999998</v>
      </c>
      <c r="S121">
        <v>0.99907000000000001</v>
      </c>
      <c r="T121">
        <f t="shared" si="49"/>
        <v>5.7506353873687308</v>
      </c>
      <c r="U121">
        <f t="shared" si="50"/>
        <v>2.8959223690783857</v>
      </c>
      <c r="V121">
        <f t="shared" si="40"/>
        <v>2.7583877840188054</v>
      </c>
      <c r="W121">
        <f t="shared" si="51"/>
        <v>5.0458997405253045</v>
      </c>
      <c r="X121">
        <v>4</v>
      </c>
      <c r="Y121" s="12">
        <f>(SUM(W121:W124))/X121</f>
        <v>5.2190983252803376</v>
      </c>
      <c r="Z121">
        <v>5.5580718879273512</v>
      </c>
      <c r="AA121" s="12">
        <f t="shared" si="52"/>
        <v>0.33897356264701362</v>
      </c>
      <c r="AB121" s="12">
        <f t="shared" si="41"/>
        <v>1.6254531647393801E-2</v>
      </c>
      <c r="AC121">
        <f t="shared" si="42"/>
        <v>1.8434519495393219E-2</v>
      </c>
      <c r="AD121" s="12">
        <f t="shared" si="53"/>
        <v>2.1799878479994185E-3</v>
      </c>
      <c r="AE121">
        <f t="shared" si="54"/>
        <v>2.6042628412651719E-21</v>
      </c>
      <c r="AF121">
        <f t="shared" si="55"/>
        <v>125.7505292709814</v>
      </c>
      <c r="AG121">
        <f t="shared" si="55"/>
        <v>142.61564920411638</v>
      </c>
      <c r="AH121">
        <v>21</v>
      </c>
      <c r="AI121">
        <f t="shared" si="56"/>
        <v>139.026407988226</v>
      </c>
      <c r="AJ121">
        <f t="shared" si="57"/>
        <v>157.67203165428447</v>
      </c>
      <c r="AK121">
        <f t="shared" si="58"/>
        <v>4.510751346288424E-20</v>
      </c>
      <c r="AL121">
        <f t="shared" si="58"/>
        <v>5.1157139089490631E-20</v>
      </c>
      <c r="AM121">
        <f t="shared" si="59"/>
        <v>27164.384186782278</v>
      </c>
      <c r="AN121">
        <f t="shared" si="59"/>
        <v>30807.554516766406</v>
      </c>
      <c r="AO121" s="31">
        <f t="shared" si="60"/>
        <v>27.164384186782279</v>
      </c>
      <c r="AP121">
        <f t="shared" si="61"/>
        <v>30.807554516766405</v>
      </c>
      <c r="AQ121" s="31">
        <f t="shared" si="43"/>
        <v>3.6431703299841267</v>
      </c>
      <c r="AR121" s="12">
        <v>21</v>
      </c>
      <c r="AT121" s="12">
        <f t="shared" si="62"/>
        <v>0.28153898726773363</v>
      </c>
      <c r="AU121">
        <f t="shared" si="63"/>
        <v>0.31929778489387928</v>
      </c>
      <c r="AV121" s="12">
        <f t="shared" si="44"/>
        <v>3.7758797626145646E-2</v>
      </c>
      <c r="AW121" s="12">
        <v>21</v>
      </c>
      <c r="AX121">
        <f t="shared" si="64"/>
        <v>1.0765464953122954E-20</v>
      </c>
      <c r="AY121">
        <f t="shared" si="65"/>
        <v>6483.1156382982126</v>
      </c>
      <c r="AZ121" s="12">
        <f t="shared" si="66"/>
        <v>6.4831156382982122</v>
      </c>
      <c r="BA121">
        <f t="shared" si="67"/>
        <v>7.3526032135327277</v>
      </c>
      <c r="BB121" s="12">
        <f t="shared" si="68"/>
        <v>0.86948757523451548</v>
      </c>
      <c r="BD121">
        <f t="shared" si="69"/>
        <v>16.254531647393801</v>
      </c>
      <c r="BE121">
        <f t="shared" si="70"/>
        <v>1.1980367700125588E-2</v>
      </c>
      <c r="BF121">
        <f t="shared" si="71"/>
        <v>11.980367700125589</v>
      </c>
      <c r="BH121" s="12">
        <v>2.3563700000000001</v>
      </c>
      <c r="BM121" s="12">
        <v>5.2385000000000002</v>
      </c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</row>
    <row r="122" spans="5:85" ht="16.2">
      <c r="E122" s="12">
        <v>21</v>
      </c>
      <c r="F122" s="12">
        <v>1.007825032</v>
      </c>
      <c r="G122" s="12">
        <v>15.9949146221</v>
      </c>
      <c r="H122" s="12">
        <f t="shared" si="39"/>
        <v>18.0105646861</v>
      </c>
      <c r="I122" s="12">
        <f t="shared" si="45"/>
        <v>378.22185840809999</v>
      </c>
      <c r="J122" s="12">
        <f t="shared" si="46"/>
        <v>379.22968344010002</v>
      </c>
      <c r="K122">
        <f t="shared" si="47"/>
        <v>18.0105646861</v>
      </c>
      <c r="L122">
        <f t="shared" si="48"/>
        <v>361.21911875400002</v>
      </c>
      <c r="M122" s="12">
        <v>21</v>
      </c>
      <c r="N122" s="12" t="s">
        <v>388</v>
      </c>
      <c r="O122" s="12"/>
      <c r="P122">
        <v>5.2836600000000002</v>
      </c>
      <c r="Q122">
        <v>0.99126000000000003</v>
      </c>
      <c r="R122">
        <v>2.4917500000000001</v>
      </c>
      <c r="S122">
        <v>0.99885999999999997</v>
      </c>
      <c r="T122">
        <f t="shared" si="49"/>
        <v>6.2210342395641129</v>
      </c>
      <c r="U122">
        <f t="shared" si="50"/>
        <v>2.933811423602934</v>
      </c>
      <c r="V122">
        <f t="shared" si="40"/>
        <v>2.7944773927267201</v>
      </c>
      <c r="W122">
        <f t="shared" si="51"/>
        <v>5.5580718879273512</v>
      </c>
      <c r="Y122" s="12" t="e">
        <f t="shared" ref="Y122:Y166" si="74">(SUM(W122:W125))/X122</f>
        <v>#DIV/0!</v>
      </c>
      <c r="AA122" s="12" t="e">
        <f t="shared" si="52"/>
        <v>#DIV/0!</v>
      </c>
      <c r="AB122" s="12" t="e">
        <f t="shared" si="41"/>
        <v>#DIV/0!</v>
      </c>
      <c r="AC122">
        <f t="shared" si="42"/>
        <v>0</v>
      </c>
      <c r="AD122" s="12" t="e">
        <f t="shared" si="53"/>
        <v>#DIV/0!</v>
      </c>
      <c r="AE122" t="e">
        <f t="shared" si="54"/>
        <v>#DIV/0!</v>
      </c>
      <c r="AF122" t="e">
        <f t="shared" si="55"/>
        <v>#DIV/0!</v>
      </c>
      <c r="AG122">
        <f t="shared" si="55"/>
        <v>0</v>
      </c>
      <c r="AH122">
        <v>21</v>
      </c>
      <c r="AI122" t="e">
        <f t="shared" si="56"/>
        <v>#DIV/0!</v>
      </c>
      <c r="AJ122">
        <f t="shared" si="57"/>
        <v>0</v>
      </c>
      <c r="AK122" t="e">
        <f t="shared" si="58"/>
        <v>#DIV/0!</v>
      </c>
      <c r="AL122">
        <f t="shared" si="58"/>
        <v>0</v>
      </c>
      <c r="AM122" t="e">
        <f t="shared" si="59"/>
        <v>#DIV/0!</v>
      </c>
      <c r="AN122">
        <f t="shared" si="59"/>
        <v>0</v>
      </c>
      <c r="AO122" s="31" t="e">
        <f t="shared" si="60"/>
        <v>#DIV/0!</v>
      </c>
      <c r="AP122">
        <f t="shared" si="61"/>
        <v>0</v>
      </c>
      <c r="AQ122" s="31" t="e">
        <f t="shared" si="43"/>
        <v>#DIV/0!</v>
      </c>
      <c r="AR122" s="12">
        <v>21</v>
      </c>
      <c r="AT122" s="12" t="e">
        <f t="shared" si="62"/>
        <v>#DIV/0!</v>
      </c>
      <c r="AU122">
        <f t="shared" si="63"/>
        <v>0</v>
      </c>
      <c r="AV122" s="12" t="e">
        <f t="shared" si="44"/>
        <v>#DIV/0!</v>
      </c>
      <c r="AW122" s="12">
        <v>21</v>
      </c>
      <c r="AX122" t="e">
        <f t="shared" si="64"/>
        <v>#DIV/0!</v>
      </c>
      <c r="AY122" t="e">
        <f t="shared" si="65"/>
        <v>#DIV/0!</v>
      </c>
      <c r="AZ122" s="12" t="e">
        <f t="shared" si="66"/>
        <v>#DIV/0!</v>
      </c>
      <c r="BA122">
        <f t="shared" si="67"/>
        <v>0</v>
      </c>
      <c r="BB122" s="12" t="e">
        <f t="shared" si="68"/>
        <v>#DIV/0!</v>
      </c>
      <c r="BD122" t="e">
        <f t="shared" si="69"/>
        <v>#DIV/0!</v>
      </c>
      <c r="BE122" t="e">
        <f t="shared" si="70"/>
        <v>#DIV/0!</v>
      </c>
      <c r="BF122" t="e">
        <f t="shared" si="71"/>
        <v>#DIV/0!</v>
      </c>
      <c r="BH122" s="12">
        <v>2.4279199999999999</v>
      </c>
      <c r="BM122" s="12">
        <v>4.6919199999999996</v>
      </c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</row>
    <row r="123" spans="5:85" ht="16.2">
      <c r="E123" s="12">
        <v>21</v>
      </c>
      <c r="F123" s="12">
        <v>1.007825032</v>
      </c>
      <c r="G123" s="12">
        <v>15.9949146221</v>
      </c>
      <c r="H123" s="12">
        <f t="shared" si="39"/>
        <v>18.0105646861</v>
      </c>
      <c r="I123" s="12">
        <f t="shared" si="45"/>
        <v>378.22185840809999</v>
      </c>
      <c r="J123" s="12">
        <f t="shared" si="46"/>
        <v>379.22968344010002</v>
      </c>
      <c r="K123">
        <f t="shared" si="47"/>
        <v>18.0105646861</v>
      </c>
      <c r="L123">
        <f t="shared" si="48"/>
        <v>361.21911875400002</v>
      </c>
      <c r="M123" s="12">
        <v>21</v>
      </c>
      <c r="N123" s="12" t="s">
        <v>389</v>
      </c>
      <c r="O123" s="12"/>
      <c r="P123">
        <v>5.0225799999999996</v>
      </c>
      <c r="Q123">
        <v>0.98939999999999995</v>
      </c>
      <c r="R123">
        <v>2.4809800000000002</v>
      </c>
      <c r="S123">
        <v>0.99907999999999997</v>
      </c>
      <c r="T123">
        <f t="shared" si="49"/>
        <v>5.9136360308857725</v>
      </c>
      <c r="U123">
        <f t="shared" si="50"/>
        <v>2.9211307176604424</v>
      </c>
      <c r="V123">
        <f t="shared" si="40"/>
        <v>2.7823989251759356</v>
      </c>
      <c r="W123">
        <f t="shared" si="51"/>
        <v>5.2181747121929751</v>
      </c>
      <c r="Y123" s="12" t="e">
        <f t="shared" si="74"/>
        <v>#DIV/0!</v>
      </c>
      <c r="AA123" s="12" t="e">
        <f t="shared" si="52"/>
        <v>#DIV/0!</v>
      </c>
      <c r="AB123" s="12" t="e">
        <f t="shared" si="41"/>
        <v>#DIV/0!</v>
      </c>
      <c r="AC123">
        <f t="shared" si="42"/>
        <v>0</v>
      </c>
      <c r="AD123" s="12" t="e">
        <f t="shared" si="53"/>
        <v>#DIV/0!</v>
      </c>
      <c r="AE123" t="e">
        <f t="shared" si="54"/>
        <v>#DIV/0!</v>
      </c>
      <c r="AF123" t="e">
        <f t="shared" si="55"/>
        <v>#DIV/0!</v>
      </c>
      <c r="AG123">
        <f t="shared" si="55"/>
        <v>0</v>
      </c>
      <c r="AH123">
        <v>21</v>
      </c>
      <c r="AI123" t="e">
        <f t="shared" si="56"/>
        <v>#DIV/0!</v>
      </c>
      <c r="AJ123">
        <f t="shared" si="57"/>
        <v>0</v>
      </c>
      <c r="AK123" t="e">
        <f t="shared" si="58"/>
        <v>#DIV/0!</v>
      </c>
      <c r="AL123">
        <f t="shared" si="58"/>
        <v>0</v>
      </c>
      <c r="AM123" t="e">
        <f t="shared" si="59"/>
        <v>#DIV/0!</v>
      </c>
      <c r="AN123">
        <f t="shared" si="59"/>
        <v>0</v>
      </c>
      <c r="AO123" s="31" t="e">
        <f t="shared" si="60"/>
        <v>#DIV/0!</v>
      </c>
      <c r="AP123">
        <f t="shared" si="61"/>
        <v>0</v>
      </c>
      <c r="AQ123" s="31" t="e">
        <f t="shared" si="43"/>
        <v>#DIV/0!</v>
      </c>
      <c r="AR123" s="12">
        <v>21</v>
      </c>
      <c r="AT123" s="12" t="e">
        <f t="shared" si="62"/>
        <v>#DIV/0!</v>
      </c>
      <c r="AU123">
        <f t="shared" si="63"/>
        <v>0</v>
      </c>
      <c r="AV123" s="12" t="e">
        <f t="shared" si="44"/>
        <v>#DIV/0!</v>
      </c>
      <c r="AW123" s="12">
        <v>21</v>
      </c>
      <c r="AX123" t="e">
        <f t="shared" si="64"/>
        <v>#DIV/0!</v>
      </c>
      <c r="AY123" t="e">
        <f t="shared" si="65"/>
        <v>#DIV/0!</v>
      </c>
      <c r="AZ123" s="12" t="e">
        <f t="shared" si="66"/>
        <v>#DIV/0!</v>
      </c>
      <c r="BA123">
        <f t="shared" si="67"/>
        <v>0</v>
      </c>
      <c r="BB123" s="12" t="e">
        <f t="shared" si="68"/>
        <v>#DIV/0!</v>
      </c>
      <c r="BD123" t="e">
        <f t="shared" si="69"/>
        <v>#DIV/0!</v>
      </c>
      <c r="BE123" t="e">
        <f t="shared" si="70"/>
        <v>#DIV/0!</v>
      </c>
      <c r="BF123" t="e">
        <f t="shared" si="71"/>
        <v>#DIV/0!</v>
      </c>
      <c r="BH123" s="12">
        <v>2.4900600000000002</v>
      </c>
      <c r="BI123" s="12"/>
      <c r="BJ123" s="12"/>
      <c r="BK123" s="12"/>
      <c r="BL123" s="12"/>
      <c r="BM123" s="12">
        <v>4.9540699999999998</v>
      </c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</row>
    <row r="124" spans="5:85" ht="16.2">
      <c r="E124" s="12">
        <v>21</v>
      </c>
      <c r="F124" s="12">
        <v>1.007825032</v>
      </c>
      <c r="G124" s="12">
        <v>15.9949146221</v>
      </c>
      <c r="H124" s="12">
        <f t="shared" si="39"/>
        <v>18.0105646861</v>
      </c>
      <c r="I124" s="12">
        <f t="shared" si="45"/>
        <v>378.22185840809999</v>
      </c>
      <c r="J124" s="12">
        <f t="shared" si="46"/>
        <v>379.22968344010002</v>
      </c>
      <c r="K124">
        <f t="shared" si="47"/>
        <v>18.0105646861</v>
      </c>
      <c r="L124">
        <f t="shared" si="48"/>
        <v>361.21911875400002</v>
      </c>
      <c r="M124" s="12">
        <v>21</v>
      </c>
      <c r="N124" s="12" t="s">
        <v>390</v>
      </c>
      <c r="O124" s="12"/>
      <c r="P124">
        <v>4.8898599999999997</v>
      </c>
      <c r="Q124">
        <v>0.99321999999999999</v>
      </c>
      <c r="R124">
        <v>2.4584700000000002</v>
      </c>
      <c r="S124">
        <v>0.99892000000000003</v>
      </c>
      <c r="T124">
        <f t="shared" si="49"/>
        <v>5.7573701726975184</v>
      </c>
      <c r="U124">
        <f t="shared" si="50"/>
        <v>2.894627218053619</v>
      </c>
      <c r="V124">
        <f t="shared" si="40"/>
        <v>2.7571541429504802</v>
      </c>
      <c r="W124">
        <f t="shared" si="51"/>
        <v>5.0542469604757194</v>
      </c>
      <c r="Y124" s="12" t="e">
        <f t="shared" si="74"/>
        <v>#DIV/0!</v>
      </c>
      <c r="AA124" s="12" t="e">
        <f t="shared" si="52"/>
        <v>#DIV/0!</v>
      </c>
      <c r="AB124" s="12" t="e">
        <f t="shared" si="41"/>
        <v>#DIV/0!</v>
      </c>
      <c r="AC124">
        <f t="shared" si="42"/>
        <v>0</v>
      </c>
      <c r="AD124" s="12" t="e">
        <f t="shared" si="53"/>
        <v>#DIV/0!</v>
      </c>
      <c r="AE124" t="e">
        <f t="shared" si="54"/>
        <v>#DIV/0!</v>
      </c>
      <c r="AF124" t="e">
        <f t="shared" si="55"/>
        <v>#DIV/0!</v>
      </c>
      <c r="AG124">
        <f t="shared" si="55"/>
        <v>0</v>
      </c>
      <c r="AH124">
        <v>21</v>
      </c>
      <c r="AI124" t="e">
        <f t="shared" si="56"/>
        <v>#DIV/0!</v>
      </c>
      <c r="AJ124">
        <f t="shared" si="57"/>
        <v>0</v>
      </c>
      <c r="AK124" t="e">
        <f t="shared" si="58"/>
        <v>#DIV/0!</v>
      </c>
      <c r="AL124">
        <f t="shared" si="58"/>
        <v>0</v>
      </c>
      <c r="AM124" t="e">
        <f t="shared" si="59"/>
        <v>#DIV/0!</v>
      </c>
      <c r="AN124">
        <f t="shared" si="59"/>
        <v>0</v>
      </c>
      <c r="AO124" s="31" t="e">
        <f t="shared" si="60"/>
        <v>#DIV/0!</v>
      </c>
      <c r="AP124">
        <f t="shared" si="61"/>
        <v>0</v>
      </c>
      <c r="AQ124" s="31" t="e">
        <f t="shared" si="43"/>
        <v>#DIV/0!</v>
      </c>
      <c r="AR124" s="12">
        <v>21</v>
      </c>
      <c r="AT124" s="12" t="e">
        <f t="shared" si="62"/>
        <v>#DIV/0!</v>
      </c>
      <c r="AU124">
        <f t="shared" si="63"/>
        <v>0</v>
      </c>
      <c r="AV124" s="12" t="e">
        <f t="shared" si="44"/>
        <v>#DIV/0!</v>
      </c>
      <c r="AW124" s="12">
        <v>21</v>
      </c>
      <c r="AX124" t="e">
        <f t="shared" si="64"/>
        <v>#DIV/0!</v>
      </c>
      <c r="AY124" t="e">
        <f t="shared" si="65"/>
        <v>#DIV/0!</v>
      </c>
      <c r="AZ124" s="12" t="e">
        <f t="shared" si="66"/>
        <v>#DIV/0!</v>
      </c>
      <c r="BA124">
        <f t="shared" si="67"/>
        <v>0</v>
      </c>
      <c r="BB124" s="12" t="e">
        <f t="shared" si="68"/>
        <v>#DIV/0!</v>
      </c>
      <c r="BD124" t="e">
        <f t="shared" si="69"/>
        <v>#DIV/0!</v>
      </c>
      <c r="BE124" t="e">
        <f t="shared" si="70"/>
        <v>#DIV/0!</v>
      </c>
      <c r="BF124" t="e">
        <f t="shared" si="71"/>
        <v>#DIV/0!</v>
      </c>
      <c r="BH124">
        <v>2.3609399999999998</v>
      </c>
      <c r="BI124" s="12"/>
      <c r="BJ124" s="12"/>
      <c r="BK124" s="12"/>
      <c r="BL124" s="12"/>
      <c r="BM124">
        <v>4.9058299999999999</v>
      </c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</row>
    <row r="125" spans="5:85" ht="16.2">
      <c r="F125" s="12">
        <v>1.007825032</v>
      </c>
      <c r="G125" s="12">
        <v>15.9949146221</v>
      </c>
      <c r="H125" s="12">
        <f t="shared" si="39"/>
        <v>18.0105646861</v>
      </c>
      <c r="I125" s="12">
        <f t="shared" si="45"/>
        <v>0</v>
      </c>
      <c r="J125" s="12">
        <f t="shared" si="46"/>
        <v>1.007825032</v>
      </c>
      <c r="K125">
        <f t="shared" si="47"/>
        <v>18.0105646861</v>
      </c>
      <c r="L125">
        <f t="shared" si="48"/>
        <v>-17.002739654100001</v>
      </c>
      <c r="N125" s="12"/>
      <c r="O125" s="12"/>
      <c r="T125">
        <f t="shared" si="49"/>
        <v>0</v>
      </c>
      <c r="U125">
        <f t="shared" si="50"/>
        <v>0</v>
      </c>
      <c r="V125">
        <f t="shared" si="40"/>
        <v>0</v>
      </c>
      <c r="W125">
        <f t="shared" si="51"/>
        <v>0</v>
      </c>
      <c r="Y125" s="12" t="e">
        <f t="shared" si="74"/>
        <v>#DIV/0!</v>
      </c>
      <c r="AA125" s="12" t="e">
        <f t="shared" si="52"/>
        <v>#DIV/0!</v>
      </c>
      <c r="AB125" s="12" t="e">
        <f t="shared" si="41"/>
        <v>#DIV/0!</v>
      </c>
      <c r="AC125">
        <f t="shared" si="42"/>
        <v>0</v>
      </c>
      <c r="AD125" s="12" t="e">
        <f t="shared" si="53"/>
        <v>#DIV/0!</v>
      </c>
      <c r="AE125" t="e">
        <f t="shared" si="54"/>
        <v>#DIV/0!</v>
      </c>
      <c r="AF125" t="e">
        <f t="shared" si="55"/>
        <v>#DIV/0!</v>
      </c>
      <c r="AG125">
        <f t="shared" si="55"/>
        <v>0</v>
      </c>
      <c r="AI125" t="e">
        <f t="shared" si="56"/>
        <v>#DIV/0!</v>
      </c>
      <c r="AJ125">
        <f t="shared" si="57"/>
        <v>0</v>
      </c>
      <c r="AK125" t="e">
        <f t="shared" si="58"/>
        <v>#DIV/0!</v>
      </c>
      <c r="AL125">
        <f t="shared" si="58"/>
        <v>0</v>
      </c>
      <c r="AM125" t="e">
        <f t="shared" si="59"/>
        <v>#DIV/0!</v>
      </c>
      <c r="AN125">
        <f t="shared" si="59"/>
        <v>0</v>
      </c>
      <c r="AO125" s="31" t="e">
        <f t="shared" si="60"/>
        <v>#DIV/0!</v>
      </c>
      <c r="AP125">
        <f t="shared" si="61"/>
        <v>0</v>
      </c>
      <c r="AQ125" s="31" t="e">
        <f t="shared" si="43"/>
        <v>#DIV/0!</v>
      </c>
      <c r="AT125" s="12" t="e">
        <f t="shared" si="62"/>
        <v>#DIV/0!</v>
      </c>
      <c r="AU125">
        <f t="shared" si="63"/>
        <v>0</v>
      </c>
      <c r="AV125" s="12" t="e">
        <f t="shared" si="44"/>
        <v>#DIV/0!</v>
      </c>
      <c r="AX125" t="e">
        <f t="shared" si="64"/>
        <v>#DIV/0!</v>
      </c>
      <c r="AY125" t="e">
        <f t="shared" si="65"/>
        <v>#DIV/0!</v>
      </c>
      <c r="AZ125" s="12" t="e">
        <f t="shared" si="66"/>
        <v>#DIV/0!</v>
      </c>
      <c r="BA125">
        <f t="shared" si="67"/>
        <v>0</v>
      </c>
      <c r="BB125" s="12" t="e">
        <f t="shared" si="68"/>
        <v>#DIV/0!</v>
      </c>
      <c r="BD125" t="e">
        <f t="shared" si="69"/>
        <v>#DIV/0!</v>
      </c>
      <c r="BE125" t="e">
        <f t="shared" si="70"/>
        <v>#DIV/0!</v>
      </c>
      <c r="BF125" t="e">
        <f t="shared" si="71"/>
        <v>#DIV/0!</v>
      </c>
      <c r="BH125">
        <v>2.4537900000000001</v>
      </c>
      <c r="BI125" s="12"/>
      <c r="BJ125" s="12"/>
      <c r="BK125" s="12"/>
      <c r="BL125" s="12"/>
      <c r="BM125">
        <v>4.7276300000000004</v>
      </c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</row>
    <row r="126" spans="5:85" ht="16.2">
      <c r="E126" s="12">
        <v>22</v>
      </c>
      <c r="F126" s="12">
        <v>1.007825032</v>
      </c>
      <c r="G126" s="12">
        <v>15.9949146221</v>
      </c>
      <c r="H126" s="12">
        <f t="shared" si="39"/>
        <v>18.0105646861</v>
      </c>
      <c r="I126" s="12">
        <f t="shared" si="45"/>
        <v>396.23242309419999</v>
      </c>
      <c r="J126" s="12">
        <f t="shared" si="46"/>
        <v>397.24024812620002</v>
      </c>
      <c r="K126">
        <f t="shared" si="47"/>
        <v>18.0105646861</v>
      </c>
      <c r="L126">
        <f t="shared" si="48"/>
        <v>379.22968344010002</v>
      </c>
      <c r="M126" s="12">
        <v>22</v>
      </c>
      <c r="N126" s="12" t="s">
        <v>391</v>
      </c>
      <c r="O126" s="12"/>
      <c r="P126">
        <v>5.0965499999999997</v>
      </c>
      <c r="Q126">
        <v>0.99478</v>
      </c>
      <c r="R126">
        <v>2.3997299999999999</v>
      </c>
      <c r="S126">
        <v>0.99892999999999998</v>
      </c>
      <c r="T126">
        <f t="shared" si="49"/>
        <v>6.000729050251242</v>
      </c>
      <c r="U126">
        <f t="shared" si="50"/>
        <v>2.8254661533310599</v>
      </c>
      <c r="V126">
        <f t="shared" si="40"/>
        <v>2.6973617098286775</v>
      </c>
      <c r="W126">
        <f t="shared" si="51"/>
        <v>5.3603161232225185</v>
      </c>
      <c r="X126">
        <v>4</v>
      </c>
      <c r="Y126" s="12">
        <f t="shared" si="74"/>
        <v>5.2845923203832914</v>
      </c>
      <c r="Z126">
        <v>5.5205371437455089</v>
      </c>
      <c r="AA126" s="12">
        <f t="shared" si="52"/>
        <v>0.23594482336221745</v>
      </c>
      <c r="AB126" s="12">
        <f t="shared" si="41"/>
        <v>1.7417135419875485E-2</v>
      </c>
      <c r="AC126">
        <f t="shared" si="42"/>
        <v>1.9007124633517523E-2</v>
      </c>
      <c r="AD126" s="12">
        <f t="shared" si="53"/>
        <v>1.5899892136420381E-3</v>
      </c>
      <c r="AE126">
        <f t="shared" si="54"/>
        <v>2.7905324840619372E-21</v>
      </c>
      <c r="AF126">
        <f t="shared" si="55"/>
        <v>134.74482347111311</v>
      </c>
      <c r="AG126">
        <f t="shared" si="55"/>
        <v>147.04551533280053</v>
      </c>
      <c r="AH126">
        <v>22</v>
      </c>
      <c r="AI126">
        <f t="shared" si="56"/>
        <v>148.24332720049108</v>
      </c>
      <c r="AJ126">
        <f t="shared" si="57"/>
        <v>161.77628113126283</v>
      </c>
      <c r="AK126">
        <f t="shared" si="58"/>
        <v>4.8097969114221887E-20</v>
      </c>
      <c r="AL126">
        <f t="shared" si="58"/>
        <v>5.2488774504781771E-20</v>
      </c>
      <c r="AM126">
        <f t="shared" si="59"/>
        <v>28965.278981688487</v>
      </c>
      <c r="AN126">
        <f t="shared" si="59"/>
        <v>31609.484245113283</v>
      </c>
      <c r="AO126" s="31">
        <f t="shared" si="60"/>
        <v>28.965278981688488</v>
      </c>
      <c r="AP126">
        <f t="shared" si="61"/>
        <v>31.609484245113283</v>
      </c>
      <c r="AQ126" s="31">
        <f t="shared" si="43"/>
        <v>2.6442052634247943</v>
      </c>
      <c r="AR126" s="12">
        <v>22</v>
      </c>
      <c r="AT126" s="12">
        <f t="shared" si="62"/>
        <v>0.30020394551774743</v>
      </c>
      <c r="AU126">
        <f t="shared" si="63"/>
        <v>0.32760920038654218</v>
      </c>
      <c r="AV126" s="12">
        <f t="shared" si="44"/>
        <v>2.7405254868794748E-2</v>
      </c>
      <c r="AW126" s="12">
        <v>22</v>
      </c>
      <c r="AX126">
        <f t="shared" si="64"/>
        <v>1.1479174112348364E-20</v>
      </c>
      <c r="AY126">
        <f t="shared" si="65"/>
        <v>6912.921413665923</v>
      </c>
      <c r="AZ126" s="12">
        <f t="shared" si="66"/>
        <v>6.9129214136659227</v>
      </c>
      <c r="BA126">
        <f t="shared" si="67"/>
        <v>7.5439936432554706</v>
      </c>
      <c r="BB126" s="12">
        <f t="shared" si="68"/>
        <v>0.6310722295895479</v>
      </c>
      <c r="BD126">
        <f t="shared" si="69"/>
        <v>17.417135419875486</v>
      </c>
      <c r="BE126">
        <f t="shared" si="70"/>
        <v>1.2774620265685932E-2</v>
      </c>
      <c r="BF126">
        <f t="shared" si="71"/>
        <v>12.774620265685932</v>
      </c>
      <c r="BG126" s="12"/>
      <c r="BH126">
        <v>2.43113</v>
      </c>
      <c r="BI126" s="12"/>
      <c r="BJ126" s="12"/>
      <c r="BK126" s="12"/>
      <c r="BL126" s="12"/>
      <c r="BM126">
        <v>4.61083</v>
      </c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</row>
    <row r="127" spans="5:85" ht="16.2">
      <c r="E127" s="12">
        <v>22</v>
      </c>
      <c r="F127" s="12">
        <v>1.007825032</v>
      </c>
      <c r="G127" s="12">
        <v>15.9949146221</v>
      </c>
      <c r="H127" s="12">
        <f t="shared" si="39"/>
        <v>18.0105646861</v>
      </c>
      <c r="I127" s="12">
        <f t="shared" si="45"/>
        <v>396.23242309419999</v>
      </c>
      <c r="J127" s="12">
        <f t="shared" si="46"/>
        <v>397.24024812620002</v>
      </c>
      <c r="K127">
        <f t="shared" si="47"/>
        <v>18.0105646861</v>
      </c>
      <c r="L127">
        <f t="shared" si="48"/>
        <v>379.22968344010002</v>
      </c>
      <c r="M127" s="12">
        <v>22</v>
      </c>
      <c r="N127" s="12" t="s">
        <v>392</v>
      </c>
      <c r="O127" s="12"/>
      <c r="P127">
        <v>4.8947200000000004</v>
      </c>
      <c r="Q127">
        <v>0.99399000000000004</v>
      </c>
      <c r="R127">
        <v>2.42733</v>
      </c>
      <c r="S127">
        <v>0.99897000000000002</v>
      </c>
      <c r="T127">
        <f t="shared" si="49"/>
        <v>5.7630923854069449</v>
      </c>
      <c r="U127">
        <f t="shared" si="50"/>
        <v>2.8579626699524869</v>
      </c>
      <c r="V127">
        <f t="shared" si="40"/>
        <v>2.7283848595960558</v>
      </c>
      <c r="W127">
        <f t="shared" si="51"/>
        <v>5.0763323276419285</v>
      </c>
      <c r="Y127" s="12" t="e">
        <f t="shared" si="74"/>
        <v>#DIV/0!</v>
      </c>
      <c r="AA127" s="12" t="e">
        <f t="shared" si="52"/>
        <v>#DIV/0!</v>
      </c>
      <c r="AB127" s="12" t="e">
        <f t="shared" si="41"/>
        <v>#DIV/0!</v>
      </c>
      <c r="AC127">
        <f t="shared" si="42"/>
        <v>0</v>
      </c>
      <c r="AD127" s="12" t="e">
        <f t="shared" si="53"/>
        <v>#DIV/0!</v>
      </c>
      <c r="AE127" t="e">
        <f t="shared" si="54"/>
        <v>#DIV/0!</v>
      </c>
      <c r="AF127" t="e">
        <f t="shared" si="55"/>
        <v>#DIV/0!</v>
      </c>
      <c r="AG127">
        <f t="shared" si="55"/>
        <v>0</v>
      </c>
      <c r="AH127">
        <v>22</v>
      </c>
      <c r="AI127" t="e">
        <f t="shared" si="56"/>
        <v>#DIV/0!</v>
      </c>
      <c r="AJ127">
        <f t="shared" si="57"/>
        <v>0</v>
      </c>
      <c r="AK127" t="e">
        <f t="shared" si="58"/>
        <v>#DIV/0!</v>
      </c>
      <c r="AL127">
        <f t="shared" si="58"/>
        <v>0</v>
      </c>
      <c r="AM127" t="e">
        <f t="shared" si="59"/>
        <v>#DIV/0!</v>
      </c>
      <c r="AN127">
        <f t="shared" si="59"/>
        <v>0</v>
      </c>
      <c r="AO127" s="31" t="e">
        <f t="shared" si="60"/>
        <v>#DIV/0!</v>
      </c>
      <c r="AP127">
        <f t="shared" si="61"/>
        <v>0</v>
      </c>
      <c r="AQ127" s="31" t="e">
        <f t="shared" si="43"/>
        <v>#DIV/0!</v>
      </c>
      <c r="AR127" s="12">
        <v>22</v>
      </c>
      <c r="AT127" s="12" t="e">
        <f t="shared" si="62"/>
        <v>#DIV/0!</v>
      </c>
      <c r="AU127">
        <f t="shared" si="63"/>
        <v>0</v>
      </c>
      <c r="AV127" s="12" t="e">
        <f t="shared" si="44"/>
        <v>#DIV/0!</v>
      </c>
      <c r="AW127" s="12">
        <v>22</v>
      </c>
      <c r="AX127" t="e">
        <f t="shared" si="64"/>
        <v>#DIV/0!</v>
      </c>
      <c r="AY127" t="e">
        <f t="shared" si="65"/>
        <v>#DIV/0!</v>
      </c>
      <c r="AZ127" s="12" t="e">
        <f t="shared" si="66"/>
        <v>#DIV/0!</v>
      </c>
      <c r="BA127">
        <f t="shared" si="67"/>
        <v>0</v>
      </c>
      <c r="BB127" s="12" t="e">
        <f t="shared" si="68"/>
        <v>#DIV/0!</v>
      </c>
      <c r="BD127" t="e">
        <f t="shared" si="69"/>
        <v>#DIV/0!</v>
      </c>
      <c r="BE127" t="e">
        <f t="shared" si="70"/>
        <v>#DIV/0!</v>
      </c>
      <c r="BF127" t="e">
        <f t="shared" si="71"/>
        <v>#DIV/0!</v>
      </c>
      <c r="BG127" s="12"/>
      <c r="BH127">
        <v>2.19658</v>
      </c>
      <c r="BM127">
        <v>4.7581800000000003</v>
      </c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</row>
    <row r="128" spans="5:85" ht="16.2">
      <c r="E128" s="12">
        <v>22</v>
      </c>
      <c r="F128" s="12">
        <v>1.007825032</v>
      </c>
      <c r="G128" s="12">
        <v>15.9949146221</v>
      </c>
      <c r="H128" s="12">
        <f t="shared" si="39"/>
        <v>18.0105646861</v>
      </c>
      <c r="I128" s="12">
        <f t="shared" si="45"/>
        <v>396.23242309419999</v>
      </c>
      <c r="J128" s="12">
        <f t="shared" si="46"/>
        <v>397.24024812620002</v>
      </c>
      <c r="K128">
        <f t="shared" si="47"/>
        <v>18.0105646861</v>
      </c>
      <c r="L128">
        <f t="shared" si="48"/>
        <v>379.22968344010002</v>
      </c>
      <c r="M128" s="12">
        <v>22</v>
      </c>
      <c r="N128" s="12" t="s">
        <v>393</v>
      </c>
      <c r="O128" s="12"/>
      <c r="P128">
        <v>5.2616199999999997</v>
      </c>
      <c r="Q128">
        <v>0.99628000000000005</v>
      </c>
      <c r="R128">
        <v>2.5009899999999998</v>
      </c>
      <c r="S128">
        <v>0.99841999999999997</v>
      </c>
      <c r="T128">
        <f t="shared" si="49"/>
        <v>6.1950841226678719</v>
      </c>
      <c r="U128">
        <f t="shared" si="50"/>
        <v>2.9446906922109766</v>
      </c>
      <c r="V128">
        <f t="shared" si="40"/>
        <v>2.8111807006056613</v>
      </c>
      <c r="W128">
        <f t="shared" si="51"/>
        <v>5.5205371437455089</v>
      </c>
      <c r="Y128" s="12" t="e">
        <f t="shared" si="74"/>
        <v>#DIV/0!</v>
      </c>
      <c r="AA128" s="12" t="e">
        <f t="shared" si="52"/>
        <v>#DIV/0!</v>
      </c>
      <c r="AB128" s="12" t="e">
        <f t="shared" si="41"/>
        <v>#DIV/0!</v>
      </c>
      <c r="AC128">
        <f t="shared" si="42"/>
        <v>0</v>
      </c>
      <c r="AD128" s="12" t="e">
        <f t="shared" si="53"/>
        <v>#DIV/0!</v>
      </c>
      <c r="AE128" t="e">
        <f t="shared" si="54"/>
        <v>#DIV/0!</v>
      </c>
      <c r="AF128" t="e">
        <f t="shared" si="55"/>
        <v>#DIV/0!</v>
      </c>
      <c r="AG128">
        <f t="shared" si="55"/>
        <v>0</v>
      </c>
      <c r="AH128">
        <v>22</v>
      </c>
      <c r="AI128" t="e">
        <f t="shared" si="56"/>
        <v>#DIV/0!</v>
      </c>
      <c r="AJ128">
        <f t="shared" si="57"/>
        <v>0</v>
      </c>
      <c r="AK128" t="e">
        <f t="shared" si="58"/>
        <v>#DIV/0!</v>
      </c>
      <c r="AL128">
        <f t="shared" si="58"/>
        <v>0</v>
      </c>
      <c r="AM128" t="e">
        <f t="shared" si="59"/>
        <v>#DIV/0!</v>
      </c>
      <c r="AN128">
        <f t="shared" si="59"/>
        <v>0</v>
      </c>
      <c r="AO128" s="31" t="e">
        <f t="shared" si="60"/>
        <v>#DIV/0!</v>
      </c>
      <c r="AP128">
        <f t="shared" si="61"/>
        <v>0</v>
      </c>
      <c r="AQ128" s="31" t="e">
        <f t="shared" si="43"/>
        <v>#DIV/0!</v>
      </c>
      <c r="AR128" s="12">
        <v>22</v>
      </c>
      <c r="AT128" s="12" t="e">
        <f t="shared" si="62"/>
        <v>#DIV/0!</v>
      </c>
      <c r="AU128">
        <f t="shared" si="63"/>
        <v>0</v>
      </c>
      <c r="AV128" s="12" t="e">
        <f t="shared" si="44"/>
        <v>#DIV/0!</v>
      </c>
      <c r="AW128" s="12">
        <v>22</v>
      </c>
      <c r="AX128" t="e">
        <f t="shared" si="64"/>
        <v>#DIV/0!</v>
      </c>
      <c r="AY128" t="e">
        <f t="shared" si="65"/>
        <v>#DIV/0!</v>
      </c>
      <c r="AZ128" s="12" t="e">
        <f t="shared" si="66"/>
        <v>#DIV/0!</v>
      </c>
      <c r="BA128">
        <f t="shared" si="67"/>
        <v>0</v>
      </c>
      <c r="BB128" s="12" t="e">
        <f t="shared" si="68"/>
        <v>#DIV/0!</v>
      </c>
      <c r="BD128" t="e">
        <f t="shared" si="69"/>
        <v>#DIV/0!</v>
      </c>
      <c r="BE128" t="e">
        <f t="shared" si="70"/>
        <v>#DIV/0!</v>
      </c>
      <c r="BF128" t="e">
        <f t="shared" si="71"/>
        <v>#DIV/0!</v>
      </c>
      <c r="BG128" s="12"/>
      <c r="BH128">
        <v>2.2925</v>
      </c>
      <c r="BM128">
        <v>4.64107</v>
      </c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</row>
    <row r="129" spans="5:85" ht="16.2">
      <c r="E129" s="12">
        <v>22</v>
      </c>
      <c r="F129" s="12">
        <v>1.007825032</v>
      </c>
      <c r="G129" s="12">
        <v>15.9949146221</v>
      </c>
      <c r="H129" s="12">
        <f t="shared" si="39"/>
        <v>18.0105646861</v>
      </c>
      <c r="I129" s="12">
        <f t="shared" si="45"/>
        <v>396.23242309419999</v>
      </c>
      <c r="J129" s="12">
        <f t="shared" si="46"/>
        <v>397.24024812620002</v>
      </c>
      <c r="K129">
        <f t="shared" si="47"/>
        <v>18.0105646861</v>
      </c>
      <c r="L129">
        <f t="shared" si="48"/>
        <v>379.22968344010002</v>
      </c>
      <c r="M129" s="12">
        <v>22</v>
      </c>
      <c r="N129" s="12" t="s">
        <v>394</v>
      </c>
      <c r="O129" s="12"/>
      <c r="P129">
        <v>5.0044300000000002</v>
      </c>
      <c r="Q129">
        <v>0.99431000000000003</v>
      </c>
      <c r="R129">
        <v>2.4964599999999999</v>
      </c>
      <c r="S129">
        <v>0.99882000000000004</v>
      </c>
      <c r="T129">
        <f t="shared" si="49"/>
        <v>5.8922660389771169</v>
      </c>
      <c r="U129">
        <f t="shared" si="50"/>
        <v>2.9393570248089818</v>
      </c>
      <c r="V129">
        <f t="shared" si="40"/>
        <v>2.8060888575460154</v>
      </c>
      <c r="W129">
        <f t="shared" si="51"/>
        <v>5.1811836869232089</v>
      </c>
      <c r="Y129" s="12" t="e">
        <f t="shared" si="74"/>
        <v>#DIV/0!</v>
      </c>
      <c r="AA129" s="12" t="e">
        <f t="shared" si="52"/>
        <v>#DIV/0!</v>
      </c>
      <c r="AB129" s="12" t="e">
        <f t="shared" si="41"/>
        <v>#DIV/0!</v>
      </c>
      <c r="AC129">
        <f t="shared" si="42"/>
        <v>0</v>
      </c>
      <c r="AD129" s="12" t="e">
        <f t="shared" si="53"/>
        <v>#DIV/0!</v>
      </c>
      <c r="AE129" t="e">
        <f t="shared" si="54"/>
        <v>#DIV/0!</v>
      </c>
      <c r="AF129" t="e">
        <f t="shared" si="55"/>
        <v>#DIV/0!</v>
      </c>
      <c r="AG129">
        <f t="shared" si="55"/>
        <v>0</v>
      </c>
      <c r="AH129">
        <v>22</v>
      </c>
      <c r="AI129" t="e">
        <f t="shared" si="56"/>
        <v>#DIV/0!</v>
      </c>
      <c r="AJ129">
        <f t="shared" si="57"/>
        <v>0</v>
      </c>
      <c r="AK129" t="e">
        <f t="shared" si="58"/>
        <v>#DIV/0!</v>
      </c>
      <c r="AL129">
        <f t="shared" si="58"/>
        <v>0</v>
      </c>
      <c r="AM129" t="e">
        <f t="shared" si="59"/>
        <v>#DIV/0!</v>
      </c>
      <c r="AN129">
        <f t="shared" si="59"/>
        <v>0</v>
      </c>
      <c r="AO129" s="31" t="e">
        <f t="shared" si="60"/>
        <v>#DIV/0!</v>
      </c>
      <c r="AP129">
        <f t="shared" si="61"/>
        <v>0</v>
      </c>
      <c r="AQ129" s="31" t="e">
        <f t="shared" si="43"/>
        <v>#DIV/0!</v>
      </c>
      <c r="AR129" s="12">
        <v>22</v>
      </c>
      <c r="AT129" s="12" t="e">
        <f t="shared" si="62"/>
        <v>#DIV/0!</v>
      </c>
      <c r="AU129">
        <f t="shared" si="63"/>
        <v>0</v>
      </c>
      <c r="AV129" s="12" t="e">
        <f t="shared" si="44"/>
        <v>#DIV/0!</v>
      </c>
      <c r="AW129" s="12">
        <v>22</v>
      </c>
      <c r="AX129" t="e">
        <f t="shared" si="64"/>
        <v>#DIV/0!</v>
      </c>
      <c r="AY129" t="e">
        <f t="shared" si="65"/>
        <v>#DIV/0!</v>
      </c>
      <c r="AZ129" s="12" t="e">
        <f t="shared" si="66"/>
        <v>#DIV/0!</v>
      </c>
      <c r="BA129">
        <f t="shared" si="67"/>
        <v>0</v>
      </c>
      <c r="BB129" s="12" t="e">
        <f t="shared" si="68"/>
        <v>#DIV/0!</v>
      </c>
      <c r="BD129" t="e">
        <f t="shared" si="69"/>
        <v>#DIV/0!</v>
      </c>
      <c r="BE129" t="e">
        <f t="shared" si="70"/>
        <v>#DIV/0!</v>
      </c>
      <c r="BF129" t="e">
        <f t="shared" si="71"/>
        <v>#DIV/0!</v>
      </c>
      <c r="BG129" s="12"/>
      <c r="BH129">
        <v>2.3176600000000001</v>
      </c>
      <c r="BM129">
        <v>4.6907300000000003</v>
      </c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</row>
    <row r="130" spans="5:85" ht="16.2">
      <c r="F130" s="12">
        <v>1.007825032</v>
      </c>
      <c r="G130" s="12">
        <v>15.9949146221</v>
      </c>
      <c r="H130" s="12">
        <f t="shared" si="39"/>
        <v>18.0105646861</v>
      </c>
      <c r="I130" s="12">
        <f t="shared" si="45"/>
        <v>0</v>
      </c>
      <c r="J130" s="12">
        <f t="shared" si="46"/>
        <v>1.007825032</v>
      </c>
      <c r="K130">
        <f t="shared" si="47"/>
        <v>18.0105646861</v>
      </c>
      <c r="L130">
        <f t="shared" si="48"/>
        <v>-17.002739654100001</v>
      </c>
      <c r="N130" s="12"/>
      <c r="O130" s="12"/>
      <c r="T130">
        <f t="shared" si="49"/>
        <v>0</v>
      </c>
      <c r="U130">
        <f t="shared" si="50"/>
        <v>0</v>
      </c>
      <c r="V130">
        <f t="shared" si="40"/>
        <v>0</v>
      </c>
      <c r="W130">
        <f t="shared" si="51"/>
        <v>0</v>
      </c>
      <c r="Y130" s="12" t="e">
        <f t="shared" si="74"/>
        <v>#DIV/0!</v>
      </c>
      <c r="AA130" s="12" t="e">
        <f t="shared" si="52"/>
        <v>#DIV/0!</v>
      </c>
      <c r="AB130" s="12" t="e">
        <f t="shared" si="41"/>
        <v>#DIV/0!</v>
      </c>
      <c r="AC130">
        <f t="shared" si="42"/>
        <v>0</v>
      </c>
      <c r="AD130" s="12" t="e">
        <f t="shared" si="53"/>
        <v>#DIV/0!</v>
      </c>
      <c r="AE130" t="e">
        <f t="shared" si="54"/>
        <v>#DIV/0!</v>
      </c>
      <c r="AF130" t="e">
        <f t="shared" si="55"/>
        <v>#DIV/0!</v>
      </c>
      <c r="AG130">
        <f t="shared" si="55"/>
        <v>0</v>
      </c>
      <c r="AI130" t="e">
        <f t="shared" si="56"/>
        <v>#DIV/0!</v>
      </c>
      <c r="AJ130">
        <f t="shared" si="57"/>
        <v>0</v>
      </c>
      <c r="AK130" t="e">
        <f t="shared" si="58"/>
        <v>#DIV/0!</v>
      </c>
      <c r="AL130">
        <f t="shared" si="58"/>
        <v>0</v>
      </c>
      <c r="AM130" t="e">
        <f t="shared" si="59"/>
        <v>#DIV/0!</v>
      </c>
      <c r="AN130">
        <f t="shared" si="59"/>
        <v>0</v>
      </c>
      <c r="AO130" s="31" t="e">
        <f t="shared" si="60"/>
        <v>#DIV/0!</v>
      </c>
      <c r="AP130">
        <f t="shared" si="61"/>
        <v>0</v>
      </c>
      <c r="AQ130" s="31" t="e">
        <f t="shared" si="43"/>
        <v>#DIV/0!</v>
      </c>
      <c r="AT130" s="12" t="e">
        <f t="shared" si="62"/>
        <v>#DIV/0!</v>
      </c>
      <c r="AU130">
        <f t="shared" si="63"/>
        <v>0</v>
      </c>
      <c r="AV130" s="12" t="e">
        <f t="shared" si="44"/>
        <v>#DIV/0!</v>
      </c>
      <c r="AX130" t="e">
        <f t="shared" si="64"/>
        <v>#DIV/0!</v>
      </c>
      <c r="AY130" t="e">
        <f t="shared" si="65"/>
        <v>#DIV/0!</v>
      </c>
      <c r="AZ130" s="12" t="e">
        <f t="shared" si="66"/>
        <v>#DIV/0!</v>
      </c>
      <c r="BA130">
        <f t="shared" si="67"/>
        <v>0</v>
      </c>
      <c r="BB130" s="12" t="e">
        <f t="shared" si="68"/>
        <v>#DIV/0!</v>
      </c>
      <c r="BD130" t="e">
        <f t="shared" si="69"/>
        <v>#DIV/0!</v>
      </c>
      <c r="BE130" t="e">
        <f t="shared" si="70"/>
        <v>#DIV/0!</v>
      </c>
      <c r="BF130" t="e">
        <f t="shared" si="71"/>
        <v>#DIV/0!</v>
      </c>
      <c r="BG130" s="12"/>
      <c r="BH130">
        <v>2.2717999999999998</v>
      </c>
      <c r="BM130">
        <v>4.5682099999999997</v>
      </c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</row>
    <row r="131" spans="5:85" ht="16.2">
      <c r="E131" s="12">
        <v>23</v>
      </c>
      <c r="F131" s="12">
        <v>1.007825032</v>
      </c>
      <c r="G131" s="12">
        <v>15.9949146221</v>
      </c>
      <c r="H131" s="12">
        <f t="shared" si="39"/>
        <v>18.0105646861</v>
      </c>
      <c r="I131" s="12">
        <f t="shared" si="45"/>
        <v>414.24298778029998</v>
      </c>
      <c r="J131" s="12">
        <f t="shared" si="46"/>
        <v>415.25081281230001</v>
      </c>
      <c r="K131">
        <f t="shared" si="47"/>
        <v>18.0105646861</v>
      </c>
      <c r="L131">
        <f t="shared" si="48"/>
        <v>397.24024812620002</v>
      </c>
      <c r="M131" s="12">
        <v>23</v>
      </c>
      <c r="N131" s="12" t="s">
        <v>395</v>
      </c>
      <c r="O131" s="12"/>
      <c r="P131">
        <v>5.0548900000000003</v>
      </c>
      <c r="Q131">
        <v>0.99443000000000004</v>
      </c>
      <c r="R131">
        <v>2.3238300000000001</v>
      </c>
      <c r="S131">
        <v>0.99890999999999996</v>
      </c>
      <c r="T131">
        <f t="shared" si="49"/>
        <v>5.9516781487132482</v>
      </c>
      <c r="U131">
        <f t="shared" si="50"/>
        <v>2.7361007326221354</v>
      </c>
      <c r="V131">
        <f t="shared" si="40"/>
        <v>2.6174285525514094</v>
      </c>
      <c r="W131">
        <f t="shared" si="51"/>
        <v>5.345235313637688</v>
      </c>
      <c r="X131">
        <v>4</v>
      </c>
      <c r="Y131" s="12">
        <f t="shared" si="74"/>
        <v>5.3384971609775018</v>
      </c>
      <c r="Z131">
        <v>5.6338859492637381</v>
      </c>
      <c r="AA131" s="12">
        <f t="shared" si="52"/>
        <v>0.29538878828623627</v>
      </c>
      <c r="AB131" s="12">
        <f t="shared" si="41"/>
        <v>1.8541947821186611E-2</v>
      </c>
      <c r="AC131">
        <f t="shared" si="42"/>
        <v>2.0650635656457472E-2</v>
      </c>
      <c r="AD131" s="12">
        <f t="shared" si="53"/>
        <v>2.1086878352708609E-3</v>
      </c>
      <c r="AE131">
        <f t="shared" si="54"/>
        <v>2.9707472822286065E-21</v>
      </c>
      <c r="AF131">
        <f t="shared" si="55"/>
        <v>143.44675090057041</v>
      </c>
      <c r="AG131">
        <f t="shared" si="55"/>
        <v>159.76026993051471</v>
      </c>
      <c r="AH131">
        <v>23</v>
      </c>
      <c r="AI131">
        <f t="shared" si="56"/>
        <v>157.11830314337445</v>
      </c>
      <c r="AJ131">
        <f t="shared" si="57"/>
        <v>174.98662300555549</v>
      </c>
      <c r="AK131">
        <f t="shared" si="58"/>
        <v>5.0977480299321982E-20</v>
      </c>
      <c r="AL131">
        <f t="shared" si="58"/>
        <v>5.67749074961083E-20</v>
      </c>
      <c r="AM131">
        <f t="shared" si="59"/>
        <v>30699.361445944858</v>
      </c>
      <c r="AN131">
        <f t="shared" si="59"/>
        <v>34190.654305569798</v>
      </c>
      <c r="AO131" s="31">
        <f t="shared" si="60"/>
        <v>30.699361445944859</v>
      </c>
      <c r="AP131">
        <f t="shared" si="61"/>
        <v>34.190654305569801</v>
      </c>
      <c r="AQ131" s="31">
        <f t="shared" si="43"/>
        <v>3.4912928596249415</v>
      </c>
      <c r="AR131" s="12">
        <v>23</v>
      </c>
      <c r="AT131" s="12">
        <f t="shared" si="62"/>
        <v>0.31817644279464241</v>
      </c>
      <c r="AU131">
        <f t="shared" si="63"/>
        <v>0.35436114144988223</v>
      </c>
      <c r="AV131" s="12">
        <f t="shared" si="44"/>
        <v>3.6184698655239822E-2</v>
      </c>
      <c r="AW131" s="12">
        <v>23</v>
      </c>
      <c r="AX131">
        <f t="shared" si="64"/>
        <v>1.2166405005064889E-20</v>
      </c>
      <c r="AY131">
        <f t="shared" si="65"/>
        <v>7326.7816015066419</v>
      </c>
      <c r="AZ131" s="12">
        <f t="shared" si="66"/>
        <v>7.3267816015066423</v>
      </c>
      <c r="BA131">
        <f t="shared" si="67"/>
        <v>8.1600217434689597</v>
      </c>
      <c r="BB131" s="12">
        <f t="shared" si="68"/>
        <v>0.83324014196231744</v>
      </c>
      <c r="BD131">
        <f t="shared" si="69"/>
        <v>18.541947821186611</v>
      </c>
      <c r="BE131">
        <f t="shared" si="70"/>
        <v>1.3539406443104227E-2</v>
      </c>
      <c r="BF131">
        <f t="shared" si="71"/>
        <v>13.539406443104227</v>
      </c>
      <c r="BG131" s="12"/>
      <c r="BH131">
        <v>2.3298000000000001</v>
      </c>
      <c r="BM131">
        <v>4.4674100000000001</v>
      </c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</row>
    <row r="132" spans="5:85" ht="16.2">
      <c r="E132" s="12">
        <v>23</v>
      </c>
      <c r="F132" s="12">
        <v>1.007825032</v>
      </c>
      <c r="G132" s="12">
        <v>15.9949146221</v>
      </c>
      <c r="H132" s="12">
        <f t="shared" si="39"/>
        <v>18.0105646861</v>
      </c>
      <c r="I132" s="12">
        <f t="shared" si="45"/>
        <v>414.24298778029998</v>
      </c>
      <c r="J132" s="12">
        <f t="shared" si="46"/>
        <v>415.25081281230001</v>
      </c>
      <c r="K132">
        <f t="shared" si="47"/>
        <v>18.0105646861</v>
      </c>
      <c r="L132">
        <f t="shared" si="48"/>
        <v>397.24024812620002</v>
      </c>
      <c r="M132" s="12">
        <v>23</v>
      </c>
      <c r="N132" s="12" t="s">
        <v>396</v>
      </c>
      <c r="O132" s="12"/>
      <c r="P132">
        <v>5.3188399999999998</v>
      </c>
      <c r="Q132">
        <v>0.99214999999999998</v>
      </c>
      <c r="R132">
        <v>2.4278</v>
      </c>
      <c r="S132">
        <v>0.99863999999999997</v>
      </c>
      <c r="T132">
        <f t="shared" si="49"/>
        <v>6.2624555241562074</v>
      </c>
      <c r="U132">
        <f t="shared" si="50"/>
        <v>2.8585160526630693</v>
      </c>
      <c r="V132">
        <f t="shared" si="40"/>
        <v>2.7345343849955945</v>
      </c>
      <c r="W132">
        <f t="shared" si="51"/>
        <v>5.6338859492637381</v>
      </c>
      <c r="Y132" s="12" t="e">
        <f t="shared" si="74"/>
        <v>#DIV/0!</v>
      </c>
      <c r="AA132" s="12" t="e">
        <f t="shared" si="52"/>
        <v>#DIV/0!</v>
      </c>
      <c r="AB132" s="12" t="e">
        <f t="shared" si="41"/>
        <v>#DIV/0!</v>
      </c>
      <c r="AC132">
        <f t="shared" si="42"/>
        <v>0</v>
      </c>
      <c r="AD132" s="12" t="e">
        <f t="shared" si="53"/>
        <v>#DIV/0!</v>
      </c>
      <c r="AE132" t="e">
        <f t="shared" si="54"/>
        <v>#DIV/0!</v>
      </c>
      <c r="AF132" t="e">
        <f t="shared" si="55"/>
        <v>#DIV/0!</v>
      </c>
      <c r="AG132">
        <f t="shared" si="55"/>
        <v>0</v>
      </c>
      <c r="AH132">
        <v>23</v>
      </c>
      <c r="AI132" t="e">
        <f t="shared" si="56"/>
        <v>#DIV/0!</v>
      </c>
      <c r="AJ132">
        <f t="shared" si="57"/>
        <v>0</v>
      </c>
      <c r="AK132" t="e">
        <f t="shared" si="58"/>
        <v>#DIV/0!</v>
      </c>
      <c r="AL132">
        <f t="shared" si="58"/>
        <v>0</v>
      </c>
      <c r="AM132" t="e">
        <f t="shared" si="59"/>
        <v>#DIV/0!</v>
      </c>
      <c r="AN132">
        <f t="shared" si="59"/>
        <v>0</v>
      </c>
      <c r="AO132" s="31" t="e">
        <f t="shared" si="60"/>
        <v>#DIV/0!</v>
      </c>
      <c r="AP132">
        <f t="shared" si="61"/>
        <v>0</v>
      </c>
      <c r="AQ132" s="31" t="e">
        <f t="shared" si="43"/>
        <v>#DIV/0!</v>
      </c>
      <c r="AR132" s="12">
        <v>23</v>
      </c>
      <c r="AT132" s="12" t="e">
        <f t="shared" si="62"/>
        <v>#DIV/0!</v>
      </c>
      <c r="AU132">
        <f t="shared" si="63"/>
        <v>0</v>
      </c>
      <c r="AV132" s="12" t="e">
        <f t="shared" si="44"/>
        <v>#DIV/0!</v>
      </c>
      <c r="AW132" s="12">
        <v>23</v>
      </c>
      <c r="AX132" t="e">
        <f t="shared" si="64"/>
        <v>#DIV/0!</v>
      </c>
      <c r="AY132" t="e">
        <f t="shared" si="65"/>
        <v>#DIV/0!</v>
      </c>
      <c r="AZ132" s="12" t="e">
        <f t="shared" si="66"/>
        <v>#DIV/0!</v>
      </c>
      <c r="BA132">
        <f t="shared" si="67"/>
        <v>0</v>
      </c>
      <c r="BB132" s="12" t="e">
        <f t="shared" si="68"/>
        <v>#DIV/0!</v>
      </c>
      <c r="BD132" t="e">
        <f t="shared" si="69"/>
        <v>#DIV/0!</v>
      </c>
      <c r="BE132" t="e">
        <f t="shared" si="70"/>
        <v>#DIV/0!</v>
      </c>
      <c r="BF132" t="e">
        <f t="shared" si="71"/>
        <v>#DIV/0!</v>
      </c>
      <c r="BG132" s="12"/>
      <c r="BH132">
        <v>2.4317899999999999</v>
      </c>
      <c r="BM132">
        <v>4.3872200000000001</v>
      </c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</row>
    <row r="133" spans="5:85" ht="16.2">
      <c r="E133" s="12">
        <v>23</v>
      </c>
      <c r="F133" s="12">
        <v>1.007825032</v>
      </c>
      <c r="G133" s="12">
        <v>15.9949146221</v>
      </c>
      <c r="H133" s="12">
        <f t="shared" si="39"/>
        <v>18.0105646861</v>
      </c>
      <c r="I133" s="12">
        <f t="shared" si="45"/>
        <v>414.24298778029998</v>
      </c>
      <c r="J133" s="12">
        <f t="shared" si="46"/>
        <v>415.25081281230001</v>
      </c>
      <c r="K133">
        <f t="shared" si="47"/>
        <v>18.0105646861</v>
      </c>
      <c r="L133">
        <f t="shared" si="48"/>
        <v>397.24024812620002</v>
      </c>
      <c r="M133" s="12">
        <v>23</v>
      </c>
      <c r="N133" s="12" t="s">
        <v>397</v>
      </c>
      <c r="O133" s="12"/>
      <c r="P133">
        <v>4.9194699999999996</v>
      </c>
      <c r="Q133">
        <v>0.99261999999999995</v>
      </c>
      <c r="R133">
        <v>2.43486</v>
      </c>
      <c r="S133">
        <v>0.99739999999999995</v>
      </c>
      <c r="T133">
        <f t="shared" si="49"/>
        <v>5.7922332834642019</v>
      </c>
      <c r="U133">
        <f t="shared" si="50"/>
        <v>2.8668285674220289</v>
      </c>
      <c r="V133">
        <f t="shared" si="40"/>
        <v>2.7424863632302388</v>
      </c>
      <c r="W133">
        <f t="shared" si="51"/>
        <v>5.101836429910966</v>
      </c>
      <c r="Y133" s="12" t="e">
        <f t="shared" si="74"/>
        <v>#DIV/0!</v>
      </c>
      <c r="AA133" s="12" t="e">
        <f t="shared" si="52"/>
        <v>#DIV/0!</v>
      </c>
      <c r="AB133" s="12" t="e">
        <f t="shared" si="41"/>
        <v>#DIV/0!</v>
      </c>
      <c r="AC133">
        <f t="shared" si="42"/>
        <v>0</v>
      </c>
      <c r="AD133" s="12" t="e">
        <f t="shared" si="53"/>
        <v>#DIV/0!</v>
      </c>
      <c r="AE133" t="e">
        <f t="shared" si="54"/>
        <v>#DIV/0!</v>
      </c>
      <c r="AF133" t="e">
        <f t="shared" si="55"/>
        <v>#DIV/0!</v>
      </c>
      <c r="AG133">
        <f t="shared" si="55"/>
        <v>0</v>
      </c>
      <c r="AH133">
        <v>23</v>
      </c>
      <c r="AI133" t="e">
        <f t="shared" si="56"/>
        <v>#DIV/0!</v>
      </c>
      <c r="AJ133">
        <f t="shared" si="57"/>
        <v>0</v>
      </c>
      <c r="AK133" t="e">
        <f t="shared" si="58"/>
        <v>#DIV/0!</v>
      </c>
      <c r="AL133">
        <f t="shared" si="58"/>
        <v>0</v>
      </c>
      <c r="AM133" t="e">
        <f t="shared" si="59"/>
        <v>#DIV/0!</v>
      </c>
      <c r="AN133">
        <f t="shared" si="59"/>
        <v>0</v>
      </c>
      <c r="AO133" s="31" t="e">
        <f t="shared" si="60"/>
        <v>#DIV/0!</v>
      </c>
      <c r="AP133">
        <f t="shared" si="61"/>
        <v>0</v>
      </c>
      <c r="AQ133" s="31" t="e">
        <f t="shared" si="43"/>
        <v>#DIV/0!</v>
      </c>
      <c r="AR133" s="12">
        <v>23</v>
      </c>
      <c r="AT133" s="12" t="e">
        <f t="shared" si="62"/>
        <v>#DIV/0!</v>
      </c>
      <c r="AU133">
        <f t="shared" si="63"/>
        <v>0</v>
      </c>
      <c r="AV133" s="12" t="e">
        <f t="shared" si="44"/>
        <v>#DIV/0!</v>
      </c>
      <c r="AW133" s="12">
        <v>23</v>
      </c>
      <c r="AX133" t="e">
        <f t="shared" si="64"/>
        <v>#DIV/0!</v>
      </c>
      <c r="AY133" t="e">
        <f t="shared" si="65"/>
        <v>#DIV/0!</v>
      </c>
      <c r="AZ133" s="12" t="e">
        <f t="shared" si="66"/>
        <v>#DIV/0!</v>
      </c>
      <c r="BA133">
        <f t="shared" si="67"/>
        <v>0</v>
      </c>
      <c r="BB133" s="12" t="e">
        <f t="shared" si="68"/>
        <v>#DIV/0!</v>
      </c>
      <c r="BD133" t="e">
        <f t="shared" si="69"/>
        <v>#DIV/0!</v>
      </c>
      <c r="BE133" t="e">
        <f t="shared" si="70"/>
        <v>#DIV/0!</v>
      </c>
      <c r="BF133" t="e">
        <f t="shared" si="71"/>
        <v>#DIV/0!</v>
      </c>
      <c r="BG133" s="12"/>
      <c r="BH133">
        <v>2.3561800000000002</v>
      </c>
      <c r="BM133">
        <v>4.6555299999999997</v>
      </c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</row>
    <row r="134" spans="5:85" ht="16.2">
      <c r="E134" s="12">
        <v>23</v>
      </c>
      <c r="F134" s="12">
        <v>1.007825032</v>
      </c>
      <c r="G134" s="12">
        <v>15.9949146221</v>
      </c>
      <c r="H134" s="12">
        <f t="shared" si="39"/>
        <v>18.0105646861</v>
      </c>
      <c r="I134" s="12">
        <f t="shared" si="45"/>
        <v>414.24298778029998</v>
      </c>
      <c r="J134" s="12">
        <f t="shared" si="46"/>
        <v>415.25081281230001</v>
      </c>
      <c r="K134">
        <f t="shared" si="47"/>
        <v>18.0105646861</v>
      </c>
      <c r="L134">
        <f t="shared" si="48"/>
        <v>397.24024812620002</v>
      </c>
      <c r="M134" s="12">
        <v>23</v>
      </c>
      <c r="N134" s="12" t="s">
        <v>398</v>
      </c>
      <c r="O134" s="12"/>
      <c r="P134">
        <v>5.0041900000000004</v>
      </c>
      <c r="Q134">
        <v>0.99365000000000003</v>
      </c>
      <c r="R134">
        <v>2.3339300000000001</v>
      </c>
      <c r="S134">
        <v>0.99707000000000001</v>
      </c>
      <c r="T134">
        <f t="shared" si="49"/>
        <v>5.8919834605717138</v>
      </c>
      <c r="U134">
        <f t="shared" si="50"/>
        <v>2.7479925738495417</v>
      </c>
      <c r="V134">
        <f t="shared" si="40"/>
        <v>2.6288046120655606</v>
      </c>
      <c r="W134">
        <f t="shared" si="51"/>
        <v>5.2730309510976188</v>
      </c>
      <c r="Y134" s="12" t="e">
        <f t="shared" si="74"/>
        <v>#DIV/0!</v>
      </c>
      <c r="AA134" s="12" t="e">
        <f t="shared" si="52"/>
        <v>#DIV/0!</v>
      </c>
      <c r="AB134" s="12" t="e">
        <f t="shared" si="41"/>
        <v>#DIV/0!</v>
      </c>
      <c r="AC134">
        <f t="shared" si="42"/>
        <v>0</v>
      </c>
      <c r="AD134" s="12" t="e">
        <f t="shared" si="53"/>
        <v>#DIV/0!</v>
      </c>
      <c r="AE134" t="e">
        <f t="shared" si="54"/>
        <v>#DIV/0!</v>
      </c>
      <c r="AF134" t="e">
        <f t="shared" si="55"/>
        <v>#DIV/0!</v>
      </c>
      <c r="AG134">
        <f t="shared" si="55"/>
        <v>0</v>
      </c>
      <c r="AH134">
        <v>23</v>
      </c>
      <c r="AI134" t="e">
        <f t="shared" si="56"/>
        <v>#DIV/0!</v>
      </c>
      <c r="AJ134">
        <f t="shared" si="57"/>
        <v>0</v>
      </c>
      <c r="AK134" t="e">
        <f t="shared" si="58"/>
        <v>#DIV/0!</v>
      </c>
      <c r="AL134">
        <f t="shared" si="58"/>
        <v>0</v>
      </c>
      <c r="AM134" t="e">
        <f t="shared" si="59"/>
        <v>#DIV/0!</v>
      </c>
      <c r="AN134">
        <f t="shared" si="59"/>
        <v>0</v>
      </c>
      <c r="AO134" s="31" t="e">
        <f t="shared" si="60"/>
        <v>#DIV/0!</v>
      </c>
      <c r="AP134">
        <f t="shared" si="61"/>
        <v>0</v>
      </c>
      <c r="AQ134" s="31" t="e">
        <f t="shared" si="43"/>
        <v>#DIV/0!</v>
      </c>
      <c r="AR134" s="12">
        <v>23</v>
      </c>
      <c r="AT134" s="12" t="e">
        <f t="shared" si="62"/>
        <v>#DIV/0!</v>
      </c>
      <c r="AU134">
        <f t="shared" si="63"/>
        <v>0</v>
      </c>
      <c r="AV134" s="12" t="e">
        <f t="shared" si="44"/>
        <v>#DIV/0!</v>
      </c>
      <c r="AW134" s="12">
        <v>23</v>
      </c>
      <c r="AX134" t="e">
        <f t="shared" si="64"/>
        <v>#DIV/0!</v>
      </c>
      <c r="AY134" t="e">
        <f t="shared" si="65"/>
        <v>#DIV/0!</v>
      </c>
      <c r="AZ134" s="12" t="e">
        <f t="shared" si="66"/>
        <v>#DIV/0!</v>
      </c>
      <c r="BA134">
        <f t="shared" si="67"/>
        <v>0</v>
      </c>
      <c r="BB134" s="12" t="e">
        <f t="shared" si="68"/>
        <v>#DIV/0!</v>
      </c>
      <c r="BD134" t="e">
        <f t="shared" si="69"/>
        <v>#DIV/0!</v>
      </c>
      <c r="BE134" t="e">
        <f t="shared" si="70"/>
        <v>#DIV/0!</v>
      </c>
      <c r="BF134" t="e">
        <f t="shared" si="71"/>
        <v>#DIV/0!</v>
      </c>
      <c r="BG134" s="12"/>
      <c r="BH134">
        <v>2.26952</v>
      </c>
      <c r="BM134">
        <v>4.4661799999999996</v>
      </c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</row>
    <row r="135" spans="5:85" ht="16.2">
      <c r="F135" s="12">
        <v>1.007825032</v>
      </c>
      <c r="G135" s="12">
        <v>15.9949146221</v>
      </c>
      <c r="H135" s="12">
        <f t="shared" si="39"/>
        <v>18.0105646861</v>
      </c>
      <c r="I135" s="12">
        <f t="shared" si="45"/>
        <v>0</v>
      </c>
      <c r="J135" s="12">
        <f t="shared" si="46"/>
        <v>1.007825032</v>
      </c>
      <c r="K135">
        <f t="shared" si="47"/>
        <v>18.0105646861</v>
      </c>
      <c r="L135">
        <f t="shared" si="48"/>
        <v>-17.002739654100001</v>
      </c>
      <c r="N135" s="12"/>
      <c r="O135" s="12"/>
      <c r="T135">
        <f t="shared" si="49"/>
        <v>0</v>
      </c>
      <c r="U135">
        <f t="shared" si="50"/>
        <v>0</v>
      </c>
      <c r="V135">
        <f t="shared" si="40"/>
        <v>0</v>
      </c>
      <c r="W135">
        <f t="shared" si="51"/>
        <v>0</v>
      </c>
      <c r="Y135" s="12" t="e">
        <f t="shared" si="74"/>
        <v>#DIV/0!</v>
      </c>
      <c r="AA135" s="12" t="e">
        <f t="shared" si="52"/>
        <v>#DIV/0!</v>
      </c>
      <c r="AB135" s="12" t="e">
        <f t="shared" si="41"/>
        <v>#DIV/0!</v>
      </c>
      <c r="AC135">
        <f t="shared" si="42"/>
        <v>0</v>
      </c>
      <c r="AD135" s="12" t="e">
        <f t="shared" si="53"/>
        <v>#DIV/0!</v>
      </c>
      <c r="AE135" t="e">
        <f t="shared" si="54"/>
        <v>#DIV/0!</v>
      </c>
      <c r="AF135" t="e">
        <f t="shared" si="55"/>
        <v>#DIV/0!</v>
      </c>
      <c r="AG135">
        <f t="shared" si="55"/>
        <v>0</v>
      </c>
      <c r="AI135" t="e">
        <f t="shared" si="56"/>
        <v>#DIV/0!</v>
      </c>
      <c r="AJ135">
        <f t="shared" si="57"/>
        <v>0</v>
      </c>
      <c r="AK135" t="e">
        <f t="shared" si="58"/>
        <v>#DIV/0!</v>
      </c>
      <c r="AL135">
        <f t="shared" si="58"/>
        <v>0</v>
      </c>
      <c r="AM135" t="e">
        <f t="shared" si="59"/>
        <v>#DIV/0!</v>
      </c>
      <c r="AN135">
        <f t="shared" si="59"/>
        <v>0</v>
      </c>
      <c r="AO135" s="31" t="e">
        <f t="shared" si="60"/>
        <v>#DIV/0!</v>
      </c>
      <c r="AP135">
        <f t="shared" si="61"/>
        <v>0</v>
      </c>
      <c r="AQ135" s="31" t="e">
        <f t="shared" si="43"/>
        <v>#DIV/0!</v>
      </c>
      <c r="AT135" s="12" t="e">
        <f t="shared" si="62"/>
        <v>#DIV/0!</v>
      </c>
      <c r="AU135">
        <f t="shared" si="63"/>
        <v>0</v>
      </c>
      <c r="AV135" s="12" t="e">
        <f t="shared" si="44"/>
        <v>#DIV/0!</v>
      </c>
      <c r="AX135" t="e">
        <f t="shared" si="64"/>
        <v>#DIV/0!</v>
      </c>
      <c r="AY135" t="e">
        <f t="shared" si="65"/>
        <v>#DIV/0!</v>
      </c>
      <c r="AZ135" s="12" t="e">
        <f t="shared" si="66"/>
        <v>#DIV/0!</v>
      </c>
      <c r="BA135">
        <f t="shared" si="67"/>
        <v>0</v>
      </c>
      <c r="BB135" s="12" t="e">
        <f t="shared" si="68"/>
        <v>#DIV/0!</v>
      </c>
      <c r="BD135" t="e">
        <f t="shared" si="69"/>
        <v>#DIV/0!</v>
      </c>
      <c r="BE135" t="e">
        <f t="shared" si="70"/>
        <v>#DIV/0!</v>
      </c>
      <c r="BF135" t="e">
        <f t="shared" si="71"/>
        <v>#DIV/0!</v>
      </c>
      <c r="BG135" s="12"/>
      <c r="BH135">
        <v>2.4211999999999998</v>
      </c>
      <c r="BM135">
        <v>4.6626799999999999</v>
      </c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</row>
    <row r="136" spans="5:85" s="12" customFormat="1" ht="16.2">
      <c r="E136" s="12">
        <v>24</v>
      </c>
      <c r="F136" s="12">
        <v>1.007825032</v>
      </c>
      <c r="G136" s="12">
        <v>15.9949146221</v>
      </c>
      <c r="H136" s="12">
        <f t="shared" si="39"/>
        <v>18.0105646861</v>
      </c>
      <c r="I136" s="12">
        <f t="shared" si="45"/>
        <v>432.25355246640004</v>
      </c>
      <c r="J136" s="12">
        <f t="shared" si="46"/>
        <v>433.26137749840007</v>
      </c>
      <c r="K136" s="12">
        <f t="shared" si="47"/>
        <v>18.0105646861</v>
      </c>
      <c r="L136">
        <f t="shared" si="48"/>
        <v>415.25081281230007</v>
      </c>
      <c r="M136" s="12">
        <v>24</v>
      </c>
      <c r="N136" s="12" t="s">
        <v>399</v>
      </c>
      <c r="P136" s="12">
        <v>4.7577600000000002</v>
      </c>
      <c r="Q136" s="12">
        <v>0.99546999999999997</v>
      </c>
      <c r="R136" s="12">
        <v>2.4551500000000002</v>
      </c>
      <c r="S136" s="12">
        <v>0.99824000000000002</v>
      </c>
      <c r="T136">
        <f t="shared" si="49"/>
        <v>5.601834308723225</v>
      </c>
      <c r="U136">
        <f t="shared" si="50"/>
        <v>2.8907182167788679</v>
      </c>
      <c r="V136">
        <f t="shared" si="40"/>
        <v>2.770551799607802</v>
      </c>
      <c r="W136">
        <f t="shared" si="51"/>
        <v>4.868736011335856</v>
      </c>
      <c r="X136" s="12">
        <v>4</v>
      </c>
      <c r="Y136" s="12">
        <f t="shared" si="74"/>
        <v>5.0080527916875255</v>
      </c>
      <c r="Z136" s="12">
        <v>5.1496872780018377</v>
      </c>
      <c r="AA136" s="12">
        <f t="shared" si="52"/>
        <v>0.14163448631431219</v>
      </c>
      <c r="AB136" s="12">
        <f t="shared" si="41"/>
        <v>1.6993265473583482E-2</v>
      </c>
      <c r="AC136">
        <f t="shared" si="42"/>
        <v>1.796804220258251E-2</v>
      </c>
      <c r="AD136" s="12">
        <f t="shared" si="53"/>
        <v>9.7477672899902792E-4</v>
      </c>
      <c r="AE136">
        <f t="shared" si="54"/>
        <v>2.7226210379124369E-21</v>
      </c>
      <c r="AF136">
        <f t="shared" si="55"/>
        <v>131.46562286142787</v>
      </c>
      <c r="AG136">
        <f t="shared" si="55"/>
        <v>139.00682381705906</v>
      </c>
      <c r="AH136" s="12">
        <v>24</v>
      </c>
      <c r="AI136">
        <f t="shared" si="56"/>
        <v>143.41427889927201</v>
      </c>
      <c r="AJ136">
        <f t="shared" si="57"/>
        <v>151.64088501535397</v>
      </c>
      <c r="AK136">
        <f t="shared" si="58"/>
        <v>4.6531170659077996E-20</v>
      </c>
      <c r="AL136">
        <f t="shared" si="58"/>
        <v>4.9200316409908585E-20</v>
      </c>
      <c r="AM136">
        <f t="shared" si="59"/>
        <v>28021.730736365542</v>
      </c>
      <c r="AN136">
        <f t="shared" si="59"/>
        <v>29629.128153333324</v>
      </c>
      <c r="AO136" s="31">
        <f t="shared" si="60"/>
        <v>28.021730736365541</v>
      </c>
      <c r="AP136">
        <f t="shared" si="61"/>
        <v>29.629128153333323</v>
      </c>
      <c r="AQ136" s="31">
        <f t="shared" si="43"/>
        <v>1.6073974169677818</v>
      </c>
      <c r="AR136" s="12">
        <v>24</v>
      </c>
      <c r="AT136" s="12">
        <f t="shared" si="62"/>
        <v>0.29042475760758202</v>
      </c>
      <c r="AU136">
        <f t="shared" si="63"/>
        <v>0.30708425696520342</v>
      </c>
      <c r="AV136" s="12">
        <f t="shared" si="44"/>
        <v>1.6659499357621399E-2</v>
      </c>
      <c r="AW136" s="12">
        <v>24</v>
      </c>
      <c r="AX136">
        <f t="shared" si="64"/>
        <v>1.1105238318451463E-20</v>
      </c>
      <c r="AY136">
        <f t="shared" si="65"/>
        <v>6687.7319765455877</v>
      </c>
      <c r="AZ136" s="12">
        <f t="shared" si="66"/>
        <v>6.6877319765455878</v>
      </c>
      <c r="BA136">
        <f t="shared" si="67"/>
        <v>7.0713572138876009</v>
      </c>
      <c r="BB136" s="12">
        <f t="shared" si="68"/>
        <v>0.38362523734201304</v>
      </c>
      <c r="BD136">
        <f t="shared" si="69"/>
        <v>16.993265473583481</v>
      </c>
      <c r="BE136">
        <f t="shared" si="70"/>
        <v>1.2358485121813331E-2</v>
      </c>
      <c r="BF136">
        <f t="shared" si="71"/>
        <v>12.358485121813331</v>
      </c>
      <c r="BH136">
        <v>2.2551399999999999</v>
      </c>
      <c r="BI136"/>
      <c r="BJ136"/>
      <c r="BK136"/>
      <c r="BL136"/>
      <c r="BM136">
        <v>4.7426899999999996</v>
      </c>
      <c r="BT136" s="3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3"/>
      <c r="CF136" s="3"/>
      <c r="CG136" s="3"/>
    </row>
    <row r="137" spans="5:85" ht="16.2">
      <c r="E137" s="12">
        <v>24</v>
      </c>
      <c r="F137" s="12">
        <v>1.007825032</v>
      </c>
      <c r="G137" s="12">
        <v>15.9949146221</v>
      </c>
      <c r="H137" s="12">
        <f t="shared" si="39"/>
        <v>18.0105646861</v>
      </c>
      <c r="I137" s="12">
        <f t="shared" si="45"/>
        <v>432.25355246640004</v>
      </c>
      <c r="J137" s="12">
        <f t="shared" si="46"/>
        <v>433.26137749840007</v>
      </c>
      <c r="K137">
        <f t="shared" si="47"/>
        <v>18.0105646861</v>
      </c>
      <c r="L137">
        <f t="shared" si="48"/>
        <v>415.25081281230007</v>
      </c>
      <c r="M137" s="12">
        <v>24</v>
      </c>
      <c r="N137" s="12" t="s">
        <v>400</v>
      </c>
      <c r="O137" s="12"/>
      <c r="P137">
        <v>4.8994400000000002</v>
      </c>
      <c r="Q137">
        <v>0.99424999999999997</v>
      </c>
      <c r="R137">
        <v>2.5415100000000002</v>
      </c>
      <c r="S137">
        <v>0.99882000000000004</v>
      </c>
      <c r="T137">
        <f t="shared" si="49"/>
        <v>5.7686497607132177</v>
      </c>
      <c r="U137">
        <f t="shared" si="50"/>
        <v>2.9923993463233041</v>
      </c>
      <c r="V137">
        <f t="shared" si="40"/>
        <v>2.868006070594963</v>
      </c>
      <c r="W137">
        <f t="shared" si="51"/>
        <v>5.0051834372785082</v>
      </c>
      <c r="Y137" s="12" t="e">
        <f t="shared" si="74"/>
        <v>#DIV/0!</v>
      </c>
      <c r="AA137" s="12" t="e">
        <f t="shared" si="52"/>
        <v>#DIV/0!</v>
      </c>
      <c r="AB137" s="12" t="e">
        <f t="shared" si="41"/>
        <v>#DIV/0!</v>
      </c>
      <c r="AC137">
        <f t="shared" si="42"/>
        <v>0</v>
      </c>
      <c r="AD137" s="12" t="e">
        <f t="shared" si="53"/>
        <v>#DIV/0!</v>
      </c>
      <c r="AE137" t="e">
        <f t="shared" si="54"/>
        <v>#DIV/0!</v>
      </c>
      <c r="AF137" t="e">
        <f t="shared" si="55"/>
        <v>#DIV/0!</v>
      </c>
      <c r="AG137">
        <f t="shared" si="55"/>
        <v>0</v>
      </c>
      <c r="AH137">
        <v>24</v>
      </c>
      <c r="AI137" t="e">
        <f t="shared" si="56"/>
        <v>#DIV/0!</v>
      </c>
      <c r="AJ137">
        <f t="shared" si="57"/>
        <v>0</v>
      </c>
      <c r="AK137" t="e">
        <f t="shared" si="58"/>
        <v>#DIV/0!</v>
      </c>
      <c r="AL137">
        <f t="shared" si="58"/>
        <v>0</v>
      </c>
      <c r="AM137" t="e">
        <f t="shared" si="59"/>
        <v>#DIV/0!</v>
      </c>
      <c r="AN137">
        <f t="shared" si="59"/>
        <v>0</v>
      </c>
      <c r="AO137" s="31" t="e">
        <f t="shared" si="60"/>
        <v>#DIV/0!</v>
      </c>
      <c r="AP137">
        <f t="shared" si="61"/>
        <v>0</v>
      </c>
      <c r="AQ137" s="31" t="e">
        <f t="shared" si="43"/>
        <v>#DIV/0!</v>
      </c>
      <c r="AR137" s="12">
        <v>24</v>
      </c>
      <c r="AT137" s="12" t="e">
        <f t="shared" si="62"/>
        <v>#DIV/0!</v>
      </c>
      <c r="AU137">
        <f t="shared" si="63"/>
        <v>0</v>
      </c>
      <c r="AV137" s="12" t="e">
        <f t="shared" si="44"/>
        <v>#DIV/0!</v>
      </c>
      <c r="AW137" s="12">
        <v>24</v>
      </c>
      <c r="AX137" t="e">
        <f t="shared" si="64"/>
        <v>#DIV/0!</v>
      </c>
      <c r="AY137" t="e">
        <f t="shared" si="65"/>
        <v>#DIV/0!</v>
      </c>
      <c r="AZ137" s="12" t="e">
        <f t="shared" si="66"/>
        <v>#DIV/0!</v>
      </c>
      <c r="BA137">
        <f t="shared" si="67"/>
        <v>0</v>
      </c>
      <c r="BB137" s="12" t="e">
        <f t="shared" si="68"/>
        <v>#DIV/0!</v>
      </c>
      <c r="BD137" t="e">
        <f t="shared" si="69"/>
        <v>#DIV/0!</v>
      </c>
      <c r="BE137" t="e">
        <f t="shared" si="70"/>
        <v>#DIV/0!</v>
      </c>
      <c r="BF137" t="e">
        <f t="shared" si="71"/>
        <v>#DIV/0!</v>
      </c>
      <c r="BG137" s="12"/>
      <c r="BH137">
        <v>2.3201700000000001</v>
      </c>
      <c r="BM137">
        <v>4.50258</v>
      </c>
      <c r="BT137" s="2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2"/>
      <c r="CF137" s="2"/>
      <c r="CG137" s="2"/>
    </row>
    <row r="138" spans="5:85" ht="16.2">
      <c r="E138" s="12">
        <v>24</v>
      </c>
      <c r="F138" s="12">
        <v>1.007825032</v>
      </c>
      <c r="G138" s="12">
        <v>15.9949146221</v>
      </c>
      <c r="H138" s="12">
        <f t="shared" si="39"/>
        <v>18.0105646861</v>
      </c>
      <c r="I138" s="12">
        <f t="shared" si="45"/>
        <v>432.25355246640004</v>
      </c>
      <c r="J138" s="12">
        <f t="shared" si="46"/>
        <v>433.26137749840007</v>
      </c>
      <c r="K138">
        <f t="shared" si="47"/>
        <v>18.0105646861</v>
      </c>
      <c r="L138">
        <f t="shared" si="48"/>
        <v>415.25081281230007</v>
      </c>
      <c r="M138" s="12">
        <v>24</v>
      </c>
      <c r="N138" s="12" t="s">
        <v>401</v>
      </c>
      <c r="O138" s="12"/>
      <c r="P138">
        <v>4.8240100000000004</v>
      </c>
      <c r="Q138">
        <v>0.98743000000000003</v>
      </c>
      <c r="R138">
        <v>2.3735900000000001</v>
      </c>
      <c r="S138">
        <v>0.99799000000000004</v>
      </c>
      <c r="T138">
        <f t="shared" si="49"/>
        <v>5.6798377227148755</v>
      </c>
      <c r="U138">
        <f t="shared" si="50"/>
        <v>2.7946886553425054</v>
      </c>
      <c r="V138">
        <f t="shared" si="40"/>
        <v>2.6785141624874576</v>
      </c>
      <c r="W138">
        <f t="shared" si="51"/>
        <v>5.0086044401338992</v>
      </c>
      <c r="Y138" s="12" t="e">
        <f t="shared" si="74"/>
        <v>#DIV/0!</v>
      </c>
      <c r="AA138" s="12" t="e">
        <f t="shared" si="52"/>
        <v>#DIV/0!</v>
      </c>
      <c r="AB138" s="12" t="e">
        <f t="shared" si="41"/>
        <v>#DIV/0!</v>
      </c>
      <c r="AC138">
        <f t="shared" si="42"/>
        <v>0</v>
      </c>
      <c r="AD138" s="12" t="e">
        <f t="shared" si="53"/>
        <v>#DIV/0!</v>
      </c>
      <c r="AE138" t="e">
        <f t="shared" si="54"/>
        <v>#DIV/0!</v>
      </c>
      <c r="AF138" t="e">
        <f t="shared" si="55"/>
        <v>#DIV/0!</v>
      </c>
      <c r="AG138">
        <f t="shared" si="55"/>
        <v>0</v>
      </c>
      <c r="AH138">
        <v>24</v>
      </c>
      <c r="AI138" t="e">
        <f t="shared" si="56"/>
        <v>#DIV/0!</v>
      </c>
      <c r="AJ138">
        <f t="shared" si="57"/>
        <v>0</v>
      </c>
      <c r="AK138" t="e">
        <f t="shared" si="58"/>
        <v>#DIV/0!</v>
      </c>
      <c r="AL138">
        <f t="shared" si="58"/>
        <v>0</v>
      </c>
      <c r="AM138" t="e">
        <f t="shared" si="59"/>
        <v>#DIV/0!</v>
      </c>
      <c r="AN138">
        <f t="shared" si="59"/>
        <v>0</v>
      </c>
      <c r="AO138" s="31" t="e">
        <f t="shared" si="60"/>
        <v>#DIV/0!</v>
      </c>
      <c r="AP138">
        <f t="shared" si="61"/>
        <v>0</v>
      </c>
      <c r="AQ138" s="31" t="e">
        <f t="shared" si="43"/>
        <v>#DIV/0!</v>
      </c>
      <c r="AR138" s="12">
        <v>24</v>
      </c>
      <c r="AT138" s="12" t="e">
        <f t="shared" si="62"/>
        <v>#DIV/0!</v>
      </c>
      <c r="AU138">
        <f t="shared" si="63"/>
        <v>0</v>
      </c>
      <c r="AV138" s="12" t="e">
        <f t="shared" si="44"/>
        <v>#DIV/0!</v>
      </c>
      <c r="AW138" s="12">
        <v>24</v>
      </c>
      <c r="AX138" t="e">
        <f t="shared" si="64"/>
        <v>#DIV/0!</v>
      </c>
      <c r="AY138" t="e">
        <f t="shared" si="65"/>
        <v>#DIV/0!</v>
      </c>
      <c r="AZ138" s="12" t="e">
        <f t="shared" si="66"/>
        <v>#DIV/0!</v>
      </c>
      <c r="BA138">
        <f t="shared" si="67"/>
        <v>0</v>
      </c>
      <c r="BB138" s="12" t="e">
        <f t="shared" si="68"/>
        <v>#DIV/0!</v>
      </c>
      <c r="BD138" t="e">
        <f t="shared" si="69"/>
        <v>#DIV/0!</v>
      </c>
      <c r="BE138" t="e">
        <f t="shared" si="70"/>
        <v>#DIV/0!</v>
      </c>
      <c r="BF138" t="e">
        <f t="shared" si="71"/>
        <v>#DIV/0!</v>
      </c>
      <c r="BG138" s="12"/>
      <c r="BH138">
        <v>2.3673099999999998</v>
      </c>
      <c r="BM138">
        <v>4.5468099999999998</v>
      </c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</row>
    <row r="139" spans="5:85" ht="16.2">
      <c r="E139" s="12">
        <v>24</v>
      </c>
      <c r="F139" s="12">
        <v>1.007825032</v>
      </c>
      <c r="G139" s="12">
        <v>15.9949146221</v>
      </c>
      <c r="H139" s="12">
        <f t="shared" si="39"/>
        <v>18.0105646861</v>
      </c>
      <c r="I139" s="12">
        <f t="shared" si="45"/>
        <v>432.25355246640004</v>
      </c>
      <c r="J139" s="12">
        <f t="shared" si="46"/>
        <v>433.26137749840007</v>
      </c>
      <c r="K139">
        <f t="shared" si="47"/>
        <v>18.0105646861</v>
      </c>
      <c r="L139">
        <f t="shared" si="48"/>
        <v>415.25081281230007</v>
      </c>
      <c r="M139" s="12">
        <v>24</v>
      </c>
      <c r="N139" s="12" t="s">
        <v>402</v>
      </c>
      <c r="O139" s="12"/>
      <c r="P139">
        <v>4.8918400000000002</v>
      </c>
      <c r="Q139">
        <v>0.99092999999999998</v>
      </c>
      <c r="R139">
        <v>2.2860299999999998</v>
      </c>
      <c r="S139">
        <v>0.99863999999999997</v>
      </c>
      <c r="T139">
        <f t="shared" si="49"/>
        <v>5.7597014445420998</v>
      </c>
      <c r="U139">
        <f t="shared" si="50"/>
        <v>2.6915946337710501</v>
      </c>
      <c r="V139">
        <f t="shared" si="40"/>
        <v>2.5797057330335913</v>
      </c>
      <c r="W139">
        <f t="shared" si="51"/>
        <v>5.1496872780018377</v>
      </c>
      <c r="Y139" s="12" t="e">
        <f t="shared" si="74"/>
        <v>#DIV/0!</v>
      </c>
      <c r="AA139" s="12" t="e">
        <f t="shared" si="52"/>
        <v>#DIV/0!</v>
      </c>
      <c r="AB139" s="12" t="e">
        <f t="shared" si="41"/>
        <v>#DIV/0!</v>
      </c>
      <c r="AC139">
        <f t="shared" si="42"/>
        <v>0</v>
      </c>
      <c r="AD139" s="12" t="e">
        <f t="shared" si="53"/>
        <v>#DIV/0!</v>
      </c>
      <c r="AE139" t="e">
        <f t="shared" si="54"/>
        <v>#DIV/0!</v>
      </c>
      <c r="AF139" t="e">
        <f t="shared" si="55"/>
        <v>#DIV/0!</v>
      </c>
      <c r="AG139">
        <f t="shared" si="55"/>
        <v>0</v>
      </c>
      <c r="AH139">
        <v>24</v>
      </c>
      <c r="AI139" t="e">
        <f t="shared" si="56"/>
        <v>#DIV/0!</v>
      </c>
      <c r="AJ139">
        <f t="shared" si="57"/>
        <v>0</v>
      </c>
      <c r="AK139" t="e">
        <f t="shared" si="58"/>
        <v>#DIV/0!</v>
      </c>
      <c r="AL139">
        <f t="shared" si="58"/>
        <v>0</v>
      </c>
      <c r="AM139" t="e">
        <f t="shared" si="59"/>
        <v>#DIV/0!</v>
      </c>
      <c r="AN139">
        <f t="shared" si="59"/>
        <v>0</v>
      </c>
      <c r="AO139" s="31" t="e">
        <f t="shared" si="60"/>
        <v>#DIV/0!</v>
      </c>
      <c r="AP139">
        <f t="shared" si="61"/>
        <v>0</v>
      </c>
      <c r="AQ139" s="31" t="e">
        <f t="shared" si="43"/>
        <v>#DIV/0!</v>
      </c>
      <c r="AR139" s="12">
        <v>24</v>
      </c>
      <c r="AT139" s="12" t="e">
        <f t="shared" si="62"/>
        <v>#DIV/0!</v>
      </c>
      <c r="AU139">
        <f t="shared" si="63"/>
        <v>0</v>
      </c>
      <c r="AV139" s="12" t="e">
        <f t="shared" si="44"/>
        <v>#DIV/0!</v>
      </c>
      <c r="AW139" s="12">
        <v>24</v>
      </c>
      <c r="AX139" t="e">
        <f t="shared" si="64"/>
        <v>#DIV/0!</v>
      </c>
      <c r="AY139" t="e">
        <f t="shared" si="65"/>
        <v>#DIV/0!</v>
      </c>
      <c r="AZ139" s="12" t="e">
        <f t="shared" si="66"/>
        <v>#DIV/0!</v>
      </c>
      <c r="BA139">
        <f t="shared" si="67"/>
        <v>0</v>
      </c>
      <c r="BB139" s="12" t="e">
        <f t="shared" si="68"/>
        <v>#DIV/0!</v>
      </c>
      <c r="BD139" t="e">
        <f t="shared" si="69"/>
        <v>#DIV/0!</v>
      </c>
      <c r="BE139" t="e">
        <f t="shared" si="70"/>
        <v>#DIV/0!</v>
      </c>
      <c r="BF139" t="e">
        <f t="shared" si="71"/>
        <v>#DIV/0!</v>
      </c>
      <c r="BG139" s="12"/>
      <c r="BH139">
        <v>2.2867000000000002</v>
      </c>
      <c r="BM139">
        <v>4.4736500000000001</v>
      </c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</row>
    <row r="140" spans="5:85" ht="16.2">
      <c r="F140" s="12">
        <v>1.007825032</v>
      </c>
      <c r="G140" s="12">
        <v>15.9949146221</v>
      </c>
      <c r="H140" s="12">
        <f t="shared" si="39"/>
        <v>18.0105646861</v>
      </c>
      <c r="I140" s="12">
        <f t="shared" si="45"/>
        <v>0</v>
      </c>
      <c r="J140" s="12">
        <f t="shared" si="46"/>
        <v>1.007825032</v>
      </c>
      <c r="K140">
        <f t="shared" si="47"/>
        <v>18.0105646861</v>
      </c>
      <c r="L140">
        <f t="shared" si="48"/>
        <v>-17.002739654100001</v>
      </c>
      <c r="N140" s="12"/>
      <c r="O140" s="12"/>
      <c r="T140">
        <f t="shared" si="49"/>
        <v>0</v>
      </c>
      <c r="U140">
        <f t="shared" si="50"/>
        <v>0</v>
      </c>
      <c r="V140">
        <f t="shared" si="40"/>
        <v>0</v>
      </c>
      <c r="W140">
        <f t="shared" si="51"/>
        <v>0</v>
      </c>
      <c r="Y140" s="12" t="e">
        <f t="shared" si="74"/>
        <v>#DIV/0!</v>
      </c>
      <c r="AA140" s="12" t="e">
        <f t="shared" si="52"/>
        <v>#DIV/0!</v>
      </c>
      <c r="AB140" s="12" t="e">
        <f t="shared" si="41"/>
        <v>#DIV/0!</v>
      </c>
      <c r="AC140">
        <f t="shared" si="42"/>
        <v>0</v>
      </c>
      <c r="AD140" s="12" t="e">
        <f t="shared" si="53"/>
        <v>#DIV/0!</v>
      </c>
      <c r="AE140" t="e">
        <f t="shared" si="54"/>
        <v>#DIV/0!</v>
      </c>
      <c r="AF140" t="e">
        <f t="shared" si="55"/>
        <v>#DIV/0!</v>
      </c>
      <c r="AG140">
        <f t="shared" si="55"/>
        <v>0</v>
      </c>
      <c r="AI140" t="e">
        <f t="shared" si="56"/>
        <v>#DIV/0!</v>
      </c>
      <c r="AJ140">
        <f t="shared" si="57"/>
        <v>0</v>
      </c>
      <c r="AK140" t="e">
        <f t="shared" si="58"/>
        <v>#DIV/0!</v>
      </c>
      <c r="AL140">
        <f t="shared" si="58"/>
        <v>0</v>
      </c>
      <c r="AM140" t="e">
        <f t="shared" si="59"/>
        <v>#DIV/0!</v>
      </c>
      <c r="AN140">
        <f t="shared" si="59"/>
        <v>0</v>
      </c>
      <c r="AO140" s="31" t="e">
        <f t="shared" si="60"/>
        <v>#DIV/0!</v>
      </c>
      <c r="AP140">
        <f t="shared" si="61"/>
        <v>0</v>
      </c>
      <c r="AQ140" s="31" t="e">
        <f t="shared" si="43"/>
        <v>#DIV/0!</v>
      </c>
      <c r="AT140" s="12" t="e">
        <f t="shared" si="62"/>
        <v>#DIV/0!</v>
      </c>
      <c r="AU140">
        <f t="shared" si="63"/>
        <v>0</v>
      </c>
      <c r="AV140" s="12" t="e">
        <f t="shared" si="44"/>
        <v>#DIV/0!</v>
      </c>
      <c r="AX140" t="e">
        <f t="shared" si="64"/>
        <v>#DIV/0!</v>
      </c>
      <c r="AY140" t="e">
        <f t="shared" si="65"/>
        <v>#DIV/0!</v>
      </c>
      <c r="AZ140" s="12" t="e">
        <f t="shared" si="66"/>
        <v>#DIV/0!</v>
      </c>
      <c r="BA140">
        <f t="shared" si="67"/>
        <v>0</v>
      </c>
      <c r="BB140" s="12" t="e">
        <f t="shared" si="68"/>
        <v>#DIV/0!</v>
      </c>
      <c r="BD140" t="e">
        <f t="shared" si="69"/>
        <v>#DIV/0!</v>
      </c>
      <c r="BE140" t="e">
        <f t="shared" si="70"/>
        <v>#DIV/0!</v>
      </c>
      <c r="BF140" t="e">
        <f t="shared" si="71"/>
        <v>#DIV/0!</v>
      </c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</row>
    <row r="141" spans="5:85" ht="16.2">
      <c r="E141" s="12">
        <v>25</v>
      </c>
      <c r="F141" s="12">
        <v>1.007825032</v>
      </c>
      <c r="G141" s="12">
        <v>15.9949146221</v>
      </c>
      <c r="H141" s="12">
        <f t="shared" si="39"/>
        <v>18.0105646861</v>
      </c>
      <c r="I141" s="12">
        <f t="shared" si="45"/>
        <v>450.26411715250003</v>
      </c>
      <c r="J141" s="12">
        <f t="shared" si="46"/>
        <v>451.27194218450006</v>
      </c>
      <c r="K141">
        <f t="shared" si="47"/>
        <v>18.0105646861</v>
      </c>
      <c r="L141">
        <f t="shared" si="48"/>
        <v>433.26137749840007</v>
      </c>
      <c r="M141" s="12">
        <v>25</v>
      </c>
      <c r="N141" s="12" t="s">
        <v>403</v>
      </c>
      <c r="O141" s="12"/>
      <c r="P141">
        <v>4.8741500000000002</v>
      </c>
      <c r="Q141">
        <v>0.98999000000000004</v>
      </c>
      <c r="R141">
        <v>2.4278</v>
      </c>
      <c r="S141">
        <v>0.99556</v>
      </c>
      <c r="T141">
        <f t="shared" si="49"/>
        <v>5.738873061243801</v>
      </c>
      <c r="U141">
        <f t="shared" si="50"/>
        <v>2.8585160526630693</v>
      </c>
      <c r="V141">
        <f t="shared" si="40"/>
        <v>2.7444307673614303</v>
      </c>
      <c r="W141">
        <f t="shared" si="51"/>
        <v>5.0401154526686938</v>
      </c>
      <c r="X141">
        <v>4</v>
      </c>
      <c r="Y141" s="12">
        <f t="shared" si="74"/>
        <v>5.0002088405319807</v>
      </c>
      <c r="Z141">
        <v>5.1491178271525886</v>
      </c>
      <c r="AA141" s="12">
        <f t="shared" si="52"/>
        <v>0.14890898662060792</v>
      </c>
      <c r="AB141" s="12">
        <f t="shared" si="41"/>
        <v>1.7613779681727341E-2</v>
      </c>
      <c r="AC141">
        <f t="shared" si="42"/>
        <v>1.8678497229093143E-2</v>
      </c>
      <c r="AD141" s="12">
        <f t="shared" si="53"/>
        <v>1.0647175473658017E-3</v>
      </c>
      <c r="AE141">
        <f t="shared" si="54"/>
        <v>2.8220383653261887E-21</v>
      </c>
      <c r="AF141">
        <f t="shared" si="55"/>
        <v>136.26612968542887</v>
      </c>
      <c r="AG141">
        <f t="shared" si="55"/>
        <v>144.50314309250652</v>
      </c>
      <c r="AH141">
        <v>25</v>
      </c>
      <c r="AI141">
        <f t="shared" si="56"/>
        <v>148.10221056952895</v>
      </c>
      <c r="AJ141">
        <f t="shared" si="57"/>
        <v>157.05469125489986</v>
      </c>
      <c r="AK141">
        <f t="shared" si="58"/>
        <v>4.805218342197053E-20</v>
      </c>
      <c r="AL141">
        <f t="shared" si="58"/>
        <v>5.0956841241194194E-20</v>
      </c>
      <c r="AM141">
        <f t="shared" si="59"/>
        <v>28937.706188619388</v>
      </c>
      <c r="AN141">
        <f t="shared" si="59"/>
        <v>30686.932312499099</v>
      </c>
      <c r="AO141" s="31">
        <f t="shared" si="60"/>
        <v>28.937706188619387</v>
      </c>
      <c r="AP141">
        <f t="shared" si="61"/>
        <v>30.686932312499099</v>
      </c>
      <c r="AQ141" s="31">
        <f t="shared" si="43"/>
        <v>1.749226123879712</v>
      </c>
      <c r="AR141" s="12">
        <v>25</v>
      </c>
      <c r="AT141" s="12">
        <f t="shared" si="62"/>
        <v>0.29991817367092627</v>
      </c>
      <c r="AU141">
        <f t="shared" si="63"/>
        <v>0.31804762391110458</v>
      </c>
      <c r="AV141" s="12">
        <f t="shared" si="44"/>
        <v>1.8129450240178313E-2</v>
      </c>
      <c r="AW141" s="12">
        <v>25</v>
      </c>
      <c r="AX141">
        <f t="shared" si="64"/>
        <v>1.1468246791655059E-20</v>
      </c>
      <c r="AY141">
        <f t="shared" si="65"/>
        <v>6906.3408262059347</v>
      </c>
      <c r="AZ141" s="12">
        <f t="shared" si="66"/>
        <v>6.9063408262059349</v>
      </c>
      <c r="BA141">
        <f t="shared" si="67"/>
        <v>7.3238152353685901</v>
      </c>
      <c r="BB141" s="12">
        <f t="shared" si="68"/>
        <v>0.41747440916265521</v>
      </c>
      <c r="BD141">
        <f t="shared" si="69"/>
        <v>17.61377968172734</v>
      </c>
      <c r="BE141">
        <f t="shared" si="70"/>
        <v>1.2762459776524243E-2</v>
      </c>
      <c r="BF141">
        <f t="shared" si="71"/>
        <v>12.762459776524242</v>
      </c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</row>
    <row r="142" spans="5:85" ht="16.2">
      <c r="E142" s="12">
        <v>25</v>
      </c>
      <c r="F142" s="12">
        <v>1.007825032</v>
      </c>
      <c r="G142" s="12">
        <v>15.9949146221</v>
      </c>
      <c r="H142" s="12">
        <f t="shared" si="39"/>
        <v>18.0105646861</v>
      </c>
      <c r="I142" s="12">
        <f t="shared" si="45"/>
        <v>450.26411715250003</v>
      </c>
      <c r="J142" s="12">
        <f t="shared" si="46"/>
        <v>451.27194218450006</v>
      </c>
      <c r="K142">
        <f t="shared" si="47"/>
        <v>18.0105646861</v>
      </c>
      <c r="L142">
        <f t="shared" si="48"/>
        <v>433.26137749840007</v>
      </c>
      <c r="M142" s="12">
        <v>25</v>
      </c>
      <c r="N142" s="12" t="s">
        <v>404</v>
      </c>
      <c r="O142" s="12"/>
      <c r="P142">
        <v>4.82728</v>
      </c>
      <c r="Q142">
        <v>0.98946000000000001</v>
      </c>
      <c r="R142">
        <v>2.41222</v>
      </c>
      <c r="S142">
        <v>0.99697999999999998</v>
      </c>
      <c r="T142">
        <f t="shared" si="49"/>
        <v>5.6836878534885003</v>
      </c>
      <c r="U142">
        <f t="shared" si="50"/>
        <v>2.8401720045122785</v>
      </c>
      <c r="V142">
        <f t="shared" si="40"/>
        <v>2.7268188424271318</v>
      </c>
      <c r="W142">
        <f t="shared" si="51"/>
        <v>4.9868593940953536</v>
      </c>
      <c r="Y142" s="12" t="e">
        <f t="shared" si="74"/>
        <v>#DIV/0!</v>
      </c>
      <c r="AA142" s="12" t="e">
        <f t="shared" si="52"/>
        <v>#DIV/0!</v>
      </c>
      <c r="AB142" s="12" t="e">
        <f t="shared" si="41"/>
        <v>#DIV/0!</v>
      </c>
      <c r="AC142">
        <f t="shared" si="42"/>
        <v>0</v>
      </c>
      <c r="AD142" s="12" t="e">
        <f t="shared" si="53"/>
        <v>#DIV/0!</v>
      </c>
      <c r="AE142" t="e">
        <f t="shared" si="54"/>
        <v>#DIV/0!</v>
      </c>
      <c r="AF142" t="e">
        <f t="shared" si="55"/>
        <v>#DIV/0!</v>
      </c>
      <c r="AG142">
        <f t="shared" si="55"/>
        <v>0</v>
      </c>
      <c r="AH142">
        <v>25</v>
      </c>
      <c r="AI142" t="e">
        <f t="shared" si="56"/>
        <v>#DIV/0!</v>
      </c>
      <c r="AJ142">
        <f t="shared" si="57"/>
        <v>0</v>
      </c>
      <c r="AK142" t="e">
        <f t="shared" si="58"/>
        <v>#DIV/0!</v>
      </c>
      <c r="AL142">
        <f t="shared" si="58"/>
        <v>0</v>
      </c>
      <c r="AM142" t="e">
        <f t="shared" si="59"/>
        <v>#DIV/0!</v>
      </c>
      <c r="AN142">
        <f t="shared" si="59"/>
        <v>0</v>
      </c>
      <c r="AO142" s="31" t="e">
        <f t="shared" si="60"/>
        <v>#DIV/0!</v>
      </c>
      <c r="AP142">
        <f t="shared" si="61"/>
        <v>0</v>
      </c>
      <c r="AQ142" s="31" t="e">
        <f t="shared" si="43"/>
        <v>#DIV/0!</v>
      </c>
      <c r="AR142" s="12">
        <v>25</v>
      </c>
      <c r="AT142" s="12" t="e">
        <f t="shared" si="62"/>
        <v>#DIV/0!</v>
      </c>
      <c r="AU142">
        <f t="shared" si="63"/>
        <v>0</v>
      </c>
      <c r="AV142" s="12" t="e">
        <f t="shared" si="44"/>
        <v>#DIV/0!</v>
      </c>
      <c r="AW142" s="12">
        <v>25</v>
      </c>
      <c r="AX142" t="e">
        <f t="shared" si="64"/>
        <v>#DIV/0!</v>
      </c>
      <c r="AY142" t="e">
        <f t="shared" si="65"/>
        <v>#DIV/0!</v>
      </c>
      <c r="AZ142" s="12" t="e">
        <f t="shared" si="66"/>
        <v>#DIV/0!</v>
      </c>
      <c r="BA142">
        <f t="shared" si="67"/>
        <v>0</v>
      </c>
      <c r="BB142" s="12" t="e">
        <f t="shared" si="68"/>
        <v>#DIV/0!</v>
      </c>
      <c r="BD142" t="e">
        <f t="shared" si="69"/>
        <v>#DIV/0!</v>
      </c>
      <c r="BE142" t="e">
        <f t="shared" si="70"/>
        <v>#DIV/0!</v>
      </c>
      <c r="BF142" t="e">
        <f t="shared" si="71"/>
        <v>#DIV/0!</v>
      </c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</row>
    <row r="143" spans="5:85">
      <c r="E143" s="12">
        <v>25</v>
      </c>
      <c r="F143" s="12">
        <v>1.007825032</v>
      </c>
      <c r="G143" s="12">
        <v>15.9949146221</v>
      </c>
      <c r="H143" s="12">
        <f t="shared" si="39"/>
        <v>18.0105646861</v>
      </c>
      <c r="I143" s="12">
        <f t="shared" si="45"/>
        <v>450.26411715250003</v>
      </c>
      <c r="J143" s="12">
        <f t="shared" si="46"/>
        <v>451.27194218450006</v>
      </c>
      <c r="K143">
        <f t="shared" si="47"/>
        <v>18.0105646861</v>
      </c>
      <c r="L143">
        <f t="shared" si="48"/>
        <v>433.26137749840007</v>
      </c>
      <c r="M143" s="12">
        <v>25</v>
      </c>
      <c r="N143" s="12" t="s">
        <v>405</v>
      </c>
      <c r="O143" s="12"/>
      <c r="P143">
        <v>4.9139600000000003</v>
      </c>
      <c r="Q143">
        <v>0.98989000000000005</v>
      </c>
      <c r="R143">
        <v>2.33405</v>
      </c>
      <c r="S143">
        <v>0.99580999999999997</v>
      </c>
      <c r="T143">
        <f t="shared" si="49"/>
        <v>5.7857457542401427</v>
      </c>
      <c r="U143">
        <f t="shared" si="50"/>
        <v>2.7481338630522436</v>
      </c>
      <c r="V143">
        <f t="shared" si="40"/>
        <v>2.6384540046791112</v>
      </c>
      <c r="W143">
        <f t="shared" si="51"/>
        <v>5.1491178271525886</v>
      </c>
      <c r="Y143" s="12" t="e">
        <f t="shared" si="74"/>
        <v>#DIV/0!</v>
      </c>
      <c r="AA143" s="12" t="e">
        <f t="shared" si="52"/>
        <v>#DIV/0!</v>
      </c>
      <c r="AB143" s="12" t="e">
        <f t="shared" si="41"/>
        <v>#DIV/0!</v>
      </c>
      <c r="AC143">
        <f t="shared" si="42"/>
        <v>0</v>
      </c>
      <c r="AD143" s="12" t="e">
        <f t="shared" si="53"/>
        <v>#DIV/0!</v>
      </c>
      <c r="AE143" t="e">
        <f t="shared" si="54"/>
        <v>#DIV/0!</v>
      </c>
      <c r="AF143" t="e">
        <f t="shared" si="55"/>
        <v>#DIV/0!</v>
      </c>
      <c r="AG143">
        <f t="shared" si="55"/>
        <v>0</v>
      </c>
      <c r="AH143">
        <v>25</v>
      </c>
      <c r="AI143" t="e">
        <f t="shared" si="56"/>
        <v>#DIV/0!</v>
      </c>
      <c r="AJ143">
        <f t="shared" si="57"/>
        <v>0</v>
      </c>
      <c r="AK143" t="e">
        <f t="shared" si="58"/>
        <v>#DIV/0!</v>
      </c>
      <c r="AL143">
        <f t="shared" si="58"/>
        <v>0</v>
      </c>
      <c r="AM143" t="e">
        <f t="shared" si="59"/>
        <v>#DIV/0!</v>
      </c>
      <c r="AN143">
        <f t="shared" si="59"/>
        <v>0</v>
      </c>
      <c r="AO143" s="31" t="e">
        <f t="shared" si="60"/>
        <v>#DIV/0!</v>
      </c>
      <c r="AP143">
        <f t="shared" si="61"/>
        <v>0</v>
      </c>
      <c r="AQ143" s="31" t="e">
        <f t="shared" si="43"/>
        <v>#DIV/0!</v>
      </c>
      <c r="AR143" s="12">
        <v>25</v>
      </c>
      <c r="AT143" s="12" t="e">
        <f t="shared" si="62"/>
        <v>#DIV/0!</v>
      </c>
      <c r="AU143">
        <f t="shared" si="63"/>
        <v>0</v>
      </c>
      <c r="AV143" s="12" t="e">
        <f t="shared" si="44"/>
        <v>#DIV/0!</v>
      </c>
      <c r="AW143" s="12">
        <v>25</v>
      </c>
      <c r="AX143" t="e">
        <f t="shared" si="64"/>
        <v>#DIV/0!</v>
      </c>
      <c r="AY143" t="e">
        <f t="shared" si="65"/>
        <v>#DIV/0!</v>
      </c>
      <c r="AZ143" s="12" t="e">
        <f t="shared" si="66"/>
        <v>#DIV/0!</v>
      </c>
      <c r="BA143">
        <f t="shared" si="67"/>
        <v>0</v>
      </c>
      <c r="BB143" s="12" t="e">
        <f t="shared" si="68"/>
        <v>#DIV/0!</v>
      </c>
      <c r="BD143" t="e">
        <f t="shared" si="69"/>
        <v>#DIV/0!</v>
      </c>
      <c r="BE143" t="e">
        <f t="shared" si="70"/>
        <v>#DIV/0!</v>
      </c>
      <c r="BF143" t="e">
        <f t="shared" si="71"/>
        <v>#DIV/0!</v>
      </c>
    </row>
    <row r="144" spans="5:85">
      <c r="E144" s="12">
        <v>25</v>
      </c>
      <c r="F144" s="12">
        <v>1.007825032</v>
      </c>
      <c r="G144" s="12">
        <v>15.9949146221</v>
      </c>
      <c r="H144" s="12">
        <f t="shared" si="39"/>
        <v>18.0105646861</v>
      </c>
      <c r="I144" s="12">
        <f t="shared" si="45"/>
        <v>450.26411715250003</v>
      </c>
      <c r="J144" s="12">
        <f t="shared" si="46"/>
        <v>451.27194218450006</v>
      </c>
      <c r="K144">
        <f t="shared" si="47"/>
        <v>18.0105646861</v>
      </c>
      <c r="L144">
        <f t="shared" si="48"/>
        <v>433.26137749840007</v>
      </c>
      <c r="M144" s="12">
        <v>25</v>
      </c>
      <c r="N144" s="12" t="s">
        <v>406</v>
      </c>
      <c r="O144" s="12"/>
      <c r="P144">
        <v>4.68947</v>
      </c>
      <c r="Q144">
        <v>0.98782999999999999</v>
      </c>
      <c r="R144">
        <v>2.3750300000000002</v>
      </c>
      <c r="S144">
        <v>0.99497999999999998</v>
      </c>
      <c r="T144">
        <f t="shared" si="49"/>
        <v>5.5214289782856429</v>
      </c>
      <c r="U144">
        <f t="shared" si="50"/>
        <v>2.796384125774928</v>
      </c>
      <c r="V144">
        <f t="shared" si="40"/>
        <v>2.6847785671828071</v>
      </c>
      <c r="W144">
        <f t="shared" si="51"/>
        <v>4.8247426882112867</v>
      </c>
      <c r="Y144" s="12" t="e">
        <f t="shared" si="74"/>
        <v>#DIV/0!</v>
      </c>
      <c r="AA144" s="12" t="e">
        <f t="shared" si="52"/>
        <v>#DIV/0!</v>
      </c>
      <c r="AB144" s="12" t="e">
        <f t="shared" si="41"/>
        <v>#DIV/0!</v>
      </c>
      <c r="AC144">
        <f t="shared" si="42"/>
        <v>0</v>
      </c>
      <c r="AD144" s="12" t="e">
        <f t="shared" si="53"/>
        <v>#DIV/0!</v>
      </c>
      <c r="AE144" t="e">
        <f t="shared" si="54"/>
        <v>#DIV/0!</v>
      </c>
      <c r="AF144" t="e">
        <f t="shared" si="55"/>
        <v>#DIV/0!</v>
      </c>
      <c r="AG144">
        <f t="shared" si="55"/>
        <v>0</v>
      </c>
      <c r="AH144">
        <v>25</v>
      </c>
      <c r="AI144" t="e">
        <f t="shared" si="56"/>
        <v>#DIV/0!</v>
      </c>
      <c r="AJ144">
        <f t="shared" si="57"/>
        <v>0</v>
      </c>
      <c r="AK144" t="e">
        <f t="shared" si="58"/>
        <v>#DIV/0!</v>
      </c>
      <c r="AL144">
        <f t="shared" si="58"/>
        <v>0</v>
      </c>
      <c r="AM144" t="e">
        <f t="shared" si="59"/>
        <v>#DIV/0!</v>
      </c>
      <c r="AN144">
        <f t="shared" si="59"/>
        <v>0</v>
      </c>
      <c r="AO144" s="31" t="e">
        <f t="shared" si="60"/>
        <v>#DIV/0!</v>
      </c>
      <c r="AP144">
        <f t="shared" si="61"/>
        <v>0</v>
      </c>
      <c r="AQ144" s="31" t="e">
        <f t="shared" si="43"/>
        <v>#DIV/0!</v>
      </c>
      <c r="AR144" s="12">
        <v>25</v>
      </c>
      <c r="AT144" s="12" t="e">
        <f t="shared" si="62"/>
        <v>#DIV/0!</v>
      </c>
      <c r="AU144">
        <f t="shared" si="63"/>
        <v>0</v>
      </c>
      <c r="AV144" s="12" t="e">
        <f t="shared" si="44"/>
        <v>#DIV/0!</v>
      </c>
      <c r="AW144" s="12">
        <v>25</v>
      </c>
      <c r="AX144" t="e">
        <f t="shared" si="64"/>
        <v>#DIV/0!</v>
      </c>
      <c r="AY144" t="e">
        <f t="shared" si="65"/>
        <v>#DIV/0!</v>
      </c>
      <c r="AZ144" s="12" t="e">
        <f t="shared" si="66"/>
        <v>#DIV/0!</v>
      </c>
      <c r="BA144">
        <f t="shared" si="67"/>
        <v>0</v>
      </c>
      <c r="BB144" s="12" t="e">
        <f t="shared" si="68"/>
        <v>#DIV/0!</v>
      </c>
      <c r="BD144" t="e">
        <f t="shared" si="69"/>
        <v>#DIV/0!</v>
      </c>
      <c r="BE144" t="e">
        <f t="shared" si="70"/>
        <v>#DIV/0!</v>
      </c>
      <c r="BF144" t="e">
        <f t="shared" si="71"/>
        <v>#DIV/0!</v>
      </c>
    </row>
    <row r="145" spans="5:82">
      <c r="F145" s="12">
        <v>1.007825032</v>
      </c>
      <c r="G145" s="12">
        <v>15.9949146221</v>
      </c>
      <c r="H145" s="12">
        <f t="shared" si="39"/>
        <v>18.0105646861</v>
      </c>
      <c r="I145" s="12">
        <f t="shared" si="45"/>
        <v>0</v>
      </c>
      <c r="J145" s="12">
        <f t="shared" si="46"/>
        <v>1.007825032</v>
      </c>
      <c r="K145">
        <f t="shared" si="47"/>
        <v>18.0105646861</v>
      </c>
      <c r="L145">
        <f t="shared" si="48"/>
        <v>-17.002739654100001</v>
      </c>
      <c r="N145" s="12"/>
      <c r="O145" s="12"/>
      <c r="T145">
        <f t="shared" si="49"/>
        <v>0</v>
      </c>
      <c r="U145">
        <f t="shared" si="50"/>
        <v>0</v>
      </c>
      <c r="V145">
        <f t="shared" si="40"/>
        <v>0</v>
      </c>
      <c r="W145">
        <f t="shared" si="51"/>
        <v>0</v>
      </c>
      <c r="Y145" s="12" t="e">
        <f t="shared" si="74"/>
        <v>#DIV/0!</v>
      </c>
      <c r="AA145" s="12" t="e">
        <f t="shared" si="52"/>
        <v>#DIV/0!</v>
      </c>
      <c r="AB145" s="12" t="e">
        <f t="shared" si="41"/>
        <v>#DIV/0!</v>
      </c>
      <c r="AC145">
        <f t="shared" si="42"/>
        <v>0</v>
      </c>
      <c r="AD145" s="12" t="e">
        <f t="shared" si="53"/>
        <v>#DIV/0!</v>
      </c>
      <c r="AE145" t="e">
        <f t="shared" si="54"/>
        <v>#DIV/0!</v>
      </c>
      <c r="AF145" t="e">
        <f t="shared" si="55"/>
        <v>#DIV/0!</v>
      </c>
      <c r="AG145">
        <f t="shared" si="55"/>
        <v>0</v>
      </c>
      <c r="AI145" t="e">
        <f t="shared" si="56"/>
        <v>#DIV/0!</v>
      </c>
      <c r="AJ145">
        <f t="shared" si="57"/>
        <v>0</v>
      </c>
      <c r="AK145" t="e">
        <f t="shared" si="58"/>
        <v>#DIV/0!</v>
      </c>
      <c r="AL145">
        <f t="shared" si="58"/>
        <v>0</v>
      </c>
      <c r="AM145" t="e">
        <f t="shared" si="59"/>
        <v>#DIV/0!</v>
      </c>
      <c r="AN145">
        <f t="shared" si="59"/>
        <v>0</v>
      </c>
      <c r="AO145" s="31" t="e">
        <f t="shared" si="60"/>
        <v>#DIV/0!</v>
      </c>
      <c r="AP145">
        <f t="shared" si="61"/>
        <v>0</v>
      </c>
      <c r="AQ145" s="31" t="e">
        <f t="shared" si="43"/>
        <v>#DIV/0!</v>
      </c>
      <c r="AT145" s="12" t="e">
        <f t="shared" si="62"/>
        <v>#DIV/0!</v>
      </c>
      <c r="AU145">
        <f t="shared" si="63"/>
        <v>0</v>
      </c>
      <c r="AV145" s="12" t="e">
        <f t="shared" si="44"/>
        <v>#DIV/0!</v>
      </c>
      <c r="AX145" t="e">
        <f t="shared" si="64"/>
        <v>#DIV/0!</v>
      </c>
      <c r="AY145" t="e">
        <f t="shared" si="65"/>
        <v>#DIV/0!</v>
      </c>
      <c r="AZ145" s="12" t="e">
        <f t="shared" si="66"/>
        <v>#DIV/0!</v>
      </c>
      <c r="BA145">
        <f t="shared" si="67"/>
        <v>0</v>
      </c>
      <c r="BB145" s="12" t="e">
        <f t="shared" si="68"/>
        <v>#DIV/0!</v>
      </c>
      <c r="BD145" t="e">
        <f t="shared" si="69"/>
        <v>#DIV/0!</v>
      </c>
      <c r="BE145" t="e">
        <f t="shared" si="70"/>
        <v>#DIV/0!</v>
      </c>
      <c r="BF145" t="e">
        <f t="shared" si="71"/>
        <v>#DIV/0!</v>
      </c>
    </row>
    <row r="146" spans="5:82" s="12" customFormat="1">
      <c r="E146" s="12">
        <v>26</v>
      </c>
      <c r="F146" s="12">
        <v>1.007825032</v>
      </c>
      <c r="G146" s="12">
        <v>15.9949146221</v>
      </c>
      <c r="H146" s="12">
        <f t="shared" si="39"/>
        <v>18.0105646861</v>
      </c>
      <c r="I146" s="12">
        <f t="shared" si="45"/>
        <v>468.27468183860003</v>
      </c>
      <c r="J146" s="12">
        <f t="shared" si="46"/>
        <v>469.28250687060006</v>
      </c>
      <c r="K146" s="12">
        <f t="shared" si="47"/>
        <v>18.0105646861</v>
      </c>
      <c r="L146">
        <f t="shared" si="48"/>
        <v>451.27194218450006</v>
      </c>
      <c r="M146" s="12">
        <v>26</v>
      </c>
      <c r="N146" s="12" t="s">
        <v>407</v>
      </c>
      <c r="P146" s="12">
        <v>4.6184599999999998</v>
      </c>
      <c r="Q146" s="12">
        <v>0.98121000000000003</v>
      </c>
      <c r="R146" s="12">
        <v>2.3983300000000001</v>
      </c>
      <c r="S146" s="12">
        <v>0.99870000000000003</v>
      </c>
      <c r="T146">
        <f t="shared" si="49"/>
        <v>5.4378210925868187</v>
      </c>
      <c r="U146">
        <f t="shared" si="50"/>
        <v>2.8238177792995383</v>
      </c>
      <c r="V146">
        <f t="shared" si="40"/>
        <v>2.7154426491141352</v>
      </c>
      <c r="W146">
        <f t="shared" si="51"/>
        <v>4.7112916970141114</v>
      </c>
      <c r="X146" s="12">
        <v>4</v>
      </c>
      <c r="Y146" s="12">
        <f>(SUM(W146:W149))/X146</f>
        <v>5.0426157702766243</v>
      </c>
      <c r="Z146" s="12">
        <v>5.5609937582003122</v>
      </c>
      <c r="AA146" s="12">
        <f t="shared" si="52"/>
        <v>0.51837798792368783</v>
      </c>
      <c r="AB146" s="12">
        <f t="shared" si="41"/>
        <v>1.8599091841349332E-2</v>
      </c>
      <c r="AC146">
        <f t="shared" si="42"/>
        <v>2.2619593651009486E-2</v>
      </c>
      <c r="AD146" s="12">
        <f t="shared" si="53"/>
        <v>4.0205018096601541E-3</v>
      </c>
      <c r="AE146">
        <f t="shared" si="54"/>
        <v>2.979902762776343E-21</v>
      </c>
      <c r="AF146">
        <f t="shared" si="55"/>
        <v>143.8888362793445</v>
      </c>
      <c r="AG146">
        <f t="shared" si="55"/>
        <v>174.99279186952393</v>
      </c>
      <c r="AH146" s="12">
        <v>26</v>
      </c>
      <c r="AI146">
        <f t="shared" si="56"/>
        <v>155.85659713982858</v>
      </c>
      <c r="AJ146">
        <f t="shared" si="57"/>
        <v>189.54758249509493</v>
      </c>
      <c r="AK146">
        <f t="shared" si="58"/>
        <v>5.0568116198179659E-20</v>
      </c>
      <c r="AL146">
        <f t="shared" si="58"/>
        <v>6.1499252213858169E-20</v>
      </c>
      <c r="AM146">
        <f t="shared" si="59"/>
        <v>30452.83657986336</v>
      </c>
      <c r="AN146">
        <f t="shared" si="59"/>
        <v>37035.721681082527</v>
      </c>
      <c r="AO146" s="31">
        <f t="shared" si="60"/>
        <v>30.452836579863359</v>
      </c>
      <c r="AP146">
        <f t="shared" si="61"/>
        <v>37.035721681082528</v>
      </c>
      <c r="AQ146" s="31">
        <f t="shared" si="43"/>
        <v>6.5828851012191691</v>
      </c>
      <c r="AR146" s="12">
        <v>26</v>
      </c>
      <c r="AT146" s="12">
        <f t="shared" si="62"/>
        <v>0.31562139274617962</v>
      </c>
      <c r="AU146">
        <f t="shared" si="63"/>
        <v>0.38384818529754178</v>
      </c>
      <c r="AV146" s="12">
        <f t="shared" si="44"/>
        <v>6.8226792551362159E-2</v>
      </c>
      <c r="AW146" s="12">
        <v>26</v>
      </c>
      <c r="AX146">
        <f t="shared" si="64"/>
        <v>1.2068705208609903E-20</v>
      </c>
      <c r="AY146">
        <f t="shared" si="65"/>
        <v>7267.9453987960351</v>
      </c>
      <c r="AZ146" s="12">
        <f t="shared" si="66"/>
        <v>7.2679453987960354</v>
      </c>
      <c r="BA146">
        <f t="shared" si="67"/>
        <v>8.8390321958087394</v>
      </c>
      <c r="BB146" s="12">
        <f t="shared" si="68"/>
        <v>1.571086797012704</v>
      </c>
      <c r="BD146">
        <f t="shared" si="69"/>
        <v>18.599091841349331</v>
      </c>
      <c r="BE146">
        <f t="shared" si="70"/>
        <v>1.3430681042867924E-2</v>
      </c>
      <c r="BF146">
        <f t="shared" si="71"/>
        <v>13.430681042867924</v>
      </c>
      <c r="BG146"/>
      <c r="BH146"/>
      <c r="BI146"/>
      <c r="BJ146"/>
      <c r="BK146"/>
      <c r="BL146"/>
      <c r="BM146"/>
      <c r="BU146"/>
      <c r="BV146"/>
      <c r="BW146"/>
      <c r="BX146"/>
      <c r="BY146"/>
      <c r="BZ146"/>
      <c r="CA146"/>
      <c r="CB146"/>
      <c r="CC146"/>
      <c r="CD146"/>
    </row>
    <row r="147" spans="5:82" s="12" customFormat="1">
      <c r="E147" s="12">
        <v>26</v>
      </c>
      <c r="F147" s="12">
        <v>1.007825032</v>
      </c>
      <c r="G147" s="12">
        <v>15.9949146221</v>
      </c>
      <c r="H147" s="12">
        <f t="shared" si="39"/>
        <v>18.0105646861</v>
      </c>
      <c r="I147" s="12">
        <f t="shared" si="45"/>
        <v>468.27468183860003</v>
      </c>
      <c r="J147" s="12">
        <f t="shared" si="46"/>
        <v>469.28250687060006</v>
      </c>
      <c r="K147" s="12">
        <f t="shared" si="47"/>
        <v>18.0105646861</v>
      </c>
      <c r="L147">
        <f t="shared" si="48"/>
        <v>451.27194218450006</v>
      </c>
      <c r="M147" s="12">
        <v>26</v>
      </c>
      <c r="N147" s="12" t="s">
        <v>408</v>
      </c>
      <c r="P147" s="12">
        <v>5.2385000000000002</v>
      </c>
      <c r="Q147" s="12">
        <v>0.98948999999999998</v>
      </c>
      <c r="R147" s="12">
        <v>2.3563700000000001</v>
      </c>
      <c r="S147" s="12">
        <v>0.99848999999999999</v>
      </c>
      <c r="T147">
        <f t="shared" si="49"/>
        <v>6.1678624029473141</v>
      </c>
      <c r="U147">
        <f t="shared" si="50"/>
        <v>2.7744136547547891</v>
      </c>
      <c r="V147">
        <f t="shared" si="40"/>
        <v>2.6679346024496526</v>
      </c>
      <c r="W147">
        <f t="shared" si="51"/>
        <v>5.5609937582003122</v>
      </c>
      <c r="Y147" s="12" t="e">
        <f t="shared" si="74"/>
        <v>#DIV/0!</v>
      </c>
      <c r="AA147" s="12" t="e">
        <f t="shared" si="52"/>
        <v>#DIV/0!</v>
      </c>
      <c r="AB147" s="12" t="e">
        <f t="shared" si="41"/>
        <v>#DIV/0!</v>
      </c>
      <c r="AC147">
        <f t="shared" si="42"/>
        <v>0</v>
      </c>
      <c r="AD147" s="12" t="e">
        <f t="shared" si="53"/>
        <v>#DIV/0!</v>
      </c>
      <c r="AE147" t="e">
        <f t="shared" si="54"/>
        <v>#DIV/0!</v>
      </c>
      <c r="AF147" t="e">
        <f t="shared" si="55"/>
        <v>#DIV/0!</v>
      </c>
      <c r="AG147">
        <f t="shared" si="55"/>
        <v>0</v>
      </c>
      <c r="AH147" s="12">
        <v>26</v>
      </c>
      <c r="AI147" t="e">
        <f t="shared" si="56"/>
        <v>#DIV/0!</v>
      </c>
      <c r="AJ147">
        <f t="shared" si="57"/>
        <v>0</v>
      </c>
      <c r="AK147" t="e">
        <f t="shared" si="58"/>
        <v>#DIV/0!</v>
      </c>
      <c r="AL147">
        <f t="shared" si="58"/>
        <v>0</v>
      </c>
      <c r="AM147" t="e">
        <f t="shared" si="59"/>
        <v>#DIV/0!</v>
      </c>
      <c r="AN147">
        <f t="shared" si="59"/>
        <v>0</v>
      </c>
      <c r="AO147" s="31" t="e">
        <f t="shared" si="60"/>
        <v>#DIV/0!</v>
      </c>
      <c r="AP147">
        <f t="shared" si="61"/>
        <v>0</v>
      </c>
      <c r="AQ147" s="31" t="e">
        <f t="shared" si="43"/>
        <v>#DIV/0!</v>
      </c>
      <c r="AR147" s="12">
        <v>26</v>
      </c>
      <c r="AT147" s="12" t="e">
        <f t="shared" si="62"/>
        <v>#DIV/0!</v>
      </c>
      <c r="AU147">
        <f t="shared" si="63"/>
        <v>0</v>
      </c>
      <c r="AV147" s="12" t="e">
        <f t="shared" si="44"/>
        <v>#DIV/0!</v>
      </c>
      <c r="AW147" s="12">
        <v>26</v>
      </c>
      <c r="AX147" t="e">
        <f t="shared" si="64"/>
        <v>#DIV/0!</v>
      </c>
      <c r="AY147" t="e">
        <f t="shared" si="65"/>
        <v>#DIV/0!</v>
      </c>
      <c r="AZ147" s="12" t="e">
        <f t="shared" si="66"/>
        <v>#DIV/0!</v>
      </c>
      <c r="BA147">
        <f t="shared" si="67"/>
        <v>0</v>
      </c>
      <c r="BB147" s="12" t="e">
        <f t="shared" si="68"/>
        <v>#DIV/0!</v>
      </c>
      <c r="BD147" t="e">
        <f t="shared" si="69"/>
        <v>#DIV/0!</v>
      </c>
      <c r="BE147" t="e">
        <f t="shared" si="70"/>
        <v>#DIV/0!</v>
      </c>
      <c r="BF147" t="e">
        <f t="shared" si="71"/>
        <v>#DIV/0!</v>
      </c>
      <c r="BG147"/>
      <c r="BH147"/>
      <c r="BI147"/>
      <c r="BJ147"/>
      <c r="BK147"/>
      <c r="BL147"/>
      <c r="BM147"/>
    </row>
    <row r="148" spans="5:82" s="12" customFormat="1">
      <c r="E148" s="12">
        <v>26</v>
      </c>
      <c r="F148" s="12">
        <v>1.007825032</v>
      </c>
      <c r="G148" s="12">
        <v>15.9949146221</v>
      </c>
      <c r="H148" s="12">
        <f t="shared" ref="H148:H169" si="75">(F148*2)+G148</f>
        <v>18.0105646861</v>
      </c>
      <c r="I148" s="12">
        <f t="shared" si="45"/>
        <v>468.27468183860003</v>
      </c>
      <c r="J148" s="12">
        <f t="shared" si="46"/>
        <v>469.28250687060006</v>
      </c>
      <c r="K148" s="12">
        <f t="shared" si="47"/>
        <v>18.0105646861</v>
      </c>
      <c r="L148">
        <f t="shared" si="48"/>
        <v>451.27194218450006</v>
      </c>
      <c r="M148" s="12">
        <v>26</v>
      </c>
      <c r="N148" s="12" t="s">
        <v>409</v>
      </c>
      <c r="P148" s="12">
        <v>4.6919199999999996</v>
      </c>
      <c r="Q148" s="12">
        <v>0.98670999999999998</v>
      </c>
      <c r="R148" s="12">
        <v>2.4279199999999999</v>
      </c>
      <c r="S148" s="12">
        <v>0.99734</v>
      </c>
      <c r="T148">
        <f t="shared" si="49"/>
        <v>5.5243136328408058</v>
      </c>
      <c r="U148">
        <f t="shared" si="50"/>
        <v>2.8586573418657713</v>
      </c>
      <c r="V148">
        <f t="shared" ref="V148:V170" si="76">(L148/J148)*U148</f>
        <v>2.7489451062352517</v>
      </c>
      <c r="W148">
        <f t="shared" si="51"/>
        <v>4.7917994445610974</v>
      </c>
      <c r="Y148" s="12" t="e">
        <f t="shared" si="74"/>
        <v>#DIV/0!</v>
      </c>
      <c r="AA148" s="12" t="e">
        <f t="shared" si="52"/>
        <v>#DIV/0!</v>
      </c>
      <c r="AB148" s="12" t="e">
        <f t="shared" ref="AB148:AB169" si="77">((1^2)*(J148^2)*5001*(Y148^2)*2.16)/(16*1*K148*L148*(5001^2))</f>
        <v>#DIV/0!</v>
      </c>
      <c r="AC148">
        <f t="shared" ref="AC148:AC169" si="78">((1^2)*(J148^2)*5001*(Z148^2)*2.16)/(16*1*L148*K148*(5001^2))</f>
        <v>0</v>
      </c>
      <c r="AD148" s="12" t="e">
        <f t="shared" si="53"/>
        <v>#DIV/0!</v>
      </c>
      <c r="AE148" t="e">
        <f t="shared" si="54"/>
        <v>#DIV/0!</v>
      </c>
      <c r="AF148" t="e">
        <f t="shared" si="55"/>
        <v>#DIV/0!</v>
      </c>
      <c r="AG148">
        <f t="shared" si="55"/>
        <v>0</v>
      </c>
      <c r="AH148" s="12">
        <v>26</v>
      </c>
      <c r="AI148" t="e">
        <f t="shared" si="56"/>
        <v>#DIV/0!</v>
      </c>
      <c r="AJ148">
        <f t="shared" si="57"/>
        <v>0</v>
      </c>
      <c r="AK148" t="e">
        <f t="shared" si="58"/>
        <v>#DIV/0!</v>
      </c>
      <c r="AL148">
        <f t="shared" si="58"/>
        <v>0</v>
      </c>
      <c r="AM148" t="e">
        <f t="shared" si="59"/>
        <v>#DIV/0!</v>
      </c>
      <c r="AN148">
        <f t="shared" si="59"/>
        <v>0</v>
      </c>
      <c r="AO148" s="31" t="e">
        <f t="shared" si="60"/>
        <v>#DIV/0!</v>
      </c>
      <c r="AP148">
        <f t="shared" si="61"/>
        <v>0</v>
      </c>
      <c r="AQ148" s="31" t="e">
        <f t="shared" ref="AQ148:AQ169" si="79">AP148-AO148</f>
        <v>#DIV/0!</v>
      </c>
      <c r="AR148" s="12">
        <v>26</v>
      </c>
      <c r="AT148" s="12" t="e">
        <f t="shared" si="62"/>
        <v>#DIV/0!</v>
      </c>
      <c r="AU148">
        <f t="shared" si="63"/>
        <v>0</v>
      </c>
      <c r="AV148" s="12" t="e">
        <f t="shared" ref="AV148:AV169" si="80">AU148-AT148</f>
        <v>#DIV/0!</v>
      </c>
      <c r="AW148" s="12">
        <v>26</v>
      </c>
      <c r="AX148" t="e">
        <f t="shared" si="64"/>
        <v>#DIV/0!</v>
      </c>
      <c r="AY148" t="e">
        <f t="shared" si="65"/>
        <v>#DIV/0!</v>
      </c>
      <c r="AZ148" s="12" t="e">
        <f t="shared" si="66"/>
        <v>#DIV/0!</v>
      </c>
      <c r="BA148">
        <f t="shared" si="67"/>
        <v>0</v>
      </c>
      <c r="BB148" s="12" t="e">
        <f t="shared" si="68"/>
        <v>#DIV/0!</v>
      </c>
      <c r="BD148" t="e">
        <f t="shared" si="69"/>
        <v>#DIV/0!</v>
      </c>
      <c r="BE148" t="e">
        <f t="shared" si="70"/>
        <v>#DIV/0!</v>
      </c>
      <c r="BF148" t="e">
        <f t="shared" si="71"/>
        <v>#DIV/0!</v>
      </c>
      <c r="BG148"/>
      <c r="BH148"/>
      <c r="BI148"/>
      <c r="BJ148"/>
      <c r="BK148"/>
      <c r="BL148"/>
      <c r="BM148"/>
    </row>
    <row r="149" spans="5:82" s="12" customFormat="1">
      <c r="E149" s="12">
        <v>26</v>
      </c>
      <c r="F149" s="12">
        <v>1.007825032</v>
      </c>
      <c r="G149" s="12">
        <v>15.9949146221</v>
      </c>
      <c r="H149" s="12">
        <f t="shared" si="75"/>
        <v>18.0105646861</v>
      </c>
      <c r="I149" s="12">
        <f t="shared" ref="I149:I169" si="81">H149*E149</f>
        <v>468.27468183860003</v>
      </c>
      <c r="J149" s="12">
        <f t="shared" ref="J149:J169" si="82">I149+F149</f>
        <v>469.28250687060006</v>
      </c>
      <c r="K149" s="12">
        <f t="shared" ref="K149:K169" si="83">((F149*2)+G149)</f>
        <v>18.0105646861</v>
      </c>
      <c r="L149">
        <f t="shared" ref="L149:L169" si="84">J149-H149</f>
        <v>451.27194218450006</v>
      </c>
      <c r="M149" s="12">
        <v>26</v>
      </c>
      <c r="N149" s="12" t="s">
        <v>410</v>
      </c>
      <c r="P149" s="12">
        <v>4.9540699999999998</v>
      </c>
      <c r="Q149" s="12">
        <v>0.98436999999999997</v>
      </c>
      <c r="R149" s="12">
        <v>2.4900600000000002</v>
      </c>
      <c r="S149" s="12">
        <v>0.99612000000000001</v>
      </c>
      <c r="T149">
        <f t="shared" ref="T149:T170" si="85">P149*(SQRT(2*(LN(2))))</f>
        <v>5.8329716702432375</v>
      </c>
      <c r="U149">
        <f t="shared" ref="U149:U170" si="86">R149*(SQRT(2*(LN(2))))</f>
        <v>2.931821600664883</v>
      </c>
      <c r="V149">
        <f t="shared" si="76"/>
        <v>2.8193013984118713</v>
      </c>
      <c r="W149">
        <f t="shared" ref="W149:W170" si="87">SQRT(((T149^2)-(V149^2)))</f>
        <v>5.1063781813309763</v>
      </c>
      <c r="Y149" s="12" t="e">
        <f t="shared" si="74"/>
        <v>#DIV/0!</v>
      </c>
      <c r="AA149" s="12" t="e">
        <f t="shared" ref="AA149:AA170" si="88">Z149-Y149</f>
        <v>#DIV/0!</v>
      </c>
      <c r="AB149" s="12" t="e">
        <f t="shared" si="77"/>
        <v>#DIV/0!</v>
      </c>
      <c r="AC149">
        <f t="shared" si="78"/>
        <v>0</v>
      </c>
      <c r="AD149" s="12" t="e">
        <f t="shared" ref="AD149:AD169" si="89">AC149-AB149</f>
        <v>#DIV/0!</v>
      </c>
      <c r="AE149" t="e">
        <f t="shared" ref="AE149:AE169" si="90">1.602176487*POWER(10,-19)*AB149</f>
        <v>#DIV/0!</v>
      </c>
      <c r="AF149" t="e">
        <f t="shared" ref="AF149:AG169" si="91">AB149/(1.5*(8.617343*POWER(10,-5)))</f>
        <v>#DIV/0!</v>
      </c>
      <c r="AG149">
        <f t="shared" si="91"/>
        <v>0</v>
      </c>
      <c r="AH149" s="12">
        <v>26</v>
      </c>
      <c r="AI149" t="e">
        <f t="shared" ref="AI149:AI169" si="92">(AF149)*(((EXP(23.5/((6*AH149)-6-1)))-1)/(23.5/((6*AH149)-6-1)))</f>
        <v>#DIV/0!</v>
      </c>
      <c r="AJ149">
        <f t="shared" ref="AJ149:AJ169" si="93">(AG149)*(((EXP(23.5/((6*AH149)-6-1)))-1)/(23.5/((6*AH149)-6-1)))</f>
        <v>0</v>
      </c>
      <c r="AK149" t="e">
        <f t="shared" ref="AK149:AL169" si="94">AI149*1.3806504*POWER(10,-23)*23.5</f>
        <v>#DIV/0!</v>
      </c>
      <c r="AL149">
        <f t="shared" si="94"/>
        <v>0</v>
      </c>
      <c r="AM149" t="e">
        <f t="shared" ref="AM149:AN169" si="95">AK149*(6.02214179*POWER(10,23))</f>
        <v>#DIV/0!</v>
      </c>
      <c r="AN149">
        <f t="shared" si="95"/>
        <v>0</v>
      </c>
      <c r="AO149" s="31" t="e">
        <f t="shared" ref="AO149:AO169" si="96">AM149/1000</f>
        <v>#DIV/0!</v>
      </c>
      <c r="AP149">
        <f t="shared" ref="AP149:AP169" si="97">(AN149/1000)</f>
        <v>0</v>
      </c>
      <c r="AQ149" s="31" t="e">
        <f t="shared" si="79"/>
        <v>#DIV/0!</v>
      </c>
      <c r="AR149" s="12">
        <v>26</v>
      </c>
      <c r="AT149" s="12" t="e">
        <f t="shared" ref="AT149:AT169" si="98">8.617343*POWER(10,-5)*23.5*AI149</f>
        <v>#DIV/0!</v>
      </c>
      <c r="AU149">
        <f t="shared" ref="AU149:AU169" si="99">(8.617343*POWER(10,-5)*23.5*AJ149)</f>
        <v>0</v>
      </c>
      <c r="AV149" s="12" t="e">
        <f t="shared" si="80"/>
        <v>#DIV/0!</v>
      </c>
      <c r="AW149" s="12">
        <v>26</v>
      </c>
      <c r="AX149" t="e">
        <f t="shared" ref="AX149:AX169" si="100">AK149/4.19002</f>
        <v>#DIV/0!</v>
      </c>
      <c r="AY149" t="e">
        <f t="shared" ref="AY149:AY169" si="101">(6.02214179*POWER(10,23))*AX149</f>
        <v>#DIV/0!</v>
      </c>
      <c r="AZ149" s="12" t="e">
        <f t="shared" ref="AZ149:AZ169" si="102">AY149/1000</f>
        <v>#DIV/0!</v>
      </c>
      <c r="BA149">
        <f t="shared" ref="BA149:BA169" si="103">((AJ149*(1.3806504*POWER(10,-23))*23.5)*(6.02214179*POWER(10,23))/1000)/4.19002</f>
        <v>0</v>
      </c>
      <c r="BB149" s="12" t="e">
        <f t="shared" ref="BB149:BB169" si="104">BA149-AZ149</f>
        <v>#DIV/0!</v>
      </c>
      <c r="BD149" t="e">
        <f t="shared" ref="BD149:BD169" si="105">AB149*1000</f>
        <v>#DIV/0!</v>
      </c>
      <c r="BE149" t="e">
        <f t="shared" ref="BE149:BE169" si="106">AI149*8.6173324*POWER(10,-5)</f>
        <v>#DIV/0!</v>
      </c>
      <c r="BF149" t="e">
        <f t="shared" ref="BF149:BF169" si="107">BE149*1000</f>
        <v>#DIV/0!</v>
      </c>
      <c r="BG149"/>
      <c r="BH149"/>
      <c r="BI149"/>
      <c r="BJ149"/>
      <c r="BK149"/>
      <c r="BL149"/>
      <c r="BM149"/>
    </row>
    <row r="150" spans="5:82">
      <c r="F150" s="12">
        <v>1.007825032</v>
      </c>
      <c r="G150" s="12">
        <v>15.9949146221</v>
      </c>
      <c r="H150" s="12">
        <f t="shared" si="75"/>
        <v>18.0105646861</v>
      </c>
      <c r="I150" s="12">
        <f t="shared" si="81"/>
        <v>0</v>
      </c>
      <c r="J150" s="12">
        <f t="shared" si="82"/>
        <v>1.007825032</v>
      </c>
      <c r="K150">
        <f t="shared" si="83"/>
        <v>18.0105646861</v>
      </c>
      <c r="L150">
        <f t="shared" si="84"/>
        <v>-17.002739654100001</v>
      </c>
      <c r="N150" s="12"/>
      <c r="O150" s="12"/>
      <c r="T150">
        <f t="shared" si="85"/>
        <v>0</v>
      </c>
      <c r="U150">
        <f t="shared" si="86"/>
        <v>0</v>
      </c>
      <c r="V150">
        <f t="shared" si="76"/>
        <v>0</v>
      </c>
      <c r="W150">
        <f t="shared" si="87"/>
        <v>0</v>
      </c>
      <c r="Y150" s="12" t="e">
        <f t="shared" si="74"/>
        <v>#DIV/0!</v>
      </c>
      <c r="AA150" s="12" t="e">
        <f t="shared" si="88"/>
        <v>#DIV/0!</v>
      </c>
      <c r="AB150" s="12" t="e">
        <f t="shared" si="77"/>
        <v>#DIV/0!</v>
      </c>
      <c r="AC150">
        <f t="shared" si="78"/>
        <v>0</v>
      </c>
      <c r="AD150" s="12" t="e">
        <f t="shared" si="89"/>
        <v>#DIV/0!</v>
      </c>
      <c r="AE150" t="e">
        <f t="shared" si="90"/>
        <v>#DIV/0!</v>
      </c>
      <c r="AF150" t="e">
        <f t="shared" si="91"/>
        <v>#DIV/0!</v>
      </c>
      <c r="AG150">
        <f t="shared" si="91"/>
        <v>0</v>
      </c>
      <c r="AI150" t="e">
        <f t="shared" si="92"/>
        <v>#DIV/0!</v>
      </c>
      <c r="AJ150">
        <f t="shared" si="93"/>
        <v>0</v>
      </c>
      <c r="AK150" t="e">
        <f t="shared" si="94"/>
        <v>#DIV/0!</v>
      </c>
      <c r="AL150">
        <f t="shared" si="94"/>
        <v>0</v>
      </c>
      <c r="AM150" t="e">
        <f t="shared" si="95"/>
        <v>#DIV/0!</v>
      </c>
      <c r="AN150">
        <f t="shared" si="95"/>
        <v>0</v>
      </c>
      <c r="AO150" s="31" t="e">
        <f t="shared" si="96"/>
        <v>#DIV/0!</v>
      </c>
      <c r="AP150">
        <f t="shared" si="97"/>
        <v>0</v>
      </c>
      <c r="AQ150" s="31" t="e">
        <f t="shared" si="79"/>
        <v>#DIV/0!</v>
      </c>
      <c r="AT150" s="12" t="e">
        <f t="shared" si="98"/>
        <v>#DIV/0!</v>
      </c>
      <c r="AU150">
        <f t="shared" si="99"/>
        <v>0</v>
      </c>
      <c r="AV150" s="12" t="e">
        <f t="shared" si="80"/>
        <v>#DIV/0!</v>
      </c>
      <c r="AX150" t="e">
        <f t="shared" si="100"/>
        <v>#DIV/0!</v>
      </c>
      <c r="AY150" t="e">
        <f t="shared" si="101"/>
        <v>#DIV/0!</v>
      </c>
      <c r="AZ150" s="12" t="e">
        <f t="shared" si="102"/>
        <v>#DIV/0!</v>
      </c>
      <c r="BA150">
        <f t="shared" si="103"/>
        <v>0</v>
      </c>
      <c r="BB150" s="12" t="e">
        <f t="shared" si="104"/>
        <v>#DIV/0!</v>
      </c>
      <c r="BD150" t="e">
        <f t="shared" si="105"/>
        <v>#DIV/0!</v>
      </c>
      <c r="BE150" t="e">
        <f t="shared" si="106"/>
        <v>#DIV/0!</v>
      </c>
      <c r="BF150" t="e">
        <f t="shared" si="107"/>
        <v>#DIV/0!</v>
      </c>
      <c r="BU150" s="12"/>
      <c r="BV150" s="12"/>
      <c r="BW150" s="12"/>
      <c r="BX150" s="12"/>
      <c r="BY150" s="12"/>
      <c r="BZ150" s="12"/>
      <c r="CA150" s="12"/>
      <c r="CB150" s="12"/>
      <c r="CC150" s="12"/>
      <c r="CD150" s="12"/>
    </row>
    <row r="151" spans="5:82">
      <c r="E151" s="12">
        <v>27</v>
      </c>
      <c r="F151" s="12">
        <v>1.007825032</v>
      </c>
      <c r="G151" s="12">
        <v>15.9949146221</v>
      </c>
      <c r="H151" s="12">
        <f t="shared" si="75"/>
        <v>18.0105646861</v>
      </c>
      <c r="I151" s="12">
        <f t="shared" si="81"/>
        <v>486.28524652470003</v>
      </c>
      <c r="J151" s="12">
        <f t="shared" si="82"/>
        <v>487.29307155670006</v>
      </c>
      <c r="K151">
        <f t="shared" si="83"/>
        <v>18.0105646861</v>
      </c>
      <c r="L151">
        <f t="shared" si="84"/>
        <v>469.28250687060006</v>
      </c>
      <c r="M151" s="12">
        <v>27</v>
      </c>
      <c r="N151" s="12" t="s">
        <v>411</v>
      </c>
      <c r="O151" s="12"/>
      <c r="P151">
        <v>4.9058299999999999</v>
      </c>
      <c r="Q151">
        <v>0.99119999999999997</v>
      </c>
      <c r="R151">
        <v>2.3609399999999998</v>
      </c>
      <c r="S151">
        <v>0.99814000000000003</v>
      </c>
      <c r="T151">
        <f t="shared" si="85"/>
        <v>5.7761734107570906</v>
      </c>
      <c r="U151">
        <f t="shared" si="86"/>
        <v>2.7797944185576844</v>
      </c>
      <c r="V151">
        <f t="shared" si="76"/>
        <v>2.677052003137014</v>
      </c>
      <c r="W151">
        <f t="shared" si="87"/>
        <v>5.1183563615322161</v>
      </c>
      <c r="X151">
        <v>4</v>
      </c>
      <c r="Y151" s="12">
        <f>(SUM(W151:W154))/X151</f>
        <v>4.9086393867425802</v>
      </c>
      <c r="Z151">
        <v>5.1183563615322161</v>
      </c>
      <c r="AA151" s="12">
        <f t="shared" si="88"/>
        <v>0.20971697478963591</v>
      </c>
      <c r="AB151" s="12">
        <f t="shared" si="77"/>
        <v>1.8273340531021913E-2</v>
      </c>
      <c r="AC151">
        <f t="shared" si="78"/>
        <v>1.9868118057553182E-2</v>
      </c>
      <c r="AD151" s="12">
        <f t="shared" si="89"/>
        <v>1.5947775265312686E-3</v>
      </c>
      <c r="AE151">
        <f t="shared" si="90"/>
        <v>2.9277116537747399E-21</v>
      </c>
      <c r="AF151">
        <f t="shared" si="91"/>
        <v>141.3687144712851</v>
      </c>
      <c r="AG151">
        <f t="shared" si="91"/>
        <v>153.70645033357482</v>
      </c>
      <c r="AH151">
        <v>27</v>
      </c>
      <c r="AI151">
        <f t="shared" si="92"/>
        <v>152.64813648969943</v>
      </c>
      <c r="AJ151">
        <f t="shared" si="93"/>
        <v>165.97026645971624</v>
      </c>
      <c r="AK151">
        <f t="shared" si="94"/>
        <v>4.9527122015383156E-20</v>
      </c>
      <c r="AL151">
        <f t="shared" si="94"/>
        <v>5.3849524972292758E-20</v>
      </c>
      <c r="AM151">
        <f t="shared" si="95"/>
        <v>29825.935122726787</v>
      </c>
      <c r="AN151">
        <f t="shared" si="95"/>
        <v>32428.947470729276</v>
      </c>
      <c r="AO151" s="31">
        <f t="shared" si="96"/>
        <v>29.825935122726786</v>
      </c>
      <c r="AP151">
        <f t="shared" si="97"/>
        <v>32.428947470729277</v>
      </c>
      <c r="AQ151" s="31">
        <f t="shared" si="79"/>
        <v>2.6030123480024905</v>
      </c>
      <c r="AR151" s="12">
        <v>27</v>
      </c>
      <c r="AT151" s="12">
        <f t="shared" si="98"/>
        <v>0.30912401735400064</v>
      </c>
      <c r="AU151">
        <f t="shared" si="99"/>
        <v>0.33610233776292109</v>
      </c>
      <c r="AV151" s="12">
        <f t="shared" si="80"/>
        <v>2.6978320408920453E-2</v>
      </c>
      <c r="AW151" s="12">
        <v>27</v>
      </c>
      <c r="AX151">
        <f t="shared" si="100"/>
        <v>1.1820259095513425E-20</v>
      </c>
      <c r="AY151">
        <f t="shared" si="101"/>
        <v>7118.3276267718984</v>
      </c>
      <c r="AZ151" s="12">
        <f t="shared" si="102"/>
        <v>7.1183276267718982</v>
      </c>
      <c r="BA151">
        <f t="shared" si="103"/>
        <v>7.7395686585575438</v>
      </c>
      <c r="BB151" s="12">
        <f t="shared" si="104"/>
        <v>0.6212410317856456</v>
      </c>
      <c r="BD151">
        <f t="shared" si="105"/>
        <v>18.273340531021912</v>
      </c>
      <c r="BE151">
        <f t="shared" si="106"/>
        <v>1.3154197323723093E-2</v>
      </c>
      <c r="BF151">
        <f t="shared" si="107"/>
        <v>13.154197323723093</v>
      </c>
    </row>
    <row r="152" spans="5:82">
      <c r="E152" s="12">
        <v>27</v>
      </c>
      <c r="F152" s="12">
        <v>1.007825032</v>
      </c>
      <c r="G152" s="12">
        <v>15.9949146221</v>
      </c>
      <c r="H152" s="12">
        <f t="shared" si="75"/>
        <v>18.0105646861</v>
      </c>
      <c r="I152" s="12">
        <f t="shared" si="81"/>
        <v>486.28524652470003</v>
      </c>
      <c r="J152" s="12">
        <f t="shared" si="82"/>
        <v>487.29307155670006</v>
      </c>
      <c r="K152">
        <f t="shared" si="83"/>
        <v>18.0105646861</v>
      </c>
      <c r="L152">
        <f t="shared" si="84"/>
        <v>469.28250687060006</v>
      </c>
      <c r="M152" s="12">
        <v>27</v>
      </c>
      <c r="N152" s="12" t="s">
        <v>412</v>
      </c>
      <c r="O152" s="12"/>
      <c r="P152">
        <v>4.7276300000000004</v>
      </c>
      <c r="Q152">
        <v>0.99282000000000004</v>
      </c>
      <c r="R152">
        <v>2.4537900000000001</v>
      </c>
      <c r="S152">
        <v>0.99775999999999998</v>
      </c>
      <c r="T152">
        <f t="shared" si="85"/>
        <v>5.5663589447448336</v>
      </c>
      <c r="U152">
        <f t="shared" si="86"/>
        <v>2.8891169391482467</v>
      </c>
      <c r="V152">
        <f t="shared" si="76"/>
        <v>2.7823339156342706</v>
      </c>
      <c r="W152">
        <f t="shared" si="87"/>
        <v>4.821096336275815</v>
      </c>
      <c r="Y152" s="12" t="e">
        <f t="shared" si="74"/>
        <v>#DIV/0!</v>
      </c>
      <c r="AA152" s="12" t="e">
        <f t="shared" si="88"/>
        <v>#DIV/0!</v>
      </c>
      <c r="AB152" s="12" t="e">
        <f t="shared" si="77"/>
        <v>#DIV/0!</v>
      </c>
      <c r="AC152">
        <f t="shared" si="78"/>
        <v>0</v>
      </c>
      <c r="AD152" s="12" t="e">
        <f t="shared" si="89"/>
        <v>#DIV/0!</v>
      </c>
      <c r="AE152" t="e">
        <f t="shared" si="90"/>
        <v>#DIV/0!</v>
      </c>
      <c r="AF152" t="e">
        <f t="shared" si="91"/>
        <v>#DIV/0!</v>
      </c>
      <c r="AG152">
        <f t="shared" si="91"/>
        <v>0</v>
      </c>
      <c r="AH152">
        <v>27</v>
      </c>
      <c r="AI152" t="e">
        <f t="shared" si="92"/>
        <v>#DIV/0!</v>
      </c>
      <c r="AJ152">
        <f t="shared" si="93"/>
        <v>0</v>
      </c>
      <c r="AK152" t="e">
        <f t="shared" si="94"/>
        <v>#DIV/0!</v>
      </c>
      <c r="AL152">
        <f t="shared" si="94"/>
        <v>0</v>
      </c>
      <c r="AM152" t="e">
        <f t="shared" si="95"/>
        <v>#DIV/0!</v>
      </c>
      <c r="AN152">
        <f t="shared" si="95"/>
        <v>0</v>
      </c>
      <c r="AO152" s="31" t="e">
        <f t="shared" si="96"/>
        <v>#DIV/0!</v>
      </c>
      <c r="AP152">
        <f t="shared" si="97"/>
        <v>0</v>
      </c>
      <c r="AQ152" s="31" t="e">
        <f t="shared" si="79"/>
        <v>#DIV/0!</v>
      </c>
      <c r="AR152" s="12">
        <v>27</v>
      </c>
      <c r="AT152" s="12" t="e">
        <f t="shared" si="98"/>
        <v>#DIV/0!</v>
      </c>
      <c r="AU152">
        <f t="shared" si="99"/>
        <v>0</v>
      </c>
      <c r="AV152" s="12" t="e">
        <f t="shared" si="80"/>
        <v>#DIV/0!</v>
      </c>
      <c r="AW152" s="12">
        <v>27</v>
      </c>
      <c r="AX152" t="e">
        <f t="shared" si="100"/>
        <v>#DIV/0!</v>
      </c>
      <c r="AY152" t="e">
        <f t="shared" si="101"/>
        <v>#DIV/0!</v>
      </c>
      <c r="AZ152" s="12" t="e">
        <f t="shared" si="102"/>
        <v>#DIV/0!</v>
      </c>
      <c r="BA152">
        <f t="shared" si="103"/>
        <v>0</v>
      </c>
      <c r="BB152" s="12" t="e">
        <f t="shared" si="104"/>
        <v>#DIV/0!</v>
      </c>
      <c r="BD152" t="e">
        <f t="shared" si="105"/>
        <v>#DIV/0!</v>
      </c>
      <c r="BE152" t="e">
        <f t="shared" si="106"/>
        <v>#DIV/0!</v>
      </c>
      <c r="BF152" t="e">
        <f t="shared" si="107"/>
        <v>#DIV/0!</v>
      </c>
    </row>
    <row r="153" spans="5:82">
      <c r="E153" s="12">
        <v>27</v>
      </c>
      <c r="F153" s="12">
        <v>1.007825032</v>
      </c>
      <c r="G153" s="12">
        <v>15.9949146221</v>
      </c>
      <c r="H153" s="12">
        <f t="shared" si="75"/>
        <v>18.0105646861</v>
      </c>
      <c r="I153" s="12">
        <f t="shared" si="81"/>
        <v>486.28524652470003</v>
      </c>
      <c r="J153" s="12">
        <f t="shared" si="82"/>
        <v>487.29307155670006</v>
      </c>
      <c r="K153">
        <f t="shared" si="83"/>
        <v>18.0105646861</v>
      </c>
      <c r="L153">
        <f t="shared" si="84"/>
        <v>469.28250687060006</v>
      </c>
      <c r="M153" s="12">
        <v>27</v>
      </c>
      <c r="N153" s="12" t="s">
        <v>413</v>
      </c>
      <c r="O153" s="12"/>
      <c r="P153">
        <v>4.61083</v>
      </c>
      <c r="Q153">
        <v>0.99167000000000005</v>
      </c>
      <c r="R153">
        <v>2.43113</v>
      </c>
      <c r="S153">
        <v>0.99814000000000003</v>
      </c>
      <c r="T153">
        <f t="shared" si="85"/>
        <v>5.4288374541150262</v>
      </c>
      <c r="U153">
        <f t="shared" si="86"/>
        <v>2.8624368280380459</v>
      </c>
      <c r="V153">
        <f t="shared" si="76"/>
        <v>2.7566399130797437</v>
      </c>
      <c r="W153">
        <f t="shared" si="87"/>
        <v>4.6768806370077289</v>
      </c>
      <c r="Y153" s="12" t="e">
        <f t="shared" si="74"/>
        <v>#DIV/0!</v>
      </c>
      <c r="AA153" s="12" t="e">
        <f t="shared" si="88"/>
        <v>#DIV/0!</v>
      </c>
      <c r="AB153" s="12" t="e">
        <f t="shared" si="77"/>
        <v>#DIV/0!</v>
      </c>
      <c r="AC153">
        <f t="shared" si="78"/>
        <v>0</v>
      </c>
      <c r="AD153" s="12" t="e">
        <f t="shared" si="89"/>
        <v>#DIV/0!</v>
      </c>
      <c r="AE153" t="e">
        <f t="shared" si="90"/>
        <v>#DIV/0!</v>
      </c>
      <c r="AF153" t="e">
        <f t="shared" si="91"/>
        <v>#DIV/0!</v>
      </c>
      <c r="AG153">
        <f t="shared" si="91"/>
        <v>0</v>
      </c>
      <c r="AH153">
        <v>27</v>
      </c>
      <c r="AI153" t="e">
        <f t="shared" si="92"/>
        <v>#DIV/0!</v>
      </c>
      <c r="AJ153">
        <f t="shared" si="93"/>
        <v>0</v>
      </c>
      <c r="AK153" t="e">
        <f t="shared" si="94"/>
        <v>#DIV/0!</v>
      </c>
      <c r="AL153">
        <f t="shared" si="94"/>
        <v>0</v>
      </c>
      <c r="AM153" t="e">
        <f t="shared" si="95"/>
        <v>#DIV/0!</v>
      </c>
      <c r="AN153">
        <f t="shared" si="95"/>
        <v>0</v>
      </c>
      <c r="AO153" s="31" t="e">
        <f t="shared" si="96"/>
        <v>#DIV/0!</v>
      </c>
      <c r="AP153">
        <f t="shared" si="97"/>
        <v>0</v>
      </c>
      <c r="AQ153" s="31" t="e">
        <f t="shared" si="79"/>
        <v>#DIV/0!</v>
      </c>
      <c r="AR153" s="12">
        <v>27</v>
      </c>
      <c r="AT153" s="12" t="e">
        <f t="shared" si="98"/>
        <v>#DIV/0!</v>
      </c>
      <c r="AU153">
        <f t="shared" si="99"/>
        <v>0</v>
      </c>
      <c r="AV153" s="12" t="e">
        <f t="shared" si="80"/>
        <v>#DIV/0!</v>
      </c>
      <c r="AW153" s="12">
        <v>27</v>
      </c>
      <c r="AX153" t="e">
        <f t="shared" si="100"/>
        <v>#DIV/0!</v>
      </c>
      <c r="AY153" t="e">
        <f t="shared" si="101"/>
        <v>#DIV/0!</v>
      </c>
      <c r="AZ153" s="12" t="e">
        <f t="shared" si="102"/>
        <v>#DIV/0!</v>
      </c>
      <c r="BA153">
        <f t="shared" si="103"/>
        <v>0</v>
      </c>
      <c r="BB153" s="12" t="e">
        <f t="shared" si="104"/>
        <v>#DIV/0!</v>
      </c>
      <c r="BD153" t="e">
        <f t="shared" si="105"/>
        <v>#DIV/0!</v>
      </c>
      <c r="BE153" t="e">
        <f t="shared" si="106"/>
        <v>#DIV/0!</v>
      </c>
      <c r="BF153" t="e">
        <f t="shared" si="107"/>
        <v>#DIV/0!</v>
      </c>
    </row>
    <row r="154" spans="5:82">
      <c r="E154" s="12">
        <v>27</v>
      </c>
      <c r="F154" s="12">
        <v>1.007825032</v>
      </c>
      <c r="G154" s="12">
        <v>15.9949146221</v>
      </c>
      <c r="H154" s="12">
        <f t="shared" si="75"/>
        <v>18.0105646861</v>
      </c>
      <c r="I154" s="12">
        <f t="shared" si="81"/>
        <v>486.28524652470003</v>
      </c>
      <c r="J154" s="12">
        <f t="shared" si="82"/>
        <v>487.29307155670006</v>
      </c>
      <c r="K154">
        <f t="shared" si="83"/>
        <v>18.0105646861</v>
      </c>
      <c r="L154">
        <f t="shared" si="84"/>
        <v>469.28250687060006</v>
      </c>
      <c r="M154" s="12">
        <v>27</v>
      </c>
      <c r="N154" s="12" t="s">
        <v>414</v>
      </c>
      <c r="O154" s="12"/>
      <c r="P154">
        <v>4.7581800000000003</v>
      </c>
      <c r="Q154">
        <v>0.99084000000000005</v>
      </c>
      <c r="R154">
        <v>2.19658</v>
      </c>
      <c r="S154">
        <v>0.99822</v>
      </c>
      <c r="T154">
        <f t="shared" si="85"/>
        <v>5.6023288209326818</v>
      </c>
      <c r="U154">
        <f t="shared" si="86"/>
        <v>2.5862753072570412</v>
      </c>
      <c r="V154">
        <f t="shared" si="76"/>
        <v>2.490685442684144</v>
      </c>
      <c r="W154">
        <f t="shared" si="87"/>
        <v>5.0182242121545606</v>
      </c>
      <c r="Y154" s="12" t="e">
        <f t="shared" si="74"/>
        <v>#DIV/0!</v>
      </c>
      <c r="AA154" s="12" t="e">
        <f t="shared" si="88"/>
        <v>#DIV/0!</v>
      </c>
      <c r="AB154" s="12" t="e">
        <f t="shared" si="77"/>
        <v>#DIV/0!</v>
      </c>
      <c r="AC154">
        <f t="shared" si="78"/>
        <v>0</v>
      </c>
      <c r="AD154" s="12" t="e">
        <f t="shared" si="89"/>
        <v>#DIV/0!</v>
      </c>
      <c r="AE154" t="e">
        <f t="shared" si="90"/>
        <v>#DIV/0!</v>
      </c>
      <c r="AF154" t="e">
        <f t="shared" si="91"/>
        <v>#DIV/0!</v>
      </c>
      <c r="AG154">
        <f t="shared" si="91"/>
        <v>0</v>
      </c>
      <c r="AH154">
        <v>27</v>
      </c>
      <c r="AI154" t="e">
        <f t="shared" si="92"/>
        <v>#DIV/0!</v>
      </c>
      <c r="AJ154">
        <f t="shared" si="93"/>
        <v>0</v>
      </c>
      <c r="AK154" t="e">
        <f t="shared" si="94"/>
        <v>#DIV/0!</v>
      </c>
      <c r="AL154">
        <f t="shared" si="94"/>
        <v>0</v>
      </c>
      <c r="AM154" t="e">
        <f t="shared" si="95"/>
        <v>#DIV/0!</v>
      </c>
      <c r="AN154">
        <f t="shared" si="95"/>
        <v>0</v>
      </c>
      <c r="AO154" s="31" t="e">
        <f t="shared" si="96"/>
        <v>#DIV/0!</v>
      </c>
      <c r="AP154">
        <f t="shared" si="97"/>
        <v>0</v>
      </c>
      <c r="AQ154" s="31" t="e">
        <f t="shared" si="79"/>
        <v>#DIV/0!</v>
      </c>
      <c r="AR154" s="12">
        <v>27</v>
      </c>
      <c r="AT154" s="12" t="e">
        <f t="shared" si="98"/>
        <v>#DIV/0!</v>
      </c>
      <c r="AU154">
        <f t="shared" si="99"/>
        <v>0</v>
      </c>
      <c r="AV154" s="12" t="e">
        <f t="shared" si="80"/>
        <v>#DIV/0!</v>
      </c>
      <c r="AW154" s="12">
        <v>27</v>
      </c>
      <c r="AX154" t="e">
        <f t="shared" si="100"/>
        <v>#DIV/0!</v>
      </c>
      <c r="AY154" t="e">
        <f t="shared" si="101"/>
        <v>#DIV/0!</v>
      </c>
      <c r="AZ154" s="12" t="e">
        <f t="shared" si="102"/>
        <v>#DIV/0!</v>
      </c>
      <c r="BA154">
        <f t="shared" si="103"/>
        <v>0</v>
      </c>
      <c r="BB154" s="12" t="e">
        <f t="shared" si="104"/>
        <v>#DIV/0!</v>
      </c>
      <c r="BD154" t="e">
        <f t="shared" si="105"/>
        <v>#DIV/0!</v>
      </c>
      <c r="BE154" t="e">
        <f t="shared" si="106"/>
        <v>#DIV/0!</v>
      </c>
      <c r="BF154" t="e">
        <f t="shared" si="107"/>
        <v>#DIV/0!</v>
      </c>
    </row>
    <row r="155" spans="5:82">
      <c r="F155" s="12">
        <v>1.007825032</v>
      </c>
      <c r="G155" s="12">
        <v>15.9949146221</v>
      </c>
      <c r="H155" s="12">
        <f t="shared" si="75"/>
        <v>18.0105646861</v>
      </c>
      <c r="I155" s="12">
        <f t="shared" si="81"/>
        <v>0</v>
      </c>
      <c r="J155" s="12">
        <f t="shared" si="82"/>
        <v>1.007825032</v>
      </c>
      <c r="K155">
        <f t="shared" si="83"/>
        <v>18.0105646861</v>
      </c>
      <c r="L155">
        <f t="shared" si="84"/>
        <v>-17.002739654100001</v>
      </c>
      <c r="N155" s="12"/>
      <c r="O155" s="12"/>
      <c r="T155">
        <f t="shared" si="85"/>
        <v>0</v>
      </c>
      <c r="U155">
        <f t="shared" si="86"/>
        <v>0</v>
      </c>
      <c r="V155">
        <f t="shared" si="76"/>
        <v>0</v>
      </c>
      <c r="W155">
        <f t="shared" si="87"/>
        <v>0</v>
      </c>
      <c r="Y155" s="12" t="e">
        <f t="shared" si="74"/>
        <v>#DIV/0!</v>
      </c>
      <c r="AA155" s="12" t="e">
        <f t="shared" si="88"/>
        <v>#DIV/0!</v>
      </c>
      <c r="AB155" s="12" t="e">
        <f t="shared" si="77"/>
        <v>#DIV/0!</v>
      </c>
      <c r="AC155">
        <f t="shared" si="78"/>
        <v>0</v>
      </c>
      <c r="AD155" s="12" t="e">
        <f t="shared" si="89"/>
        <v>#DIV/0!</v>
      </c>
      <c r="AE155" t="e">
        <f t="shared" si="90"/>
        <v>#DIV/0!</v>
      </c>
      <c r="AF155" t="e">
        <f t="shared" si="91"/>
        <v>#DIV/0!</v>
      </c>
      <c r="AG155">
        <f t="shared" si="91"/>
        <v>0</v>
      </c>
      <c r="AI155" t="e">
        <f t="shared" si="92"/>
        <v>#DIV/0!</v>
      </c>
      <c r="AJ155">
        <f t="shared" si="93"/>
        <v>0</v>
      </c>
      <c r="AK155" t="e">
        <f t="shared" si="94"/>
        <v>#DIV/0!</v>
      </c>
      <c r="AL155">
        <f t="shared" si="94"/>
        <v>0</v>
      </c>
      <c r="AM155" t="e">
        <f t="shared" si="95"/>
        <v>#DIV/0!</v>
      </c>
      <c r="AN155">
        <f t="shared" si="95"/>
        <v>0</v>
      </c>
      <c r="AO155" s="31" t="e">
        <f t="shared" si="96"/>
        <v>#DIV/0!</v>
      </c>
      <c r="AP155">
        <f t="shared" si="97"/>
        <v>0</v>
      </c>
      <c r="AQ155" s="31" t="e">
        <f t="shared" si="79"/>
        <v>#DIV/0!</v>
      </c>
      <c r="AT155" s="12" t="e">
        <f t="shared" si="98"/>
        <v>#DIV/0!</v>
      </c>
      <c r="AU155">
        <f t="shared" si="99"/>
        <v>0</v>
      </c>
      <c r="AV155" s="12" t="e">
        <f t="shared" si="80"/>
        <v>#DIV/0!</v>
      </c>
      <c r="AX155" t="e">
        <f t="shared" si="100"/>
        <v>#DIV/0!</v>
      </c>
      <c r="AY155" t="e">
        <f t="shared" si="101"/>
        <v>#DIV/0!</v>
      </c>
      <c r="AZ155" s="12" t="e">
        <f t="shared" si="102"/>
        <v>#DIV/0!</v>
      </c>
      <c r="BA155">
        <f t="shared" si="103"/>
        <v>0</v>
      </c>
      <c r="BB155" s="12" t="e">
        <f t="shared" si="104"/>
        <v>#DIV/0!</v>
      </c>
      <c r="BD155" t="e">
        <f t="shared" si="105"/>
        <v>#DIV/0!</v>
      </c>
      <c r="BE155" t="e">
        <f t="shared" si="106"/>
        <v>#DIV/0!</v>
      </c>
      <c r="BF155" t="e">
        <f t="shared" si="107"/>
        <v>#DIV/0!</v>
      </c>
    </row>
    <row r="156" spans="5:82">
      <c r="E156" s="12">
        <v>28</v>
      </c>
      <c r="F156" s="12">
        <v>1.007825032</v>
      </c>
      <c r="G156" s="12">
        <v>15.9949146221</v>
      </c>
      <c r="H156" s="12">
        <f t="shared" si="75"/>
        <v>18.0105646861</v>
      </c>
      <c r="I156" s="12">
        <f t="shared" si="81"/>
        <v>504.29581121080003</v>
      </c>
      <c r="J156" s="12">
        <f t="shared" si="82"/>
        <v>505.30363624280005</v>
      </c>
      <c r="K156">
        <f t="shared" si="83"/>
        <v>18.0105646861</v>
      </c>
      <c r="L156">
        <f t="shared" si="84"/>
        <v>487.29307155670006</v>
      </c>
      <c r="M156" s="12">
        <v>28</v>
      </c>
      <c r="N156" s="12" t="s">
        <v>415</v>
      </c>
      <c r="O156" s="12"/>
      <c r="P156">
        <v>4.64107</v>
      </c>
      <c r="Q156">
        <v>0.99197999999999997</v>
      </c>
      <c r="R156">
        <v>2.2925</v>
      </c>
      <c r="S156">
        <v>0.99739</v>
      </c>
      <c r="T156">
        <f t="shared" si="85"/>
        <v>5.464442333195894</v>
      </c>
      <c r="U156">
        <f t="shared" si="86"/>
        <v>2.6992124766167258</v>
      </c>
      <c r="V156">
        <f t="shared" si="76"/>
        <v>2.6030043011262287</v>
      </c>
      <c r="W156">
        <f t="shared" si="87"/>
        <v>4.8046330370946899</v>
      </c>
      <c r="X156">
        <v>4</v>
      </c>
      <c r="Y156" s="12">
        <f>(SUM(W156:W159))/X156</f>
        <v>4.731602301984994</v>
      </c>
      <c r="Z156">
        <v>4.8556555827333412</v>
      </c>
      <c r="AA156" s="12">
        <f t="shared" si="88"/>
        <v>0.12405328074834721</v>
      </c>
      <c r="AB156" s="12">
        <f t="shared" si="77"/>
        <v>1.7582501524901466E-2</v>
      </c>
      <c r="AC156">
        <f t="shared" si="78"/>
        <v>1.8516544500367452E-2</v>
      </c>
      <c r="AD156" s="12">
        <f t="shared" si="89"/>
        <v>9.3404297546598528E-4</v>
      </c>
      <c r="AE156">
        <f t="shared" si="90"/>
        <v>2.8170270525838769E-21</v>
      </c>
      <c r="AF156">
        <f t="shared" si="91"/>
        <v>136.02415133374222</v>
      </c>
      <c r="AG156">
        <f t="shared" si="91"/>
        <v>143.25022225812489</v>
      </c>
      <c r="AH156">
        <v>28</v>
      </c>
      <c r="AI156">
        <f t="shared" si="92"/>
        <v>146.45253393598014</v>
      </c>
      <c r="AJ156">
        <f t="shared" si="93"/>
        <v>154.23259642415121</v>
      </c>
      <c r="AK156">
        <f t="shared" si="94"/>
        <v>4.751694114653527E-20</v>
      </c>
      <c r="AL156">
        <f t="shared" si="94"/>
        <v>5.0041204547320092E-20</v>
      </c>
      <c r="AM156">
        <f t="shared" si="95"/>
        <v>28615.375701152054</v>
      </c>
      <c r="AN156">
        <f t="shared" si="95"/>
        <v>30135.522912635432</v>
      </c>
      <c r="AO156" s="31">
        <f t="shared" si="96"/>
        <v>28.615375701152054</v>
      </c>
      <c r="AP156">
        <f t="shared" si="97"/>
        <v>30.13552291263543</v>
      </c>
      <c r="AQ156" s="31">
        <f t="shared" si="79"/>
        <v>1.5201472114833763</v>
      </c>
      <c r="AR156" s="12">
        <v>28</v>
      </c>
      <c r="AT156" s="12">
        <f t="shared" si="98"/>
        <v>0.29657745376418804</v>
      </c>
      <c r="AU156">
        <f t="shared" si="99"/>
        <v>0.31233266851435887</v>
      </c>
      <c r="AV156" s="12">
        <f t="shared" si="80"/>
        <v>1.5755214750170832E-2</v>
      </c>
      <c r="AW156" s="12">
        <v>28</v>
      </c>
      <c r="AX156">
        <f t="shared" si="100"/>
        <v>1.1340504614902859E-20</v>
      </c>
      <c r="AY156">
        <f t="shared" si="101"/>
        <v>6829.4126761094349</v>
      </c>
      <c r="AZ156" s="12">
        <f t="shared" si="102"/>
        <v>6.8294126761094347</v>
      </c>
      <c r="BA156">
        <f t="shared" si="103"/>
        <v>7.1922145747837556</v>
      </c>
      <c r="BB156" s="12">
        <f t="shared" si="104"/>
        <v>0.36280189867432089</v>
      </c>
      <c r="BD156">
        <f t="shared" si="105"/>
        <v>17.582501524901467</v>
      </c>
      <c r="BE156">
        <f t="shared" si="106"/>
        <v>1.2620301657486215E-2</v>
      </c>
      <c r="BF156">
        <f t="shared" si="107"/>
        <v>12.620301657486214</v>
      </c>
    </row>
    <row r="157" spans="5:82">
      <c r="E157" s="12">
        <v>28</v>
      </c>
      <c r="F157" s="12">
        <v>1.007825032</v>
      </c>
      <c r="G157" s="12">
        <v>15.9949146221</v>
      </c>
      <c r="H157" s="12">
        <f t="shared" si="75"/>
        <v>18.0105646861</v>
      </c>
      <c r="I157" s="12">
        <f t="shared" si="81"/>
        <v>504.29581121080003</v>
      </c>
      <c r="J157" s="12">
        <f t="shared" si="82"/>
        <v>505.30363624280005</v>
      </c>
      <c r="K157">
        <f t="shared" si="83"/>
        <v>18.0105646861</v>
      </c>
      <c r="L157">
        <f t="shared" si="84"/>
        <v>487.29307155670006</v>
      </c>
      <c r="M157" s="12">
        <v>28</v>
      </c>
      <c r="N157" s="12" t="s">
        <v>416</v>
      </c>
      <c r="O157" s="12"/>
      <c r="P157">
        <v>4.6907300000000003</v>
      </c>
      <c r="Q157">
        <v>0.99256999999999995</v>
      </c>
      <c r="R157">
        <v>2.3176600000000001</v>
      </c>
      <c r="S157">
        <v>0.99858000000000002</v>
      </c>
      <c r="T157">
        <f t="shared" si="85"/>
        <v>5.5229125149140126</v>
      </c>
      <c r="U157">
        <f t="shared" si="86"/>
        <v>2.728836112783215</v>
      </c>
      <c r="V157">
        <f t="shared" si="76"/>
        <v>2.6315720604354262</v>
      </c>
      <c r="W157">
        <f t="shared" si="87"/>
        <v>4.8556555827333412</v>
      </c>
      <c r="Y157" s="12" t="e">
        <f t="shared" si="74"/>
        <v>#DIV/0!</v>
      </c>
      <c r="AA157" s="12" t="e">
        <f t="shared" si="88"/>
        <v>#DIV/0!</v>
      </c>
      <c r="AB157" s="12" t="e">
        <f t="shared" si="77"/>
        <v>#DIV/0!</v>
      </c>
      <c r="AC157">
        <f t="shared" si="78"/>
        <v>0</v>
      </c>
      <c r="AD157" s="12" t="e">
        <f t="shared" si="89"/>
        <v>#DIV/0!</v>
      </c>
      <c r="AE157" t="e">
        <f t="shared" si="90"/>
        <v>#DIV/0!</v>
      </c>
      <c r="AF157" t="e">
        <f t="shared" si="91"/>
        <v>#DIV/0!</v>
      </c>
      <c r="AG157">
        <f t="shared" si="91"/>
        <v>0</v>
      </c>
      <c r="AH157">
        <v>28</v>
      </c>
      <c r="AI157" t="e">
        <f t="shared" si="92"/>
        <v>#DIV/0!</v>
      </c>
      <c r="AJ157">
        <f t="shared" si="93"/>
        <v>0</v>
      </c>
      <c r="AK157" t="e">
        <f t="shared" si="94"/>
        <v>#DIV/0!</v>
      </c>
      <c r="AL157">
        <f t="shared" si="94"/>
        <v>0</v>
      </c>
      <c r="AM157" t="e">
        <f t="shared" si="95"/>
        <v>#DIV/0!</v>
      </c>
      <c r="AN157">
        <f t="shared" si="95"/>
        <v>0</v>
      </c>
      <c r="AO157" s="31" t="e">
        <f t="shared" si="96"/>
        <v>#DIV/0!</v>
      </c>
      <c r="AP157">
        <f t="shared" si="97"/>
        <v>0</v>
      </c>
      <c r="AQ157" s="31" t="e">
        <f t="shared" si="79"/>
        <v>#DIV/0!</v>
      </c>
      <c r="AR157" s="12">
        <v>28</v>
      </c>
      <c r="AT157" s="12" t="e">
        <f t="shared" si="98"/>
        <v>#DIV/0!</v>
      </c>
      <c r="AU157">
        <f t="shared" si="99"/>
        <v>0</v>
      </c>
      <c r="AV157" s="12" t="e">
        <f t="shared" si="80"/>
        <v>#DIV/0!</v>
      </c>
      <c r="AW157" s="12">
        <v>28</v>
      </c>
      <c r="AX157" t="e">
        <f t="shared" si="100"/>
        <v>#DIV/0!</v>
      </c>
      <c r="AY157" t="e">
        <f t="shared" si="101"/>
        <v>#DIV/0!</v>
      </c>
      <c r="AZ157" s="12" t="e">
        <f t="shared" si="102"/>
        <v>#DIV/0!</v>
      </c>
      <c r="BA157">
        <f t="shared" si="103"/>
        <v>0</v>
      </c>
      <c r="BB157" s="12" t="e">
        <f t="shared" si="104"/>
        <v>#DIV/0!</v>
      </c>
      <c r="BD157" t="e">
        <f t="shared" si="105"/>
        <v>#DIV/0!</v>
      </c>
      <c r="BE157" t="e">
        <f t="shared" si="106"/>
        <v>#DIV/0!</v>
      </c>
      <c r="BF157" t="e">
        <f t="shared" si="107"/>
        <v>#DIV/0!</v>
      </c>
    </row>
    <row r="158" spans="5:82">
      <c r="E158" s="12">
        <v>28</v>
      </c>
      <c r="F158" s="12">
        <v>1.007825032</v>
      </c>
      <c r="G158" s="12">
        <v>15.9949146221</v>
      </c>
      <c r="H158" s="12">
        <f t="shared" si="75"/>
        <v>18.0105646861</v>
      </c>
      <c r="I158" s="12">
        <f t="shared" si="81"/>
        <v>504.29581121080003</v>
      </c>
      <c r="J158" s="12">
        <f t="shared" si="82"/>
        <v>505.30363624280005</v>
      </c>
      <c r="K158">
        <f t="shared" si="83"/>
        <v>18.0105646861</v>
      </c>
      <c r="L158">
        <f t="shared" si="84"/>
        <v>487.29307155670006</v>
      </c>
      <c r="M158" s="12">
        <v>28</v>
      </c>
      <c r="N158" s="12" t="s">
        <v>417</v>
      </c>
      <c r="O158" s="12"/>
      <c r="P158">
        <v>4.5682099999999997</v>
      </c>
      <c r="Q158">
        <v>0.99285000000000001</v>
      </c>
      <c r="R158">
        <v>2.2717999999999998</v>
      </c>
      <c r="S158">
        <v>0.99834999999999996</v>
      </c>
      <c r="T158">
        <f t="shared" si="85"/>
        <v>5.3786562389554158</v>
      </c>
      <c r="U158">
        <f t="shared" si="86"/>
        <v>2.674840089150655</v>
      </c>
      <c r="V158">
        <f t="shared" si="76"/>
        <v>2.5795006199775639</v>
      </c>
      <c r="W158">
        <f t="shared" si="87"/>
        <v>4.7197584141976359</v>
      </c>
      <c r="Y158" s="12" t="e">
        <f t="shared" si="74"/>
        <v>#DIV/0!</v>
      </c>
      <c r="AA158" s="12" t="e">
        <f t="shared" si="88"/>
        <v>#DIV/0!</v>
      </c>
      <c r="AB158" s="12" t="e">
        <f t="shared" si="77"/>
        <v>#DIV/0!</v>
      </c>
      <c r="AC158">
        <f t="shared" si="78"/>
        <v>0</v>
      </c>
      <c r="AD158" s="12" t="e">
        <f t="shared" si="89"/>
        <v>#DIV/0!</v>
      </c>
      <c r="AE158" t="e">
        <f t="shared" si="90"/>
        <v>#DIV/0!</v>
      </c>
      <c r="AF158" t="e">
        <f t="shared" si="91"/>
        <v>#DIV/0!</v>
      </c>
      <c r="AG158">
        <f t="shared" si="91"/>
        <v>0</v>
      </c>
      <c r="AH158">
        <v>28</v>
      </c>
      <c r="AI158" t="e">
        <f t="shared" si="92"/>
        <v>#DIV/0!</v>
      </c>
      <c r="AJ158">
        <f t="shared" si="93"/>
        <v>0</v>
      </c>
      <c r="AK158" t="e">
        <f t="shared" si="94"/>
        <v>#DIV/0!</v>
      </c>
      <c r="AL158">
        <f t="shared" si="94"/>
        <v>0</v>
      </c>
      <c r="AM158" t="e">
        <f t="shared" si="95"/>
        <v>#DIV/0!</v>
      </c>
      <c r="AN158">
        <f t="shared" si="95"/>
        <v>0</v>
      </c>
      <c r="AO158" s="31" t="e">
        <f t="shared" si="96"/>
        <v>#DIV/0!</v>
      </c>
      <c r="AP158">
        <f t="shared" si="97"/>
        <v>0</v>
      </c>
      <c r="AQ158" s="31" t="e">
        <f t="shared" si="79"/>
        <v>#DIV/0!</v>
      </c>
      <c r="AR158" s="12">
        <v>28</v>
      </c>
      <c r="AT158" s="12" t="e">
        <f t="shared" si="98"/>
        <v>#DIV/0!</v>
      </c>
      <c r="AU158">
        <f t="shared" si="99"/>
        <v>0</v>
      </c>
      <c r="AV158" s="12" t="e">
        <f t="shared" si="80"/>
        <v>#DIV/0!</v>
      </c>
      <c r="AW158" s="12">
        <v>28</v>
      </c>
      <c r="AX158" t="e">
        <f t="shared" si="100"/>
        <v>#DIV/0!</v>
      </c>
      <c r="AY158" t="e">
        <f t="shared" si="101"/>
        <v>#DIV/0!</v>
      </c>
      <c r="AZ158" s="12" t="e">
        <f t="shared" si="102"/>
        <v>#DIV/0!</v>
      </c>
      <c r="BA158">
        <f t="shared" si="103"/>
        <v>0</v>
      </c>
      <c r="BB158" s="12" t="e">
        <f t="shared" si="104"/>
        <v>#DIV/0!</v>
      </c>
      <c r="BD158" t="e">
        <f t="shared" si="105"/>
        <v>#DIV/0!</v>
      </c>
      <c r="BE158" t="e">
        <f t="shared" si="106"/>
        <v>#DIV/0!</v>
      </c>
      <c r="BF158" t="e">
        <f t="shared" si="107"/>
        <v>#DIV/0!</v>
      </c>
    </row>
    <row r="159" spans="5:82">
      <c r="E159" s="12">
        <v>28</v>
      </c>
      <c r="F159" s="12">
        <v>1.007825032</v>
      </c>
      <c r="G159" s="12">
        <v>15.9949146221</v>
      </c>
      <c r="H159" s="12">
        <f t="shared" si="75"/>
        <v>18.0105646861</v>
      </c>
      <c r="I159" s="12">
        <f t="shared" si="81"/>
        <v>504.29581121080003</v>
      </c>
      <c r="J159" s="12">
        <f t="shared" si="82"/>
        <v>505.30363624280005</v>
      </c>
      <c r="K159">
        <f t="shared" si="83"/>
        <v>18.0105646861</v>
      </c>
      <c r="L159">
        <f t="shared" si="84"/>
        <v>487.29307155670006</v>
      </c>
      <c r="M159" s="12">
        <v>28</v>
      </c>
      <c r="N159" s="12" t="s">
        <v>418</v>
      </c>
      <c r="O159" s="12"/>
      <c r="P159">
        <v>4.4674100000000001</v>
      </c>
      <c r="Q159">
        <v>0.99339999999999995</v>
      </c>
      <c r="R159">
        <v>2.3298000000000001</v>
      </c>
      <c r="S159">
        <v>0.99790999999999996</v>
      </c>
      <c r="T159">
        <f t="shared" si="85"/>
        <v>5.2599733086858569</v>
      </c>
      <c r="U159">
        <f t="shared" si="86"/>
        <v>2.7431298704565528</v>
      </c>
      <c r="V159">
        <f t="shared" si="76"/>
        <v>2.6453563449351742</v>
      </c>
      <c r="W159">
        <f t="shared" si="87"/>
        <v>4.5463621739143107</v>
      </c>
      <c r="Y159" s="12" t="e">
        <f t="shared" si="74"/>
        <v>#DIV/0!</v>
      </c>
      <c r="AA159" s="12" t="e">
        <f t="shared" si="88"/>
        <v>#DIV/0!</v>
      </c>
      <c r="AB159" s="12" t="e">
        <f t="shared" si="77"/>
        <v>#DIV/0!</v>
      </c>
      <c r="AC159">
        <f t="shared" si="78"/>
        <v>0</v>
      </c>
      <c r="AD159" s="12" t="e">
        <f t="shared" si="89"/>
        <v>#DIV/0!</v>
      </c>
      <c r="AE159" t="e">
        <f t="shared" si="90"/>
        <v>#DIV/0!</v>
      </c>
      <c r="AF159" t="e">
        <f t="shared" si="91"/>
        <v>#DIV/0!</v>
      </c>
      <c r="AG159">
        <f t="shared" si="91"/>
        <v>0</v>
      </c>
      <c r="AH159">
        <v>28</v>
      </c>
      <c r="AI159" t="e">
        <f t="shared" si="92"/>
        <v>#DIV/0!</v>
      </c>
      <c r="AJ159">
        <f t="shared" si="93"/>
        <v>0</v>
      </c>
      <c r="AK159" t="e">
        <f t="shared" si="94"/>
        <v>#DIV/0!</v>
      </c>
      <c r="AL159">
        <f t="shared" si="94"/>
        <v>0</v>
      </c>
      <c r="AM159" t="e">
        <f t="shared" si="95"/>
        <v>#DIV/0!</v>
      </c>
      <c r="AN159">
        <f t="shared" si="95"/>
        <v>0</v>
      </c>
      <c r="AO159" s="31" t="e">
        <f t="shared" si="96"/>
        <v>#DIV/0!</v>
      </c>
      <c r="AP159">
        <f t="shared" si="97"/>
        <v>0</v>
      </c>
      <c r="AQ159" s="31" t="e">
        <f t="shared" si="79"/>
        <v>#DIV/0!</v>
      </c>
      <c r="AR159" s="12">
        <v>28</v>
      </c>
      <c r="AT159" s="12" t="e">
        <f t="shared" si="98"/>
        <v>#DIV/0!</v>
      </c>
      <c r="AU159">
        <f t="shared" si="99"/>
        <v>0</v>
      </c>
      <c r="AV159" s="12" t="e">
        <f t="shared" si="80"/>
        <v>#DIV/0!</v>
      </c>
      <c r="AW159" s="12">
        <v>28</v>
      </c>
      <c r="AX159" t="e">
        <f t="shared" si="100"/>
        <v>#DIV/0!</v>
      </c>
      <c r="AY159" t="e">
        <f t="shared" si="101"/>
        <v>#DIV/0!</v>
      </c>
      <c r="AZ159" s="12" t="e">
        <f t="shared" si="102"/>
        <v>#DIV/0!</v>
      </c>
      <c r="BA159">
        <f t="shared" si="103"/>
        <v>0</v>
      </c>
      <c r="BB159" s="12" t="e">
        <f t="shared" si="104"/>
        <v>#DIV/0!</v>
      </c>
      <c r="BD159" t="e">
        <f t="shared" si="105"/>
        <v>#DIV/0!</v>
      </c>
      <c r="BE159" t="e">
        <f t="shared" si="106"/>
        <v>#DIV/0!</v>
      </c>
      <c r="BF159" t="e">
        <f t="shared" si="107"/>
        <v>#DIV/0!</v>
      </c>
    </row>
    <row r="160" spans="5:82">
      <c r="F160" s="12">
        <v>1.007825032</v>
      </c>
      <c r="G160" s="12">
        <v>15.9949146221</v>
      </c>
      <c r="H160" s="12">
        <f t="shared" si="75"/>
        <v>18.0105646861</v>
      </c>
      <c r="I160" s="12">
        <f t="shared" si="81"/>
        <v>0</v>
      </c>
      <c r="J160" s="12">
        <f t="shared" si="82"/>
        <v>1.007825032</v>
      </c>
      <c r="K160">
        <f t="shared" si="83"/>
        <v>18.0105646861</v>
      </c>
      <c r="L160">
        <f t="shared" si="84"/>
        <v>-17.002739654100001</v>
      </c>
      <c r="N160" s="12"/>
      <c r="O160" s="12"/>
      <c r="T160">
        <f t="shared" si="85"/>
        <v>0</v>
      </c>
      <c r="U160">
        <f t="shared" si="86"/>
        <v>0</v>
      </c>
      <c r="V160">
        <f t="shared" si="76"/>
        <v>0</v>
      </c>
      <c r="W160">
        <f t="shared" si="87"/>
        <v>0</v>
      </c>
      <c r="Y160" s="12" t="e">
        <f t="shared" si="74"/>
        <v>#DIV/0!</v>
      </c>
      <c r="AA160" s="12" t="e">
        <f t="shared" si="88"/>
        <v>#DIV/0!</v>
      </c>
      <c r="AB160" s="12" t="e">
        <f t="shared" si="77"/>
        <v>#DIV/0!</v>
      </c>
      <c r="AC160">
        <f t="shared" si="78"/>
        <v>0</v>
      </c>
      <c r="AD160" s="12" t="e">
        <f t="shared" si="89"/>
        <v>#DIV/0!</v>
      </c>
      <c r="AE160" t="e">
        <f t="shared" si="90"/>
        <v>#DIV/0!</v>
      </c>
      <c r="AF160" t="e">
        <f t="shared" si="91"/>
        <v>#DIV/0!</v>
      </c>
      <c r="AG160">
        <f t="shared" si="91"/>
        <v>0</v>
      </c>
      <c r="AI160" t="e">
        <f t="shared" si="92"/>
        <v>#DIV/0!</v>
      </c>
      <c r="AJ160">
        <f t="shared" si="93"/>
        <v>0</v>
      </c>
      <c r="AK160" t="e">
        <f t="shared" si="94"/>
        <v>#DIV/0!</v>
      </c>
      <c r="AL160">
        <f t="shared" si="94"/>
        <v>0</v>
      </c>
      <c r="AM160" t="e">
        <f t="shared" si="95"/>
        <v>#DIV/0!</v>
      </c>
      <c r="AN160">
        <f t="shared" si="95"/>
        <v>0</v>
      </c>
      <c r="AO160" s="31" t="e">
        <f t="shared" si="96"/>
        <v>#DIV/0!</v>
      </c>
      <c r="AP160">
        <f t="shared" si="97"/>
        <v>0</v>
      </c>
      <c r="AQ160" s="31" t="e">
        <f t="shared" si="79"/>
        <v>#DIV/0!</v>
      </c>
      <c r="AT160" s="12" t="e">
        <f t="shared" si="98"/>
        <v>#DIV/0!</v>
      </c>
      <c r="AU160">
        <f t="shared" si="99"/>
        <v>0</v>
      </c>
      <c r="AV160" s="12" t="e">
        <f t="shared" si="80"/>
        <v>#DIV/0!</v>
      </c>
      <c r="AX160" t="e">
        <f t="shared" si="100"/>
        <v>#DIV/0!</v>
      </c>
      <c r="AY160" t="e">
        <f t="shared" si="101"/>
        <v>#DIV/0!</v>
      </c>
      <c r="AZ160" s="12" t="e">
        <f t="shared" si="102"/>
        <v>#DIV/0!</v>
      </c>
      <c r="BA160">
        <f t="shared" si="103"/>
        <v>0</v>
      </c>
      <c r="BB160" s="12" t="e">
        <f t="shared" si="104"/>
        <v>#DIV/0!</v>
      </c>
      <c r="BD160" t="e">
        <f t="shared" si="105"/>
        <v>#DIV/0!</v>
      </c>
      <c r="BE160" t="e">
        <f t="shared" si="106"/>
        <v>#DIV/0!</v>
      </c>
      <c r="BF160" t="e">
        <f t="shared" si="107"/>
        <v>#DIV/0!</v>
      </c>
    </row>
    <row r="161" spans="5:58">
      <c r="E161" s="12">
        <v>29</v>
      </c>
      <c r="F161" s="12">
        <v>1.007825032</v>
      </c>
      <c r="G161" s="12">
        <v>15.9949146221</v>
      </c>
      <c r="H161" s="12">
        <f t="shared" si="75"/>
        <v>18.0105646861</v>
      </c>
      <c r="I161" s="12">
        <f t="shared" si="81"/>
        <v>522.30637589690002</v>
      </c>
      <c r="J161" s="12">
        <f t="shared" si="82"/>
        <v>523.31420092890005</v>
      </c>
      <c r="K161">
        <f t="shared" si="83"/>
        <v>18.0105646861</v>
      </c>
      <c r="L161">
        <f t="shared" si="84"/>
        <v>505.30363624280005</v>
      </c>
      <c r="M161" s="12">
        <v>29</v>
      </c>
      <c r="N161" s="12" t="s">
        <v>419</v>
      </c>
      <c r="O161" s="12"/>
      <c r="P161">
        <v>4.3872200000000001</v>
      </c>
      <c r="Q161">
        <v>0.99502999999999997</v>
      </c>
      <c r="R161">
        <v>2.4317899999999999</v>
      </c>
      <c r="S161">
        <v>0.99707000000000001</v>
      </c>
      <c r="T161">
        <f t="shared" si="85"/>
        <v>5.165556798980341</v>
      </c>
      <c r="U161">
        <f t="shared" si="86"/>
        <v>2.8632139186529062</v>
      </c>
      <c r="V161">
        <f t="shared" si="76"/>
        <v>2.7646725463750186</v>
      </c>
      <c r="W161">
        <f t="shared" si="87"/>
        <v>4.3634347428158353</v>
      </c>
      <c r="X161">
        <v>4</v>
      </c>
      <c r="Y161" s="12">
        <f>(SUM(W161:W164))/X161</f>
        <v>4.6194319698811226</v>
      </c>
      <c r="Z161">
        <v>4.782362129215052</v>
      </c>
      <c r="AA161" s="12">
        <f t="shared" si="88"/>
        <v>0.1629301593339294</v>
      </c>
      <c r="AB161" s="12">
        <f t="shared" si="77"/>
        <v>1.7334022364858238E-2</v>
      </c>
      <c r="AC161">
        <f t="shared" si="78"/>
        <v>1.8578349062707042E-2</v>
      </c>
      <c r="AD161" s="12">
        <f t="shared" si="89"/>
        <v>1.2443266978488035E-3</v>
      </c>
      <c r="AE161">
        <f t="shared" si="90"/>
        <v>2.7772163058108002E-21</v>
      </c>
      <c r="AF161">
        <f t="shared" si="91"/>
        <v>134.10183289565578</v>
      </c>
      <c r="AG161">
        <f t="shared" si="91"/>
        <v>143.72836316025362</v>
      </c>
      <c r="AH161">
        <v>29</v>
      </c>
      <c r="AI161">
        <f t="shared" si="92"/>
        <v>143.99573413364865</v>
      </c>
      <c r="AJ161">
        <f t="shared" si="93"/>
        <v>154.33250032601782</v>
      </c>
      <c r="AK161">
        <f t="shared" si="94"/>
        <v>4.6719825463530183E-20</v>
      </c>
      <c r="AL161">
        <f t="shared" si="94"/>
        <v>5.0073618652407409E-20</v>
      </c>
      <c r="AM161">
        <f t="shared" si="95"/>
        <v>28135.341334543122</v>
      </c>
      <c r="AN161">
        <f t="shared" si="95"/>
        <v>30155.043146318611</v>
      </c>
      <c r="AO161" s="31">
        <f t="shared" si="96"/>
        <v>28.135341334543121</v>
      </c>
      <c r="AP161">
        <f t="shared" si="97"/>
        <v>30.155043146318611</v>
      </c>
      <c r="AQ161" s="31">
        <f t="shared" si="79"/>
        <v>2.0197018117754908</v>
      </c>
      <c r="AR161" s="12">
        <v>29</v>
      </c>
      <c r="AT161" s="12">
        <f t="shared" si="98"/>
        <v>0.29160224841811772</v>
      </c>
      <c r="AU161">
        <f t="shared" si="99"/>
        <v>0.31253498146887326</v>
      </c>
      <c r="AV161" s="12">
        <f t="shared" si="80"/>
        <v>2.0932733050755548E-2</v>
      </c>
      <c r="AW161" s="12">
        <v>29</v>
      </c>
      <c r="AX161">
        <f t="shared" si="100"/>
        <v>1.1150263116531708E-20</v>
      </c>
      <c r="AY161">
        <f t="shared" si="101"/>
        <v>6714.8465483561231</v>
      </c>
      <c r="AZ161" s="12">
        <f t="shared" si="102"/>
        <v>6.7148465483561228</v>
      </c>
      <c r="BA161">
        <f t="shared" si="103"/>
        <v>7.1968733195351371</v>
      </c>
      <c r="BB161" s="12">
        <f t="shared" si="104"/>
        <v>0.48202677117901427</v>
      </c>
      <c r="BD161">
        <f t="shared" si="105"/>
        <v>17.334022364858239</v>
      </c>
      <c r="BE161">
        <f t="shared" si="106"/>
        <v>1.2408591052116766E-2</v>
      </c>
      <c r="BF161">
        <f t="shared" si="107"/>
        <v>12.408591052116765</v>
      </c>
    </row>
    <row r="162" spans="5:58">
      <c r="E162" s="12">
        <v>29</v>
      </c>
      <c r="F162" s="12">
        <v>1.007825032</v>
      </c>
      <c r="G162" s="12">
        <v>15.9949146221</v>
      </c>
      <c r="H162" s="12">
        <f t="shared" si="75"/>
        <v>18.0105646861</v>
      </c>
      <c r="I162" s="12">
        <f t="shared" si="81"/>
        <v>522.30637589690002</v>
      </c>
      <c r="J162" s="12">
        <f t="shared" si="82"/>
        <v>523.31420092890005</v>
      </c>
      <c r="K162">
        <f t="shared" si="83"/>
        <v>18.0105646861</v>
      </c>
      <c r="L162">
        <f t="shared" si="84"/>
        <v>505.30363624280005</v>
      </c>
      <c r="M162" s="12">
        <v>29</v>
      </c>
      <c r="N162" s="12" t="s">
        <v>420</v>
      </c>
      <c r="O162" s="12"/>
      <c r="P162">
        <v>4.6555299999999997</v>
      </c>
      <c r="Q162">
        <v>0.99395</v>
      </c>
      <c r="R162">
        <v>2.3561800000000002</v>
      </c>
      <c r="S162">
        <v>0.99846000000000001</v>
      </c>
      <c r="T162">
        <f t="shared" si="85"/>
        <v>5.4814676821214672</v>
      </c>
      <c r="U162">
        <f t="shared" si="86"/>
        <v>2.7741899468505111</v>
      </c>
      <c r="V162">
        <f t="shared" si="76"/>
        <v>2.6787124547423464</v>
      </c>
      <c r="W162">
        <f t="shared" si="87"/>
        <v>4.782362129215052</v>
      </c>
      <c r="Y162" s="12" t="e">
        <f t="shared" si="74"/>
        <v>#DIV/0!</v>
      </c>
      <c r="AA162" s="12" t="e">
        <f t="shared" si="88"/>
        <v>#DIV/0!</v>
      </c>
      <c r="AB162" s="12" t="e">
        <f t="shared" si="77"/>
        <v>#DIV/0!</v>
      </c>
      <c r="AC162">
        <f t="shared" si="78"/>
        <v>0</v>
      </c>
      <c r="AD162" s="12" t="e">
        <f t="shared" si="89"/>
        <v>#DIV/0!</v>
      </c>
      <c r="AE162" t="e">
        <f t="shared" si="90"/>
        <v>#DIV/0!</v>
      </c>
      <c r="AF162" t="e">
        <f t="shared" si="91"/>
        <v>#DIV/0!</v>
      </c>
      <c r="AG162">
        <f t="shared" si="91"/>
        <v>0</v>
      </c>
      <c r="AH162">
        <v>29</v>
      </c>
      <c r="AI162" t="e">
        <f t="shared" si="92"/>
        <v>#DIV/0!</v>
      </c>
      <c r="AJ162">
        <f t="shared" si="93"/>
        <v>0</v>
      </c>
      <c r="AK162" t="e">
        <f t="shared" si="94"/>
        <v>#DIV/0!</v>
      </c>
      <c r="AL162">
        <f t="shared" si="94"/>
        <v>0</v>
      </c>
      <c r="AM162" t="e">
        <f t="shared" si="95"/>
        <v>#DIV/0!</v>
      </c>
      <c r="AN162">
        <f t="shared" si="95"/>
        <v>0</v>
      </c>
      <c r="AO162" s="31" t="e">
        <f t="shared" si="96"/>
        <v>#DIV/0!</v>
      </c>
      <c r="AP162">
        <f t="shared" si="97"/>
        <v>0</v>
      </c>
      <c r="AQ162" s="31" t="e">
        <f t="shared" si="79"/>
        <v>#DIV/0!</v>
      </c>
      <c r="AR162" s="12">
        <v>29</v>
      </c>
      <c r="AT162" s="12" t="e">
        <f t="shared" si="98"/>
        <v>#DIV/0!</v>
      </c>
      <c r="AU162">
        <f t="shared" si="99"/>
        <v>0</v>
      </c>
      <c r="AV162" s="12" t="e">
        <f t="shared" si="80"/>
        <v>#DIV/0!</v>
      </c>
      <c r="AW162" s="12">
        <v>29</v>
      </c>
      <c r="AX162" t="e">
        <f t="shared" si="100"/>
        <v>#DIV/0!</v>
      </c>
      <c r="AY162" t="e">
        <f t="shared" si="101"/>
        <v>#DIV/0!</v>
      </c>
      <c r="AZ162" s="12" t="e">
        <f t="shared" si="102"/>
        <v>#DIV/0!</v>
      </c>
      <c r="BA162">
        <f t="shared" si="103"/>
        <v>0</v>
      </c>
      <c r="BB162" s="12" t="e">
        <f t="shared" si="104"/>
        <v>#DIV/0!</v>
      </c>
      <c r="BD162" t="e">
        <f t="shared" si="105"/>
        <v>#DIV/0!</v>
      </c>
      <c r="BE162" t="e">
        <f t="shared" si="106"/>
        <v>#DIV/0!</v>
      </c>
      <c r="BF162" t="e">
        <f t="shared" si="107"/>
        <v>#DIV/0!</v>
      </c>
    </row>
    <row r="163" spans="5:58">
      <c r="E163" s="12">
        <v>29</v>
      </c>
      <c r="F163" s="12">
        <v>1.007825032</v>
      </c>
      <c r="G163" s="12">
        <v>15.9949146221</v>
      </c>
      <c r="H163" s="12">
        <f t="shared" si="75"/>
        <v>18.0105646861</v>
      </c>
      <c r="I163" s="12">
        <f t="shared" si="81"/>
        <v>522.30637589690002</v>
      </c>
      <c r="J163" s="12">
        <f t="shared" si="82"/>
        <v>523.31420092890005</v>
      </c>
      <c r="K163">
        <f t="shared" si="83"/>
        <v>18.0105646861</v>
      </c>
      <c r="L163">
        <f t="shared" si="84"/>
        <v>505.30363624280005</v>
      </c>
      <c r="M163" s="12">
        <v>29</v>
      </c>
      <c r="N163" s="12" t="s">
        <v>421</v>
      </c>
      <c r="O163" s="12"/>
      <c r="P163">
        <v>4.4661799999999996</v>
      </c>
      <c r="Q163">
        <v>0.99199999999999999</v>
      </c>
      <c r="R163">
        <v>2.26952</v>
      </c>
      <c r="S163">
        <v>0.99738000000000004</v>
      </c>
      <c r="T163">
        <f t="shared" si="85"/>
        <v>5.2585250943581618</v>
      </c>
      <c r="U163">
        <f t="shared" si="86"/>
        <v>2.67215559429932</v>
      </c>
      <c r="V163">
        <f t="shared" si="76"/>
        <v>2.5801897521780384</v>
      </c>
      <c r="W163">
        <f t="shared" si="87"/>
        <v>4.5819981460875718</v>
      </c>
      <c r="Y163" s="12" t="e">
        <f t="shared" si="74"/>
        <v>#DIV/0!</v>
      </c>
      <c r="AA163" s="12" t="e">
        <f t="shared" si="88"/>
        <v>#DIV/0!</v>
      </c>
      <c r="AB163" s="12" t="e">
        <f t="shared" si="77"/>
        <v>#DIV/0!</v>
      </c>
      <c r="AC163">
        <f t="shared" si="78"/>
        <v>0</v>
      </c>
      <c r="AD163" s="12" t="e">
        <f t="shared" si="89"/>
        <v>#DIV/0!</v>
      </c>
      <c r="AE163" t="e">
        <f t="shared" si="90"/>
        <v>#DIV/0!</v>
      </c>
      <c r="AF163" t="e">
        <f t="shared" si="91"/>
        <v>#DIV/0!</v>
      </c>
      <c r="AG163">
        <f t="shared" si="91"/>
        <v>0</v>
      </c>
      <c r="AH163">
        <v>29</v>
      </c>
      <c r="AI163" t="e">
        <f t="shared" si="92"/>
        <v>#DIV/0!</v>
      </c>
      <c r="AJ163">
        <f t="shared" si="93"/>
        <v>0</v>
      </c>
      <c r="AK163" t="e">
        <f t="shared" si="94"/>
        <v>#DIV/0!</v>
      </c>
      <c r="AL163">
        <f t="shared" si="94"/>
        <v>0</v>
      </c>
      <c r="AM163" t="e">
        <f t="shared" si="95"/>
        <v>#DIV/0!</v>
      </c>
      <c r="AN163">
        <f t="shared" si="95"/>
        <v>0</v>
      </c>
      <c r="AO163" s="31" t="e">
        <f t="shared" si="96"/>
        <v>#DIV/0!</v>
      </c>
      <c r="AP163">
        <f t="shared" si="97"/>
        <v>0</v>
      </c>
      <c r="AQ163" s="31" t="e">
        <f t="shared" si="79"/>
        <v>#DIV/0!</v>
      </c>
      <c r="AR163" s="12">
        <v>29</v>
      </c>
      <c r="AT163" s="12" t="e">
        <f t="shared" si="98"/>
        <v>#DIV/0!</v>
      </c>
      <c r="AU163">
        <f t="shared" si="99"/>
        <v>0</v>
      </c>
      <c r="AV163" s="12" t="e">
        <f t="shared" si="80"/>
        <v>#DIV/0!</v>
      </c>
      <c r="AW163" s="12">
        <v>29</v>
      </c>
      <c r="AX163" t="e">
        <f t="shared" si="100"/>
        <v>#DIV/0!</v>
      </c>
      <c r="AY163" t="e">
        <f t="shared" si="101"/>
        <v>#DIV/0!</v>
      </c>
      <c r="AZ163" s="12" t="e">
        <f t="shared" si="102"/>
        <v>#DIV/0!</v>
      </c>
      <c r="BA163">
        <f t="shared" si="103"/>
        <v>0</v>
      </c>
      <c r="BB163" s="12" t="e">
        <f t="shared" si="104"/>
        <v>#DIV/0!</v>
      </c>
      <c r="BD163" t="e">
        <f t="shared" si="105"/>
        <v>#DIV/0!</v>
      </c>
      <c r="BE163" t="e">
        <f t="shared" si="106"/>
        <v>#DIV/0!</v>
      </c>
      <c r="BF163" t="e">
        <f t="shared" si="107"/>
        <v>#DIV/0!</v>
      </c>
    </row>
    <row r="164" spans="5:58">
      <c r="E164" s="12">
        <v>29</v>
      </c>
      <c r="F164" s="12">
        <v>1.007825032</v>
      </c>
      <c r="G164" s="12">
        <v>15.9949146221</v>
      </c>
      <c r="H164" s="12">
        <f t="shared" si="75"/>
        <v>18.0105646861</v>
      </c>
      <c r="I164" s="12">
        <f t="shared" si="81"/>
        <v>522.30637589690002</v>
      </c>
      <c r="J164" s="12">
        <f t="shared" si="82"/>
        <v>523.31420092890005</v>
      </c>
      <c r="K164">
        <f t="shared" si="83"/>
        <v>18.0105646861</v>
      </c>
      <c r="L164">
        <f t="shared" si="84"/>
        <v>505.30363624280005</v>
      </c>
      <c r="M164" s="12">
        <v>29</v>
      </c>
      <c r="N164" s="12" t="s">
        <v>422</v>
      </c>
      <c r="O164" s="12"/>
      <c r="P164">
        <v>4.6626799999999999</v>
      </c>
      <c r="Q164">
        <v>0.99253000000000002</v>
      </c>
      <c r="R164">
        <v>2.4211999999999998</v>
      </c>
      <c r="S164">
        <v>0.99756999999999996</v>
      </c>
      <c r="T164">
        <f t="shared" si="85"/>
        <v>5.4898861637824536</v>
      </c>
      <c r="U164">
        <f t="shared" si="86"/>
        <v>2.8507451465144671</v>
      </c>
      <c r="V164">
        <f t="shared" si="76"/>
        <v>2.7526329038622555</v>
      </c>
      <c r="W164">
        <f t="shared" si="87"/>
        <v>4.7499328614060294</v>
      </c>
      <c r="Y164" s="12" t="e">
        <f t="shared" si="74"/>
        <v>#DIV/0!</v>
      </c>
      <c r="AA164" s="12" t="e">
        <f t="shared" si="88"/>
        <v>#DIV/0!</v>
      </c>
      <c r="AB164" s="12" t="e">
        <f t="shared" si="77"/>
        <v>#DIV/0!</v>
      </c>
      <c r="AC164">
        <f t="shared" si="78"/>
        <v>0</v>
      </c>
      <c r="AD164" s="12" t="e">
        <f t="shared" si="89"/>
        <v>#DIV/0!</v>
      </c>
      <c r="AE164" t="e">
        <f t="shared" si="90"/>
        <v>#DIV/0!</v>
      </c>
      <c r="AF164" t="e">
        <f t="shared" si="91"/>
        <v>#DIV/0!</v>
      </c>
      <c r="AG164">
        <f t="shared" si="91"/>
        <v>0</v>
      </c>
      <c r="AH164">
        <v>29</v>
      </c>
      <c r="AI164" t="e">
        <f t="shared" si="92"/>
        <v>#DIV/0!</v>
      </c>
      <c r="AJ164">
        <f t="shared" si="93"/>
        <v>0</v>
      </c>
      <c r="AK164" t="e">
        <f t="shared" si="94"/>
        <v>#DIV/0!</v>
      </c>
      <c r="AL164">
        <f t="shared" si="94"/>
        <v>0</v>
      </c>
      <c r="AM164" t="e">
        <f t="shared" si="95"/>
        <v>#DIV/0!</v>
      </c>
      <c r="AN164">
        <f t="shared" si="95"/>
        <v>0</v>
      </c>
      <c r="AO164" s="31" t="e">
        <f t="shared" si="96"/>
        <v>#DIV/0!</v>
      </c>
      <c r="AP164">
        <f t="shared" si="97"/>
        <v>0</v>
      </c>
      <c r="AQ164" s="31" t="e">
        <f t="shared" si="79"/>
        <v>#DIV/0!</v>
      </c>
      <c r="AR164" s="12">
        <v>29</v>
      </c>
      <c r="AT164" s="12" t="e">
        <f t="shared" si="98"/>
        <v>#DIV/0!</v>
      </c>
      <c r="AU164">
        <f t="shared" si="99"/>
        <v>0</v>
      </c>
      <c r="AV164" s="12" t="e">
        <f t="shared" si="80"/>
        <v>#DIV/0!</v>
      </c>
      <c r="AW164" s="12">
        <v>29</v>
      </c>
      <c r="AX164" t="e">
        <f t="shared" si="100"/>
        <v>#DIV/0!</v>
      </c>
      <c r="AY164" t="e">
        <f t="shared" si="101"/>
        <v>#DIV/0!</v>
      </c>
      <c r="AZ164" s="12" t="e">
        <f t="shared" si="102"/>
        <v>#DIV/0!</v>
      </c>
      <c r="BA164">
        <f t="shared" si="103"/>
        <v>0</v>
      </c>
      <c r="BB164" s="12" t="e">
        <f t="shared" si="104"/>
        <v>#DIV/0!</v>
      </c>
      <c r="BD164" t="e">
        <f t="shared" si="105"/>
        <v>#DIV/0!</v>
      </c>
      <c r="BE164" t="e">
        <f t="shared" si="106"/>
        <v>#DIV/0!</v>
      </c>
      <c r="BF164" t="e">
        <f t="shared" si="107"/>
        <v>#DIV/0!</v>
      </c>
    </row>
    <row r="165" spans="5:58">
      <c r="F165" s="12">
        <v>1.007825032</v>
      </c>
      <c r="G165" s="12">
        <v>15.9949146221</v>
      </c>
      <c r="H165" s="12">
        <f t="shared" si="75"/>
        <v>18.0105646861</v>
      </c>
      <c r="I165" s="12">
        <f t="shared" si="81"/>
        <v>0</v>
      </c>
      <c r="J165" s="12">
        <f t="shared" si="82"/>
        <v>1.007825032</v>
      </c>
      <c r="K165">
        <f t="shared" si="83"/>
        <v>18.0105646861</v>
      </c>
      <c r="L165">
        <f t="shared" si="84"/>
        <v>-17.002739654100001</v>
      </c>
      <c r="N165" s="12"/>
      <c r="O165" s="12"/>
      <c r="T165">
        <f t="shared" si="85"/>
        <v>0</v>
      </c>
      <c r="U165">
        <f t="shared" si="86"/>
        <v>0</v>
      </c>
      <c r="V165">
        <f t="shared" si="76"/>
        <v>0</v>
      </c>
      <c r="W165">
        <f t="shared" si="87"/>
        <v>0</v>
      </c>
      <c r="Y165" s="12" t="e">
        <f t="shared" si="74"/>
        <v>#DIV/0!</v>
      </c>
      <c r="AA165" s="12" t="e">
        <f t="shared" si="88"/>
        <v>#DIV/0!</v>
      </c>
      <c r="AB165" s="12" t="e">
        <f t="shared" si="77"/>
        <v>#DIV/0!</v>
      </c>
      <c r="AC165">
        <f t="shared" si="78"/>
        <v>0</v>
      </c>
      <c r="AD165" s="12" t="e">
        <f t="shared" si="89"/>
        <v>#DIV/0!</v>
      </c>
      <c r="AE165" t="e">
        <f t="shared" si="90"/>
        <v>#DIV/0!</v>
      </c>
      <c r="AF165" t="e">
        <f t="shared" si="91"/>
        <v>#DIV/0!</v>
      </c>
      <c r="AG165">
        <f t="shared" si="91"/>
        <v>0</v>
      </c>
      <c r="AI165" t="e">
        <f t="shared" si="92"/>
        <v>#DIV/0!</v>
      </c>
      <c r="AJ165">
        <f t="shared" si="93"/>
        <v>0</v>
      </c>
      <c r="AK165" t="e">
        <f t="shared" si="94"/>
        <v>#DIV/0!</v>
      </c>
      <c r="AL165">
        <f t="shared" si="94"/>
        <v>0</v>
      </c>
      <c r="AM165" t="e">
        <f t="shared" si="95"/>
        <v>#DIV/0!</v>
      </c>
      <c r="AN165">
        <f t="shared" si="95"/>
        <v>0</v>
      </c>
      <c r="AO165" s="31" t="e">
        <f t="shared" si="96"/>
        <v>#DIV/0!</v>
      </c>
      <c r="AP165">
        <f t="shared" si="97"/>
        <v>0</v>
      </c>
      <c r="AQ165" s="31" t="e">
        <f t="shared" si="79"/>
        <v>#DIV/0!</v>
      </c>
      <c r="AT165" s="12" t="e">
        <f t="shared" si="98"/>
        <v>#DIV/0!</v>
      </c>
      <c r="AU165">
        <f t="shared" si="99"/>
        <v>0</v>
      </c>
      <c r="AV165" s="12" t="e">
        <f t="shared" si="80"/>
        <v>#DIV/0!</v>
      </c>
      <c r="AX165" t="e">
        <f t="shared" si="100"/>
        <v>#DIV/0!</v>
      </c>
      <c r="AY165" t="e">
        <f t="shared" si="101"/>
        <v>#DIV/0!</v>
      </c>
      <c r="AZ165" s="12" t="e">
        <f t="shared" si="102"/>
        <v>#DIV/0!</v>
      </c>
      <c r="BA165">
        <f t="shared" si="103"/>
        <v>0</v>
      </c>
      <c r="BB165" s="12" t="e">
        <f t="shared" si="104"/>
        <v>#DIV/0!</v>
      </c>
      <c r="BD165" t="e">
        <f t="shared" si="105"/>
        <v>#DIV/0!</v>
      </c>
      <c r="BE165" t="e">
        <f t="shared" si="106"/>
        <v>#DIV/0!</v>
      </c>
      <c r="BF165" t="e">
        <f t="shared" si="107"/>
        <v>#DIV/0!</v>
      </c>
    </row>
    <row r="166" spans="5:58">
      <c r="E166" s="12">
        <v>30</v>
      </c>
      <c r="F166" s="12">
        <v>1.007825032</v>
      </c>
      <c r="G166" s="12">
        <v>15.9949146221</v>
      </c>
      <c r="H166" s="12">
        <f t="shared" si="75"/>
        <v>18.0105646861</v>
      </c>
      <c r="I166" s="12">
        <f t="shared" si="81"/>
        <v>540.31694058300002</v>
      </c>
      <c r="J166" s="12">
        <f t="shared" si="82"/>
        <v>541.32476561500005</v>
      </c>
      <c r="K166">
        <f t="shared" si="83"/>
        <v>18.0105646861</v>
      </c>
      <c r="L166">
        <f t="shared" si="84"/>
        <v>523.31420092890005</v>
      </c>
      <c r="M166" s="12">
        <v>30</v>
      </c>
      <c r="N166" s="12" t="s">
        <v>423</v>
      </c>
      <c r="O166" s="12"/>
      <c r="P166">
        <v>4.7426899999999996</v>
      </c>
      <c r="Q166">
        <v>0.98629</v>
      </c>
      <c r="R166">
        <v>2.2551399999999999</v>
      </c>
      <c r="S166">
        <v>0.99782000000000004</v>
      </c>
      <c r="T166">
        <f t="shared" si="85"/>
        <v>5.5840907396839157</v>
      </c>
      <c r="U166">
        <f t="shared" si="86"/>
        <v>2.6552244381755474</v>
      </c>
      <c r="V166">
        <f t="shared" si="76"/>
        <v>2.5668817379380231</v>
      </c>
      <c r="W166">
        <f t="shared" si="87"/>
        <v>4.9591518964903596</v>
      </c>
      <c r="X166">
        <v>4</v>
      </c>
      <c r="Y166" s="12">
        <f t="shared" si="74"/>
        <v>4.6902812704040961</v>
      </c>
      <c r="Z166">
        <v>4.9591518964903596</v>
      </c>
      <c r="AA166" s="12">
        <f t="shared" si="88"/>
        <v>0.26887062608626344</v>
      </c>
      <c r="AB166" s="12">
        <f t="shared" si="77"/>
        <v>1.8462930401765061E-2</v>
      </c>
      <c r="AC166">
        <f t="shared" si="78"/>
        <v>2.0640379534775866E-2</v>
      </c>
      <c r="AD166" s="12">
        <f t="shared" si="89"/>
        <v>2.1774491330108052E-3</v>
      </c>
      <c r="AE166">
        <f t="shared" si="90"/>
        <v>2.958087297082544E-21</v>
      </c>
      <c r="AF166">
        <f t="shared" si="91"/>
        <v>142.83544554096747</v>
      </c>
      <c r="AG166">
        <f t="shared" si="91"/>
        <v>159.68092512023614</v>
      </c>
      <c r="AH166">
        <v>30</v>
      </c>
      <c r="AI166">
        <f t="shared" si="92"/>
        <v>152.99129549707516</v>
      </c>
      <c r="AJ166">
        <f t="shared" si="93"/>
        <v>171.03451813233241</v>
      </c>
      <c r="AK166">
        <f t="shared" si="94"/>
        <v>4.9638460931270434E-20</v>
      </c>
      <c r="AL166">
        <f t="shared" si="94"/>
        <v>5.5492635830204829E-20</v>
      </c>
      <c r="AM166">
        <f t="shared" si="95"/>
        <v>29892.984996548596</v>
      </c>
      <c r="AN166">
        <f t="shared" si="95"/>
        <v>33418.452127032782</v>
      </c>
      <c r="AO166" s="31">
        <f t="shared" si="96"/>
        <v>29.892984996548595</v>
      </c>
      <c r="AP166">
        <f t="shared" si="97"/>
        <v>33.418452127032779</v>
      </c>
      <c r="AQ166" s="31">
        <f t="shared" si="79"/>
        <v>3.5254671304841843</v>
      </c>
      <c r="AR166" s="12">
        <v>30</v>
      </c>
      <c r="AT166" s="12">
        <f t="shared" si="98"/>
        <v>0.30981894028847323</v>
      </c>
      <c r="AU166">
        <f t="shared" si="99"/>
        <v>0.34635783028271655</v>
      </c>
      <c r="AV166" s="12">
        <f t="shared" si="80"/>
        <v>3.6538889994243318E-2</v>
      </c>
      <c r="AW166" s="12">
        <v>30</v>
      </c>
      <c r="AX166">
        <f t="shared" si="100"/>
        <v>1.184683150230081E-20</v>
      </c>
      <c r="AY166">
        <f t="shared" si="101"/>
        <v>7134.3299069094182</v>
      </c>
      <c r="AZ166" s="12">
        <f t="shared" si="102"/>
        <v>7.1343299069094179</v>
      </c>
      <c r="BA166">
        <f t="shared" si="103"/>
        <v>7.9757261605034779</v>
      </c>
      <c r="BB166" s="12">
        <f t="shared" si="104"/>
        <v>0.84139625359406001</v>
      </c>
      <c r="BD166">
        <f t="shared" si="105"/>
        <v>18.46293040176506</v>
      </c>
      <c r="BE166">
        <f t="shared" si="106"/>
        <v>1.31837684760492E-2</v>
      </c>
      <c r="BF166">
        <f t="shared" si="107"/>
        <v>13.183768476049201</v>
      </c>
    </row>
    <row r="167" spans="5:58">
      <c r="E167" s="12">
        <v>30</v>
      </c>
      <c r="F167" s="12">
        <v>1.007825032</v>
      </c>
      <c r="G167" s="12">
        <v>15.9949146221</v>
      </c>
      <c r="H167" s="12">
        <f t="shared" si="75"/>
        <v>18.0105646861</v>
      </c>
      <c r="I167" s="12">
        <f t="shared" si="81"/>
        <v>540.31694058300002</v>
      </c>
      <c r="J167" s="12">
        <f t="shared" si="82"/>
        <v>541.32476561500005</v>
      </c>
      <c r="K167">
        <f t="shared" si="83"/>
        <v>18.0105646861</v>
      </c>
      <c r="L167">
        <f t="shared" si="84"/>
        <v>523.31420092890005</v>
      </c>
      <c r="M167" s="12">
        <v>30</v>
      </c>
      <c r="N167" s="12" t="s">
        <v>424</v>
      </c>
      <c r="O167" s="12"/>
      <c r="P167">
        <v>4.50258</v>
      </c>
      <c r="Q167">
        <v>0.98855999999999999</v>
      </c>
      <c r="R167">
        <v>2.3201700000000001</v>
      </c>
      <c r="S167">
        <v>0.99724999999999997</v>
      </c>
      <c r="T167">
        <f t="shared" si="85"/>
        <v>5.3013828191777259</v>
      </c>
      <c r="U167">
        <f t="shared" si="86"/>
        <v>2.7317914119397289</v>
      </c>
      <c r="V167">
        <f t="shared" si="76"/>
        <v>2.6409012309265334</v>
      </c>
      <c r="W167">
        <f t="shared" si="87"/>
        <v>4.596770658186407</v>
      </c>
      <c r="Y167" s="12" t="e">
        <f>(SUM(W167:W179))/X167</f>
        <v>#DIV/0!</v>
      </c>
      <c r="AA167" s="12" t="e">
        <f t="shared" si="88"/>
        <v>#DIV/0!</v>
      </c>
      <c r="AB167" s="12" t="e">
        <f t="shared" si="77"/>
        <v>#DIV/0!</v>
      </c>
      <c r="AC167">
        <f t="shared" si="78"/>
        <v>0</v>
      </c>
      <c r="AD167" s="12" t="e">
        <f t="shared" si="89"/>
        <v>#DIV/0!</v>
      </c>
      <c r="AE167" t="e">
        <f t="shared" si="90"/>
        <v>#DIV/0!</v>
      </c>
      <c r="AF167" t="e">
        <f t="shared" si="91"/>
        <v>#DIV/0!</v>
      </c>
      <c r="AG167">
        <f t="shared" si="91"/>
        <v>0</v>
      </c>
      <c r="AH167">
        <v>30</v>
      </c>
      <c r="AI167" t="e">
        <f t="shared" si="92"/>
        <v>#DIV/0!</v>
      </c>
      <c r="AJ167">
        <f t="shared" si="93"/>
        <v>0</v>
      </c>
      <c r="AK167" t="e">
        <f t="shared" si="94"/>
        <v>#DIV/0!</v>
      </c>
      <c r="AL167">
        <f t="shared" si="94"/>
        <v>0</v>
      </c>
      <c r="AM167" t="e">
        <f t="shared" si="95"/>
        <v>#DIV/0!</v>
      </c>
      <c r="AN167">
        <f t="shared" si="95"/>
        <v>0</v>
      </c>
      <c r="AO167" s="31" t="e">
        <f t="shared" si="96"/>
        <v>#DIV/0!</v>
      </c>
      <c r="AP167">
        <f t="shared" si="97"/>
        <v>0</v>
      </c>
      <c r="AQ167" s="31" t="e">
        <f t="shared" si="79"/>
        <v>#DIV/0!</v>
      </c>
      <c r="AR167" s="12">
        <v>30</v>
      </c>
      <c r="AT167" s="12" t="e">
        <f t="shared" si="98"/>
        <v>#DIV/0!</v>
      </c>
      <c r="AU167">
        <f t="shared" si="99"/>
        <v>0</v>
      </c>
      <c r="AV167" s="12" t="e">
        <f t="shared" si="80"/>
        <v>#DIV/0!</v>
      </c>
      <c r="AW167" s="12">
        <v>30</v>
      </c>
      <c r="AX167" t="e">
        <f t="shared" si="100"/>
        <v>#DIV/0!</v>
      </c>
      <c r="AY167" t="e">
        <f t="shared" si="101"/>
        <v>#DIV/0!</v>
      </c>
      <c r="AZ167" s="12" t="e">
        <f t="shared" si="102"/>
        <v>#DIV/0!</v>
      </c>
      <c r="BA167">
        <f t="shared" si="103"/>
        <v>0</v>
      </c>
      <c r="BB167" s="12" t="e">
        <f t="shared" si="104"/>
        <v>#DIV/0!</v>
      </c>
      <c r="BD167" t="e">
        <f t="shared" si="105"/>
        <v>#DIV/0!</v>
      </c>
      <c r="BE167" t="e">
        <f t="shared" si="106"/>
        <v>#DIV/0!</v>
      </c>
      <c r="BF167" t="e">
        <f t="shared" si="107"/>
        <v>#DIV/0!</v>
      </c>
    </row>
    <row r="168" spans="5:58">
      <c r="E168" s="12">
        <v>30</v>
      </c>
      <c r="F168" s="12">
        <v>1.007825032</v>
      </c>
      <c r="G168" s="12">
        <v>15.9949146221</v>
      </c>
      <c r="H168" s="12">
        <f t="shared" si="75"/>
        <v>18.0105646861</v>
      </c>
      <c r="I168" s="12">
        <f t="shared" si="81"/>
        <v>540.31694058300002</v>
      </c>
      <c r="J168" s="12">
        <f t="shared" si="82"/>
        <v>541.32476561500005</v>
      </c>
      <c r="K168">
        <f t="shared" si="83"/>
        <v>18.0105646861</v>
      </c>
      <c r="L168">
        <f t="shared" si="84"/>
        <v>523.31420092890005</v>
      </c>
      <c r="M168" s="12">
        <v>30</v>
      </c>
      <c r="N168" s="12" t="s">
        <v>425</v>
      </c>
      <c r="O168" s="12"/>
      <c r="P168">
        <v>4.5468099999999998</v>
      </c>
      <c r="Q168">
        <v>0.98858999999999997</v>
      </c>
      <c r="R168">
        <v>2.3673099999999998</v>
      </c>
      <c r="S168">
        <v>0.99792999999999998</v>
      </c>
      <c r="T168">
        <f t="shared" si="85"/>
        <v>5.3534596644735855</v>
      </c>
      <c r="U168">
        <f t="shared" si="86"/>
        <v>2.7872945204011081</v>
      </c>
      <c r="V168">
        <f t="shared" si="76"/>
        <v>2.6945576802495901</v>
      </c>
      <c r="W168">
        <f t="shared" si="87"/>
        <v>4.6258933501490906</v>
      </c>
      <c r="Y168" s="12" t="e">
        <f>(SUM(W168:W180))/X168</f>
        <v>#DIV/0!</v>
      </c>
      <c r="AA168" s="12" t="e">
        <f t="shared" si="88"/>
        <v>#DIV/0!</v>
      </c>
      <c r="AB168" s="12" t="e">
        <f t="shared" si="77"/>
        <v>#DIV/0!</v>
      </c>
      <c r="AC168">
        <f t="shared" si="78"/>
        <v>0</v>
      </c>
      <c r="AD168" s="12" t="e">
        <f t="shared" si="89"/>
        <v>#DIV/0!</v>
      </c>
      <c r="AE168" t="e">
        <f t="shared" si="90"/>
        <v>#DIV/0!</v>
      </c>
      <c r="AF168" t="e">
        <f t="shared" si="91"/>
        <v>#DIV/0!</v>
      </c>
      <c r="AG168">
        <f t="shared" si="91"/>
        <v>0</v>
      </c>
      <c r="AH168">
        <v>30</v>
      </c>
      <c r="AI168" t="e">
        <f t="shared" si="92"/>
        <v>#DIV/0!</v>
      </c>
      <c r="AJ168">
        <f t="shared" si="93"/>
        <v>0</v>
      </c>
      <c r="AK168" t="e">
        <f t="shared" si="94"/>
        <v>#DIV/0!</v>
      </c>
      <c r="AL168">
        <f t="shared" si="94"/>
        <v>0</v>
      </c>
      <c r="AM168" t="e">
        <f t="shared" si="95"/>
        <v>#DIV/0!</v>
      </c>
      <c r="AN168">
        <f t="shared" si="95"/>
        <v>0</v>
      </c>
      <c r="AO168" s="31" t="e">
        <f t="shared" si="96"/>
        <v>#DIV/0!</v>
      </c>
      <c r="AP168">
        <f t="shared" si="97"/>
        <v>0</v>
      </c>
      <c r="AQ168" s="31" t="e">
        <f t="shared" si="79"/>
        <v>#DIV/0!</v>
      </c>
      <c r="AR168" s="12">
        <v>30</v>
      </c>
      <c r="AT168" s="12" t="e">
        <f t="shared" si="98"/>
        <v>#DIV/0!</v>
      </c>
      <c r="AU168">
        <f t="shared" si="99"/>
        <v>0</v>
      </c>
      <c r="AV168" s="12" t="e">
        <f t="shared" si="80"/>
        <v>#DIV/0!</v>
      </c>
      <c r="AW168" s="12">
        <v>30</v>
      </c>
      <c r="AX168" t="e">
        <f t="shared" si="100"/>
        <v>#DIV/0!</v>
      </c>
      <c r="AY168" t="e">
        <f t="shared" si="101"/>
        <v>#DIV/0!</v>
      </c>
      <c r="AZ168" s="12" t="e">
        <f t="shared" si="102"/>
        <v>#DIV/0!</v>
      </c>
      <c r="BA168">
        <f t="shared" si="103"/>
        <v>0</v>
      </c>
      <c r="BB168" s="12" t="e">
        <f t="shared" si="104"/>
        <v>#DIV/0!</v>
      </c>
      <c r="BD168" t="e">
        <f t="shared" si="105"/>
        <v>#DIV/0!</v>
      </c>
      <c r="BE168" t="e">
        <f t="shared" si="106"/>
        <v>#DIV/0!</v>
      </c>
      <c r="BF168" t="e">
        <f t="shared" si="107"/>
        <v>#DIV/0!</v>
      </c>
    </row>
    <row r="169" spans="5:58">
      <c r="E169" s="12">
        <v>30</v>
      </c>
      <c r="F169" s="12">
        <v>1.007825032</v>
      </c>
      <c r="G169" s="12">
        <v>15.9949146221</v>
      </c>
      <c r="H169" s="12">
        <f t="shared" si="75"/>
        <v>18.0105646861</v>
      </c>
      <c r="I169" s="12">
        <f t="shared" si="81"/>
        <v>540.31694058300002</v>
      </c>
      <c r="J169" s="12">
        <f t="shared" si="82"/>
        <v>541.32476561500005</v>
      </c>
      <c r="K169">
        <f t="shared" si="83"/>
        <v>18.0105646861</v>
      </c>
      <c r="L169">
        <f t="shared" si="84"/>
        <v>523.31420092890005</v>
      </c>
      <c r="M169" s="12">
        <v>30</v>
      </c>
      <c r="N169" s="12" t="s">
        <v>426</v>
      </c>
      <c r="O169" s="12"/>
      <c r="P169">
        <v>4.4736500000000001</v>
      </c>
      <c r="Q169">
        <v>0.98814000000000002</v>
      </c>
      <c r="R169">
        <v>2.2867000000000002</v>
      </c>
      <c r="S169">
        <v>0.99795999999999996</v>
      </c>
      <c r="T169">
        <f t="shared" si="85"/>
        <v>5.2673203472263532</v>
      </c>
      <c r="U169">
        <f t="shared" si="86"/>
        <v>2.6923834984861363</v>
      </c>
      <c r="V169">
        <f t="shared" si="76"/>
        <v>2.602804468965509</v>
      </c>
      <c r="W169">
        <f t="shared" si="87"/>
        <v>4.5793091767905256</v>
      </c>
      <c r="Y169" s="12" t="e">
        <f>(SUM(W169:W180))/X169</f>
        <v>#DIV/0!</v>
      </c>
      <c r="AA169" s="12" t="e">
        <f t="shared" si="88"/>
        <v>#DIV/0!</v>
      </c>
      <c r="AB169" s="12" t="e">
        <f t="shared" si="77"/>
        <v>#DIV/0!</v>
      </c>
      <c r="AC169">
        <f t="shared" si="78"/>
        <v>0</v>
      </c>
      <c r="AD169" s="12" t="e">
        <f t="shared" si="89"/>
        <v>#DIV/0!</v>
      </c>
      <c r="AE169" t="e">
        <f t="shared" si="90"/>
        <v>#DIV/0!</v>
      </c>
      <c r="AF169" t="e">
        <f t="shared" si="91"/>
        <v>#DIV/0!</v>
      </c>
      <c r="AG169">
        <f t="shared" si="91"/>
        <v>0</v>
      </c>
      <c r="AH169">
        <v>30</v>
      </c>
      <c r="AI169" t="e">
        <f t="shared" si="92"/>
        <v>#DIV/0!</v>
      </c>
      <c r="AJ169">
        <f t="shared" si="93"/>
        <v>0</v>
      </c>
      <c r="AK169" t="e">
        <f t="shared" si="94"/>
        <v>#DIV/0!</v>
      </c>
      <c r="AL169">
        <f t="shared" si="94"/>
        <v>0</v>
      </c>
      <c r="AM169" t="e">
        <f t="shared" si="95"/>
        <v>#DIV/0!</v>
      </c>
      <c r="AN169">
        <f t="shared" si="95"/>
        <v>0</v>
      </c>
      <c r="AO169" s="31" t="e">
        <f t="shared" si="96"/>
        <v>#DIV/0!</v>
      </c>
      <c r="AP169">
        <f t="shared" si="97"/>
        <v>0</v>
      </c>
      <c r="AQ169" s="31" t="e">
        <f t="shared" si="79"/>
        <v>#DIV/0!</v>
      </c>
      <c r="AR169" s="12">
        <v>30</v>
      </c>
      <c r="AT169" s="12" t="e">
        <f t="shared" si="98"/>
        <v>#DIV/0!</v>
      </c>
      <c r="AU169">
        <f t="shared" si="99"/>
        <v>0</v>
      </c>
      <c r="AV169" s="12" t="e">
        <f t="shared" si="80"/>
        <v>#DIV/0!</v>
      </c>
      <c r="AW169" s="12">
        <v>30</v>
      </c>
      <c r="AX169" t="e">
        <f t="shared" si="100"/>
        <v>#DIV/0!</v>
      </c>
      <c r="AY169" t="e">
        <f t="shared" si="101"/>
        <v>#DIV/0!</v>
      </c>
      <c r="AZ169" s="12" t="e">
        <f t="shared" si="102"/>
        <v>#DIV/0!</v>
      </c>
      <c r="BA169">
        <f t="shared" si="103"/>
        <v>0</v>
      </c>
      <c r="BB169" s="12" t="e">
        <f t="shared" si="104"/>
        <v>#DIV/0!</v>
      </c>
      <c r="BD169" t="e">
        <f t="shared" si="105"/>
        <v>#DIV/0!</v>
      </c>
      <c r="BE169" t="e">
        <f t="shared" si="106"/>
        <v>#DIV/0!</v>
      </c>
      <c r="BF169" t="e">
        <f t="shared" si="107"/>
        <v>#DIV/0!</v>
      </c>
    </row>
    <row r="170" spans="5:58">
      <c r="N170" s="12"/>
      <c r="O170" s="12"/>
      <c r="T170">
        <f t="shared" si="85"/>
        <v>0</v>
      </c>
      <c r="U170">
        <f t="shared" si="86"/>
        <v>0</v>
      </c>
      <c r="V170" t="e">
        <f t="shared" si="76"/>
        <v>#DIV/0!</v>
      </c>
      <c r="W170" t="e">
        <f t="shared" si="87"/>
        <v>#DIV/0!</v>
      </c>
      <c r="AA170" s="12">
        <f t="shared" si="88"/>
        <v>0</v>
      </c>
      <c r="AO170" s="31"/>
      <c r="AQ170" s="31"/>
    </row>
    <row r="171" spans="5:58">
      <c r="N171" s="12"/>
      <c r="O171" s="12"/>
      <c r="AO171" s="31"/>
      <c r="AQ171" s="31"/>
    </row>
    <row r="172" spans="5:58">
      <c r="N172" s="12"/>
      <c r="O172" s="12"/>
      <c r="AO172" s="31"/>
      <c r="AQ172" s="31"/>
    </row>
    <row r="173" spans="5:58">
      <c r="N173" s="12"/>
      <c r="O173" s="12"/>
      <c r="AO173" s="31"/>
      <c r="AQ173" s="31"/>
    </row>
    <row r="174" spans="5:58">
      <c r="N174" s="12"/>
      <c r="O174" s="12"/>
      <c r="AO174" s="31"/>
      <c r="AQ174" s="31"/>
    </row>
    <row r="175" spans="5:58">
      <c r="N175" s="12"/>
      <c r="O175" s="12"/>
      <c r="AO175" s="31"/>
      <c r="AQ175" s="31"/>
    </row>
    <row r="176" spans="5:58">
      <c r="N176" s="12"/>
      <c r="O176" s="12"/>
      <c r="AO176" s="31"/>
      <c r="AQ176" s="31"/>
    </row>
    <row r="177" spans="5:43">
      <c r="N177" s="12"/>
      <c r="O177" s="12"/>
      <c r="AO177" s="31"/>
      <c r="AQ177" s="31"/>
    </row>
    <row r="178" spans="5:43">
      <c r="N178" s="12"/>
      <c r="O178" s="12"/>
      <c r="AO178" s="31"/>
      <c r="AQ178" s="31"/>
    </row>
    <row r="179" spans="5:43">
      <c r="N179" s="12"/>
      <c r="O179" s="12"/>
    </row>
    <row r="180" spans="5:43">
      <c r="N180" s="12"/>
      <c r="O180" s="12"/>
    </row>
    <row r="181" spans="5:43" ht="15">
      <c r="E181" s="33"/>
      <c r="L181" s="34"/>
      <c r="M181" s="33"/>
      <c r="N181" s="35"/>
      <c r="O181" s="35"/>
      <c r="P181" s="36"/>
      <c r="Q181" s="37"/>
      <c r="R181" s="37"/>
    </row>
    <row r="182" spans="5:43">
      <c r="E182" s="38"/>
      <c r="M182" s="38"/>
      <c r="N182" s="37"/>
      <c r="O182" s="37"/>
      <c r="P182" s="37"/>
      <c r="Q182" s="37"/>
      <c r="R182" s="37"/>
    </row>
    <row r="183" spans="5:43" ht="15">
      <c r="E183" s="33"/>
      <c r="L183" s="37"/>
      <c r="M183" s="33"/>
      <c r="N183" s="37"/>
      <c r="O183" s="37"/>
      <c r="P183" s="37"/>
      <c r="Q183" s="37"/>
      <c r="R183" s="37"/>
    </row>
    <row r="184" spans="5:43">
      <c r="L184" s="36"/>
      <c r="N184" s="36"/>
      <c r="O184" s="36"/>
      <c r="P184" s="37"/>
      <c r="Q184" s="37"/>
      <c r="R184" s="37"/>
    </row>
    <row r="185" spans="5:43" ht="15">
      <c r="E185" s="39"/>
      <c r="L185" s="34"/>
      <c r="M185" s="39"/>
      <c r="N185" s="34"/>
      <c r="O185" s="34"/>
      <c r="P185" s="35"/>
      <c r="Q185" s="35"/>
      <c r="R185" s="35"/>
    </row>
    <row r="186" spans="5:43" ht="15">
      <c r="E186" s="40"/>
      <c r="F186" s="41"/>
      <c r="G186" s="41"/>
      <c r="H186" s="41"/>
      <c r="L186" s="34"/>
      <c r="M186" s="40"/>
      <c r="N186" s="34"/>
      <c r="O186" s="34"/>
      <c r="P186" s="35"/>
      <c r="Q186" s="35"/>
      <c r="R186" s="35"/>
    </row>
    <row r="187" spans="5:43" ht="15">
      <c r="E187" s="33"/>
      <c r="M187" s="33"/>
      <c r="P187" s="37"/>
      <c r="Q187" s="37"/>
      <c r="R187" s="37"/>
    </row>
    <row r="188" spans="5:43" ht="15">
      <c r="E188" s="33"/>
      <c r="L188" s="37"/>
      <c r="M188" s="33"/>
      <c r="N188" s="37"/>
      <c r="O188" s="37"/>
      <c r="P188" s="37"/>
      <c r="Q188" s="37"/>
      <c r="R188" s="37"/>
    </row>
    <row r="189" spans="5:43">
      <c r="L189" s="36"/>
      <c r="N189" s="36"/>
      <c r="O189" s="36"/>
      <c r="P189" s="37"/>
      <c r="Q189" s="37"/>
      <c r="R189" s="37"/>
    </row>
    <row r="190" spans="5:43" ht="15">
      <c r="E190" s="39"/>
      <c r="L190" s="34"/>
      <c r="M190" s="39"/>
      <c r="N190" s="34"/>
      <c r="O190" s="34"/>
      <c r="P190" s="35"/>
      <c r="Q190" s="35"/>
      <c r="R190" s="35"/>
    </row>
    <row r="191" spans="5:43">
      <c r="E191" s="40"/>
      <c r="M191" s="40"/>
      <c r="P191" s="37"/>
      <c r="Q191" s="37"/>
      <c r="R191" s="37"/>
    </row>
    <row r="192" spans="5:43" ht="15">
      <c r="E192" s="33"/>
      <c r="L192" s="37"/>
      <c r="M192" s="33"/>
      <c r="N192" s="37"/>
      <c r="O192" s="37"/>
      <c r="P192" s="37"/>
      <c r="Q192" s="37"/>
      <c r="R192" s="37"/>
    </row>
    <row r="193" spans="5:18">
      <c r="L193" s="37"/>
      <c r="N193" s="37"/>
      <c r="O193" s="37"/>
      <c r="P193" s="37"/>
      <c r="Q193" s="37"/>
      <c r="R193" s="37"/>
    </row>
    <row r="194" spans="5:18">
      <c r="E194" s="39"/>
      <c r="L194" s="36"/>
      <c r="M194" s="39"/>
      <c r="N194" s="37"/>
      <c r="O194" s="37"/>
      <c r="P194" s="37"/>
      <c r="Q194" s="37"/>
      <c r="R194" s="37"/>
    </row>
    <row r="195" spans="5:18">
      <c r="E195" s="39"/>
      <c r="M195" s="39"/>
      <c r="N195" s="37"/>
      <c r="O195" s="37"/>
      <c r="P195" s="37"/>
      <c r="Q195" s="37"/>
      <c r="R195" s="37"/>
    </row>
    <row r="196" spans="5:18">
      <c r="E196" s="40"/>
      <c r="L196" s="37"/>
      <c r="M196" s="40"/>
      <c r="N196" s="37"/>
      <c r="O196" s="37"/>
      <c r="P196" s="37"/>
      <c r="Q196" s="37"/>
      <c r="R196" s="37"/>
    </row>
    <row r="198" spans="5:18">
      <c r="E198" s="39"/>
      <c r="M198" s="39"/>
    </row>
    <row r="202" spans="5:18">
      <c r="F202" s="30"/>
      <c r="G202" s="30"/>
      <c r="H202" s="30"/>
      <c r="I202" s="30"/>
      <c r="J202" s="30"/>
      <c r="K202" s="26"/>
      <c r="L202" s="26"/>
      <c r="N202" s="26"/>
      <c r="O202" s="26"/>
      <c r="P202" s="26"/>
    </row>
    <row r="203" spans="5:18">
      <c r="F203" s="30"/>
      <c r="G203" s="30"/>
      <c r="H203" s="30"/>
      <c r="I203" s="30"/>
      <c r="J203" s="30"/>
      <c r="K203" s="26"/>
      <c r="L203" s="26"/>
      <c r="N203" s="26"/>
      <c r="O203" s="26"/>
      <c r="P203" s="26"/>
    </row>
    <row r="204" spans="5:18">
      <c r="F204" s="30"/>
      <c r="G204" s="30"/>
      <c r="H204" s="30"/>
      <c r="I204" s="30"/>
      <c r="J204" s="30"/>
      <c r="K204" s="26"/>
      <c r="L204" s="26"/>
      <c r="N204" s="26"/>
      <c r="O204" s="26"/>
      <c r="P204" s="26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HV50"/>
  <sheetViews>
    <sheetView zoomScale="80" zoomScaleNormal="80" workbookViewId="0">
      <selection activeCell="C10" sqref="C10"/>
    </sheetView>
  </sheetViews>
  <sheetFormatPr defaultRowHeight="14.4"/>
  <cols>
    <col min="1" max="1" width="14.33203125" bestFit="1" customWidth="1"/>
    <col min="3" max="3" width="50.109375" bestFit="1" customWidth="1"/>
    <col min="4" max="4" width="12.6640625" bestFit="1" customWidth="1"/>
    <col min="5" max="5" width="3" bestFit="1" customWidth="1"/>
    <col min="6" max="7" width="5.109375" bestFit="1" customWidth="1"/>
    <col min="8" max="9" width="12.33203125" bestFit="1" customWidth="1"/>
    <col min="10" max="11" width="12.5546875" bestFit="1" customWidth="1"/>
    <col min="13" max="13" width="50.109375" bestFit="1" customWidth="1"/>
    <col min="14" max="14" width="12.6640625" bestFit="1" customWidth="1"/>
    <col min="15" max="15" width="2" bestFit="1" customWidth="1"/>
    <col min="16" max="16" width="8.109375" bestFit="1" customWidth="1"/>
    <col min="17" max="17" width="10.44140625" bestFit="1" customWidth="1"/>
    <col min="20" max="20" width="50.109375" bestFit="1" customWidth="1"/>
    <col min="21" max="21" width="12.6640625" bestFit="1" customWidth="1"/>
    <col min="22" max="22" width="2" bestFit="1" customWidth="1"/>
    <col min="23" max="23" width="8.109375" bestFit="1" customWidth="1"/>
    <col min="24" max="24" width="11.5546875" bestFit="1" customWidth="1"/>
    <col min="25" max="25" width="10.33203125" bestFit="1" customWidth="1"/>
    <col min="26" max="26" width="11.5546875" bestFit="1" customWidth="1"/>
    <col min="28" max="28" width="45.109375" bestFit="1" customWidth="1"/>
    <col min="29" max="29" width="12.6640625" bestFit="1" customWidth="1"/>
    <col min="30" max="30" width="3" bestFit="1" customWidth="1"/>
    <col min="31" max="33" width="10.6640625" bestFit="1" customWidth="1"/>
    <col min="35" max="35" width="27.21875" bestFit="1" customWidth="1"/>
    <col min="36" max="36" width="11.5546875" bestFit="1" customWidth="1"/>
    <col min="37" max="37" width="3" bestFit="1" customWidth="1"/>
    <col min="38" max="40" width="10.6640625" bestFit="1" customWidth="1"/>
    <col min="42" max="42" width="41.5546875" bestFit="1" customWidth="1"/>
    <col min="43" max="43" width="12.6640625" bestFit="1" customWidth="1"/>
    <col min="44" max="44" width="3" bestFit="1" customWidth="1"/>
    <col min="45" max="45" width="10.6640625" bestFit="1" customWidth="1"/>
    <col min="46" max="46" width="11.5546875" bestFit="1" customWidth="1"/>
    <col min="48" max="48" width="40.44140625" bestFit="1" customWidth="1"/>
    <col min="49" max="49" width="4.109375" bestFit="1" customWidth="1"/>
    <col min="50" max="50" width="12.6640625" bestFit="1" customWidth="1"/>
    <col min="51" max="51" width="3" bestFit="1" customWidth="1"/>
    <col min="52" max="52" width="6.5546875" bestFit="1" customWidth="1"/>
    <col min="53" max="53" width="10.6640625" bestFit="1" customWidth="1"/>
    <col min="54" max="54" width="11.5546875" bestFit="1" customWidth="1"/>
    <col min="55" max="55" width="3" bestFit="1" customWidth="1"/>
    <col min="57" max="57" width="41.5546875" bestFit="1" customWidth="1"/>
    <col min="58" max="58" width="12.6640625" bestFit="1" customWidth="1"/>
    <col min="59" max="59" width="2" bestFit="1" customWidth="1"/>
    <col min="60" max="61" width="13.21875" bestFit="1" customWidth="1"/>
    <col min="63" max="63" width="30.88671875" bestFit="1" customWidth="1"/>
    <col min="64" max="64" width="12.6640625" bestFit="1" customWidth="1"/>
    <col min="65" max="65" width="2" bestFit="1" customWidth="1"/>
    <col min="66" max="66" width="8.5546875" bestFit="1" customWidth="1"/>
    <col min="67" max="67" width="12.5546875" bestFit="1" customWidth="1"/>
    <col min="68" max="68" width="8.5546875" bestFit="1" customWidth="1"/>
    <col min="69" max="69" width="12.5546875" bestFit="1" customWidth="1"/>
    <col min="70" max="70" width="8.5546875" bestFit="1" customWidth="1"/>
    <col min="71" max="71" width="12.5546875" bestFit="1" customWidth="1"/>
    <col min="72" max="72" width="8.5546875" bestFit="1" customWidth="1"/>
    <col min="73" max="73" width="12.5546875" bestFit="1" customWidth="1"/>
    <col min="74" max="74" width="8.5546875" bestFit="1" customWidth="1"/>
    <col min="75" max="75" width="12.5546875" bestFit="1" customWidth="1"/>
    <col min="76" max="76" width="8.5546875" bestFit="1" customWidth="1"/>
    <col min="77" max="77" width="12.5546875" bestFit="1" customWidth="1"/>
    <col min="79" max="79" width="41" bestFit="1" customWidth="1"/>
    <col min="80" max="80" width="12.6640625" bestFit="1" customWidth="1"/>
    <col min="81" max="81" width="2" bestFit="1" customWidth="1"/>
    <col min="82" max="82" width="8.5546875" bestFit="1" customWidth="1"/>
    <col min="83" max="83" width="11.5546875" bestFit="1" customWidth="1"/>
    <col min="84" max="84" width="8.5546875" bestFit="1" customWidth="1"/>
    <col min="85" max="85" width="11.5546875" bestFit="1" customWidth="1"/>
    <col min="86" max="86" width="8.5546875" bestFit="1" customWidth="1"/>
    <col min="87" max="87" width="11.5546875" bestFit="1" customWidth="1"/>
    <col min="88" max="88" width="8.5546875" bestFit="1" customWidth="1"/>
    <col min="89" max="89" width="10.44140625" bestFit="1" customWidth="1"/>
    <col min="90" max="90" width="8.5546875" bestFit="1" customWidth="1"/>
    <col min="91" max="91" width="10.44140625" bestFit="1" customWidth="1"/>
    <col min="92" max="92" width="12.109375" bestFit="1" customWidth="1"/>
    <col min="93" max="93" width="54.6640625" bestFit="1" customWidth="1"/>
    <col min="94" max="94" width="12.6640625" bestFit="1" customWidth="1"/>
    <col min="95" max="95" width="2" bestFit="1" customWidth="1"/>
    <col min="96" max="96" width="6.5546875" bestFit="1" customWidth="1"/>
    <col min="97" max="97" width="8.33203125" bestFit="1" customWidth="1"/>
    <col min="98" max="100" width="8.5546875" bestFit="1" customWidth="1"/>
    <col min="102" max="102" width="32" bestFit="1" customWidth="1"/>
    <col min="103" max="103" width="12.6640625" bestFit="1" customWidth="1"/>
    <col min="107" max="107" width="12.33203125" bestFit="1" customWidth="1"/>
    <col min="109" max="109" width="102" customWidth="1"/>
    <col min="110" max="110" width="109" customWidth="1"/>
    <col min="111" max="111" width="12.109375" bestFit="1" customWidth="1"/>
    <col min="113" max="113" width="11.33203125" bestFit="1" customWidth="1"/>
    <col min="115" max="116" width="10.6640625" bestFit="1" customWidth="1"/>
    <col min="118" max="118" width="62.6640625" bestFit="1" customWidth="1"/>
    <col min="119" max="119" width="12.6640625" bestFit="1" customWidth="1"/>
    <col min="122" max="122" width="10.6640625" bestFit="1" customWidth="1"/>
    <col min="123" max="123" width="13.109375" bestFit="1" customWidth="1"/>
    <col min="127" max="127" width="104.5546875" customWidth="1"/>
    <col min="128" max="128" width="17.33203125" bestFit="1" customWidth="1"/>
    <col min="130" max="130" width="10.6640625" bestFit="1" customWidth="1"/>
    <col min="131" max="131" width="11.5546875" bestFit="1" customWidth="1"/>
    <col min="133" max="133" width="17.33203125" bestFit="1" customWidth="1"/>
    <col min="135" max="135" width="10.6640625" bestFit="1" customWidth="1"/>
    <col min="136" max="136" width="11.5546875" bestFit="1" customWidth="1"/>
    <col min="137" max="137" width="10.6640625" bestFit="1" customWidth="1"/>
    <col min="138" max="138" width="11.5546875" bestFit="1" customWidth="1"/>
    <col min="139" max="139" width="10.6640625" bestFit="1" customWidth="1"/>
    <col min="140" max="140" width="11.5546875" bestFit="1" customWidth="1"/>
    <col min="141" max="143" width="10.6640625" bestFit="1" customWidth="1"/>
    <col min="144" max="144" width="11.5546875" bestFit="1" customWidth="1"/>
    <col min="145" max="145" width="10.6640625" bestFit="1" customWidth="1"/>
    <col min="146" max="146" width="11.5546875" bestFit="1" customWidth="1"/>
    <col min="148" max="148" width="50.6640625" bestFit="1" customWidth="1"/>
    <col min="149" max="149" width="12.6640625" bestFit="1" customWidth="1"/>
    <col min="150" max="150" width="2" bestFit="1" customWidth="1"/>
    <col min="151" max="151" width="10.6640625" bestFit="1" customWidth="1"/>
    <col min="152" max="152" width="11.5546875" bestFit="1" customWidth="1"/>
    <col min="154" max="154" width="55.109375" bestFit="1" customWidth="1"/>
    <col min="155" max="155" width="12.5546875" bestFit="1" customWidth="1"/>
    <col min="156" max="156" width="3.109375" customWidth="1"/>
    <col min="157" max="157" width="43.109375" bestFit="1" customWidth="1"/>
    <col min="158" max="158" width="11" bestFit="1" customWidth="1"/>
    <col min="160" max="160" width="49" bestFit="1" customWidth="1"/>
    <col min="161" max="161" width="12.5546875" bestFit="1" customWidth="1"/>
    <col min="163" max="163" width="10.33203125" bestFit="1" customWidth="1"/>
    <col min="164" max="164" width="11" bestFit="1" customWidth="1"/>
    <col min="166" max="166" width="38.33203125" bestFit="1" customWidth="1"/>
    <col min="167" max="167" width="12.109375" bestFit="1" customWidth="1"/>
    <col min="169" max="169" width="8.33203125" bestFit="1" customWidth="1"/>
    <col min="170" max="170" width="11" bestFit="1" customWidth="1"/>
    <col min="171" max="171" width="8.33203125" bestFit="1" customWidth="1"/>
    <col min="172" max="172" width="11" bestFit="1" customWidth="1"/>
    <col min="174" max="174" width="11" bestFit="1" customWidth="1"/>
    <col min="176" max="176" width="59.109375" customWidth="1"/>
    <col min="177" max="177" width="12.6640625" bestFit="1" customWidth="1"/>
    <col min="182" max="182" width="43" bestFit="1" customWidth="1"/>
    <col min="183" max="183" width="14.6640625" bestFit="1" customWidth="1"/>
    <col min="184" max="184" width="14.6640625" customWidth="1"/>
    <col min="191" max="191" width="62.109375" customWidth="1"/>
    <col min="192" max="192" width="13.21875" bestFit="1" customWidth="1"/>
    <col min="193" max="193" width="13.21875" customWidth="1"/>
    <col min="202" max="202" width="19.77734375" customWidth="1"/>
    <col min="204" max="204" width="37.33203125" bestFit="1" customWidth="1"/>
    <col min="205" max="205" width="12.6640625" bestFit="1" customWidth="1"/>
    <col min="207" max="207" width="10.6640625" bestFit="1" customWidth="1"/>
    <col min="208" max="208" width="11.5546875" bestFit="1" customWidth="1"/>
    <col min="210" max="210" width="57.44140625" customWidth="1"/>
    <col min="211" max="211" width="11.5546875" bestFit="1" customWidth="1"/>
    <col min="214" max="214" width="10.6640625" bestFit="1" customWidth="1"/>
    <col min="216" max="216" width="50.109375" bestFit="1" customWidth="1"/>
    <col min="217" max="217" width="11.5546875" bestFit="1" customWidth="1"/>
    <col min="222" max="222" width="56.77734375" customWidth="1"/>
    <col min="223" max="223" width="11.5546875" bestFit="1" customWidth="1"/>
    <col min="228" max="228" width="56.88671875" customWidth="1"/>
    <col min="230" max="230" width="69.5546875" customWidth="1"/>
  </cols>
  <sheetData>
    <row r="1" spans="1:230" ht="25.8">
      <c r="A1" s="53" t="s">
        <v>427</v>
      </c>
      <c r="C1" t="s">
        <v>428</v>
      </c>
      <c r="M1" t="s">
        <v>428</v>
      </c>
      <c r="T1" t="s">
        <v>428</v>
      </c>
      <c r="AB1" t="s">
        <v>428</v>
      </c>
      <c r="AI1" t="s">
        <v>428</v>
      </c>
      <c r="AP1" t="s">
        <v>428</v>
      </c>
      <c r="AV1" t="s">
        <v>429</v>
      </c>
      <c r="AW1" t="s">
        <v>430</v>
      </c>
      <c r="AY1" s="43"/>
      <c r="BE1" t="s">
        <v>429</v>
      </c>
      <c r="BF1" t="s">
        <v>430</v>
      </c>
      <c r="BK1" t="s">
        <v>429</v>
      </c>
      <c r="BL1" t="s">
        <v>431</v>
      </c>
      <c r="CA1" t="s">
        <v>429</v>
      </c>
      <c r="CB1" t="s">
        <v>432</v>
      </c>
      <c r="CX1" t="s">
        <v>433</v>
      </c>
      <c r="GI1" t="s">
        <v>429</v>
      </c>
      <c r="GT1" s="42"/>
      <c r="GV1" t="s">
        <v>428</v>
      </c>
      <c r="HB1" t="s">
        <v>429</v>
      </c>
      <c r="HC1" t="s">
        <v>434</v>
      </c>
      <c r="HH1" t="s">
        <v>429</v>
      </c>
      <c r="HI1" t="s">
        <v>431</v>
      </c>
      <c r="HN1" t="s">
        <v>428</v>
      </c>
      <c r="HT1" t="s">
        <v>429</v>
      </c>
      <c r="HV1" t="s">
        <v>429</v>
      </c>
    </row>
    <row r="2" spans="1:230" ht="25.8">
      <c r="A2" s="42"/>
      <c r="BE2" s="2"/>
      <c r="CO2" t="s">
        <v>429</v>
      </c>
      <c r="CP2" t="s">
        <v>431</v>
      </c>
      <c r="CX2" t="s">
        <v>429</v>
      </c>
      <c r="CY2" t="s">
        <v>431</v>
      </c>
      <c r="DE2" t="s">
        <v>435</v>
      </c>
      <c r="DN2" t="s">
        <v>429</v>
      </c>
      <c r="DO2" t="s">
        <v>431</v>
      </c>
      <c r="DW2" t="s">
        <v>429</v>
      </c>
      <c r="DX2" t="s">
        <v>431</v>
      </c>
      <c r="ER2" t="s">
        <v>429</v>
      </c>
      <c r="ES2" t="s">
        <v>431</v>
      </c>
      <c r="EX2" t="s">
        <v>429</v>
      </c>
      <c r="EY2" t="s">
        <v>431</v>
      </c>
      <c r="FD2" t="s">
        <v>428</v>
      </c>
      <c r="FJ2" t="s">
        <v>429</v>
      </c>
      <c r="FL2" t="s">
        <v>431</v>
      </c>
      <c r="FT2" t="s">
        <v>429</v>
      </c>
      <c r="FU2" t="s">
        <v>431</v>
      </c>
      <c r="FZ2" t="s">
        <v>429</v>
      </c>
      <c r="GA2" t="s">
        <v>436</v>
      </c>
      <c r="GK2" t="s">
        <v>437</v>
      </c>
      <c r="GT2" s="53" t="s">
        <v>438</v>
      </c>
      <c r="HD2" s="12"/>
      <c r="HE2" s="12"/>
      <c r="HF2" s="12"/>
      <c r="HN2" s="44"/>
      <c r="HP2" s="44"/>
      <c r="HR2" s="44"/>
    </row>
    <row r="3" spans="1:230">
      <c r="A3" s="42"/>
      <c r="C3" s="45" t="s">
        <v>439</v>
      </c>
      <c r="D3" s="45"/>
      <c r="E3" s="45"/>
      <c r="M3" t="s">
        <v>440</v>
      </c>
      <c r="T3" t="s">
        <v>440</v>
      </c>
      <c r="AB3" t="s">
        <v>441</v>
      </c>
      <c r="AI3" t="s">
        <v>442</v>
      </c>
      <c r="AP3" t="s">
        <v>443</v>
      </c>
      <c r="AV3" t="s">
        <v>444</v>
      </c>
      <c r="BE3" t="s">
        <v>445</v>
      </c>
      <c r="BK3" t="s">
        <v>446</v>
      </c>
      <c r="CA3" t="s">
        <v>447</v>
      </c>
      <c r="GT3" s="42"/>
      <c r="HD3" s="12"/>
      <c r="HE3" s="12"/>
      <c r="HF3" s="12"/>
    </row>
    <row r="4" spans="1:230" ht="16.2">
      <c r="A4" s="42"/>
      <c r="M4" s="46"/>
      <c r="CO4" t="s">
        <v>448</v>
      </c>
      <c r="CX4" t="s">
        <v>449</v>
      </c>
      <c r="DE4" t="s">
        <v>450</v>
      </c>
      <c r="DN4" t="s">
        <v>451</v>
      </c>
      <c r="DW4" t="s">
        <v>452</v>
      </c>
      <c r="ER4" t="s">
        <v>453</v>
      </c>
      <c r="EX4" t="s">
        <v>454</v>
      </c>
      <c r="FD4" t="s">
        <v>440</v>
      </c>
      <c r="FJ4" t="s">
        <v>455</v>
      </c>
      <c r="FT4" t="s">
        <v>456</v>
      </c>
      <c r="FZ4" t="s">
        <v>457</v>
      </c>
      <c r="GI4" t="s">
        <v>458</v>
      </c>
      <c r="GT4" s="42"/>
      <c r="GV4" t="s">
        <v>459</v>
      </c>
      <c r="HB4" t="s">
        <v>460</v>
      </c>
      <c r="HD4" s="12"/>
      <c r="HE4" s="12"/>
      <c r="HF4" s="12"/>
      <c r="HH4" s="12" t="s">
        <v>461</v>
      </c>
      <c r="HN4" s="12" t="s">
        <v>462</v>
      </c>
      <c r="HT4" t="s">
        <v>463</v>
      </c>
      <c r="HV4" t="s">
        <v>464</v>
      </c>
    </row>
    <row r="5" spans="1:230">
      <c r="A5" s="42"/>
      <c r="C5" t="s">
        <v>465</v>
      </c>
      <c r="M5" t="s">
        <v>466</v>
      </c>
      <c r="T5" t="s">
        <v>467</v>
      </c>
      <c r="AB5" t="s">
        <v>468</v>
      </c>
      <c r="AI5" t="s">
        <v>469</v>
      </c>
      <c r="AP5" t="s">
        <v>470</v>
      </c>
      <c r="AV5" t="s">
        <v>471</v>
      </c>
      <c r="BE5" t="s">
        <v>472</v>
      </c>
      <c r="BK5" t="s">
        <v>473</v>
      </c>
      <c r="CA5" t="s">
        <v>474</v>
      </c>
      <c r="CP5" s="44"/>
      <c r="GT5" s="42"/>
      <c r="HD5" s="12"/>
      <c r="HE5" s="12"/>
      <c r="HF5" s="12"/>
      <c r="HH5" s="12"/>
      <c r="HN5" s="12"/>
    </row>
    <row r="6" spans="1:230" ht="16.8">
      <c r="A6" s="42"/>
      <c r="CO6" t="s">
        <v>475</v>
      </c>
      <c r="CX6" t="s">
        <v>476</v>
      </c>
      <c r="DC6" s="44" t="s">
        <v>477</v>
      </c>
      <c r="DE6" t="s">
        <v>478</v>
      </c>
      <c r="DN6" t="s">
        <v>479</v>
      </c>
      <c r="DW6" s="47" t="s">
        <v>480</v>
      </c>
      <c r="ER6" t="s">
        <v>481</v>
      </c>
      <c r="EX6" t="s">
        <v>482</v>
      </c>
      <c r="FD6" t="s">
        <v>483</v>
      </c>
      <c r="FJ6" t="s">
        <v>484</v>
      </c>
      <c r="FT6" t="s">
        <v>485</v>
      </c>
      <c r="FZ6" t="s">
        <v>486</v>
      </c>
      <c r="GI6" t="s">
        <v>487</v>
      </c>
      <c r="GT6" s="42"/>
      <c r="GV6" t="s">
        <v>488</v>
      </c>
      <c r="HB6" t="s">
        <v>489</v>
      </c>
      <c r="HD6" s="12"/>
      <c r="HE6" s="12"/>
      <c r="HF6" s="12"/>
      <c r="HH6" s="12" t="s">
        <v>490</v>
      </c>
      <c r="HN6" s="12" t="s">
        <v>491</v>
      </c>
      <c r="HT6" t="s">
        <v>492</v>
      </c>
      <c r="HV6" t="s">
        <v>493</v>
      </c>
    </row>
    <row r="7" spans="1:230">
      <c r="A7" s="42"/>
      <c r="D7" t="s">
        <v>494</v>
      </c>
      <c r="E7" t="s">
        <v>18</v>
      </c>
      <c r="F7" t="s">
        <v>495</v>
      </c>
      <c r="G7" s="44" t="s">
        <v>252</v>
      </c>
      <c r="H7" t="s">
        <v>495</v>
      </c>
      <c r="I7" s="44" t="s">
        <v>252</v>
      </c>
      <c r="J7" t="s">
        <v>495</v>
      </c>
      <c r="K7" s="44" t="s">
        <v>252</v>
      </c>
      <c r="O7" t="s">
        <v>18</v>
      </c>
      <c r="P7" t="s">
        <v>495</v>
      </c>
      <c r="Q7" t="s">
        <v>495</v>
      </c>
      <c r="V7" t="s">
        <v>18</v>
      </c>
      <c r="W7" t="s">
        <v>496</v>
      </c>
      <c r="X7" t="s">
        <v>496</v>
      </c>
      <c r="Y7" s="44" t="s">
        <v>497</v>
      </c>
      <c r="Z7" s="44" t="s">
        <v>497</v>
      </c>
      <c r="AD7" t="s">
        <v>18</v>
      </c>
      <c r="AE7" s="44" t="s">
        <v>498</v>
      </c>
      <c r="AF7" s="44" t="s">
        <v>499</v>
      </c>
      <c r="AG7" s="44" t="s">
        <v>499</v>
      </c>
      <c r="AK7" t="s">
        <v>18</v>
      </c>
      <c r="AL7" s="44" t="s">
        <v>498</v>
      </c>
      <c r="AM7" s="44" t="s">
        <v>499</v>
      </c>
      <c r="AN7" s="44" t="s">
        <v>499</v>
      </c>
      <c r="AR7" t="s">
        <v>18</v>
      </c>
      <c r="AS7" s="44" t="s">
        <v>500</v>
      </c>
      <c r="AT7" s="44" t="s">
        <v>500</v>
      </c>
      <c r="AY7" t="s">
        <v>18</v>
      </c>
      <c r="AZ7" t="s">
        <v>501</v>
      </c>
      <c r="BA7" s="44" t="s">
        <v>500</v>
      </c>
      <c r="BB7" s="44" t="s">
        <v>500</v>
      </c>
      <c r="BG7" t="s">
        <v>18</v>
      </c>
      <c r="BH7" s="44" t="s">
        <v>502</v>
      </c>
      <c r="BI7" s="44" t="s">
        <v>502</v>
      </c>
      <c r="BM7" t="s">
        <v>18</v>
      </c>
      <c r="BN7" s="44" t="s">
        <v>503</v>
      </c>
      <c r="BO7" s="44" t="s">
        <v>503</v>
      </c>
      <c r="BP7" s="44" t="s">
        <v>503</v>
      </c>
      <c r="BQ7" s="44" t="s">
        <v>503</v>
      </c>
      <c r="BR7" s="44" t="s">
        <v>503</v>
      </c>
      <c r="BS7" s="44" t="s">
        <v>503</v>
      </c>
      <c r="BT7" s="44" t="s">
        <v>503</v>
      </c>
      <c r="BU7" s="44" t="s">
        <v>503</v>
      </c>
      <c r="BV7" s="44" t="s">
        <v>503</v>
      </c>
      <c r="BW7" s="44" t="s">
        <v>503</v>
      </c>
      <c r="BX7" s="44" t="s">
        <v>503</v>
      </c>
      <c r="BY7" s="44" t="s">
        <v>503</v>
      </c>
      <c r="CC7" t="s">
        <v>18</v>
      </c>
      <c r="CD7" s="44" t="s">
        <v>503</v>
      </c>
      <c r="CE7" s="44" t="s">
        <v>503</v>
      </c>
      <c r="CF7" s="44" t="s">
        <v>503</v>
      </c>
      <c r="CG7" s="44" t="s">
        <v>503</v>
      </c>
      <c r="CH7" s="44" t="s">
        <v>503</v>
      </c>
      <c r="CI7" s="44" t="s">
        <v>503</v>
      </c>
      <c r="CJ7" s="44" t="s">
        <v>503</v>
      </c>
      <c r="CK7" s="44" t="s">
        <v>503</v>
      </c>
      <c r="CL7" s="44" t="s">
        <v>503</v>
      </c>
      <c r="CM7" s="44" t="s">
        <v>503</v>
      </c>
      <c r="CQ7" s="44"/>
      <c r="CR7" s="44"/>
      <c r="CS7" s="44"/>
      <c r="CT7" s="44"/>
      <c r="CU7" s="44"/>
      <c r="CV7" s="44"/>
      <c r="CZ7" t="s">
        <v>18</v>
      </c>
      <c r="DA7" t="s">
        <v>501</v>
      </c>
      <c r="DC7" t="s">
        <v>504</v>
      </c>
      <c r="DJ7" t="s">
        <v>505</v>
      </c>
      <c r="DK7" t="s">
        <v>505</v>
      </c>
      <c r="DL7" t="s">
        <v>431</v>
      </c>
      <c r="DM7" s="44"/>
      <c r="DN7" s="44"/>
      <c r="DO7" s="44"/>
      <c r="DP7" s="44"/>
      <c r="DQ7" s="44"/>
      <c r="DR7" s="44"/>
      <c r="DS7" s="44"/>
      <c r="EU7" s="44" t="s">
        <v>500</v>
      </c>
      <c r="EV7" s="44" t="s">
        <v>500</v>
      </c>
      <c r="FA7" s="44" t="s">
        <v>500</v>
      </c>
      <c r="FB7" s="44" t="s">
        <v>500</v>
      </c>
      <c r="GT7" s="42"/>
      <c r="GY7" s="44" t="s">
        <v>499</v>
      </c>
      <c r="GZ7" s="44" t="s">
        <v>499</v>
      </c>
      <c r="HD7" s="12"/>
      <c r="HE7" s="48" t="s">
        <v>506</v>
      </c>
      <c r="HF7" s="48" t="s">
        <v>506</v>
      </c>
      <c r="HJ7" s="12"/>
      <c r="HK7" s="12"/>
      <c r="HL7" s="12"/>
      <c r="HM7" s="12"/>
    </row>
    <row r="8" spans="1:230">
      <c r="A8" s="42"/>
      <c r="F8" t="s">
        <v>507</v>
      </c>
      <c r="G8" t="s">
        <v>507</v>
      </c>
      <c r="H8" t="s">
        <v>508</v>
      </c>
      <c r="I8" t="s">
        <v>508</v>
      </c>
      <c r="J8" t="s">
        <v>509</v>
      </c>
      <c r="K8" t="s">
        <v>509</v>
      </c>
      <c r="P8" t="s">
        <v>510</v>
      </c>
      <c r="Q8" t="s">
        <v>511</v>
      </c>
      <c r="W8" t="s">
        <v>510</v>
      </c>
      <c r="X8" t="s">
        <v>511</v>
      </c>
      <c r="Y8" t="s">
        <v>510</v>
      </c>
      <c r="Z8" t="s">
        <v>511</v>
      </c>
      <c r="AE8" t="s">
        <v>510</v>
      </c>
      <c r="AF8" t="s">
        <v>510</v>
      </c>
      <c r="AG8" t="s">
        <v>511</v>
      </c>
      <c r="AL8" t="s">
        <v>510</v>
      </c>
      <c r="AM8" t="s">
        <v>510</v>
      </c>
      <c r="AN8" t="s">
        <v>511</v>
      </c>
      <c r="AS8" t="s">
        <v>510</v>
      </c>
      <c r="AT8" t="s">
        <v>511</v>
      </c>
      <c r="BA8" t="s">
        <v>510</v>
      </c>
      <c r="BB8" t="s">
        <v>511</v>
      </c>
      <c r="BH8" t="s">
        <v>510</v>
      </c>
      <c r="BI8" t="s">
        <v>511</v>
      </c>
      <c r="BN8" t="s">
        <v>510</v>
      </c>
      <c r="BO8" t="s">
        <v>511</v>
      </c>
      <c r="BP8" t="s">
        <v>510</v>
      </c>
      <c r="BQ8" t="s">
        <v>511</v>
      </c>
      <c r="BR8" t="s">
        <v>510</v>
      </c>
      <c r="BS8" t="s">
        <v>511</v>
      </c>
      <c r="BT8" t="s">
        <v>510</v>
      </c>
      <c r="BU8" t="s">
        <v>511</v>
      </c>
      <c r="BV8" t="s">
        <v>510</v>
      </c>
      <c r="BW8" t="s">
        <v>511</v>
      </c>
      <c r="BX8" t="s">
        <v>510</v>
      </c>
      <c r="BY8" t="s">
        <v>511</v>
      </c>
      <c r="CD8" t="s">
        <v>510</v>
      </c>
      <c r="CE8" t="s">
        <v>511</v>
      </c>
      <c r="CF8" t="s">
        <v>510</v>
      </c>
      <c r="CG8" t="s">
        <v>511</v>
      </c>
      <c r="CH8" t="s">
        <v>510</v>
      </c>
      <c r="CI8" t="s">
        <v>511</v>
      </c>
      <c r="CJ8" t="s">
        <v>510</v>
      </c>
      <c r="CK8" t="s">
        <v>511</v>
      </c>
      <c r="CL8" t="s">
        <v>510</v>
      </c>
      <c r="CM8" t="s">
        <v>511</v>
      </c>
      <c r="DA8" t="s">
        <v>18</v>
      </c>
      <c r="DB8" t="s">
        <v>512</v>
      </c>
      <c r="DC8" t="s">
        <v>513</v>
      </c>
      <c r="DH8" t="s">
        <v>18</v>
      </c>
      <c r="DI8" t="s">
        <v>545</v>
      </c>
      <c r="DJ8" s="44" t="s">
        <v>503</v>
      </c>
      <c r="DK8" s="44" t="s">
        <v>500</v>
      </c>
      <c r="DL8" s="44" t="s">
        <v>500</v>
      </c>
      <c r="DZ8" s="44"/>
      <c r="EA8" s="44"/>
      <c r="ET8" t="s">
        <v>18</v>
      </c>
      <c r="EU8" t="s">
        <v>510</v>
      </c>
      <c r="EV8" t="s">
        <v>511</v>
      </c>
      <c r="EZ8" t="s">
        <v>18</v>
      </c>
      <c r="FA8" t="s">
        <v>510</v>
      </c>
      <c r="FB8" t="s">
        <v>511</v>
      </c>
      <c r="FG8" s="44" t="s">
        <v>503</v>
      </c>
      <c r="FH8" s="44" t="s">
        <v>514</v>
      </c>
      <c r="FM8" s="44" t="s">
        <v>503</v>
      </c>
      <c r="FN8" s="44" t="s">
        <v>514</v>
      </c>
      <c r="FO8" s="44" t="s">
        <v>503</v>
      </c>
      <c r="FP8" s="44" t="s">
        <v>514</v>
      </c>
      <c r="FQ8" s="44" t="s">
        <v>503</v>
      </c>
      <c r="FR8" s="44" t="s">
        <v>514</v>
      </c>
      <c r="GD8" t="s">
        <v>430</v>
      </c>
      <c r="GG8" t="s">
        <v>431</v>
      </c>
      <c r="GT8" s="42"/>
      <c r="GX8" t="s">
        <v>18</v>
      </c>
      <c r="GY8" t="s">
        <v>510</v>
      </c>
      <c r="GZ8" t="s">
        <v>511</v>
      </c>
      <c r="HD8" s="12" t="s">
        <v>18</v>
      </c>
      <c r="HE8" s="12" t="s">
        <v>510</v>
      </c>
      <c r="HF8" s="12" t="s">
        <v>511</v>
      </c>
      <c r="HJ8" s="12"/>
      <c r="HK8" s="12"/>
      <c r="HL8" s="12"/>
      <c r="HM8" s="12"/>
    </row>
    <row r="9" spans="1:230">
      <c r="A9" s="42"/>
      <c r="N9" t="s">
        <v>494</v>
      </c>
      <c r="O9">
        <v>6</v>
      </c>
      <c r="P9">
        <v>23.5</v>
      </c>
      <c r="Q9">
        <f>P9*4.19002</f>
        <v>98.465469999999996</v>
      </c>
      <c r="CY9" t="s">
        <v>494</v>
      </c>
      <c r="DI9" t="s">
        <v>512</v>
      </c>
      <c r="DJ9" t="s">
        <v>511</v>
      </c>
      <c r="DK9" t="s">
        <v>511</v>
      </c>
      <c r="DL9" t="s">
        <v>511</v>
      </c>
      <c r="DO9" t="s">
        <v>515</v>
      </c>
      <c r="DQ9" s="44"/>
      <c r="DR9" s="44"/>
      <c r="DX9" t="s">
        <v>516</v>
      </c>
      <c r="EC9" t="s">
        <v>517</v>
      </c>
      <c r="ES9" t="s">
        <v>494</v>
      </c>
      <c r="EY9" t="s">
        <v>494</v>
      </c>
      <c r="FF9" t="s">
        <v>18</v>
      </c>
      <c r="FG9" t="s">
        <v>510</v>
      </c>
      <c r="FH9" t="s">
        <v>511</v>
      </c>
      <c r="FL9" t="s">
        <v>18</v>
      </c>
      <c r="FM9" t="s">
        <v>510</v>
      </c>
      <c r="FN9" t="s">
        <v>511</v>
      </c>
      <c r="FO9" t="s">
        <v>510</v>
      </c>
      <c r="FP9" t="s">
        <v>511</v>
      </c>
      <c r="FQ9" t="s">
        <v>510</v>
      </c>
      <c r="FR9" t="s">
        <v>511</v>
      </c>
      <c r="FW9" s="44" t="s">
        <v>503</v>
      </c>
      <c r="FX9" s="44" t="s">
        <v>514</v>
      </c>
      <c r="GD9" s="44" t="s">
        <v>518</v>
      </c>
      <c r="GE9" s="44"/>
      <c r="GG9" s="44" t="s">
        <v>252</v>
      </c>
      <c r="GM9" t="s">
        <v>519</v>
      </c>
      <c r="GO9" t="s">
        <v>430</v>
      </c>
      <c r="GR9" t="s">
        <v>430</v>
      </c>
      <c r="GT9" s="42"/>
      <c r="GW9" t="s">
        <v>520</v>
      </c>
      <c r="HC9" t="s">
        <v>521</v>
      </c>
      <c r="HD9" s="12"/>
      <c r="HE9" s="12"/>
      <c r="HF9" s="12"/>
      <c r="HJ9" s="12"/>
      <c r="HK9" s="48" t="s">
        <v>506</v>
      </c>
      <c r="HL9" s="48" t="s">
        <v>506</v>
      </c>
      <c r="HM9" s="12"/>
      <c r="HP9" s="12"/>
      <c r="HQ9" s="48" t="s">
        <v>506</v>
      </c>
      <c r="HR9" s="48" t="s">
        <v>506</v>
      </c>
    </row>
    <row r="10" spans="1:230">
      <c r="A10" s="42"/>
      <c r="E10">
        <v>8</v>
      </c>
      <c r="F10">
        <v>0.79</v>
      </c>
      <c r="G10">
        <v>0.82</v>
      </c>
      <c r="H10">
        <f>F10*1.602176487*POWER(10,-19)</f>
        <v>1.2657194247300001E-19</v>
      </c>
      <c r="I10">
        <f>G10*1.602176487*POWER(10,-19)</f>
        <v>1.3137847193399998E-19</v>
      </c>
      <c r="J10">
        <f>H10*6.02214179*POWER(10,23)/1000</f>
        <v>76.223418420812934</v>
      </c>
      <c r="K10">
        <f>I10*6.02214179*POWER(10,23)/1000</f>
        <v>79.117978614008337</v>
      </c>
      <c r="O10">
        <v>6</v>
      </c>
      <c r="P10">
        <v>21.1</v>
      </c>
      <c r="Q10">
        <f t="shared" ref="Q10:Q16" si="0">P10*4.19002</f>
        <v>88.409421999999992</v>
      </c>
      <c r="U10" t="s">
        <v>494</v>
      </c>
      <c r="V10">
        <v>5</v>
      </c>
      <c r="W10">
        <v>25.5</v>
      </c>
      <c r="X10">
        <f>W10*4.19002</f>
        <v>106.84550999999999</v>
      </c>
      <c r="Y10">
        <v>26.3</v>
      </c>
      <c r="Z10">
        <f>Y10*4.19002</f>
        <v>110.197526</v>
      </c>
      <c r="AC10" t="s">
        <v>494</v>
      </c>
      <c r="AD10">
        <v>8</v>
      </c>
      <c r="AE10">
        <v>8.4</v>
      </c>
      <c r="AF10">
        <f>AE10+6.9</f>
        <v>15.3</v>
      </c>
      <c r="AG10">
        <f>AF10*4.19002</f>
        <v>64.107305999999994</v>
      </c>
      <c r="AJ10" t="s">
        <v>522</v>
      </c>
      <c r="AK10">
        <v>9</v>
      </c>
      <c r="AL10">
        <v>8</v>
      </c>
      <c r="AM10">
        <f>AL10+6.9</f>
        <v>14.9</v>
      </c>
      <c r="AN10">
        <f>AM10*4.19002</f>
        <v>62.431297999999998</v>
      </c>
      <c r="AQ10" t="s">
        <v>494</v>
      </c>
      <c r="AR10">
        <v>6</v>
      </c>
      <c r="AS10">
        <v>24.6</v>
      </c>
      <c r="AT10">
        <f>AS10*4.19002</f>
        <v>103.07449199999999</v>
      </c>
      <c r="AX10" t="s">
        <v>494</v>
      </c>
      <c r="AY10">
        <v>1</v>
      </c>
      <c r="AZ10">
        <v>1</v>
      </c>
      <c r="BA10">
        <v>81.5</v>
      </c>
      <c r="BB10">
        <f>BA10*4.19002</f>
        <v>341.48662999999999</v>
      </c>
      <c r="BF10" t="s">
        <v>494</v>
      </c>
      <c r="BG10">
        <v>1</v>
      </c>
      <c r="BH10">
        <v>81.2</v>
      </c>
      <c r="BI10">
        <f>BH10*4.19002</f>
        <v>340.229624</v>
      </c>
      <c r="BL10" t="s">
        <v>494</v>
      </c>
      <c r="BM10">
        <v>1</v>
      </c>
      <c r="BN10">
        <v>82.25</v>
      </c>
      <c r="BO10">
        <f>BN10*4.19002</f>
        <v>344.62914499999999</v>
      </c>
      <c r="BP10">
        <v>85.62</v>
      </c>
      <c r="BQ10">
        <f>BP10*4.19002</f>
        <v>358.74951240000001</v>
      </c>
      <c r="BR10">
        <v>85.54</v>
      </c>
      <c r="BS10">
        <f>BR10*4.19002</f>
        <v>358.41431080000001</v>
      </c>
      <c r="BT10">
        <v>84.81</v>
      </c>
      <c r="BU10">
        <f>BT10*4.19002</f>
        <v>355.35559619999998</v>
      </c>
      <c r="BV10">
        <v>85.18</v>
      </c>
      <c r="BW10">
        <f>BV10*4.19002</f>
        <v>356.90590359999999</v>
      </c>
      <c r="BX10">
        <v>86.18</v>
      </c>
      <c r="BY10">
        <f>BX10*4.19002</f>
        <v>361.09592359999999</v>
      </c>
      <c r="CB10" t="s">
        <v>494</v>
      </c>
      <c r="CC10">
        <v>1</v>
      </c>
      <c r="CD10">
        <v>66.599999999999994</v>
      </c>
      <c r="CE10">
        <f>CD10*4.19002</f>
        <v>279.05533199999996</v>
      </c>
      <c r="CF10">
        <v>80.099999999999994</v>
      </c>
      <c r="CG10">
        <f>CF10*4.19002</f>
        <v>335.62060199999996</v>
      </c>
      <c r="CH10">
        <v>81.599999999999994</v>
      </c>
      <c r="CI10">
        <f>CH10*4.19002</f>
        <v>341.90563199999997</v>
      </c>
      <c r="CJ10">
        <v>77.5</v>
      </c>
      <c r="CK10">
        <f>CJ10*4.19002</f>
        <v>324.72654999999997</v>
      </c>
      <c r="CL10">
        <v>80.5</v>
      </c>
      <c r="CM10">
        <f>CL10*4.19002</f>
        <v>337.29660999999999</v>
      </c>
      <c r="DA10">
        <v>6</v>
      </c>
      <c r="DB10">
        <v>5</v>
      </c>
      <c r="DC10">
        <v>16.399999999999999</v>
      </c>
      <c r="DG10" s="52" t="s">
        <v>20</v>
      </c>
      <c r="DH10" s="52"/>
      <c r="DI10" s="52"/>
      <c r="DJ10" s="52"/>
      <c r="DK10" s="52"/>
      <c r="DR10" s="44" t="s">
        <v>500</v>
      </c>
      <c r="DS10" s="44" t="s">
        <v>500</v>
      </c>
      <c r="DZ10" s="44" t="s">
        <v>500</v>
      </c>
      <c r="EA10" s="44" t="s">
        <v>500</v>
      </c>
      <c r="ET10">
        <v>6</v>
      </c>
      <c r="EU10">
        <v>31.9</v>
      </c>
      <c r="EV10">
        <f>EU10*4.19002</f>
        <v>133.66163799999998</v>
      </c>
      <c r="EZ10">
        <v>6</v>
      </c>
      <c r="FA10" s="49">
        <v>29.2</v>
      </c>
      <c r="FB10">
        <f>FA10*4.19002</f>
        <v>122.34858399999999</v>
      </c>
      <c r="FE10" s="52" t="s">
        <v>20</v>
      </c>
      <c r="FF10" s="52"/>
      <c r="FG10" s="52"/>
      <c r="FH10" s="52"/>
      <c r="FK10" s="52" t="s">
        <v>20</v>
      </c>
      <c r="FL10" s="52"/>
      <c r="FM10" s="52"/>
      <c r="FN10" s="52"/>
      <c r="FO10" s="52"/>
      <c r="FP10" s="52"/>
      <c r="FQ10" s="52"/>
      <c r="FR10" s="52"/>
      <c r="FV10" t="s">
        <v>18</v>
      </c>
      <c r="FW10" t="s">
        <v>510</v>
      </c>
      <c r="FX10" t="s">
        <v>511</v>
      </c>
      <c r="GB10" t="s">
        <v>18</v>
      </c>
      <c r="GC10" t="s">
        <v>18</v>
      </c>
      <c r="GD10" t="s">
        <v>511</v>
      </c>
      <c r="GF10" t="s">
        <v>18</v>
      </c>
      <c r="GG10" t="s">
        <v>511</v>
      </c>
      <c r="GM10" s="44" t="s">
        <v>252</v>
      </c>
      <c r="GO10" s="44" t="s">
        <v>252</v>
      </c>
      <c r="GR10" s="44" t="s">
        <v>252</v>
      </c>
      <c r="GT10" s="42"/>
      <c r="GX10">
        <v>1</v>
      </c>
      <c r="GY10" s="12">
        <v>34.5</v>
      </c>
      <c r="GZ10">
        <f t="shared" ref="GZ10:GZ20" si="1">GY10*4.19002</f>
        <v>144.55569</v>
      </c>
      <c r="HD10" s="12">
        <v>1</v>
      </c>
      <c r="HE10" s="12">
        <v>32.799999999999997</v>
      </c>
      <c r="HF10" s="12">
        <f t="shared" ref="HF10:HF11" si="2">HE10*4.19002</f>
        <v>137.43265599999998</v>
      </c>
      <c r="HJ10" s="12" t="s">
        <v>18</v>
      </c>
      <c r="HK10" s="12" t="s">
        <v>523</v>
      </c>
      <c r="HL10" s="12" t="s">
        <v>511</v>
      </c>
      <c r="HM10" s="12"/>
      <c r="HP10" s="12" t="s">
        <v>18</v>
      </c>
      <c r="HQ10" s="12" t="s">
        <v>510</v>
      </c>
      <c r="HR10" s="12" t="s">
        <v>511</v>
      </c>
    </row>
    <row r="11" spans="1:230">
      <c r="A11" s="42"/>
      <c r="E11">
        <v>9</v>
      </c>
      <c r="F11">
        <v>0.7</v>
      </c>
      <c r="G11">
        <v>0.74</v>
      </c>
      <c r="H11">
        <f t="shared" ref="H11:I18" si="3">F11*1.602176487*POWER(10,-19)</f>
        <v>1.1215235409E-19</v>
      </c>
      <c r="I11">
        <f t="shared" si="3"/>
        <v>1.18561060038E-19</v>
      </c>
      <c r="J11">
        <f t="shared" ref="J11:K18" si="4">H11*6.02214179*POWER(10,23)/1000</f>
        <v>67.539737841226639</v>
      </c>
      <c r="K11">
        <f t="shared" si="4"/>
        <v>71.399151432153872</v>
      </c>
      <c r="Q11">
        <f t="shared" si="0"/>
        <v>0</v>
      </c>
      <c r="V11">
        <v>6</v>
      </c>
      <c r="W11">
        <v>23.5</v>
      </c>
      <c r="X11">
        <f>W11*4.19002</f>
        <v>98.465469999999996</v>
      </c>
      <c r="Y11">
        <v>24.2</v>
      </c>
      <c r="Z11">
        <f>Y11*4.19002</f>
        <v>101.39848399999998</v>
      </c>
      <c r="AD11">
        <v>9</v>
      </c>
      <c r="AE11">
        <v>8.1999999999999993</v>
      </c>
      <c r="AF11">
        <f t="shared" ref="AF11:AF26" si="5">AE11+6.9</f>
        <v>15.1</v>
      </c>
      <c r="AG11">
        <f t="shared" ref="AG11:AG26" si="6">AF11*4.19002</f>
        <v>63.269301999999996</v>
      </c>
      <c r="AK11">
        <v>10</v>
      </c>
      <c r="AL11">
        <v>7.3</v>
      </c>
      <c r="AM11">
        <f t="shared" ref="AM11" si="7">AL11+6.9</f>
        <v>14.2</v>
      </c>
      <c r="AN11">
        <f t="shared" ref="AN11" si="8">AM11*4.19002</f>
        <v>59.498283999999991</v>
      </c>
      <c r="AR11">
        <v>7</v>
      </c>
      <c r="AS11">
        <v>20.3</v>
      </c>
      <c r="AT11">
        <f t="shared" ref="AT11:AT37" si="9">AS11*4.19002</f>
        <v>85.057406</v>
      </c>
      <c r="AY11">
        <v>2</v>
      </c>
      <c r="AZ11">
        <v>2</v>
      </c>
      <c r="BA11">
        <v>70.900000000000006</v>
      </c>
      <c r="BB11">
        <f t="shared" ref="BB11:BB25" si="10">BA11*4.19002</f>
        <v>297.07241799999997</v>
      </c>
      <c r="BG11">
        <v>2</v>
      </c>
      <c r="BH11">
        <v>70.400000000000006</v>
      </c>
      <c r="BI11">
        <f t="shared" ref="BI11:BI15" si="11">BH11*4.19002</f>
        <v>294.97740800000003</v>
      </c>
      <c r="BM11">
        <v>2</v>
      </c>
      <c r="BN11">
        <v>73.569999999999993</v>
      </c>
      <c r="BO11">
        <f t="shared" ref="BO11:BO15" si="12">BN11*4.19002</f>
        <v>308.25977139999992</v>
      </c>
      <c r="BP11">
        <v>77.22</v>
      </c>
      <c r="BQ11">
        <f t="shared" ref="BQ11:BQ15" si="13">BP11*4.19002</f>
        <v>323.55334439999996</v>
      </c>
      <c r="BR11">
        <v>76.39</v>
      </c>
      <c r="BS11">
        <f t="shared" ref="BS11:BS15" si="14">BR11*4.19002</f>
        <v>320.07562779999995</v>
      </c>
      <c r="BT11">
        <v>76.58</v>
      </c>
      <c r="BU11">
        <f t="shared" ref="BU11:BU15" si="15">BT11*4.19002</f>
        <v>320.87173159999998</v>
      </c>
      <c r="BV11">
        <v>76.959999999999994</v>
      </c>
      <c r="BW11">
        <f t="shared" ref="BW11:BW13" si="16">BV11*4.19002</f>
        <v>322.46393919999997</v>
      </c>
      <c r="BX11">
        <v>77.69</v>
      </c>
      <c r="BY11">
        <f t="shared" ref="BY11:BY15" si="17">BX11*4.19002</f>
        <v>325.52265379999994</v>
      </c>
      <c r="CC11">
        <v>2</v>
      </c>
      <c r="CD11">
        <v>60.8</v>
      </c>
      <c r="CE11">
        <f t="shared" ref="CE11:CE26" si="18">CD11*4.19002</f>
        <v>254.75321599999995</v>
      </c>
      <c r="CF11">
        <v>71.2</v>
      </c>
      <c r="CG11">
        <f t="shared" ref="CG11:CG26" si="19">CF11*4.19002</f>
        <v>298.32942399999996</v>
      </c>
      <c r="CH11">
        <v>72.7</v>
      </c>
      <c r="CI11">
        <f t="shared" ref="CI11:CI26" si="20">CH11*4.19002</f>
        <v>304.61445399999997</v>
      </c>
      <c r="CJ11">
        <v>68.5</v>
      </c>
      <c r="CK11">
        <f t="shared" ref="CK11:CK15" si="21">CJ11*4.19002</f>
        <v>287.01636999999999</v>
      </c>
      <c r="CL11">
        <v>74.400000000000006</v>
      </c>
      <c r="CM11">
        <f t="shared" ref="CM11:CM15" si="22">CL11*4.19002</f>
        <v>311.73748799999998</v>
      </c>
      <c r="DA11">
        <v>7</v>
      </c>
      <c r="DB11">
        <v>6</v>
      </c>
      <c r="DG11" s="52"/>
      <c r="DH11" s="52">
        <v>1</v>
      </c>
      <c r="DI11" s="52"/>
      <c r="DJ11" s="52">
        <v>242.7</v>
      </c>
      <c r="DK11" s="52">
        <v>247.3</v>
      </c>
      <c r="DP11" t="s">
        <v>18</v>
      </c>
      <c r="DR11" t="s">
        <v>510</v>
      </c>
      <c r="DS11" t="s">
        <v>511</v>
      </c>
      <c r="DY11" t="s">
        <v>18</v>
      </c>
      <c r="DZ11" t="s">
        <v>510</v>
      </c>
      <c r="EA11" t="s">
        <v>511</v>
      </c>
      <c r="EE11" s="44" t="s">
        <v>500</v>
      </c>
      <c r="EF11" s="50" t="s">
        <v>500</v>
      </c>
      <c r="EG11" s="44" t="s">
        <v>500</v>
      </c>
      <c r="EH11" s="50" t="s">
        <v>500</v>
      </c>
      <c r="EI11" s="44" t="s">
        <v>500</v>
      </c>
      <c r="EJ11" s="50" t="s">
        <v>500</v>
      </c>
      <c r="EK11" s="44" t="s">
        <v>500</v>
      </c>
      <c r="EL11" s="50" t="s">
        <v>500</v>
      </c>
      <c r="EM11" s="44" t="s">
        <v>500</v>
      </c>
      <c r="EN11" s="50" t="s">
        <v>500</v>
      </c>
      <c r="EO11" s="44" t="s">
        <v>500</v>
      </c>
      <c r="EP11" s="50" t="s">
        <v>500</v>
      </c>
      <c r="EZ11">
        <v>6</v>
      </c>
      <c r="FA11" s="49">
        <v>33.200000000000003</v>
      </c>
      <c r="FB11">
        <f t="shared" ref="FB11:FB40" si="23">FA11*4.19002</f>
        <v>139.108664</v>
      </c>
      <c r="FE11" s="52"/>
      <c r="FF11" s="52">
        <v>5</v>
      </c>
      <c r="FG11" s="52">
        <v>26.3</v>
      </c>
      <c r="FH11" s="52">
        <f>FG11*4.19002</f>
        <v>110.197526</v>
      </c>
      <c r="FK11" s="52"/>
      <c r="FL11" s="52">
        <v>1</v>
      </c>
      <c r="FM11" s="52">
        <v>55.6</v>
      </c>
      <c r="FN11" s="52">
        <f>FM11*4.19002</f>
        <v>232.96511199999998</v>
      </c>
      <c r="FO11" s="52">
        <v>58.1</v>
      </c>
      <c r="FP11" s="52">
        <f>FO11*4.19002</f>
        <v>243.44016199999999</v>
      </c>
      <c r="FQ11" s="52">
        <v>57.7</v>
      </c>
      <c r="FR11" s="52">
        <f t="shared" ref="FR11:FR14" si="24">FQ11*4.19002</f>
        <v>241.76415399999999</v>
      </c>
      <c r="FU11" t="s">
        <v>494</v>
      </c>
      <c r="GA11" s="52" t="s">
        <v>20</v>
      </c>
      <c r="GB11" s="52"/>
      <c r="GC11" s="52"/>
      <c r="GD11" s="52"/>
      <c r="GE11" s="52"/>
      <c r="GF11" s="52"/>
      <c r="GG11" s="52"/>
      <c r="GM11" t="s">
        <v>511</v>
      </c>
      <c r="GO11" t="s">
        <v>511</v>
      </c>
      <c r="GR11" t="s">
        <v>511</v>
      </c>
      <c r="GT11" s="42"/>
      <c r="GX11">
        <v>2</v>
      </c>
      <c r="GY11">
        <v>30.5</v>
      </c>
      <c r="GZ11">
        <f t="shared" si="1"/>
        <v>127.79560999999998</v>
      </c>
      <c r="HD11" s="12">
        <v>2</v>
      </c>
      <c r="HE11" s="12">
        <v>27</v>
      </c>
      <c r="HF11" s="12">
        <f t="shared" si="2"/>
        <v>113.13054</v>
      </c>
      <c r="HI11" t="s">
        <v>521</v>
      </c>
      <c r="HJ11" s="12"/>
      <c r="HK11" s="12"/>
      <c r="HL11" s="12"/>
      <c r="HM11" s="12"/>
      <c r="HO11" t="s">
        <v>521</v>
      </c>
      <c r="HP11" s="12"/>
      <c r="HQ11" s="12"/>
      <c r="HR11" s="12"/>
    </row>
    <row r="12" spans="1:230">
      <c r="A12" s="42"/>
      <c r="E12">
        <v>10</v>
      </c>
      <c r="F12">
        <v>0.54</v>
      </c>
      <c r="G12">
        <v>0.55000000000000004</v>
      </c>
      <c r="H12">
        <f t="shared" si="3"/>
        <v>8.6517530298000004E-20</v>
      </c>
      <c r="I12">
        <f t="shared" si="3"/>
        <v>8.811970678500001E-20</v>
      </c>
      <c r="J12">
        <f t="shared" si="4"/>
        <v>52.102083477517695</v>
      </c>
      <c r="K12">
        <f t="shared" si="4"/>
        <v>53.066936875249503</v>
      </c>
      <c r="N12" s="52" t="s">
        <v>20</v>
      </c>
      <c r="O12" s="52"/>
      <c r="P12" s="52"/>
      <c r="Q12" s="52">
        <f t="shared" si="0"/>
        <v>0</v>
      </c>
      <c r="V12">
        <v>6</v>
      </c>
      <c r="W12">
        <v>21.1</v>
      </c>
      <c r="X12">
        <f t="shared" ref="X12:X24" si="25">W12*4.19002</f>
        <v>88.409421999999992</v>
      </c>
      <c r="Y12">
        <v>23.4</v>
      </c>
      <c r="Z12">
        <f t="shared" ref="Z12:Z24" si="26">Y12*4.19002</f>
        <v>98.04646799999999</v>
      </c>
      <c r="AD12">
        <v>10</v>
      </c>
      <c r="AE12">
        <v>8.1999999999999993</v>
      </c>
      <c r="AF12">
        <f t="shared" si="5"/>
        <v>15.1</v>
      </c>
      <c r="AG12">
        <f t="shared" si="6"/>
        <v>63.269301999999996</v>
      </c>
      <c r="AR12">
        <v>8</v>
      </c>
      <c r="AS12">
        <v>18</v>
      </c>
      <c r="AT12">
        <f t="shared" si="9"/>
        <v>75.420359999999988</v>
      </c>
      <c r="AY12">
        <v>3</v>
      </c>
      <c r="AZ12">
        <v>3</v>
      </c>
      <c r="BA12">
        <v>55.1</v>
      </c>
      <c r="BB12">
        <f t="shared" si="10"/>
        <v>230.87010199999997</v>
      </c>
      <c r="BG12">
        <v>3</v>
      </c>
      <c r="BH12">
        <v>55.4</v>
      </c>
      <c r="BI12">
        <f t="shared" si="11"/>
        <v>232.12710799999996</v>
      </c>
      <c r="BM12">
        <v>3</v>
      </c>
      <c r="BN12">
        <v>60.78</v>
      </c>
      <c r="BO12">
        <f t="shared" si="12"/>
        <v>254.66941559999998</v>
      </c>
      <c r="BP12">
        <v>63.59</v>
      </c>
      <c r="BQ12">
        <f t="shared" si="13"/>
        <v>266.44337179999997</v>
      </c>
      <c r="BR12">
        <v>63.06</v>
      </c>
      <c r="BS12">
        <f t="shared" si="14"/>
        <v>264.2226612</v>
      </c>
      <c r="BT12">
        <v>63.16</v>
      </c>
      <c r="BU12">
        <f t="shared" si="15"/>
        <v>264.64166319999998</v>
      </c>
      <c r="BV12">
        <v>63.52</v>
      </c>
      <c r="BW12">
        <f t="shared" si="16"/>
        <v>266.1500704</v>
      </c>
      <c r="BX12">
        <v>64.41</v>
      </c>
      <c r="BY12">
        <f t="shared" si="17"/>
        <v>269.87918819999999</v>
      </c>
      <c r="CC12">
        <v>3</v>
      </c>
      <c r="CD12">
        <v>52.6</v>
      </c>
      <c r="CE12">
        <f t="shared" si="18"/>
        <v>220.39505199999999</v>
      </c>
      <c r="CF12">
        <v>58.4</v>
      </c>
      <c r="CG12">
        <f t="shared" si="19"/>
        <v>244.69716799999998</v>
      </c>
      <c r="CH12">
        <v>60.2</v>
      </c>
      <c r="CI12">
        <f t="shared" si="20"/>
        <v>252.239204</v>
      </c>
      <c r="CJ12">
        <v>56.1</v>
      </c>
      <c r="CK12">
        <f t="shared" si="21"/>
        <v>235.06012199999998</v>
      </c>
      <c r="CL12">
        <v>56.4</v>
      </c>
      <c r="CM12">
        <f t="shared" si="22"/>
        <v>236.31712799999997</v>
      </c>
      <c r="DA12" t="s">
        <v>524</v>
      </c>
      <c r="DB12">
        <v>6</v>
      </c>
      <c r="DC12">
        <v>10.1</v>
      </c>
      <c r="DG12" s="52"/>
      <c r="DH12" s="52">
        <v>2</v>
      </c>
      <c r="DI12" s="52"/>
      <c r="DJ12" s="52">
        <v>197.4</v>
      </c>
      <c r="DK12" s="52">
        <v>199</v>
      </c>
      <c r="DO12" t="s">
        <v>494</v>
      </c>
      <c r="DQ12" t="s">
        <v>525</v>
      </c>
      <c r="DR12" t="s">
        <v>526</v>
      </c>
      <c r="DX12" t="s">
        <v>494</v>
      </c>
      <c r="EC12" s="52" t="s">
        <v>20</v>
      </c>
      <c r="ED12" t="s">
        <v>18</v>
      </c>
      <c r="EE12" t="s">
        <v>510</v>
      </c>
      <c r="EF12" s="51" t="s">
        <v>511</v>
      </c>
      <c r="EG12" t="s">
        <v>510</v>
      </c>
      <c r="EH12" s="51" t="s">
        <v>511</v>
      </c>
      <c r="EI12" t="s">
        <v>510</v>
      </c>
      <c r="EJ12" s="51" t="s">
        <v>511</v>
      </c>
      <c r="EK12" t="s">
        <v>510</v>
      </c>
      <c r="EL12" s="51" t="s">
        <v>511</v>
      </c>
      <c r="EM12" t="s">
        <v>510</v>
      </c>
      <c r="EN12" s="51" t="s">
        <v>511</v>
      </c>
      <c r="EO12" t="s">
        <v>510</v>
      </c>
      <c r="EP12" s="51" t="s">
        <v>511</v>
      </c>
      <c r="EZ12">
        <v>6</v>
      </c>
      <c r="FA12" s="49">
        <v>30.9</v>
      </c>
      <c r="FB12">
        <f t="shared" si="23"/>
        <v>129.47161799999998</v>
      </c>
      <c r="FE12" s="52"/>
      <c r="FF12" s="52">
        <v>6</v>
      </c>
      <c r="FG12" s="52">
        <v>21.9</v>
      </c>
      <c r="FH12" s="52">
        <f t="shared" ref="FH12:FH13" si="27">FG12*4.19002</f>
        <v>91.761437999999984</v>
      </c>
      <c r="FK12" s="52"/>
      <c r="FL12" s="52">
        <v>2</v>
      </c>
      <c r="FM12" s="52">
        <v>50</v>
      </c>
      <c r="FN12" s="52">
        <f t="shared" ref="FN12:FN15" si="28">FM12*4.19002</f>
        <v>209.50099999999998</v>
      </c>
      <c r="FO12" s="52">
        <v>51.7</v>
      </c>
      <c r="FP12" s="52">
        <f t="shared" ref="FP12:FP15" si="29">FO12*4.19002</f>
        <v>216.62403399999999</v>
      </c>
      <c r="FQ12" s="52"/>
      <c r="FR12" s="52"/>
      <c r="FV12">
        <v>1</v>
      </c>
      <c r="FW12" s="12">
        <v>81.900000000000006</v>
      </c>
      <c r="FX12">
        <f t="shared" ref="FX12:FX22" si="30">FW12*4.19002</f>
        <v>343.16263800000002</v>
      </c>
      <c r="GA12" s="52"/>
      <c r="GB12" s="52"/>
      <c r="GC12" s="52" t="s">
        <v>525</v>
      </c>
      <c r="GD12" s="52" t="s">
        <v>526</v>
      </c>
      <c r="GE12" s="52"/>
      <c r="GF12" s="52" t="s">
        <v>525</v>
      </c>
      <c r="GG12" s="52" t="s">
        <v>526</v>
      </c>
      <c r="GJ12" s="52" t="s">
        <v>20</v>
      </c>
      <c r="GK12" s="52" t="s">
        <v>18</v>
      </c>
      <c r="GL12" s="52" t="s">
        <v>525</v>
      </c>
      <c r="GM12" s="52" t="s">
        <v>526</v>
      </c>
      <c r="GN12" s="52" t="s">
        <v>525</v>
      </c>
      <c r="GO12" s="52" t="s">
        <v>526</v>
      </c>
      <c r="GP12" s="52"/>
      <c r="GQ12" s="52" t="s">
        <v>525</v>
      </c>
      <c r="GR12" s="52" t="s">
        <v>526</v>
      </c>
      <c r="GT12" s="42"/>
      <c r="GX12">
        <v>3</v>
      </c>
      <c r="GY12">
        <v>25.7</v>
      </c>
      <c r="GZ12">
        <f t="shared" si="1"/>
        <v>107.68351399999999</v>
      </c>
      <c r="HD12" s="12"/>
      <c r="HE12" s="12"/>
      <c r="HF12" s="12"/>
      <c r="HJ12" s="12">
        <v>1</v>
      </c>
      <c r="HK12" s="12">
        <v>1.653</v>
      </c>
      <c r="HL12" s="12">
        <f>HK12*1.602176487*POWER(10,-19)*6.02214179*POWER(10,23)/1000</f>
        <v>159.49026664506803</v>
      </c>
      <c r="HM12" s="12"/>
      <c r="HP12" s="12">
        <v>1</v>
      </c>
      <c r="HQ12" s="12">
        <v>28.4</v>
      </c>
      <c r="HR12" s="12">
        <f t="shared" ref="HR12:HR15" si="31">HQ12*4.19002</f>
        <v>118.99656799999998</v>
      </c>
    </row>
    <row r="13" spans="1:230">
      <c r="A13" s="42"/>
      <c r="H13">
        <f t="shared" si="3"/>
        <v>0</v>
      </c>
      <c r="I13">
        <f t="shared" si="3"/>
        <v>0</v>
      </c>
      <c r="J13">
        <f t="shared" si="4"/>
        <v>0</v>
      </c>
      <c r="K13">
        <f t="shared" si="4"/>
        <v>0</v>
      </c>
      <c r="N13" s="52"/>
      <c r="O13" s="52">
        <v>6</v>
      </c>
      <c r="P13" s="52">
        <v>21.6</v>
      </c>
      <c r="Q13" s="52">
        <f t="shared" si="0"/>
        <v>90.504431999999994</v>
      </c>
      <c r="V13">
        <v>7</v>
      </c>
      <c r="W13">
        <v>17.5</v>
      </c>
      <c r="X13">
        <f t="shared" si="25"/>
        <v>73.32535</v>
      </c>
      <c r="Y13">
        <v>18.7</v>
      </c>
      <c r="Z13">
        <f t="shared" si="26"/>
        <v>78.353373999999988</v>
      </c>
      <c r="AD13">
        <v>11</v>
      </c>
      <c r="AE13">
        <v>7.4</v>
      </c>
      <c r="AF13">
        <f t="shared" si="5"/>
        <v>14.3</v>
      </c>
      <c r="AG13">
        <f t="shared" si="6"/>
        <v>59.917285999999997</v>
      </c>
      <c r="AR13">
        <v>9</v>
      </c>
      <c r="AS13">
        <v>17</v>
      </c>
      <c r="AT13">
        <f t="shared" si="9"/>
        <v>71.230339999999998</v>
      </c>
      <c r="AY13">
        <v>4</v>
      </c>
      <c r="AZ13">
        <v>4</v>
      </c>
      <c r="BA13">
        <v>43.9</v>
      </c>
      <c r="BB13">
        <f t="shared" si="10"/>
        <v>183.94187799999997</v>
      </c>
      <c r="BG13">
        <v>4</v>
      </c>
      <c r="BH13">
        <v>44.1</v>
      </c>
      <c r="BI13">
        <f t="shared" si="11"/>
        <v>184.77988199999999</v>
      </c>
      <c r="BM13">
        <v>4</v>
      </c>
      <c r="BN13">
        <v>49.52</v>
      </c>
      <c r="BO13">
        <f t="shared" si="12"/>
        <v>207.4897904</v>
      </c>
      <c r="BP13">
        <v>52.49</v>
      </c>
      <c r="BQ13">
        <f t="shared" si="13"/>
        <v>219.9341498</v>
      </c>
      <c r="BR13">
        <v>52.12</v>
      </c>
      <c r="BS13">
        <f t="shared" si="14"/>
        <v>218.38384239999996</v>
      </c>
      <c r="BT13">
        <v>52.16</v>
      </c>
      <c r="BU13">
        <f t="shared" si="15"/>
        <v>218.55144319999997</v>
      </c>
      <c r="BV13">
        <v>52.58</v>
      </c>
      <c r="BW13">
        <f t="shared" si="16"/>
        <v>220.31125159999996</v>
      </c>
      <c r="BX13">
        <v>53.34</v>
      </c>
      <c r="BY13">
        <f t="shared" si="17"/>
        <v>223.49566679999998</v>
      </c>
      <c r="CC13">
        <v>4</v>
      </c>
      <c r="CD13">
        <v>44.8</v>
      </c>
      <c r="CE13">
        <f t="shared" si="18"/>
        <v>187.71289599999997</v>
      </c>
      <c r="CF13">
        <v>47.2</v>
      </c>
      <c r="CG13">
        <f t="shared" si="19"/>
        <v>197.768944</v>
      </c>
      <c r="CH13">
        <v>49.9</v>
      </c>
      <c r="CI13">
        <f t="shared" si="20"/>
        <v>209.08199799999997</v>
      </c>
      <c r="CJ13">
        <v>46.5</v>
      </c>
      <c r="CK13">
        <f t="shared" si="21"/>
        <v>194.83592999999999</v>
      </c>
      <c r="CL13">
        <v>47.8</v>
      </c>
      <c r="CM13">
        <f t="shared" si="22"/>
        <v>200.28295599999998</v>
      </c>
      <c r="DA13">
        <v>8</v>
      </c>
      <c r="DB13">
        <v>7</v>
      </c>
      <c r="DG13" s="52"/>
      <c r="DH13" s="52">
        <v>3</v>
      </c>
      <c r="DI13" s="52"/>
      <c r="DJ13" s="52">
        <v>169.7</v>
      </c>
      <c r="DK13" s="52">
        <v>171</v>
      </c>
      <c r="DP13">
        <v>1</v>
      </c>
      <c r="DQ13">
        <v>1.00603</v>
      </c>
      <c r="DR13">
        <v>-77.3215</v>
      </c>
      <c r="DS13">
        <f>DR13*4.19002</f>
        <v>-323.97863142999995</v>
      </c>
      <c r="DU13">
        <v>323</v>
      </c>
      <c r="DY13">
        <v>1</v>
      </c>
      <c r="DZ13">
        <v>85.8</v>
      </c>
      <c r="EA13">
        <f>DZ13*4.19002</f>
        <v>359.50371599999994</v>
      </c>
      <c r="EF13" s="51"/>
      <c r="EH13" s="51"/>
      <c r="EJ13" s="51"/>
      <c r="EL13" s="51"/>
      <c r="EN13" s="51"/>
      <c r="EP13" s="51"/>
      <c r="EZ13">
        <v>6</v>
      </c>
      <c r="FA13" s="49">
        <v>28.7</v>
      </c>
      <c r="FB13">
        <f t="shared" si="23"/>
        <v>120.25357399999999</v>
      </c>
      <c r="FE13" s="52"/>
      <c r="FF13" s="52">
        <v>7</v>
      </c>
      <c r="FG13" s="52">
        <v>16.399999999999999</v>
      </c>
      <c r="FH13" s="52">
        <f t="shared" si="27"/>
        <v>68.71632799999999</v>
      </c>
      <c r="FV13">
        <v>2</v>
      </c>
      <c r="FW13">
        <v>73.8</v>
      </c>
      <c r="FX13">
        <f t="shared" si="30"/>
        <v>309.22347599999995</v>
      </c>
      <c r="GA13" s="52"/>
      <c r="GB13" s="52">
        <v>1</v>
      </c>
      <c r="GC13" s="52">
        <v>1.0201100000000001</v>
      </c>
      <c r="GD13" s="52">
        <v>-237.99600000000001</v>
      </c>
      <c r="GE13" s="52"/>
      <c r="GF13" s="52">
        <v>1.0222199999999999</v>
      </c>
      <c r="GG13" s="52">
        <v>-247.559</v>
      </c>
      <c r="GJ13" s="52"/>
      <c r="GK13" s="52">
        <v>1</v>
      </c>
      <c r="GL13" s="52">
        <v>1.0073700000000001</v>
      </c>
      <c r="GM13" s="52">
        <v>-245.87200000000001</v>
      </c>
      <c r="GN13" s="52">
        <v>1.0171600000000001</v>
      </c>
      <c r="GO13" s="52">
        <v>-236.864</v>
      </c>
      <c r="GP13" s="52"/>
      <c r="GQ13" s="52"/>
      <c r="GR13" s="52"/>
      <c r="GT13" s="42"/>
      <c r="GX13">
        <v>4</v>
      </c>
      <c r="GY13">
        <v>22.3</v>
      </c>
      <c r="GZ13">
        <f t="shared" si="1"/>
        <v>93.437445999999994</v>
      </c>
      <c r="HD13" s="12"/>
      <c r="HE13" s="12"/>
      <c r="HF13" s="12"/>
      <c r="HJ13" s="12">
        <v>2</v>
      </c>
      <c r="HK13" s="12">
        <v>1.347</v>
      </c>
      <c r="HL13" s="12">
        <f t="shared" ref="HL13:HL17" si="32">HK13*1.602176487*POWER(10,-19)*6.02214179*POWER(10,23)/1000</f>
        <v>129.96575267447469</v>
      </c>
      <c r="HM13" s="12"/>
      <c r="HP13" s="12">
        <v>2</v>
      </c>
      <c r="HQ13" s="12">
        <v>22.4</v>
      </c>
      <c r="HR13" s="12">
        <f t="shared" si="31"/>
        <v>93.856447999999986</v>
      </c>
    </row>
    <row r="14" spans="1:230">
      <c r="A14" s="42"/>
      <c r="D14" s="52" t="s">
        <v>20</v>
      </c>
      <c r="E14" s="52"/>
      <c r="F14" s="52"/>
      <c r="G14" s="52"/>
      <c r="H14" s="52">
        <f t="shared" si="3"/>
        <v>0</v>
      </c>
      <c r="I14" s="52">
        <f t="shared" si="3"/>
        <v>0</v>
      </c>
      <c r="J14" s="52">
        <f t="shared" si="4"/>
        <v>0</v>
      </c>
      <c r="K14" s="52">
        <f t="shared" si="4"/>
        <v>0</v>
      </c>
      <c r="Q14">
        <f t="shared" si="0"/>
        <v>0</v>
      </c>
      <c r="X14">
        <f t="shared" si="25"/>
        <v>0</v>
      </c>
      <c r="Z14">
        <f t="shared" si="26"/>
        <v>0</v>
      </c>
      <c r="AD14">
        <v>12</v>
      </c>
      <c r="AE14">
        <v>7.2</v>
      </c>
      <c r="AF14">
        <f t="shared" si="5"/>
        <v>14.100000000000001</v>
      </c>
      <c r="AG14">
        <f t="shared" si="6"/>
        <v>59.079281999999999</v>
      </c>
      <c r="AR14">
        <v>10</v>
      </c>
      <c r="AS14">
        <v>15.7</v>
      </c>
      <c r="AT14">
        <f t="shared" si="9"/>
        <v>65.78331399999999</v>
      </c>
      <c r="AY14">
        <v>5</v>
      </c>
      <c r="AZ14" t="s">
        <v>527</v>
      </c>
      <c r="BA14">
        <v>23.7</v>
      </c>
      <c r="BB14">
        <f t="shared" si="10"/>
        <v>99.303473999999994</v>
      </c>
      <c r="BG14">
        <v>5</v>
      </c>
      <c r="BH14">
        <v>28.2</v>
      </c>
      <c r="BI14">
        <f t="shared" si="11"/>
        <v>118.15856399999998</v>
      </c>
      <c r="BM14">
        <v>5</v>
      </c>
      <c r="BN14">
        <v>32.28</v>
      </c>
      <c r="BO14">
        <f t="shared" si="12"/>
        <v>135.25384560000001</v>
      </c>
      <c r="BP14">
        <v>35.770000000000003</v>
      </c>
      <c r="BQ14">
        <f t="shared" si="13"/>
        <v>149.8770154</v>
      </c>
      <c r="BR14">
        <v>35.44</v>
      </c>
      <c r="BS14">
        <f t="shared" si="14"/>
        <v>148.49430879999997</v>
      </c>
      <c r="BT14">
        <v>35.409999999999997</v>
      </c>
      <c r="BU14">
        <f t="shared" si="15"/>
        <v>148.36860819999998</v>
      </c>
      <c r="BX14">
        <v>36.83</v>
      </c>
      <c r="BY14">
        <f t="shared" si="17"/>
        <v>154.31843659999998</v>
      </c>
      <c r="CC14">
        <v>5</v>
      </c>
      <c r="CD14">
        <v>35.299999999999997</v>
      </c>
      <c r="CE14">
        <f t="shared" si="18"/>
        <v>147.90770599999996</v>
      </c>
      <c r="CF14">
        <v>31.3</v>
      </c>
      <c r="CG14">
        <f t="shared" si="19"/>
        <v>131.147626</v>
      </c>
      <c r="CH14">
        <v>34.9</v>
      </c>
      <c r="CI14">
        <f t="shared" si="20"/>
        <v>146.23169799999999</v>
      </c>
      <c r="CJ14">
        <v>33.700000000000003</v>
      </c>
      <c r="CK14">
        <f t="shared" si="21"/>
        <v>141.20367400000001</v>
      </c>
      <c r="CL14">
        <v>39.1</v>
      </c>
      <c r="CM14">
        <f t="shared" si="22"/>
        <v>163.82978199999999</v>
      </c>
      <c r="CS14" s="44"/>
      <c r="CT14" s="44" t="s">
        <v>503</v>
      </c>
      <c r="CU14" s="44" t="s">
        <v>503</v>
      </c>
      <c r="DA14" t="s">
        <v>528</v>
      </c>
      <c r="DB14">
        <v>7</v>
      </c>
      <c r="DG14" s="52"/>
      <c r="DH14" s="52">
        <v>4</v>
      </c>
      <c r="DI14" s="52"/>
      <c r="DJ14" s="52">
        <v>140.6</v>
      </c>
      <c r="DK14" s="52">
        <v>142.4</v>
      </c>
      <c r="DP14">
        <v>2</v>
      </c>
      <c r="DQ14">
        <v>2.01145</v>
      </c>
      <c r="DR14">
        <v>-68.174599999999998</v>
      </c>
      <c r="DS14">
        <f t="shared" ref="DS14:DS35" si="33">DR14*4.19002</f>
        <v>-285.65293749199998</v>
      </c>
      <c r="DU14">
        <v>285</v>
      </c>
      <c r="DY14">
        <v>2</v>
      </c>
      <c r="DZ14">
        <v>77.8</v>
      </c>
      <c r="EA14">
        <f t="shared" ref="EA14:EA30" si="34">DZ14*4.19002</f>
        <v>325.98355599999996</v>
      </c>
      <c r="ED14">
        <v>1</v>
      </c>
      <c r="EE14">
        <v>51.7</v>
      </c>
      <c r="EF14" s="51">
        <f t="shared" ref="EF14:EF22" si="35">EE14*4.19002</f>
        <v>216.62403399999999</v>
      </c>
      <c r="EG14">
        <v>56.1</v>
      </c>
      <c r="EH14" s="51">
        <f t="shared" ref="EH14:EP22" si="36">EG14*4.19002</f>
        <v>235.06012199999998</v>
      </c>
      <c r="EI14">
        <v>55.4</v>
      </c>
      <c r="EJ14" s="51">
        <f t="shared" si="36"/>
        <v>232.12710799999996</v>
      </c>
      <c r="EK14">
        <v>52.8</v>
      </c>
      <c r="EL14" s="51">
        <f t="shared" si="36"/>
        <v>221.23305599999998</v>
      </c>
      <c r="EM14">
        <v>56.3</v>
      </c>
      <c r="EN14" s="51">
        <f t="shared" si="36"/>
        <v>235.89812599999996</v>
      </c>
      <c r="EO14">
        <v>61.8</v>
      </c>
      <c r="EP14" s="51">
        <f t="shared" si="36"/>
        <v>258.94323599999996</v>
      </c>
      <c r="EZ14">
        <v>6</v>
      </c>
      <c r="FA14" s="49">
        <v>27.2</v>
      </c>
      <c r="FB14">
        <f t="shared" si="23"/>
        <v>113.96854399999998</v>
      </c>
      <c r="FG14" s="12"/>
      <c r="FK14" t="s">
        <v>522</v>
      </c>
      <c r="FL14">
        <v>1</v>
      </c>
      <c r="FM14">
        <v>47.4</v>
      </c>
      <c r="FN14">
        <f t="shared" si="28"/>
        <v>198.60694799999999</v>
      </c>
      <c r="FO14">
        <v>49.7</v>
      </c>
      <c r="FP14">
        <f t="shared" si="29"/>
        <v>208.24399399999999</v>
      </c>
      <c r="FQ14">
        <v>49.3</v>
      </c>
      <c r="FR14">
        <f t="shared" si="24"/>
        <v>206.56798599999996</v>
      </c>
      <c r="FV14">
        <v>3</v>
      </c>
      <c r="FW14">
        <v>59.8</v>
      </c>
      <c r="FX14">
        <f t="shared" si="30"/>
        <v>250.56319599999998</v>
      </c>
      <c r="GA14" s="52"/>
      <c r="GB14" s="52">
        <v>2</v>
      </c>
      <c r="GC14" s="52">
        <v>2.00332</v>
      </c>
      <c r="GD14" s="52">
        <v>-211.59</v>
      </c>
      <c r="GE14" s="52"/>
      <c r="GF14" s="52">
        <v>2.0177200000000002</v>
      </c>
      <c r="GG14" s="52">
        <v>-200.9</v>
      </c>
      <c r="GJ14" s="52"/>
      <c r="GK14" s="52">
        <v>2</v>
      </c>
      <c r="GL14" s="52">
        <v>2.0098699999999998</v>
      </c>
      <c r="GM14" s="52">
        <v>-204.11199999999999</v>
      </c>
      <c r="GN14" s="52">
        <v>2.0035400000000001</v>
      </c>
      <c r="GO14" s="52">
        <v>-199.57599999999999</v>
      </c>
      <c r="GP14" s="52"/>
      <c r="GQ14" s="52"/>
      <c r="GR14" s="52"/>
      <c r="GT14" s="42"/>
      <c r="GX14">
        <v>5</v>
      </c>
      <c r="GY14">
        <v>20.6</v>
      </c>
      <c r="GZ14">
        <f t="shared" si="1"/>
        <v>86.314412000000004</v>
      </c>
      <c r="HC14" t="s">
        <v>521</v>
      </c>
      <c r="HD14" s="12">
        <v>1</v>
      </c>
      <c r="HE14" s="12">
        <v>32</v>
      </c>
      <c r="HF14" s="12">
        <f t="shared" ref="HF14:HF16" si="37">HE14*4.19002</f>
        <v>134.08063999999999</v>
      </c>
      <c r="HJ14" s="12">
        <v>3</v>
      </c>
      <c r="HK14" s="12">
        <v>1.1619999999999999</v>
      </c>
      <c r="HL14" s="12">
        <f t="shared" si="32"/>
        <v>112.1159648164362</v>
      </c>
      <c r="HM14" s="12"/>
      <c r="HP14">
        <v>3</v>
      </c>
      <c r="HQ14">
        <v>17.3</v>
      </c>
      <c r="HR14" s="12">
        <f t="shared" si="31"/>
        <v>72.487346000000002</v>
      </c>
    </row>
    <row r="15" spans="1:230">
      <c r="A15" s="42"/>
      <c r="D15" s="52"/>
      <c r="E15" s="52"/>
      <c r="F15" s="52"/>
      <c r="G15" s="52"/>
      <c r="H15" s="52">
        <f t="shared" si="3"/>
        <v>0</v>
      </c>
      <c r="I15" s="52">
        <f t="shared" si="3"/>
        <v>0</v>
      </c>
      <c r="J15" s="52">
        <f t="shared" si="4"/>
        <v>0</v>
      </c>
      <c r="K15" s="52">
        <f t="shared" si="4"/>
        <v>0</v>
      </c>
      <c r="N15" t="s">
        <v>522</v>
      </c>
      <c r="Q15">
        <f t="shared" si="0"/>
        <v>0</v>
      </c>
      <c r="X15">
        <f t="shared" si="25"/>
        <v>0</v>
      </c>
      <c r="Z15">
        <f t="shared" si="26"/>
        <v>0</v>
      </c>
      <c r="AR15">
        <v>11</v>
      </c>
      <c r="AS15">
        <v>14.3</v>
      </c>
      <c r="AT15">
        <f t="shared" si="9"/>
        <v>59.917285999999997</v>
      </c>
      <c r="AY15">
        <v>5</v>
      </c>
      <c r="AZ15" t="s">
        <v>527</v>
      </c>
      <c r="BA15">
        <v>24.4</v>
      </c>
      <c r="BB15">
        <f t="shared" si="10"/>
        <v>102.23648799999998</v>
      </c>
      <c r="BG15">
        <v>6</v>
      </c>
      <c r="BH15">
        <v>25.4</v>
      </c>
      <c r="BI15">
        <f t="shared" si="11"/>
        <v>106.42650799999998</v>
      </c>
      <c r="BM15">
        <v>6</v>
      </c>
      <c r="BN15">
        <v>29.77</v>
      </c>
      <c r="BO15">
        <f t="shared" si="12"/>
        <v>124.73689539999998</v>
      </c>
      <c r="BP15">
        <v>33.21</v>
      </c>
      <c r="BQ15">
        <f t="shared" si="13"/>
        <v>139.15056419999999</v>
      </c>
      <c r="BR15">
        <v>32.950000000000003</v>
      </c>
      <c r="BS15">
        <f t="shared" si="14"/>
        <v>138.061159</v>
      </c>
      <c r="BT15">
        <v>32.92</v>
      </c>
      <c r="BU15">
        <f t="shared" si="15"/>
        <v>137.93545839999999</v>
      </c>
      <c r="BX15">
        <v>33.78</v>
      </c>
      <c r="BY15">
        <f t="shared" si="17"/>
        <v>141.53887559999998</v>
      </c>
      <c r="CC15">
        <v>6</v>
      </c>
      <c r="CD15">
        <v>28.9</v>
      </c>
      <c r="CE15">
        <f t="shared" si="18"/>
        <v>121.09157799999998</v>
      </c>
      <c r="CF15">
        <v>28.8</v>
      </c>
      <c r="CG15">
        <f t="shared" si="19"/>
        <v>120.67257599999999</v>
      </c>
      <c r="CH15">
        <v>32.5</v>
      </c>
      <c r="CI15">
        <f t="shared" si="20"/>
        <v>136.17564999999999</v>
      </c>
      <c r="CJ15">
        <v>31.7</v>
      </c>
      <c r="CK15">
        <f t="shared" si="21"/>
        <v>132.823634</v>
      </c>
      <c r="CL15">
        <v>43.5</v>
      </c>
      <c r="CM15">
        <f t="shared" si="22"/>
        <v>182.26586999999998</v>
      </c>
      <c r="CT15" t="s">
        <v>510</v>
      </c>
      <c r="CU15" t="s">
        <v>511</v>
      </c>
      <c r="DA15" t="s">
        <v>529</v>
      </c>
      <c r="DB15" t="s">
        <v>524</v>
      </c>
      <c r="DG15" s="52"/>
      <c r="DH15" s="52">
        <v>5</v>
      </c>
      <c r="DI15" s="52"/>
      <c r="DJ15" s="52">
        <v>111.8</v>
      </c>
      <c r="DK15" s="52">
        <v>114</v>
      </c>
      <c r="DP15">
        <v>3</v>
      </c>
      <c r="DQ15">
        <v>3.0038399999999998</v>
      </c>
      <c r="DR15">
        <v>-55.955800000000004</v>
      </c>
      <c r="DS15">
        <f t="shared" si="33"/>
        <v>-234.45592111599998</v>
      </c>
      <c r="DU15">
        <v>234</v>
      </c>
      <c r="DY15">
        <v>3</v>
      </c>
      <c r="DZ15">
        <v>64.400000000000006</v>
      </c>
      <c r="EA15">
        <f t="shared" si="34"/>
        <v>269.837288</v>
      </c>
      <c r="ED15">
        <v>2</v>
      </c>
      <c r="EE15">
        <v>48.4</v>
      </c>
      <c r="EF15" s="51">
        <f t="shared" si="35"/>
        <v>202.79696799999996</v>
      </c>
      <c r="EG15">
        <v>51.6</v>
      </c>
      <c r="EH15" s="51">
        <f t="shared" si="36"/>
        <v>216.20503199999999</v>
      </c>
      <c r="EI15">
        <v>50.9</v>
      </c>
      <c r="EJ15" s="51">
        <f t="shared" si="36"/>
        <v>213.27201799999997</v>
      </c>
      <c r="EK15">
        <v>49.5</v>
      </c>
      <c r="EL15" s="51">
        <f t="shared" si="36"/>
        <v>207.40598999999997</v>
      </c>
      <c r="EM15">
        <v>50.1</v>
      </c>
      <c r="EN15" s="51">
        <f t="shared" si="36"/>
        <v>209.92000199999998</v>
      </c>
      <c r="EO15">
        <v>41.9</v>
      </c>
      <c r="EP15" s="51">
        <f t="shared" si="36"/>
        <v>175.56183799999997</v>
      </c>
      <c r="EZ15">
        <v>6</v>
      </c>
      <c r="FA15" s="49">
        <v>27.6</v>
      </c>
      <c r="FB15">
        <f t="shared" si="23"/>
        <v>115.64455199999999</v>
      </c>
      <c r="FL15">
        <v>2</v>
      </c>
      <c r="FM15">
        <v>42.8</v>
      </c>
      <c r="FN15">
        <f t="shared" si="28"/>
        <v>179.33285599999996</v>
      </c>
      <c r="FO15">
        <v>44.4</v>
      </c>
      <c r="FP15">
        <f t="shared" si="29"/>
        <v>186.03688799999998</v>
      </c>
      <c r="FX15">
        <f t="shared" si="30"/>
        <v>0</v>
      </c>
      <c r="GA15" s="52"/>
      <c r="GB15" s="52">
        <v>3</v>
      </c>
      <c r="GC15" s="52">
        <v>3.0105599999999999</v>
      </c>
      <c r="GD15" s="52">
        <v>-185.19900000000001</v>
      </c>
      <c r="GE15" s="52"/>
      <c r="GF15" s="52">
        <v>3.0147200000000001</v>
      </c>
      <c r="GG15" s="52">
        <v>-179.18700000000001</v>
      </c>
      <c r="GJ15" s="52"/>
      <c r="GK15" s="52">
        <v>3</v>
      </c>
      <c r="GL15" s="52">
        <v>3.0096799999999999</v>
      </c>
      <c r="GM15" s="52">
        <v>-178.41900000000001</v>
      </c>
      <c r="GN15" s="52">
        <v>3.00949</v>
      </c>
      <c r="GO15" s="52">
        <v>-186.864</v>
      </c>
      <c r="GP15" s="52"/>
      <c r="GQ15" s="52"/>
      <c r="GR15" s="52"/>
      <c r="GT15" s="42"/>
      <c r="GX15">
        <v>6</v>
      </c>
      <c r="GY15">
        <v>18.3</v>
      </c>
      <c r="GZ15">
        <f t="shared" si="1"/>
        <v>76.677365999999992</v>
      </c>
      <c r="HD15" s="12">
        <v>2</v>
      </c>
      <c r="HE15" s="12">
        <v>26.2</v>
      </c>
      <c r="HF15" s="12">
        <f t="shared" si="37"/>
        <v>109.77852399999999</v>
      </c>
      <c r="HJ15" s="12">
        <v>4</v>
      </c>
      <c r="HK15" s="12">
        <v>0.82199999999999995</v>
      </c>
      <c r="HL15" s="12">
        <f t="shared" si="32"/>
        <v>79.3109492935547</v>
      </c>
      <c r="HM15" s="12"/>
      <c r="HP15">
        <v>4</v>
      </c>
      <c r="HQ15">
        <v>11.5</v>
      </c>
      <c r="HR15" s="12">
        <f t="shared" si="31"/>
        <v>48.185229999999997</v>
      </c>
    </row>
    <row r="16" spans="1:230">
      <c r="A16" s="42"/>
      <c r="D16" s="52"/>
      <c r="E16" s="52">
        <v>8</v>
      </c>
      <c r="F16" s="52">
        <v>0.73</v>
      </c>
      <c r="G16" s="52">
        <v>0.76</v>
      </c>
      <c r="H16" s="52">
        <f t="shared" si="3"/>
        <v>1.16958883551E-19</v>
      </c>
      <c r="I16" s="52">
        <f t="shared" si="3"/>
        <v>1.2176541301199999E-19</v>
      </c>
      <c r="J16" s="52">
        <f t="shared" si="4"/>
        <v>70.434298034422071</v>
      </c>
      <c r="K16" s="52">
        <f t="shared" si="4"/>
        <v>73.328858227617488</v>
      </c>
      <c r="O16">
        <v>6</v>
      </c>
      <c r="P16">
        <v>20.6</v>
      </c>
      <c r="Q16">
        <f t="shared" si="0"/>
        <v>86.314412000000004</v>
      </c>
      <c r="U16" s="52" t="s">
        <v>20</v>
      </c>
      <c r="V16" s="52">
        <v>5</v>
      </c>
      <c r="W16" s="52">
        <v>26.3</v>
      </c>
      <c r="X16" s="52">
        <f t="shared" si="25"/>
        <v>110.197526</v>
      </c>
      <c r="Y16" s="52">
        <v>26.7</v>
      </c>
      <c r="Z16" s="52">
        <f t="shared" si="26"/>
        <v>111.87353399999999</v>
      </c>
      <c r="AC16" s="52" t="s">
        <v>20</v>
      </c>
      <c r="AD16" s="52"/>
      <c r="AE16" s="52"/>
      <c r="AF16" s="52"/>
      <c r="AG16" s="52"/>
      <c r="AR16">
        <v>12</v>
      </c>
      <c r="AS16">
        <v>12.9</v>
      </c>
      <c r="AT16">
        <f t="shared" si="9"/>
        <v>54.051257999999997</v>
      </c>
      <c r="AY16">
        <v>6</v>
      </c>
      <c r="AZ16" t="s">
        <v>530</v>
      </c>
      <c r="BA16">
        <v>23.7</v>
      </c>
      <c r="BB16">
        <f t="shared" si="10"/>
        <v>99.303473999999994</v>
      </c>
      <c r="CE16">
        <f t="shared" si="18"/>
        <v>0</v>
      </c>
      <c r="CG16">
        <f t="shared" si="19"/>
        <v>0</v>
      </c>
      <c r="CI16">
        <f t="shared" si="20"/>
        <v>0</v>
      </c>
      <c r="CQ16" t="s">
        <v>18</v>
      </c>
      <c r="CR16" t="s">
        <v>501</v>
      </c>
      <c r="CS16" t="s">
        <v>525</v>
      </c>
      <c r="CT16" t="s">
        <v>526</v>
      </c>
      <c r="DA16">
        <v>9</v>
      </c>
      <c r="DB16">
        <v>8</v>
      </c>
      <c r="DG16" s="52"/>
      <c r="DH16" s="52">
        <v>6</v>
      </c>
      <c r="DI16" s="52"/>
      <c r="DJ16" s="52">
        <v>98.8</v>
      </c>
      <c r="DK16" s="52">
        <v>100.3</v>
      </c>
      <c r="DP16">
        <v>4</v>
      </c>
      <c r="DQ16">
        <v>4.0095499999999999</v>
      </c>
      <c r="DR16">
        <v>-45.119900000000001</v>
      </c>
      <c r="DS16">
        <f t="shared" si="33"/>
        <v>-189.05328339799999</v>
      </c>
      <c r="DU16">
        <v>189</v>
      </c>
      <c r="DY16">
        <v>4</v>
      </c>
      <c r="DZ16">
        <v>53.1</v>
      </c>
      <c r="EA16">
        <f t="shared" si="34"/>
        <v>222.49006199999999</v>
      </c>
      <c r="ED16">
        <v>3</v>
      </c>
      <c r="EE16">
        <v>44.3</v>
      </c>
      <c r="EF16" s="51">
        <f t="shared" si="35"/>
        <v>185.61788599999997</v>
      </c>
      <c r="EG16">
        <v>47.9</v>
      </c>
      <c r="EH16" s="51">
        <f t="shared" si="36"/>
        <v>200.70195799999999</v>
      </c>
      <c r="EI16">
        <v>47.3</v>
      </c>
      <c r="EJ16" s="51">
        <f t="shared" si="36"/>
        <v>198.18794599999998</v>
      </c>
      <c r="EK16">
        <v>45.7</v>
      </c>
      <c r="EL16" s="51">
        <f t="shared" si="36"/>
        <v>191.483914</v>
      </c>
      <c r="EM16">
        <v>46</v>
      </c>
      <c r="EN16" s="51">
        <f t="shared" si="36"/>
        <v>192.74091999999999</v>
      </c>
      <c r="EO16">
        <v>50.1</v>
      </c>
      <c r="EP16" s="51">
        <f t="shared" si="36"/>
        <v>209.92000199999998</v>
      </c>
      <c r="EZ16">
        <v>6</v>
      </c>
      <c r="FA16" s="49">
        <v>26.1</v>
      </c>
      <c r="FB16">
        <f t="shared" si="23"/>
        <v>109.359522</v>
      </c>
      <c r="FU16" s="52" t="s">
        <v>20</v>
      </c>
      <c r="FV16" s="52">
        <v>1</v>
      </c>
      <c r="FW16" s="52">
        <v>55</v>
      </c>
      <c r="FX16" s="52">
        <f t="shared" si="30"/>
        <v>230.45109999999997</v>
      </c>
      <c r="GA16" s="52"/>
      <c r="GB16" s="52">
        <v>4</v>
      </c>
      <c r="GC16" s="52">
        <v>4.0181899999999997</v>
      </c>
      <c r="GD16" s="52">
        <v>-165.34399999999999</v>
      </c>
      <c r="GE16" s="52"/>
      <c r="GF16" s="52">
        <v>4.0118299999999998</v>
      </c>
      <c r="GG16" s="52">
        <v>-159.22499999999999</v>
      </c>
      <c r="GJ16" s="52"/>
      <c r="GK16" s="52">
        <v>4</v>
      </c>
      <c r="GL16" s="52">
        <v>4.0093399999999999</v>
      </c>
      <c r="GM16" s="52">
        <v>-153.572</v>
      </c>
      <c r="GN16" s="52">
        <v>4.0070699999999997</v>
      </c>
      <c r="GO16" s="52">
        <v>-149.15299999999999</v>
      </c>
      <c r="GP16" s="52"/>
      <c r="GQ16" s="52"/>
      <c r="GR16" s="52"/>
      <c r="GT16" s="42"/>
      <c r="GX16">
        <v>7</v>
      </c>
      <c r="GY16">
        <v>17.3</v>
      </c>
      <c r="GZ16">
        <f t="shared" si="1"/>
        <v>72.487346000000002</v>
      </c>
      <c r="HD16" s="12">
        <v>3</v>
      </c>
      <c r="HE16" s="12">
        <v>22</v>
      </c>
      <c r="HF16" s="12">
        <f t="shared" si="37"/>
        <v>92.18043999999999</v>
      </c>
      <c r="HJ16" s="12">
        <v>5</v>
      </c>
      <c r="HK16" s="12">
        <v>0.69799999999999995</v>
      </c>
      <c r="HL16" s="12">
        <f t="shared" si="32"/>
        <v>67.346767161680276</v>
      </c>
      <c r="HM16" s="12"/>
    </row>
    <row r="17" spans="1:221">
      <c r="A17" s="42"/>
      <c r="D17" s="52"/>
      <c r="E17" s="52">
        <v>9</v>
      </c>
      <c r="F17" s="52">
        <v>0.63</v>
      </c>
      <c r="G17" s="52">
        <v>0.67</v>
      </c>
      <c r="H17" s="52">
        <f t="shared" si="3"/>
        <v>1.0093711868099999E-19</v>
      </c>
      <c r="I17" s="52">
        <f t="shared" si="3"/>
        <v>1.0734582462899999E-19</v>
      </c>
      <c r="J17" s="52">
        <f t="shared" si="4"/>
        <v>60.785764057103968</v>
      </c>
      <c r="K17" s="52">
        <f t="shared" si="4"/>
        <v>64.645177648031208</v>
      </c>
      <c r="U17" s="52"/>
      <c r="V17" s="52">
        <v>6</v>
      </c>
      <c r="W17" s="52">
        <v>21.6</v>
      </c>
      <c r="X17" s="52">
        <f t="shared" si="25"/>
        <v>90.504431999999994</v>
      </c>
      <c r="Y17" s="52">
        <v>22</v>
      </c>
      <c r="Z17" s="52">
        <f t="shared" si="26"/>
        <v>92.18043999999999</v>
      </c>
      <c r="AC17" s="52"/>
      <c r="AD17" s="52">
        <v>9</v>
      </c>
      <c r="AE17" s="52">
        <v>8</v>
      </c>
      <c r="AF17" s="52">
        <f t="shared" si="5"/>
        <v>14.9</v>
      </c>
      <c r="AG17" s="52">
        <f t="shared" si="6"/>
        <v>62.431297999999998</v>
      </c>
      <c r="AR17">
        <v>13</v>
      </c>
      <c r="AS17">
        <v>12.3</v>
      </c>
      <c r="AT17">
        <f t="shared" si="9"/>
        <v>51.537245999999996</v>
      </c>
      <c r="AY17">
        <v>5</v>
      </c>
      <c r="AZ17">
        <v>5</v>
      </c>
      <c r="BA17">
        <v>28</v>
      </c>
      <c r="BB17">
        <f t="shared" si="10"/>
        <v>117.32055999999999</v>
      </c>
      <c r="CE17">
        <f t="shared" si="18"/>
        <v>0</v>
      </c>
      <c r="CG17">
        <f t="shared" si="19"/>
        <v>0</v>
      </c>
      <c r="CI17">
        <f t="shared" si="20"/>
        <v>0</v>
      </c>
      <c r="CP17" t="s">
        <v>494</v>
      </c>
      <c r="CV17" t="s">
        <v>531</v>
      </c>
      <c r="DA17" t="s">
        <v>532</v>
      </c>
      <c r="DB17">
        <v>8</v>
      </c>
      <c r="DG17" s="52"/>
      <c r="DH17" s="52">
        <v>7</v>
      </c>
      <c r="DI17" s="52"/>
      <c r="DJ17" s="52">
        <v>59.3</v>
      </c>
      <c r="DK17" s="52">
        <v>63</v>
      </c>
      <c r="DP17">
        <v>5</v>
      </c>
      <c r="DQ17">
        <v>5.0024800000000003</v>
      </c>
      <c r="DR17">
        <v>-29.676600000000001</v>
      </c>
      <c r="DS17">
        <f t="shared" si="33"/>
        <v>-124.345547532</v>
      </c>
      <c r="DU17">
        <v>124</v>
      </c>
      <c r="DY17">
        <v>5</v>
      </c>
      <c r="DZ17">
        <v>36.700000000000003</v>
      </c>
      <c r="EA17">
        <f t="shared" si="34"/>
        <v>153.77373399999999</v>
      </c>
      <c r="ED17">
        <v>4</v>
      </c>
      <c r="EE17">
        <v>39.200000000000003</v>
      </c>
      <c r="EF17" s="51">
        <f t="shared" si="35"/>
        <v>164.248784</v>
      </c>
      <c r="EG17">
        <v>42.7</v>
      </c>
      <c r="EH17" s="51">
        <f t="shared" si="36"/>
        <v>178.91385399999999</v>
      </c>
      <c r="EI17">
        <v>42</v>
      </c>
      <c r="EJ17" s="51">
        <f t="shared" si="36"/>
        <v>175.98083999999997</v>
      </c>
      <c r="EK17">
        <v>40.6</v>
      </c>
      <c r="EL17" s="51">
        <f t="shared" si="36"/>
        <v>170.114812</v>
      </c>
      <c r="EZ17">
        <v>6</v>
      </c>
      <c r="FA17" s="49">
        <v>32</v>
      </c>
      <c r="FB17">
        <f t="shared" si="23"/>
        <v>134.08063999999999</v>
      </c>
      <c r="FU17" s="52"/>
      <c r="FV17" s="52">
        <v>2</v>
      </c>
      <c r="FW17" s="52">
        <v>48.9</v>
      </c>
      <c r="FX17" s="52">
        <f t="shared" si="30"/>
        <v>204.89197799999997</v>
      </c>
      <c r="GA17" s="52"/>
      <c r="GB17" s="52">
        <v>5</v>
      </c>
      <c r="GC17" s="52">
        <v>5.0003000000000002</v>
      </c>
      <c r="GD17" s="52">
        <v>-120.636</v>
      </c>
      <c r="GE17" s="52"/>
      <c r="GF17" s="52">
        <v>5.0323399999999996</v>
      </c>
      <c r="GG17" s="52">
        <v>-128.33600000000001</v>
      </c>
      <c r="GJ17" s="52"/>
      <c r="GK17" s="52">
        <v>5</v>
      </c>
      <c r="GL17" s="52">
        <v>5.0109899999999996</v>
      </c>
      <c r="GM17" s="52">
        <v>-116.88500000000001</v>
      </c>
      <c r="GN17" s="52">
        <v>5.0161499999999997</v>
      </c>
      <c r="GO17" s="52">
        <v>-108.47499999999999</v>
      </c>
      <c r="GP17" s="52"/>
      <c r="GQ17" s="52"/>
      <c r="GR17" s="52"/>
      <c r="GT17" s="42"/>
      <c r="GX17">
        <v>8</v>
      </c>
      <c r="GY17">
        <v>16.399999999999999</v>
      </c>
      <c r="GZ17">
        <f t="shared" si="1"/>
        <v>68.71632799999999</v>
      </c>
      <c r="HD17" s="12"/>
      <c r="HE17" s="12"/>
      <c r="HF17" s="12"/>
      <c r="HJ17" s="12">
        <v>6</v>
      </c>
      <c r="HK17" s="12">
        <v>1.0109999999999999</v>
      </c>
      <c r="HL17" s="12">
        <f t="shared" si="32"/>
        <v>97.546678510685879</v>
      </c>
      <c r="HM17" s="12"/>
    </row>
    <row r="18" spans="1:221">
      <c r="A18" s="42"/>
      <c r="D18" s="52"/>
      <c r="E18" s="52">
        <v>10</v>
      </c>
      <c r="F18" s="52">
        <v>0.51</v>
      </c>
      <c r="G18" s="52">
        <v>0.51</v>
      </c>
      <c r="H18" s="52">
        <f t="shared" si="3"/>
        <v>8.1711000836999996E-20</v>
      </c>
      <c r="I18" s="52">
        <f t="shared" si="3"/>
        <v>8.1711000836999996E-20</v>
      </c>
      <c r="J18" s="52">
        <f t="shared" si="4"/>
        <v>49.207523284322264</v>
      </c>
      <c r="K18" s="52">
        <f t="shared" si="4"/>
        <v>49.207523284322264</v>
      </c>
      <c r="U18" s="52"/>
      <c r="V18" s="52">
        <v>7</v>
      </c>
      <c r="W18" s="52">
        <v>16.399999999999999</v>
      </c>
      <c r="X18" s="52">
        <f t="shared" si="25"/>
        <v>68.71632799999999</v>
      </c>
      <c r="Y18" s="52">
        <v>16.8</v>
      </c>
      <c r="Z18" s="52">
        <f t="shared" si="26"/>
        <v>70.392336</v>
      </c>
      <c r="AC18" s="52"/>
      <c r="AD18" s="52">
        <v>10</v>
      </c>
      <c r="AE18" s="52">
        <v>7.7</v>
      </c>
      <c r="AF18" s="52">
        <f t="shared" si="5"/>
        <v>14.600000000000001</v>
      </c>
      <c r="AG18" s="52">
        <f t="shared" si="6"/>
        <v>61.174292000000001</v>
      </c>
      <c r="AR18">
        <v>14</v>
      </c>
      <c r="AS18">
        <v>12.1</v>
      </c>
      <c r="AT18">
        <f t="shared" si="9"/>
        <v>50.699241999999991</v>
      </c>
      <c r="AY18">
        <v>6</v>
      </c>
      <c r="AZ18" t="s">
        <v>533</v>
      </c>
      <c r="BA18">
        <v>20.8</v>
      </c>
      <c r="BB18">
        <f t="shared" si="10"/>
        <v>87.152416000000002</v>
      </c>
      <c r="CD18" s="44"/>
      <c r="CE18">
        <f t="shared" si="18"/>
        <v>0</v>
      </c>
      <c r="CF18" s="44"/>
      <c r="CG18">
        <f t="shared" si="19"/>
        <v>0</v>
      </c>
      <c r="CH18" s="44"/>
      <c r="CI18">
        <f t="shared" si="20"/>
        <v>0</v>
      </c>
      <c r="CQ18">
        <v>1</v>
      </c>
      <c r="CR18">
        <v>1</v>
      </c>
      <c r="CS18">
        <v>1.0070300000000001</v>
      </c>
      <c r="CT18">
        <v>81.793800000000005</v>
      </c>
      <c r="CU18">
        <f>CT18*4.19002</f>
        <v>342.71765787599998</v>
      </c>
      <c r="DA18" t="s">
        <v>532</v>
      </c>
      <c r="DB18" t="s">
        <v>528</v>
      </c>
      <c r="DG18" s="52"/>
      <c r="DH18" s="52">
        <v>8</v>
      </c>
      <c r="DI18" s="52"/>
      <c r="DJ18" s="52">
        <v>57</v>
      </c>
      <c r="DK18" s="52">
        <v>61.4</v>
      </c>
      <c r="DP18">
        <v>6</v>
      </c>
      <c r="DQ18">
        <v>6.0064200000000003</v>
      </c>
      <c r="DR18">
        <v>-29.282</v>
      </c>
      <c r="DS18">
        <f t="shared" si="33"/>
        <v>-122.69216563999998</v>
      </c>
      <c r="DU18">
        <v>122</v>
      </c>
      <c r="DY18">
        <v>6</v>
      </c>
      <c r="DZ18">
        <v>34</v>
      </c>
      <c r="EA18">
        <f t="shared" si="34"/>
        <v>142.46068</v>
      </c>
      <c r="ED18">
        <v>5</v>
      </c>
      <c r="EE18">
        <v>31.9</v>
      </c>
      <c r="EF18" s="51">
        <f t="shared" si="35"/>
        <v>133.66163799999998</v>
      </c>
      <c r="EG18">
        <v>34.200000000000003</v>
      </c>
      <c r="EH18" s="51">
        <f t="shared" si="36"/>
        <v>143.29868400000001</v>
      </c>
      <c r="EK18">
        <v>33.6</v>
      </c>
      <c r="EL18" s="51">
        <f t="shared" si="36"/>
        <v>140.784672</v>
      </c>
      <c r="EZ18">
        <v>6</v>
      </c>
      <c r="FA18" s="49">
        <v>30</v>
      </c>
      <c r="FB18">
        <f t="shared" si="23"/>
        <v>125.70059999999999</v>
      </c>
      <c r="FX18">
        <f t="shared" si="30"/>
        <v>0</v>
      </c>
      <c r="GA18" s="52"/>
      <c r="GB18" s="52">
        <v>6</v>
      </c>
      <c r="GC18" s="52">
        <v>6.0209599999999996</v>
      </c>
      <c r="GD18" s="52">
        <v>-117.783</v>
      </c>
      <c r="GE18" s="52"/>
      <c r="GF18" s="52">
        <v>6.0177899999999998</v>
      </c>
      <c r="GG18" s="52">
        <v>-114.494</v>
      </c>
      <c r="GJ18" s="52"/>
      <c r="GK18" s="52">
        <v>6</v>
      </c>
      <c r="GL18" s="52">
        <v>6.0197799999999999</v>
      </c>
      <c r="GM18" s="52">
        <v>-104.301</v>
      </c>
      <c r="GN18" s="52">
        <v>6.0214800000000004</v>
      </c>
      <c r="GO18" s="52">
        <v>-101.271</v>
      </c>
      <c r="GP18" s="52"/>
      <c r="GQ18" s="52"/>
      <c r="GR18" s="52"/>
      <c r="GT18" s="42"/>
      <c r="GX18">
        <v>9</v>
      </c>
      <c r="GY18">
        <v>13.4</v>
      </c>
      <c r="GZ18">
        <f t="shared" si="1"/>
        <v>56.146267999999999</v>
      </c>
      <c r="HC18" s="52" t="s">
        <v>534</v>
      </c>
      <c r="HD18" s="52">
        <v>1</v>
      </c>
      <c r="HE18" s="52">
        <v>26.6</v>
      </c>
      <c r="HF18" s="52">
        <f t="shared" ref="HF18:HF19" si="38">HE18*4.19002</f>
        <v>111.454532</v>
      </c>
      <c r="HJ18" s="12"/>
      <c r="HK18" s="12"/>
      <c r="HL18" s="12"/>
      <c r="HM18" s="12"/>
    </row>
    <row r="19" spans="1:221">
      <c r="A19" s="42"/>
      <c r="U19" s="52"/>
      <c r="V19" s="52">
        <v>7</v>
      </c>
      <c r="W19" s="52"/>
      <c r="X19" s="52">
        <f t="shared" si="25"/>
        <v>0</v>
      </c>
      <c r="Y19" s="52">
        <v>17.7</v>
      </c>
      <c r="Z19" s="52">
        <f t="shared" si="26"/>
        <v>74.163353999999984</v>
      </c>
      <c r="AC19" s="52"/>
      <c r="AD19" s="52">
        <v>11</v>
      </c>
      <c r="AE19" s="52">
        <v>7.2</v>
      </c>
      <c r="AF19" s="52">
        <f t="shared" si="5"/>
        <v>14.100000000000001</v>
      </c>
      <c r="AG19" s="52">
        <f t="shared" si="6"/>
        <v>59.079281999999999</v>
      </c>
      <c r="AT19">
        <f t="shared" si="9"/>
        <v>0</v>
      </c>
      <c r="AY19">
        <v>6</v>
      </c>
      <c r="AZ19" t="s">
        <v>533</v>
      </c>
      <c r="BA19">
        <v>19.600000000000001</v>
      </c>
      <c r="BB19">
        <f t="shared" si="10"/>
        <v>82.124392</v>
      </c>
      <c r="CE19">
        <f t="shared" si="18"/>
        <v>0</v>
      </c>
      <c r="CG19">
        <f t="shared" si="19"/>
        <v>0</v>
      </c>
      <c r="CI19">
        <f t="shared" si="20"/>
        <v>0</v>
      </c>
      <c r="CQ19">
        <v>2</v>
      </c>
      <c r="CR19">
        <v>2</v>
      </c>
      <c r="CS19">
        <v>2.0004499999999998</v>
      </c>
      <c r="CT19">
        <v>74.068700000000007</v>
      </c>
      <c r="CU19">
        <f t="shared" ref="CU19:CU35" si="39">CT19*4.19002</f>
        <v>310.34933437400002</v>
      </c>
      <c r="DA19" t="s">
        <v>535</v>
      </c>
      <c r="DB19" t="s">
        <v>528</v>
      </c>
      <c r="DG19" s="52"/>
      <c r="DH19" s="52">
        <v>9</v>
      </c>
      <c r="DI19" s="52"/>
      <c r="DJ19" s="52"/>
      <c r="DK19" s="52">
        <v>62</v>
      </c>
      <c r="DS19">
        <f t="shared" si="33"/>
        <v>0</v>
      </c>
      <c r="ED19">
        <v>6</v>
      </c>
      <c r="EE19">
        <v>29.2</v>
      </c>
      <c r="EF19" s="51">
        <f t="shared" si="35"/>
        <v>122.34858399999999</v>
      </c>
      <c r="EG19">
        <v>31.8</v>
      </c>
      <c r="EH19" s="51">
        <f t="shared" si="36"/>
        <v>133.242636</v>
      </c>
      <c r="EK19">
        <v>31.2</v>
      </c>
      <c r="EL19" s="51">
        <f t="shared" si="36"/>
        <v>130.728624</v>
      </c>
      <c r="FA19" t="s">
        <v>536</v>
      </c>
      <c r="FB19" t="e">
        <f t="shared" si="23"/>
        <v>#VALUE!</v>
      </c>
      <c r="FX19">
        <f t="shared" si="30"/>
        <v>0</v>
      </c>
      <c r="GA19" s="52"/>
      <c r="GB19" s="52">
        <v>7</v>
      </c>
      <c r="GC19" s="52">
        <v>7.0138499999999997</v>
      </c>
      <c r="GD19" s="52">
        <v>-52.602499999999999</v>
      </c>
      <c r="GE19" s="52"/>
      <c r="GF19" s="52">
        <v>7.0137099999999997</v>
      </c>
      <c r="GG19" s="52">
        <v>-74.837400000000002</v>
      </c>
      <c r="GJ19" s="52"/>
      <c r="GK19" s="52">
        <v>7</v>
      </c>
      <c r="GL19" s="52">
        <v>7.0229200000000001</v>
      </c>
      <c r="GM19" s="52">
        <v>-58.734999999999999</v>
      </c>
      <c r="GN19" s="52">
        <v>7.0090399999999997</v>
      </c>
      <c r="GO19" s="52">
        <v>-53.389800000000001</v>
      </c>
      <c r="GP19" s="52" t="s">
        <v>524</v>
      </c>
      <c r="GQ19" s="52">
        <v>7.03505</v>
      </c>
      <c r="GR19" s="52">
        <v>-116.84699999999999</v>
      </c>
      <c r="GT19" s="42"/>
      <c r="GX19">
        <v>10</v>
      </c>
      <c r="GY19">
        <v>11.2</v>
      </c>
      <c r="GZ19">
        <f t="shared" si="1"/>
        <v>46.928223999999993</v>
      </c>
      <c r="HC19" s="52"/>
      <c r="HD19" s="52">
        <v>2</v>
      </c>
      <c r="HE19" s="52">
        <v>22.6</v>
      </c>
      <c r="HF19" s="52">
        <f t="shared" si="38"/>
        <v>94.694451999999998</v>
      </c>
      <c r="HJ19" s="12"/>
      <c r="HK19" s="12"/>
      <c r="HL19" s="12"/>
      <c r="HM19" s="12"/>
    </row>
    <row r="20" spans="1:221">
      <c r="A20" s="42"/>
      <c r="X20">
        <f t="shared" si="25"/>
        <v>0</v>
      </c>
      <c r="Z20">
        <f t="shared" si="26"/>
        <v>0</v>
      </c>
      <c r="AC20" s="52"/>
      <c r="AD20" s="52">
        <v>12</v>
      </c>
      <c r="AE20" s="52">
        <v>7</v>
      </c>
      <c r="AF20" s="52">
        <f t="shared" si="5"/>
        <v>13.9</v>
      </c>
      <c r="AG20" s="52">
        <f t="shared" si="6"/>
        <v>58.241277999999994</v>
      </c>
      <c r="AQ20" s="52" t="s">
        <v>20</v>
      </c>
      <c r="AR20" s="52">
        <v>6</v>
      </c>
      <c r="AS20" s="52">
        <v>25.3</v>
      </c>
      <c r="AT20" s="52">
        <f t="shared" si="9"/>
        <v>106.00750599999999</v>
      </c>
      <c r="AY20">
        <v>6</v>
      </c>
      <c r="AZ20">
        <v>6</v>
      </c>
      <c r="BA20">
        <v>24.5</v>
      </c>
      <c r="BB20">
        <f t="shared" si="10"/>
        <v>102.65548999999999</v>
      </c>
      <c r="CE20">
        <f t="shared" si="18"/>
        <v>0</v>
      </c>
      <c r="CG20">
        <f t="shared" si="19"/>
        <v>0</v>
      </c>
      <c r="CI20">
        <f t="shared" si="20"/>
        <v>0</v>
      </c>
      <c r="CQ20">
        <v>3</v>
      </c>
      <c r="CR20">
        <v>3</v>
      </c>
      <c r="CS20">
        <v>3.00793</v>
      </c>
      <c r="CT20">
        <v>59.931199999999997</v>
      </c>
      <c r="CU20">
        <f t="shared" si="39"/>
        <v>251.11292662399995</v>
      </c>
      <c r="DA20">
        <v>9</v>
      </c>
      <c r="DB20" t="s">
        <v>528</v>
      </c>
      <c r="DO20" s="52" t="s">
        <v>20</v>
      </c>
      <c r="DP20" s="52"/>
      <c r="DQ20" s="52" t="s">
        <v>525</v>
      </c>
      <c r="DR20" s="52" t="s">
        <v>526</v>
      </c>
      <c r="DS20" s="52" t="e">
        <f t="shared" si="33"/>
        <v>#VALUE!</v>
      </c>
      <c r="DX20" s="52" t="s">
        <v>20</v>
      </c>
      <c r="ED20">
        <v>7</v>
      </c>
      <c r="EE20">
        <v>18.600000000000001</v>
      </c>
      <c r="EF20" s="51">
        <f t="shared" si="35"/>
        <v>77.934371999999996</v>
      </c>
      <c r="EG20">
        <v>21.4</v>
      </c>
      <c r="EH20" s="51">
        <f t="shared" si="36"/>
        <v>89.666427999999982</v>
      </c>
      <c r="EK20">
        <v>21.4</v>
      </c>
      <c r="EL20" s="51">
        <f t="shared" si="36"/>
        <v>89.666427999999982</v>
      </c>
      <c r="EZ20">
        <v>7</v>
      </c>
      <c r="FA20" s="49">
        <v>20</v>
      </c>
      <c r="FB20">
        <f t="shared" si="23"/>
        <v>83.800399999999996</v>
      </c>
      <c r="FU20" t="s">
        <v>522</v>
      </c>
      <c r="FV20">
        <v>1</v>
      </c>
      <c r="FW20">
        <v>46.9</v>
      </c>
      <c r="FX20">
        <f t="shared" si="30"/>
        <v>196.51193799999999</v>
      </c>
      <c r="GA20" s="52"/>
      <c r="GB20" s="52">
        <v>8</v>
      </c>
      <c r="GC20" s="52">
        <v>8.0228699999999993</v>
      </c>
      <c r="GD20" s="52">
        <v>-55.842100000000002</v>
      </c>
      <c r="GE20" s="52"/>
      <c r="GF20" s="52">
        <v>8.0236599999999996</v>
      </c>
      <c r="GG20" s="52">
        <v>-68.449799999999996</v>
      </c>
      <c r="GJ20" s="52"/>
      <c r="GK20" s="52">
        <v>8</v>
      </c>
      <c r="GL20" s="52">
        <v>8.0183999999999997</v>
      </c>
      <c r="GM20" s="52">
        <v>-58.834299999999999</v>
      </c>
      <c r="GN20" s="52">
        <v>8.0025499999999994</v>
      </c>
      <c r="GO20" s="52">
        <v>-52.118600000000001</v>
      </c>
      <c r="GP20" s="52" t="s">
        <v>529</v>
      </c>
      <c r="GQ20" s="52">
        <v>8.0448599999999999</v>
      </c>
      <c r="GR20" s="52">
        <v>-75.004800000000003</v>
      </c>
      <c r="GT20" s="42"/>
      <c r="GX20">
        <v>11</v>
      </c>
      <c r="GY20">
        <v>10</v>
      </c>
      <c r="GZ20">
        <f t="shared" si="1"/>
        <v>41.900199999999998</v>
      </c>
      <c r="HC20" s="52"/>
      <c r="HD20" s="52"/>
      <c r="HE20" s="52"/>
      <c r="HF20" s="52"/>
    </row>
    <row r="21" spans="1:221">
      <c r="A21" s="42"/>
      <c r="X21">
        <f t="shared" si="25"/>
        <v>0</v>
      </c>
      <c r="Z21">
        <f t="shared" si="26"/>
        <v>0</v>
      </c>
      <c r="AQ21" s="52"/>
      <c r="AR21" s="52">
        <v>7</v>
      </c>
      <c r="AS21" s="52">
        <v>16.899999999999999</v>
      </c>
      <c r="AT21" s="52">
        <f t="shared" si="9"/>
        <v>70.811337999999992</v>
      </c>
      <c r="AY21">
        <v>7</v>
      </c>
      <c r="AZ21" t="s">
        <v>537</v>
      </c>
      <c r="BA21">
        <v>18</v>
      </c>
      <c r="BB21">
        <f t="shared" si="10"/>
        <v>75.420359999999988</v>
      </c>
      <c r="CB21" s="52" t="s">
        <v>20</v>
      </c>
      <c r="CC21" s="52">
        <v>1</v>
      </c>
      <c r="CD21" s="52">
        <v>52.6</v>
      </c>
      <c r="CE21" s="52">
        <f t="shared" si="18"/>
        <v>220.39505199999999</v>
      </c>
      <c r="CF21" s="52">
        <v>55</v>
      </c>
      <c r="CG21" s="52">
        <f t="shared" si="19"/>
        <v>230.45109999999997</v>
      </c>
      <c r="CH21" s="52">
        <v>58</v>
      </c>
      <c r="CI21" s="52">
        <f t="shared" si="20"/>
        <v>243.02115999999998</v>
      </c>
      <c r="CQ21">
        <v>4</v>
      </c>
      <c r="CR21">
        <v>4</v>
      </c>
      <c r="CS21">
        <v>4.0083099999999998</v>
      </c>
      <c r="CT21">
        <v>48.847200000000001</v>
      </c>
      <c r="CU21">
        <f t="shared" si="39"/>
        <v>204.67074494399998</v>
      </c>
      <c r="DO21" s="52"/>
      <c r="DP21" s="52"/>
      <c r="DQ21" s="52"/>
      <c r="DR21" s="52"/>
      <c r="DS21" s="52">
        <f t="shared" si="33"/>
        <v>0</v>
      </c>
      <c r="ED21">
        <v>8</v>
      </c>
      <c r="EE21">
        <v>17</v>
      </c>
      <c r="EF21" s="51">
        <f t="shared" si="35"/>
        <v>71.230339999999998</v>
      </c>
      <c r="EG21">
        <v>20.3</v>
      </c>
      <c r="EH21" s="51">
        <f t="shared" si="36"/>
        <v>85.057406</v>
      </c>
      <c r="EK21">
        <v>20.3</v>
      </c>
      <c r="EL21" s="51">
        <f t="shared" si="36"/>
        <v>85.057406</v>
      </c>
      <c r="EZ21">
        <v>7</v>
      </c>
      <c r="FA21" s="49">
        <v>20.3</v>
      </c>
      <c r="FB21">
        <f t="shared" si="23"/>
        <v>85.057406</v>
      </c>
      <c r="FV21">
        <v>2</v>
      </c>
      <c r="FW21">
        <v>42</v>
      </c>
      <c r="FX21">
        <f t="shared" si="30"/>
        <v>175.98083999999997</v>
      </c>
      <c r="GT21" s="42"/>
      <c r="HC21" s="52" t="s">
        <v>534</v>
      </c>
      <c r="HD21" s="52">
        <v>1</v>
      </c>
      <c r="HE21" s="52">
        <v>27.9</v>
      </c>
      <c r="HF21" s="52">
        <f t="shared" ref="HF21:HF22" si="40">HE21*4.19002</f>
        <v>116.90155799999998</v>
      </c>
    </row>
    <row r="22" spans="1:221">
      <c r="A22" s="42"/>
      <c r="U22" t="s">
        <v>522</v>
      </c>
      <c r="V22">
        <v>5</v>
      </c>
      <c r="W22">
        <v>23.8</v>
      </c>
      <c r="X22">
        <f t="shared" si="25"/>
        <v>99.722476</v>
      </c>
      <c r="Y22">
        <v>23.9</v>
      </c>
      <c r="Z22">
        <f t="shared" si="26"/>
        <v>100.14147799999999</v>
      </c>
      <c r="AC22" t="s">
        <v>522</v>
      </c>
      <c r="AQ22" s="52"/>
      <c r="AR22" s="52">
        <v>8</v>
      </c>
      <c r="AS22" s="52">
        <v>16.100000000000001</v>
      </c>
      <c r="AT22" s="52">
        <f t="shared" si="9"/>
        <v>67.459322</v>
      </c>
      <c r="AY22">
        <v>7</v>
      </c>
      <c r="AZ22" t="s">
        <v>537</v>
      </c>
      <c r="BA22">
        <v>19</v>
      </c>
      <c r="BB22">
        <f t="shared" si="10"/>
        <v>79.610379999999992</v>
      </c>
      <c r="CB22" s="52"/>
      <c r="CC22" s="52">
        <v>2</v>
      </c>
      <c r="CD22" s="52">
        <v>46.9</v>
      </c>
      <c r="CE22" s="52">
        <f t="shared" si="18"/>
        <v>196.51193799999999</v>
      </c>
      <c r="CF22" s="52">
        <v>48.1</v>
      </c>
      <c r="CG22" s="52">
        <f t="shared" si="19"/>
        <v>201.53996199999997</v>
      </c>
      <c r="CH22" s="52">
        <v>51.2</v>
      </c>
      <c r="CI22" s="52">
        <f t="shared" si="20"/>
        <v>214.52902399999999</v>
      </c>
      <c r="CQ22">
        <v>6</v>
      </c>
      <c r="CR22" t="s">
        <v>538</v>
      </c>
      <c r="CS22">
        <v>6.0025599999999999</v>
      </c>
      <c r="CT22">
        <v>31.1068</v>
      </c>
      <c r="CU22">
        <f t="shared" si="39"/>
        <v>130.338114136</v>
      </c>
      <c r="CY22" s="52" t="s">
        <v>20</v>
      </c>
      <c r="CZ22" s="52" t="s">
        <v>18</v>
      </c>
      <c r="DA22" s="52" t="s">
        <v>501</v>
      </c>
      <c r="DB22" s="52"/>
      <c r="DC22" s="52"/>
      <c r="DO22" s="52"/>
      <c r="DP22" s="52">
        <v>1</v>
      </c>
      <c r="DQ22" s="52">
        <v>1.0174399999999999</v>
      </c>
      <c r="DR22" s="52">
        <v>-53.630800000000001</v>
      </c>
      <c r="DS22" s="52">
        <f t="shared" si="33"/>
        <v>-224.71412461599999</v>
      </c>
      <c r="DY22">
        <v>1</v>
      </c>
      <c r="DZ22">
        <v>56.1</v>
      </c>
      <c r="EA22" s="51">
        <f t="shared" si="34"/>
        <v>235.06012199999998</v>
      </c>
      <c r="ED22">
        <v>9</v>
      </c>
      <c r="EE22">
        <v>9.8000000000000007</v>
      </c>
      <c r="EF22" s="51">
        <f t="shared" si="35"/>
        <v>41.062196</v>
      </c>
      <c r="EG22">
        <v>13.7</v>
      </c>
      <c r="EH22" s="51">
        <f t="shared" si="36"/>
        <v>57.403273999999989</v>
      </c>
      <c r="EZ22">
        <v>7</v>
      </c>
      <c r="FA22" s="49">
        <v>19.600000000000001</v>
      </c>
      <c r="FB22">
        <f t="shared" si="23"/>
        <v>82.124392</v>
      </c>
      <c r="FV22">
        <v>3</v>
      </c>
      <c r="FW22">
        <v>38</v>
      </c>
      <c r="FX22">
        <f t="shared" si="30"/>
        <v>159.22075999999998</v>
      </c>
      <c r="GT22" s="42"/>
      <c r="HC22" s="52"/>
      <c r="HD22" s="52">
        <v>2</v>
      </c>
      <c r="HE22" s="52">
        <v>24.2</v>
      </c>
      <c r="HF22" s="52">
        <f t="shared" si="40"/>
        <v>101.39848399999998</v>
      </c>
    </row>
    <row r="23" spans="1:221">
      <c r="A23" s="42"/>
      <c r="V23">
        <v>6</v>
      </c>
      <c r="W23">
        <v>20.6</v>
      </c>
      <c r="X23">
        <f t="shared" si="25"/>
        <v>86.314412000000004</v>
      </c>
      <c r="Y23">
        <v>20.9</v>
      </c>
      <c r="Z23">
        <f t="shared" si="26"/>
        <v>87.57141799999998</v>
      </c>
      <c r="AD23">
        <v>9</v>
      </c>
      <c r="AE23">
        <v>8</v>
      </c>
      <c r="AF23">
        <f t="shared" ref="AF23:AF24" si="41">AE23+6.9</f>
        <v>14.9</v>
      </c>
      <c r="AG23">
        <f t="shared" ref="AG23:AG24" si="42">AF23*4.19002</f>
        <v>62.431297999999998</v>
      </c>
      <c r="AQ23" s="52"/>
      <c r="AR23" s="52">
        <v>9</v>
      </c>
      <c r="AS23" s="52">
        <v>15.3</v>
      </c>
      <c r="AT23" s="52">
        <f t="shared" si="9"/>
        <v>64.107305999999994</v>
      </c>
      <c r="AY23">
        <v>8</v>
      </c>
      <c r="AZ23" t="s">
        <v>539</v>
      </c>
      <c r="BA23">
        <v>15.3</v>
      </c>
      <c r="BB23">
        <f t="shared" si="10"/>
        <v>64.107305999999994</v>
      </c>
      <c r="CB23" s="52"/>
      <c r="CC23" s="52">
        <v>3</v>
      </c>
      <c r="CD23" s="52">
        <v>42.4</v>
      </c>
      <c r="CE23" s="52">
        <f t="shared" si="18"/>
        <v>177.65684799999997</v>
      </c>
      <c r="CF23" s="52">
        <v>43.1</v>
      </c>
      <c r="CG23" s="52">
        <f t="shared" si="19"/>
        <v>180.58986199999998</v>
      </c>
      <c r="CH23" s="52">
        <v>44.7</v>
      </c>
      <c r="CI23" s="52">
        <f t="shared" si="20"/>
        <v>187.29389399999999</v>
      </c>
      <c r="CP23" s="52" t="s">
        <v>20</v>
      </c>
      <c r="CQ23" s="52"/>
      <c r="CR23" s="52"/>
      <c r="CS23" s="52"/>
      <c r="CT23" s="52"/>
      <c r="CU23" s="52">
        <f t="shared" si="39"/>
        <v>0</v>
      </c>
      <c r="CV23" s="52"/>
      <c r="CY23" s="52"/>
      <c r="CZ23" s="52"/>
      <c r="DA23" s="52" t="s">
        <v>18</v>
      </c>
      <c r="DB23" s="52" t="s">
        <v>512</v>
      </c>
      <c r="DC23" s="52"/>
      <c r="DO23" s="52"/>
      <c r="DP23" s="52">
        <v>2</v>
      </c>
      <c r="DQ23" s="52">
        <v>2.0077500000000001</v>
      </c>
      <c r="DR23" s="52">
        <v>-47.203400000000002</v>
      </c>
      <c r="DS23" s="52">
        <f t="shared" si="33"/>
        <v>-197.78319006799998</v>
      </c>
      <c r="DY23">
        <v>2</v>
      </c>
      <c r="DZ23">
        <v>51.6</v>
      </c>
      <c r="EA23" s="51">
        <f t="shared" si="34"/>
        <v>216.20503199999999</v>
      </c>
      <c r="EZ23">
        <v>7</v>
      </c>
      <c r="FA23" s="49">
        <v>18.600000000000001</v>
      </c>
      <c r="FB23">
        <f t="shared" si="23"/>
        <v>77.934371999999996</v>
      </c>
      <c r="GT23" s="42"/>
      <c r="HD23" s="12"/>
      <c r="HE23" s="12"/>
      <c r="HF23" s="12"/>
    </row>
    <row r="24" spans="1:221">
      <c r="A24" s="42"/>
      <c r="V24">
        <v>7</v>
      </c>
      <c r="W24">
        <v>16.8</v>
      </c>
      <c r="X24">
        <f t="shared" si="25"/>
        <v>70.392336</v>
      </c>
      <c r="Y24">
        <v>17.100000000000001</v>
      </c>
      <c r="Z24">
        <f t="shared" si="26"/>
        <v>71.649342000000004</v>
      </c>
      <c r="AD24">
        <v>10</v>
      </c>
      <c r="AE24">
        <v>7.3</v>
      </c>
      <c r="AF24">
        <f t="shared" si="41"/>
        <v>14.2</v>
      </c>
      <c r="AG24">
        <f t="shared" si="42"/>
        <v>59.498283999999991</v>
      </c>
      <c r="AQ24" s="52"/>
      <c r="AR24" s="52">
        <v>10</v>
      </c>
      <c r="AS24" s="52">
        <v>14.5</v>
      </c>
      <c r="AT24" s="52">
        <f t="shared" si="9"/>
        <v>60.755289999999995</v>
      </c>
      <c r="AY24">
        <v>18</v>
      </c>
      <c r="AZ24" t="s">
        <v>540</v>
      </c>
      <c r="BA24">
        <v>13.1</v>
      </c>
      <c r="BB24">
        <f t="shared" si="10"/>
        <v>54.889261999999995</v>
      </c>
      <c r="CB24" s="52"/>
      <c r="CC24" s="52">
        <v>4</v>
      </c>
      <c r="CD24" s="52">
        <v>37.4</v>
      </c>
      <c r="CE24" s="52">
        <f t="shared" si="18"/>
        <v>156.70674799999998</v>
      </c>
      <c r="CF24" s="52">
        <v>37.5</v>
      </c>
      <c r="CG24" s="52">
        <f t="shared" si="19"/>
        <v>157.12574999999998</v>
      </c>
      <c r="CH24" s="52">
        <v>39.799999999999997</v>
      </c>
      <c r="CI24" s="52">
        <f t="shared" si="20"/>
        <v>166.76279599999998</v>
      </c>
      <c r="CP24" s="52"/>
      <c r="CQ24" s="52"/>
      <c r="CR24" s="52"/>
      <c r="CS24" s="52"/>
      <c r="CT24" s="52"/>
      <c r="CU24" s="52">
        <f t="shared" si="39"/>
        <v>0</v>
      </c>
      <c r="CV24" s="52"/>
      <c r="CY24" s="52"/>
      <c r="CZ24" s="52"/>
      <c r="DA24" s="52"/>
      <c r="DB24" s="52"/>
      <c r="DC24" s="52"/>
      <c r="DO24" s="52"/>
      <c r="DP24" s="52">
        <v>3</v>
      </c>
      <c r="DQ24" s="52">
        <v>3.0251899999999998</v>
      </c>
      <c r="DR24" s="52">
        <v>-42.465600000000002</v>
      </c>
      <c r="DS24" s="52">
        <f t="shared" si="33"/>
        <v>-177.931713312</v>
      </c>
      <c r="DY24">
        <v>3</v>
      </c>
      <c r="DZ24">
        <v>47.9</v>
      </c>
      <c r="EA24" s="51">
        <f t="shared" si="34"/>
        <v>200.70195799999999</v>
      </c>
      <c r="EZ24">
        <v>7</v>
      </c>
      <c r="FA24" s="49">
        <v>18.899999999999999</v>
      </c>
      <c r="FB24">
        <f t="shared" si="23"/>
        <v>79.191377999999986</v>
      </c>
      <c r="GT24" s="42"/>
      <c r="HC24" t="s">
        <v>520</v>
      </c>
      <c r="HD24" s="12">
        <v>1</v>
      </c>
      <c r="HE24" s="12">
        <v>23.2</v>
      </c>
      <c r="HF24" s="12">
        <f t="shared" ref="HF24:HF26" si="43">HE24*4.19002</f>
        <v>97.208463999999992</v>
      </c>
    </row>
    <row r="25" spans="1:221">
      <c r="A25" s="42"/>
      <c r="AD25">
        <v>11</v>
      </c>
      <c r="AE25">
        <v>7.2</v>
      </c>
      <c r="AF25">
        <f t="shared" si="5"/>
        <v>14.100000000000001</v>
      </c>
      <c r="AG25">
        <f t="shared" si="6"/>
        <v>59.079281999999999</v>
      </c>
      <c r="AQ25" s="52"/>
      <c r="AR25" s="52">
        <v>11</v>
      </c>
      <c r="AS25" s="52">
        <v>13.3</v>
      </c>
      <c r="AT25" s="52">
        <f t="shared" si="9"/>
        <v>55.727266</v>
      </c>
      <c r="AY25">
        <v>7</v>
      </c>
      <c r="AZ25">
        <v>7</v>
      </c>
      <c r="BA25">
        <v>3.9</v>
      </c>
      <c r="BB25">
        <f t="shared" si="10"/>
        <v>16.341078</v>
      </c>
      <c r="CB25" s="52"/>
      <c r="CC25" s="52">
        <v>5</v>
      </c>
      <c r="CD25" s="52">
        <v>30.9</v>
      </c>
      <c r="CE25" s="52">
        <f t="shared" si="18"/>
        <v>129.47161799999998</v>
      </c>
      <c r="CF25" s="52">
        <v>30.1</v>
      </c>
      <c r="CG25" s="52">
        <f t="shared" si="19"/>
        <v>126.119602</v>
      </c>
      <c r="CH25" s="52">
        <v>32.9</v>
      </c>
      <c r="CI25" s="52">
        <f t="shared" si="20"/>
        <v>137.85165799999999</v>
      </c>
      <c r="CP25" s="52"/>
      <c r="CQ25" s="52">
        <v>1</v>
      </c>
      <c r="CR25" s="52">
        <v>1</v>
      </c>
      <c r="CS25" s="52">
        <v>1.0158199999999999</v>
      </c>
      <c r="CT25" s="52">
        <v>51.751600000000003</v>
      </c>
      <c r="CU25" s="52">
        <f t="shared" si="39"/>
        <v>216.840239032</v>
      </c>
      <c r="CV25" s="52" t="s">
        <v>531</v>
      </c>
      <c r="CY25" s="52"/>
      <c r="CZ25" s="52"/>
      <c r="DA25" s="52">
        <v>6</v>
      </c>
      <c r="DB25" s="52">
        <v>5</v>
      </c>
      <c r="DC25" s="52">
        <v>15.8</v>
      </c>
      <c r="DO25" s="52"/>
      <c r="DP25" s="52">
        <v>4</v>
      </c>
      <c r="DQ25" s="52">
        <v>4.0019400000000003</v>
      </c>
      <c r="DR25" s="52">
        <v>-37.573399999999999</v>
      </c>
      <c r="DS25" s="52">
        <f t="shared" si="33"/>
        <v>-157.43329746799998</v>
      </c>
      <c r="DY25">
        <v>4</v>
      </c>
      <c r="DZ25">
        <v>42.7</v>
      </c>
      <c r="EA25" s="51">
        <f t="shared" si="34"/>
        <v>178.91385399999999</v>
      </c>
      <c r="EZ25">
        <v>7</v>
      </c>
      <c r="FA25" s="49">
        <v>18</v>
      </c>
      <c r="FB25">
        <f t="shared" si="23"/>
        <v>75.420359999999988</v>
      </c>
      <c r="GT25" s="42"/>
      <c r="HD25" s="12">
        <v>2</v>
      </c>
      <c r="HE25" s="12">
        <v>21.2</v>
      </c>
      <c r="HF25" s="12">
        <f t="shared" si="43"/>
        <v>88.828423999999984</v>
      </c>
    </row>
    <row r="26" spans="1:221">
      <c r="A26" s="42"/>
      <c r="AD26">
        <v>12</v>
      </c>
      <c r="AE26">
        <v>6.9</v>
      </c>
      <c r="AF26">
        <f t="shared" si="5"/>
        <v>13.8</v>
      </c>
      <c r="AG26">
        <f t="shared" si="6"/>
        <v>57.822275999999995</v>
      </c>
      <c r="AQ26" s="52"/>
      <c r="AR26" s="52">
        <v>12</v>
      </c>
      <c r="AS26" s="52">
        <v>13</v>
      </c>
      <c r="AT26" s="52">
        <f t="shared" si="9"/>
        <v>54.470259999999996</v>
      </c>
      <c r="CB26" s="52"/>
      <c r="CC26" s="52">
        <v>6</v>
      </c>
      <c r="CD26" s="52">
        <v>27.9</v>
      </c>
      <c r="CE26" s="52">
        <f t="shared" si="18"/>
        <v>116.90155799999998</v>
      </c>
      <c r="CF26" s="52">
        <v>27.2</v>
      </c>
      <c r="CG26" s="52">
        <f t="shared" si="19"/>
        <v>113.96854399999998</v>
      </c>
      <c r="CH26" s="52">
        <v>30.6</v>
      </c>
      <c r="CI26" s="52">
        <f t="shared" si="20"/>
        <v>128.21461199999999</v>
      </c>
      <c r="CP26" s="52"/>
      <c r="CQ26" s="52">
        <v>2</v>
      </c>
      <c r="CR26" s="52">
        <v>2</v>
      </c>
      <c r="CS26" s="52">
        <v>2.0012500000000002</v>
      </c>
      <c r="CT26" s="52">
        <v>47.471299999999999</v>
      </c>
      <c r="CU26" s="52">
        <f t="shared" si="39"/>
        <v>198.90569642599999</v>
      </c>
      <c r="CV26" s="52"/>
      <c r="CY26" s="52"/>
      <c r="CZ26" s="52"/>
      <c r="DA26" s="52">
        <v>7</v>
      </c>
      <c r="DB26" s="52">
        <v>6</v>
      </c>
      <c r="DC26" s="52">
        <v>7.7</v>
      </c>
      <c r="DO26" s="52"/>
      <c r="DP26" s="52">
        <v>5</v>
      </c>
      <c r="DQ26" s="52">
        <v>5.0058100000000003</v>
      </c>
      <c r="DR26" s="52">
        <v>-30.071400000000001</v>
      </c>
      <c r="DS26" s="52">
        <f t="shared" si="33"/>
        <v>-125.999767428</v>
      </c>
      <c r="DY26">
        <v>5</v>
      </c>
      <c r="DZ26">
        <v>34.200000000000003</v>
      </c>
      <c r="EA26" s="51">
        <f t="shared" si="34"/>
        <v>143.29868400000001</v>
      </c>
      <c r="EZ26">
        <v>7</v>
      </c>
      <c r="FA26" s="49">
        <v>18.2</v>
      </c>
      <c r="FB26">
        <f t="shared" si="23"/>
        <v>76.258363999999986</v>
      </c>
      <c r="GT26" s="42"/>
      <c r="HD26" s="12">
        <v>3</v>
      </c>
      <c r="HE26" s="12">
        <v>17</v>
      </c>
      <c r="HF26" s="12">
        <f t="shared" si="43"/>
        <v>71.230339999999998</v>
      </c>
    </row>
    <row r="27" spans="1:221">
      <c r="A27" s="42"/>
      <c r="AQ27" s="52"/>
      <c r="AR27" s="52">
        <v>13</v>
      </c>
      <c r="AS27" s="52">
        <v>12.4</v>
      </c>
      <c r="AT27" s="52">
        <f t="shared" si="9"/>
        <v>51.956247999999995</v>
      </c>
      <c r="AX27" s="52" t="s">
        <v>20</v>
      </c>
      <c r="AY27" s="52">
        <v>1</v>
      </c>
      <c r="AZ27" s="52">
        <v>1</v>
      </c>
      <c r="BA27" s="52">
        <v>56.9</v>
      </c>
      <c r="BB27" s="52">
        <f>BA27*4.19002</f>
        <v>238.41213799999997</v>
      </c>
      <c r="CP27" s="52"/>
      <c r="CQ27" s="52">
        <v>3</v>
      </c>
      <c r="CR27" s="52">
        <v>3</v>
      </c>
      <c r="CS27" s="52">
        <v>3.0118200000000002</v>
      </c>
      <c r="CT27" s="52">
        <v>43.420400000000001</v>
      </c>
      <c r="CU27" s="52">
        <f t="shared" si="39"/>
        <v>181.93234440799998</v>
      </c>
      <c r="CV27" s="52"/>
      <c r="CY27" s="52"/>
      <c r="CZ27" s="52"/>
      <c r="DA27" s="52" t="s">
        <v>524</v>
      </c>
      <c r="DB27" s="52">
        <v>6</v>
      </c>
      <c r="DC27" s="52">
        <v>11.7</v>
      </c>
      <c r="DO27" s="52"/>
      <c r="DP27" s="52">
        <v>6</v>
      </c>
      <c r="DQ27" s="52">
        <v>6.0232599999999996</v>
      </c>
      <c r="DR27" s="52">
        <v>-27.176300000000001</v>
      </c>
      <c r="DS27" s="52">
        <f t="shared" si="33"/>
        <v>-113.869240526</v>
      </c>
      <c r="DY27">
        <v>6</v>
      </c>
      <c r="DZ27">
        <v>31.8</v>
      </c>
      <c r="EA27" s="51">
        <f t="shared" si="34"/>
        <v>133.242636</v>
      </c>
      <c r="EZ27">
        <v>7</v>
      </c>
      <c r="FA27" s="49">
        <v>19.2</v>
      </c>
      <c r="FB27">
        <f t="shared" si="23"/>
        <v>80.44838399999999</v>
      </c>
      <c r="GT27" s="42"/>
      <c r="HD27" s="12"/>
      <c r="HE27" s="12"/>
      <c r="HF27" s="12"/>
    </row>
    <row r="28" spans="1:221">
      <c r="A28" s="42"/>
      <c r="AQ28" s="52"/>
      <c r="AR28" s="52">
        <v>14</v>
      </c>
      <c r="AS28" s="52">
        <v>11.9</v>
      </c>
      <c r="AT28" s="52">
        <f t="shared" si="9"/>
        <v>49.861238</v>
      </c>
      <c r="AX28" s="52"/>
      <c r="AY28" s="52">
        <v>2</v>
      </c>
      <c r="AZ28" s="52">
        <v>2</v>
      </c>
      <c r="BA28" s="52">
        <v>47.5</v>
      </c>
      <c r="BB28" s="52">
        <f t="shared" ref="BB28:BB42" si="44">BA28*4.19002</f>
        <v>199.02594999999999</v>
      </c>
      <c r="CP28" s="52"/>
      <c r="CQ28" s="52">
        <v>4</v>
      </c>
      <c r="CR28" s="52">
        <v>4</v>
      </c>
      <c r="CS28" s="52">
        <v>4.0137799999999997</v>
      </c>
      <c r="CT28" s="52">
        <v>38.452199999999998</v>
      </c>
      <c r="CU28" s="52">
        <f t="shared" si="39"/>
        <v>161.11548704399996</v>
      </c>
      <c r="CV28" s="52"/>
      <c r="CY28" s="52"/>
      <c r="CZ28" s="52"/>
      <c r="DA28" s="52">
        <v>8</v>
      </c>
      <c r="DB28" s="52">
        <v>7</v>
      </c>
      <c r="DC28" s="52"/>
      <c r="DS28">
        <f t="shared" si="33"/>
        <v>0</v>
      </c>
      <c r="DY28">
        <v>7</v>
      </c>
      <c r="DZ28">
        <v>21.4</v>
      </c>
      <c r="EA28" s="51">
        <f t="shared" si="34"/>
        <v>89.666427999999982</v>
      </c>
      <c r="EZ28">
        <v>7</v>
      </c>
      <c r="FA28">
        <v>18.2</v>
      </c>
      <c r="FB28">
        <f t="shared" si="23"/>
        <v>76.258363999999986</v>
      </c>
      <c r="GI28" t="s">
        <v>541</v>
      </c>
      <c r="GT28" s="42"/>
      <c r="HC28" t="s">
        <v>520</v>
      </c>
      <c r="HD28" s="12">
        <v>1</v>
      </c>
      <c r="HE28" s="12">
        <v>24.8</v>
      </c>
      <c r="HF28" s="12">
        <f t="shared" ref="HF28:HF29" si="45">HE28*4.19002</f>
        <v>103.91249599999999</v>
      </c>
    </row>
    <row r="29" spans="1:221">
      <c r="A29" s="42"/>
      <c r="AT29">
        <f t="shared" si="9"/>
        <v>0</v>
      </c>
      <c r="AX29" s="52"/>
      <c r="AY29" s="52">
        <v>3</v>
      </c>
      <c r="AZ29" s="52">
        <v>3</v>
      </c>
      <c r="BA29" s="52">
        <v>42</v>
      </c>
      <c r="BB29" s="52">
        <f t="shared" si="44"/>
        <v>175.98083999999997</v>
      </c>
      <c r="CP29" s="52"/>
      <c r="CQ29" s="52">
        <v>6</v>
      </c>
      <c r="CR29" s="52" t="s">
        <v>538</v>
      </c>
      <c r="CS29" s="52">
        <v>6.0015999999999998</v>
      </c>
      <c r="CT29" s="52">
        <v>30.732500000000002</v>
      </c>
      <c r="CU29" s="52">
        <f t="shared" si="39"/>
        <v>128.76978965000001</v>
      </c>
      <c r="CV29" s="52"/>
      <c r="CY29" s="52"/>
      <c r="CZ29" s="52"/>
      <c r="DA29" s="52" t="s">
        <v>528</v>
      </c>
      <c r="DB29" s="52">
        <v>7</v>
      </c>
      <c r="DC29" s="52">
        <v>9</v>
      </c>
      <c r="DO29" t="s">
        <v>522</v>
      </c>
      <c r="DQ29" t="s">
        <v>525</v>
      </c>
      <c r="DR29" t="s">
        <v>526</v>
      </c>
      <c r="DS29" t="e">
        <f t="shared" si="33"/>
        <v>#VALUE!</v>
      </c>
      <c r="DY29">
        <v>8</v>
      </c>
      <c r="DZ29">
        <v>20.3</v>
      </c>
      <c r="EA29" s="51">
        <f t="shared" si="34"/>
        <v>85.057406</v>
      </c>
      <c r="EZ29">
        <v>7</v>
      </c>
      <c r="FA29">
        <v>20</v>
      </c>
      <c r="FB29">
        <f t="shared" si="23"/>
        <v>83.800399999999996</v>
      </c>
      <c r="GI29" t="s">
        <v>542</v>
      </c>
      <c r="GT29" s="42"/>
      <c r="HD29" s="12">
        <v>2</v>
      </c>
      <c r="HE29" s="12">
        <v>22.2</v>
      </c>
      <c r="HF29" s="12">
        <f t="shared" si="45"/>
        <v>93.018443999999988</v>
      </c>
    </row>
    <row r="30" spans="1:221">
      <c r="A30" s="42"/>
      <c r="AQ30" t="s">
        <v>522</v>
      </c>
      <c r="AR30">
        <v>6</v>
      </c>
      <c r="AS30">
        <v>22.7</v>
      </c>
      <c r="AT30">
        <f t="shared" si="9"/>
        <v>95.11345399999999</v>
      </c>
      <c r="AX30" s="52"/>
      <c r="AY30" s="52">
        <v>4</v>
      </c>
      <c r="AZ30" s="52">
        <v>4</v>
      </c>
      <c r="BA30" s="52">
        <v>35.6</v>
      </c>
      <c r="BB30" s="52">
        <f t="shared" si="44"/>
        <v>149.16471199999998</v>
      </c>
      <c r="CP30" t="s">
        <v>522</v>
      </c>
      <c r="CU30">
        <f t="shared" si="39"/>
        <v>0</v>
      </c>
      <c r="CY30" s="52"/>
      <c r="CZ30" s="52"/>
      <c r="DA30" s="52" t="s">
        <v>529</v>
      </c>
      <c r="DB30" s="52" t="s">
        <v>524</v>
      </c>
      <c r="DC30" s="52">
        <v>8.8000000000000007</v>
      </c>
      <c r="DP30">
        <v>1</v>
      </c>
      <c r="DQ30">
        <v>1.0221199999999999</v>
      </c>
      <c r="DR30">
        <v>-47.309399999999997</v>
      </c>
      <c r="DS30">
        <f t="shared" si="33"/>
        <v>-198.22733218799996</v>
      </c>
      <c r="DY30">
        <v>9</v>
      </c>
      <c r="DZ30">
        <v>13.7</v>
      </c>
      <c r="EA30" s="51">
        <f t="shared" si="34"/>
        <v>57.403273999999989</v>
      </c>
      <c r="FA30" s="49"/>
      <c r="GT30" s="42"/>
      <c r="HD30" s="12"/>
      <c r="HE30" s="12"/>
      <c r="HF30" s="12"/>
    </row>
    <row r="31" spans="1:221">
      <c r="A31" s="42"/>
      <c r="AR31">
        <v>7</v>
      </c>
      <c r="AS31">
        <v>17</v>
      </c>
      <c r="AT31">
        <f t="shared" si="9"/>
        <v>71.230339999999998</v>
      </c>
      <c r="AX31" s="52"/>
      <c r="AY31" s="52">
        <v>5</v>
      </c>
      <c r="AZ31" s="52" t="s">
        <v>527</v>
      </c>
      <c r="BA31" s="52">
        <v>20.7</v>
      </c>
      <c r="BB31" s="52">
        <f t="shared" si="44"/>
        <v>86.733413999999996</v>
      </c>
      <c r="CU31">
        <f t="shared" si="39"/>
        <v>0</v>
      </c>
      <c r="CY31" s="52"/>
      <c r="CZ31" s="52"/>
      <c r="DA31" s="52">
        <v>9</v>
      </c>
      <c r="DB31" s="52">
        <v>8</v>
      </c>
      <c r="DC31" s="52"/>
      <c r="DP31">
        <v>2</v>
      </c>
      <c r="DQ31">
        <v>2.0233699999999999</v>
      </c>
      <c r="DR31">
        <v>-41.386400000000002</v>
      </c>
      <c r="DS31">
        <f t="shared" si="33"/>
        <v>-173.409843728</v>
      </c>
      <c r="FA31" t="s">
        <v>543</v>
      </c>
      <c r="FB31" t="e">
        <f t="shared" si="23"/>
        <v>#VALUE!</v>
      </c>
      <c r="GT31" s="42"/>
    </row>
    <row r="32" spans="1:221">
      <c r="AR32">
        <v>8</v>
      </c>
      <c r="AS32">
        <v>16.100000000000001</v>
      </c>
      <c r="AT32">
        <f t="shared" si="9"/>
        <v>67.459322</v>
      </c>
      <c r="AX32" s="52"/>
      <c r="AY32" s="52">
        <v>5</v>
      </c>
      <c r="AZ32" s="52" t="s">
        <v>527</v>
      </c>
      <c r="BA32" s="52">
        <v>22.1</v>
      </c>
      <c r="BB32" s="52">
        <f t="shared" si="44"/>
        <v>92.599441999999996</v>
      </c>
      <c r="CQ32">
        <v>1</v>
      </c>
      <c r="CR32">
        <v>1</v>
      </c>
      <c r="CS32">
        <v>1.0224500000000001</v>
      </c>
      <c r="CT32">
        <v>45.560200000000002</v>
      </c>
      <c r="CU32">
        <f t="shared" si="39"/>
        <v>190.89814920399999</v>
      </c>
      <c r="CV32" t="s">
        <v>544</v>
      </c>
      <c r="CY32" s="52"/>
      <c r="CZ32" s="52"/>
      <c r="DA32" s="52" t="s">
        <v>532</v>
      </c>
      <c r="DB32" s="52">
        <v>8</v>
      </c>
      <c r="DC32" s="52"/>
      <c r="DP32">
        <v>3</v>
      </c>
      <c r="DQ32">
        <v>3.0249700000000002</v>
      </c>
      <c r="DR32">
        <v>-37.463500000000003</v>
      </c>
      <c r="DS32">
        <f t="shared" si="33"/>
        <v>-156.97281426999999</v>
      </c>
      <c r="EZ32">
        <v>7</v>
      </c>
      <c r="FA32" s="49">
        <v>15.4</v>
      </c>
      <c r="FB32">
        <f t="shared" si="23"/>
        <v>64.526308</v>
      </c>
    </row>
    <row r="33" spans="44:158">
      <c r="AR33">
        <v>9</v>
      </c>
      <c r="AS33">
        <v>15.5</v>
      </c>
      <c r="AT33">
        <f t="shared" si="9"/>
        <v>64.945309999999992</v>
      </c>
      <c r="AX33" s="52"/>
      <c r="AY33" s="52">
        <v>6</v>
      </c>
      <c r="AZ33" s="52" t="s">
        <v>530</v>
      </c>
      <c r="BA33" s="52">
        <v>21.6</v>
      </c>
      <c r="BB33" s="52">
        <f t="shared" si="44"/>
        <v>90.504431999999994</v>
      </c>
      <c r="CQ33">
        <v>2</v>
      </c>
      <c r="CR33">
        <v>2</v>
      </c>
      <c r="CS33">
        <v>2.0163000000000002</v>
      </c>
      <c r="CT33">
        <v>41.494</v>
      </c>
      <c r="CU33">
        <f t="shared" si="39"/>
        <v>173.86068988</v>
      </c>
      <c r="CY33" s="52"/>
      <c r="CZ33" s="52"/>
      <c r="DA33" s="52" t="s">
        <v>532</v>
      </c>
      <c r="DB33" s="52" t="s">
        <v>528</v>
      </c>
      <c r="DC33" s="52"/>
      <c r="DP33">
        <v>4</v>
      </c>
      <c r="DQ33">
        <v>4.0401600000000002</v>
      </c>
      <c r="DR33">
        <v>-33.849200000000003</v>
      </c>
      <c r="DS33">
        <f t="shared" si="33"/>
        <v>-141.82882498399999</v>
      </c>
      <c r="EZ33">
        <v>7</v>
      </c>
      <c r="FA33" s="49">
        <v>14.4</v>
      </c>
      <c r="FB33">
        <f t="shared" si="23"/>
        <v>60.336287999999996</v>
      </c>
    </row>
    <row r="34" spans="44:158">
      <c r="AR34">
        <v>10</v>
      </c>
      <c r="AS34">
        <v>14.9</v>
      </c>
      <c r="AT34">
        <f t="shared" si="9"/>
        <v>62.431297999999998</v>
      </c>
      <c r="AX34" s="52"/>
      <c r="AY34" s="52">
        <v>5</v>
      </c>
      <c r="AZ34" s="52">
        <v>5</v>
      </c>
      <c r="BA34" s="52">
        <v>27.7</v>
      </c>
      <c r="BB34" s="52">
        <f t="shared" si="44"/>
        <v>116.06355399999998</v>
      </c>
      <c r="CQ34">
        <v>3</v>
      </c>
      <c r="CR34">
        <v>3</v>
      </c>
      <c r="CS34">
        <v>3.0104700000000002</v>
      </c>
      <c r="CT34">
        <v>38.574399999999997</v>
      </c>
      <c r="CU34">
        <f t="shared" si="39"/>
        <v>161.62750748799996</v>
      </c>
      <c r="CY34" s="52"/>
      <c r="CZ34" s="52"/>
      <c r="DA34" s="52" t="s">
        <v>535</v>
      </c>
      <c r="DB34" s="52" t="s">
        <v>528</v>
      </c>
      <c r="DC34" s="52"/>
      <c r="DP34">
        <v>5</v>
      </c>
      <c r="DQ34">
        <v>5.0278700000000001</v>
      </c>
      <c r="DR34">
        <v>-27.9252</v>
      </c>
      <c r="DS34">
        <f t="shared" si="33"/>
        <v>-117.00714650399999</v>
      </c>
      <c r="EZ34">
        <v>7</v>
      </c>
      <c r="FA34" s="49">
        <v>13.8</v>
      </c>
      <c r="FB34">
        <f t="shared" si="23"/>
        <v>57.822275999999995</v>
      </c>
    </row>
    <row r="35" spans="44:158">
      <c r="AR35">
        <v>11</v>
      </c>
      <c r="AS35">
        <v>14.2</v>
      </c>
      <c r="AT35">
        <f t="shared" si="9"/>
        <v>59.498283999999991</v>
      </c>
      <c r="AX35" s="52"/>
      <c r="AY35" s="52">
        <v>6</v>
      </c>
      <c r="AZ35" s="52" t="s">
        <v>533</v>
      </c>
      <c r="BA35" s="52">
        <v>18.5</v>
      </c>
      <c r="BB35" s="52">
        <f t="shared" si="44"/>
        <v>77.51536999999999</v>
      </c>
      <c r="CQ35">
        <v>4</v>
      </c>
      <c r="CR35">
        <v>4</v>
      </c>
      <c r="CS35">
        <v>4.0126999999999997</v>
      </c>
      <c r="CT35">
        <v>34.584499999999998</v>
      </c>
      <c r="CU35">
        <f t="shared" si="39"/>
        <v>144.90974668999999</v>
      </c>
      <c r="CY35" s="52"/>
      <c r="CZ35" s="52"/>
      <c r="DA35" s="52">
        <v>9</v>
      </c>
      <c r="DB35" s="52" t="s">
        <v>528</v>
      </c>
      <c r="DC35" s="52"/>
      <c r="DP35">
        <v>6</v>
      </c>
      <c r="DQ35">
        <v>6.0432600000000001</v>
      </c>
      <c r="DR35">
        <v>-25.541799999999999</v>
      </c>
      <c r="DS35">
        <f t="shared" si="33"/>
        <v>-107.02065283599998</v>
      </c>
      <c r="EZ35">
        <v>7</v>
      </c>
      <c r="FA35" s="49">
        <v>14.5</v>
      </c>
      <c r="FB35">
        <f t="shared" si="23"/>
        <v>60.755289999999995</v>
      </c>
    </row>
    <row r="36" spans="44:158">
      <c r="AR36">
        <v>12</v>
      </c>
      <c r="AS36">
        <v>13.7</v>
      </c>
      <c r="AT36">
        <f t="shared" si="9"/>
        <v>57.403273999999989</v>
      </c>
      <c r="AX36" s="52"/>
      <c r="AY36" s="52">
        <v>6</v>
      </c>
      <c r="AZ36" s="52" t="s">
        <v>533</v>
      </c>
      <c r="BA36" s="52">
        <v>18.8</v>
      </c>
      <c r="BB36" s="52">
        <f t="shared" si="44"/>
        <v>78.772375999999994</v>
      </c>
      <c r="CQ36">
        <v>6</v>
      </c>
      <c r="CR36" t="s">
        <v>538</v>
      </c>
      <c r="CS36">
        <v>6.0007700000000002</v>
      </c>
      <c r="CT36">
        <v>27.7516</v>
      </c>
      <c r="CU36">
        <f>CT36*4.19002</f>
        <v>116.27975903199999</v>
      </c>
      <c r="EZ36">
        <v>7</v>
      </c>
      <c r="FA36" s="49">
        <v>13.1</v>
      </c>
      <c r="FB36">
        <f t="shared" si="23"/>
        <v>54.889261999999995</v>
      </c>
    </row>
    <row r="37" spans="44:158">
      <c r="AR37">
        <v>13</v>
      </c>
      <c r="AS37">
        <v>13</v>
      </c>
      <c r="AT37">
        <f t="shared" si="9"/>
        <v>54.470259999999996</v>
      </c>
      <c r="AX37" s="52"/>
      <c r="AY37" s="52">
        <v>6</v>
      </c>
      <c r="AZ37" s="52">
        <v>6</v>
      </c>
      <c r="BA37" s="52">
        <v>24.7</v>
      </c>
      <c r="BB37" s="52">
        <f t="shared" si="44"/>
        <v>103.49349399999998</v>
      </c>
      <c r="CY37" t="s">
        <v>522</v>
      </c>
      <c r="CZ37" t="s">
        <v>18</v>
      </c>
      <c r="DA37" t="s">
        <v>501</v>
      </c>
      <c r="EZ37">
        <v>7</v>
      </c>
      <c r="FA37" s="49">
        <v>18.7</v>
      </c>
      <c r="FB37">
        <f t="shared" si="23"/>
        <v>78.353373999999988</v>
      </c>
    </row>
    <row r="38" spans="44:158">
      <c r="AX38" s="52"/>
      <c r="AY38" s="52">
        <v>7</v>
      </c>
      <c r="AZ38" s="52" t="s">
        <v>537</v>
      </c>
      <c r="BA38" s="52">
        <v>16.3</v>
      </c>
      <c r="BB38" s="52">
        <f t="shared" si="44"/>
        <v>68.297325999999998</v>
      </c>
      <c r="DA38" t="s">
        <v>18</v>
      </c>
      <c r="DB38" t="s">
        <v>512</v>
      </c>
      <c r="EZ38">
        <v>7</v>
      </c>
      <c r="FA38" s="49">
        <v>20.100000000000001</v>
      </c>
      <c r="FB38">
        <f t="shared" si="23"/>
        <v>84.219402000000002</v>
      </c>
    </row>
    <row r="39" spans="44:158">
      <c r="AX39" s="52"/>
      <c r="AY39" s="52">
        <v>7</v>
      </c>
      <c r="AZ39" s="52" t="s">
        <v>537</v>
      </c>
      <c r="BA39" s="52">
        <v>17.600000000000001</v>
      </c>
      <c r="BB39" s="52">
        <f t="shared" si="44"/>
        <v>73.744352000000006</v>
      </c>
      <c r="EZ39">
        <v>7</v>
      </c>
      <c r="FA39" s="49">
        <v>18.8</v>
      </c>
      <c r="FB39">
        <f t="shared" si="23"/>
        <v>78.772375999999994</v>
      </c>
    </row>
    <row r="40" spans="44:158">
      <c r="AX40" s="52"/>
      <c r="AY40" s="52">
        <v>18</v>
      </c>
      <c r="AZ40" s="52" t="s">
        <v>540</v>
      </c>
      <c r="BA40" s="52">
        <v>12.9</v>
      </c>
      <c r="BB40" s="52">
        <f t="shared" si="44"/>
        <v>54.051257999999997</v>
      </c>
      <c r="DA40">
        <v>6</v>
      </c>
      <c r="DB40">
        <v>5</v>
      </c>
      <c r="DC40">
        <v>13.5</v>
      </c>
      <c r="EZ40">
        <v>7</v>
      </c>
      <c r="FA40" s="49">
        <v>20.6</v>
      </c>
      <c r="FB40">
        <f t="shared" si="23"/>
        <v>86.314412000000004</v>
      </c>
    </row>
    <row r="41" spans="44:158">
      <c r="AX41" s="52"/>
      <c r="AY41" s="52">
        <v>7</v>
      </c>
      <c r="AZ41" s="52">
        <v>7</v>
      </c>
      <c r="BA41" s="52">
        <v>13.8</v>
      </c>
      <c r="BB41" s="52">
        <f t="shared" si="44"/>
        <v>57.822275999999995</v>
      </c>
      <c r="DA41">
        <v>7</v>
      </c>
      <c r="DB41">
        <v>6</v>
      </c>
      <c r="DC41">
        <v>10.199999999999999</v>
      </c>
    </row>
    <row r="42" spans="44:158">
      <c r="AX42" s="52"/>
      <c r="AY42" s="52">
        <v>8</v>
      </c>
      <c r="AZ42" s="52">
        <v>8</v>
      </c>
      <c r="BA42" s="52">
        <v>8.8000000000000007</v>
      </c>
      <c r="BB42" s="52">
        <f t="shared" si="44"/>
        <v>36.872176000000003</v>
      </c>
      <c r="DA42" t="s">
        <v>524</v>
      </c>
      <c r="DB42">
        <v>6</v>
      </c>
    </row>
    <row r="43" spans="44:158">
      <c r="DA43">
        <v>8</v>
      </c>
      <c r="DB43">
        <v>7</v>
      </c>
      <c r="DC43">
        <v>1.3</v>
      </c>
    </row>
    <row r="44" spans="44:158">
      <c r="DA44" t="s">
        <v>528</v>
      </c>
      <c r="DB44">
        <v>7</v>
      </c>
      <c r="DC44">
        <v>10.5</v>
      </c>
    </row>
    <row r="45" spans="44:158">
      <c r="DA45" t="s">
        <v>529</v>
      </c>
      <c r="DB45" t="s">
        <v>524</v>
      </c>
    </row>
    <row r="46" spans="44:158">
      <c r="DA46">
        <v>9</v>
      </c>
      <c r="DB46">
        <v>8</v>
      </c>
      <c r="DC46">
        <v>3.3</v>
      </c>
    </row>
    <row r="47" spans="44:158">
      <c r="DA47" t="s">
        <v>532</v>
      </c>
      <c r="DB47">
        <v>8</v>
      </c>
    </row>
    <row r="48" spans="44:158">
      <c r="DA48" t="s">
        <v>532</v>
      </c>
      <c r="DB48" t="s">
        <v>528</v>
      </c>
    </row>
    <row r="49" spans="105:106">
      <c r="DA49" t="s">
        <v>535</v>
      </c>
      <c r="DB49" t="s">
        <v>528</v>
      </c>
    </row>
    <row r="50" spans="105:106">
      <c r="DA50">
        <v>9</v>
      </c>
      <c r="DB50" t="s">
        <v>528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2016-09-03T10:49:45Z</dcterms:modified>
</cp:coreProperties>
</file>