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ich\OneDrive\Documents\Honeybee Larvae Experiment\Final Docs Nov 2020\"/>
    </mc:Choice>
  </mc:AlternateContent>
  <xr:revisionPtr revIDLastSave="0" documentId="13_ncr:1_{940E8346-6BEB-4637-9B6D-E98A6840FCF3}" xr6:coauthVersionLast="45" xr6:coauthVersionMax="45" xr10:uidLastSave="{00000000-0000-0000-0000-000000000000}"/>
  <bookViews>
    <workbookView xWindow="-110" yWindow="-110" windowWidth="19420" windowHeight="10420" xr2:uid="{E6AF5559-0B50-49C7-8A70-3899CB35DFC4}"/>
  </bookViews>
  <sheets>
    <sheet name="P-C rat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0" i="1" l="1"/>
  <c r="T30" i="1"/>
  <c r="S30" i="1"/>
  <c r="Z30" i="1" s="1"/>
  <c r="R30" i="1"/>
  <c r="Y30" i="1" s="1"/>
  <c r="Q30" i="1"/>
  <c r="X30" i="1" s="1"/>
  <c r="L30" i="1"/>
  <c r="K30" i="1"/>
  <c r="J30" i="1"/>
  <c r="I30" i="1"/>
  <c r="X26" i="1"/>
  <c r="U26" i="1"/>
  <c r="Q26" i="1"/>
  <c r="L26" i="1"/>
  <c r="K26" i="1"/>
  <c r="T26" i="1" s="1"/>
  <c r="J26" i="1"/>
  <c r="S26" i="1" s="1"/>
  <c r="Z26" i="1" s="1"/>
  <c r="I26" i="1"/>
  <c r="R26" i="1" s="1"/>
  <c r="Y26" i="1" s="1"/>
  <c r="U22" i="1"/>
  <c r="T22" i="1"/>
  <c r="S22" i="1"/>
  <c r="Z22" i="1" s="1"/>
  <c r="R22" i="1"/>
  <c r="Y22" i="1" s="1"/>
  <c r="Q22" i="1"/>
  <c r="X22" i="1" s="1"/>
  <c r="L22" i="1"/>
  <c r="K22" i="1"/>
  <c r="J22" i="1"/>
  <c r="I22" i="1"/>
  <c r="X18" i="1"/>
  <c r="U18" i="1"/>
  <c r="Q18" i="1"/>
  <c r="L18" i="1"/>
  <c r="K18" i="1"/>
  <c r="T18" i="1" s="1"/>
  <c r="J18" i="1"/>
  <c r="S18" i="1" s="1"/>
  <c r="Z18" i="1" s="1"/>
  <c r="I18" i="1"/>
  <c r="R18" i="1" s="1"/>
  <c r="Y18" i="1" s="1"/>
  <c r="U14" i="1"/>
  <c r="T14" i="1"/>
  <c r="S14" i="1"/>
  <c r="Z14" i="1" s="1"/>
  <c r="R14" i="1"/>
  <c r="Y14" i="1" s="1"/>
  <c r="Q14" i="1"/>
  <c r="X14" i="1" s="1"/>
  <c r="L14" i="1"/>
  <c r="K14" i="1"/>
  <c r="J14" i="1"/>
  <c r="I14" i="1"/>
  <c r="Q7" i="1"/>
  <c r="P7" i="1"/>
  <c r="O7" i="1"/>
  <c r="J7" i="1"/>
  <c r="N7" i="1" s="1"/>
  <c r="Q6" i="1"/>
  <c r="P6" i="1"/>
  <c r="O6" i="1"/>
  <c r="N6" i="1"/>
  <c r="J6" i="1"/>
  <c r="M6" i="1" s="1"/>
  <c r="R6" i="1" s="1"/>
  <c r="Q5" i="1"/>
  <c r="P5" i="1"/>
  <c r="O5" i="1"/>
  <c r="N5" i="1"/>
  <c r="M5" i="1"/>
  <c r="R5" i="1" s="1"/>
  <c r="J5" i="1"/>
  <c r="J4" i="1"/>
  <c r="M4" i="1" s="1"/>
  <c r="J3" i="1"/>
  <c r="P3" i="1" s="1"/>
  <c r="N4" i="1" l="1"/>
  <c r="R4" i="1" s="1"/>
  <c r="O4" i="1"/>
  <c r="O3" i="1"/>
  <c r="P4" i="1"/>
  <c r="Q4" i="1"/>
  <c r="Q3" i="1"/>
  <c r="M7" i="1"/>
  <c r="R7" i="1" s="1"/>
  <c r="M3" i="1"/>
  <c r="N3" i="1"/>
  <c r="R3" i="1" l="1"/>
</calcChain>
</file>

<file path=xl/sharedStrings.xml><?xml version="1.0" encoding="utf-8"?>
<sst xmlns="http://schemas.openxmlformats.org/spreadsheetml/2006/main" count="143" uniqueCount="37">
  <si>
    <t>Diet from Helm et al 2017</t>
  </si>
  <si>
    <t>Percentage</t>
  </si>
  <si>
    <t>Protein</t>
  </si>
  <si>
    <t>Carb</t>
  </si>
  <si>
    <t>Yeast</t>
  </si>
  <si>
    <t>Royal Jelly</t>
  </si>
  <si>
    <t>Glucose</t>
  </si>
  <si>
    <t>Fructose</t>
  </si>
  <si>
    <t>water</t>
  </si>
  <si>
    <t>tot</t>
  </si>
  <si>
    <t>Med</t>
  </si>
  <si>
    <t>High</t>
  </si>
  <si>
    <t>Low</t>
  </si>
  <si>
    <t>Calculating the total percentage of protein and sugar content including those coming from royal jelly</t>
  </si>
  <si>
    <t>Content %</t>
  </si>
  <si>
    <t>Ingredients %  breaking up the nutritional values of Royal Jelly</t>
  </si>
  <si>
    <t xml:space="preserve">total prot and carbo content of diets considering the nutritional values </t>
  </si>
  <si>
    <t>total prot and carbo content %</t>
  </si>
  <si>
    <t>protein</t>
  </si>
  <si>
    <t>saccarose</t>
  </si>
  <si>
    <t>glucose</t>
  </si>
  <si>
    <t>fructose</t>
  </si>
  <si>
    <t>Royal Jelly 51 g</t>
  </si>
  <si>
    <t>of the royal jelly and pollen</t>
  </si>
  <si>
    <t>summing the sugars together</t>
  </si>
  <si>
    <t>Royal jelly</t>
  </si>
  <si>
    <t>sugars</t>
  </si>
  <si>
    <t>Diet 1</t>
  </si>
  <si>
    <t xml:space="preserve">→ </t>
  </si>
  <si>
    <t>Royal Jelly 48.1 g</t>
  </si>
  <si>
    <t>Diet 2</t>
  </si>
  <si>
    <t>Royal Jelly 54.3 g</t>
  </si>
  <si>
    <t>Diet 3</t>
  </si>
  <si>
    <t>Royal Jelly 57.5 g</t>
  </si>
  <si>
    <t>Diet 4</t>
  </si>
  <si>
    <t>Royal Jelly 42.2 g</t>
  </si>
  <si>
    <t>Diet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</si>
</sst>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5" fillId="0" borderId="0" xfId="0" applyFont="1"/>
    <xf numFmtId="0" fontId="1" fillId="0" borderId="0" xfId="0" applyFont="1"/>
    <xf numFmtId="164" fontId="5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5" xfId="0" applyNumberFormat="1" applyBorder="1"/>
    <xf numFmtId="164" fontId="0" fillId="3" borderId="0" xfId="0" applyNumberFormat="1" applyFill="1"/>
    <xf numFmtId="164" fontId="0" fillId="3" borderId="5" xfId="0" applyNumberFormat="1" applyFill="1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3" borderId="6" xfId="0" applyFill="1" applyBorder="1"/>
    <xf numFmtId="164" fontId="0" fillId="3" borderId="7" xfId="0" applyNumberFormat="1" applyFill="1" applyBorder="1"/>
    <xf numFmtId="164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1DA7D-77D5-4A7B-B4D5-CAD8AA1B5F29}">
  <dimension ref="A1:Z30"/>
  <sheetViews>
    <sheetView tabSelected="1" topLeftCell="C1" zoomScale="80" zoomScaleNormal="80" workbookViewId="0">
      <selection activeCell="Y4" sqref="Y4"/>
    </sheetView>
  </sheetViews>
  <sheetFormatPr defaultRowHeight="14.5" x14ac:dyDescent="0.35"/>
  <cols>
    <col min="1" max="1" width="9.453125" bestFit="1" customWidth="1"/>
    <col min="3" max="3" width="9.26953125" bestFit="1" customWidth="1"/>
    <col min="13" max="16" width="9" bestFit="1" customWidth="1"/>
    <col min="17" max="17" width="7" customWidth="1"/>
    <col min="18" max="18" width="9.54296875" bestFit="1" customWidth="1"/>
    <col min="19" max="19" width="9" bestFit="1" customWidth="1"/>
  </cols>
  <sheetData>
    <row r="1" spans="1:26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M1" s="2" t="s">
        <v>1</v>
      </c>
      <c r="N1" s="2"/>
      <c r="O1" s="2"/>
      <c r="P1" s="2"/>
      <c r="Q1" s="2"/>
      <c r="S1" s="3"/>
    </row>
    <row r="2" spans="1:26" x14ac:dyDescent="0.35"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s="4" t="s">
        <v>9</v>
      </c>
      <c r="M2" s="5" t="s">
        <v>4</v>
      </c>
      <c r="N2" s="5" t="s">
        <v>5</v>
      </c>
      <c r="O2" s="5" t="s">
        <v>6</v>
      </c>
      <c r="P2" s="5" t="s">
        <v>7</v>
      </c>
      <c r="Q2" t="s">
        <v>8</v>
      </c>
      <c r="R2" s="6" t="s">
        <v>9</v>
      </c>
      <c r="S2" s="3"/>
    </row>
    <row r="3" spans="1:26" x14ac:dyDescent="0.35">
      <c r="B3">
        <v>1</v>
      </c>
      <c r="C3" t="s">
        <v>10</v>
      </c>
      <c r="D3" t="s">
        <v>10</v>
      </c>
      <c r="E3">
        <v>1</v>
      </c>
      <c r="F3">
        <v>50</v>
      </c>
      <c r="G3">
        <v>4</v>
      </c>
      <c r="H3">
        <v>8</v>
      </c>
      <c r="I3">
        <v>35</v>
      </c>
      <c r="J3" s="4">
        <f>SUM(E3:I3)</f>
        <v>98</v>
      </c>
      <c r="M3" s="7">
        <f>E3/$J3*100</f>
        <v>1.0204081632653061</v>
      </c>
      <c r="N3" s="7">
        <f t="shared" ref="M3:Q7" si="0">F3/$J3*100</f>
        <v>51.020408163265309</v>
      </c>
      <c r="O3" s="7">
        <f t="shared" si="0"/>
        <v>4.0816326530612246</v>
      </c>
      <c r="P3" s="7">
        <f t="shared" si="0"/>
        <v>8.1632653061224492</v>
      </c>
      <c r="Q3" s="7">
        <f t="shared" si="0"/>
        <v>35.714285714285715</v>
      </c>
      <c r="R3" s="8">
        <f>SUM(M3:Q3)</f>
        <v>100</v>
      </c>
      <c r="S3" s="9"/>
    </row>
    <row r="4" spans="1:26" x14ac:dyDescent="0.35">
      <c r="B4">
        <v>2</v>
      </c>
      <c r="C4" t="s">
        <v>10</v>
      </c>
      <c r="D4" t="s">
        <v>11</v>
      </c>
      <c r="E4">
        <v>1</v>
      </c>
      <c r="F4">
        <v>50</v>
      </c>
      <c r="G4">
        <v>6</v>
      </c>
      <c r="H4">
        <v>12</v>
      </c>
      <c r="I4">
        <v>35</v>
      </c>
      <c r="J4" s="4">
        <f>SUM(E4:I4)</f>
        <v>104</v>
      </c>
      <c r="M4" s="7">
        <f t="shared" si="0"/>
        <v>0.96153846153846156</v>
      </c>
      <c r="N4" s="7">
        <f t="shared" si="0"/>
        <v>48.07692307692308</v>
      </c>
      <c r="O4" s="7">
        <f t="shared" si="0"/>
        <v>5.7692307692307692</v>
      </c>
      <c r="P4" s="7">
        <f t="shared" si="0"/>
        <v>11.538461538461538</v>
      </c>
      <c r="Q4" s="7">
        <f t="shared" si="0"/>
        <v>33.653846153846153</v>
      </c>
      <c r="R4" s="8">
        <f>SUM(M4:Q4)</f>
        <v>100</v>
      </c>
      <c r="S4" s="9"/>
    </row>
    <row r="5" spans="1:26" x14ac:dyDescent="0.35">
      <c r="B5">
        <v>3</v>
      </c>
      <c r="C5" t="s">
        <v>10</v>
      </c>
      <c r="D5" t="s">
        <v>12</v>
      </c>
      <c r="E5">
        <v>1</v>
      </c>
      <c r="F5">
        <v>50</v>
      </c>
      <c r="G5">
        <v>2</v>
      </c>
      <c r="H5">
        <v>4</v>
      </c>
      <c r="I5">
        <v>35</v>
      </c>
      <c r="J5" s="4">
        <f>SUM(E5:I5)</f>
        <v>92</v>
      </c>
      <c r="M5" s="7">
        <f t="shared" si="0"/>
        <v>1.0869565217391304</v>
      </c>
      <c r="N5" s="7">
        <f t="shared" si="0"/>
        <v>54.347826086956516</v>
      </c>
      <c r="O5" s="7">
        <f t="shared" si="0"/>
        <v>2.1739130434782608</v>
      </c>
      <c r="P5" s="7">
        <f t="shared" si="0"/>
        <v>4.3478260869565215</v>
      </c>
      <c r="Q5" s="7">
        <f t="shared" si="0"/>
        <v>38.04347826086957</v>
      </c>
      <c r="R5" s="8">
        <f>SUM(M5:Q5)</f>
        <v>100</v>
      </c>
      <c r="S5" s="9"/>
    </row>
    <row r="6" spans="1:26" x14ac:dyDescent="0.35">
      <c r="B6">
        <v>4</v>
      </c>
      <c r="C6" t="s">
        <v>11</v>
      </c>
      <c r="D6" t="s">
        <v>10</v>
      </c>
      <c r="E6">
        <v>1</v>
      </c>
      <c r="F6">
        <v>65</v>
      </c>
      <c r="G6">
        <v>4</v>
      </c>
      <c r="H6">
        <v>8</v>
      </c>
      <c r="I6">
        <v>35</v>
      </c>
      <c r="J6" s="4">
        <f>SUM(E6:I6)</f>
        <v>113</v>
      </c>
      <c r="M6" s="7">
        <f t="shared" si="0"/>
        <v>0.88495575221238942</v>
      </c>
      <c r="N6" s="7">
        <f t="shared" si="0"/>
        <v>57.522123893805308</v>
      </c>
      <c r="O6" s="7">
        <f t="shared" si="0"/>
        <v>3.5398230088495577</v>
      </c>
      <c r="P6" s="7">
        <f t="shared" si="0"/>
        <v>7.0796460176991154</v>
      </c>
      <c r="Q6" s="7">
        <f t="shared" si="0"/>
        <v>30.973451327433626</v>
      </c>
      <c r="R6" s="8">
        <f>SUM(M6:Q6)</f>
        <v>100</v>
      </c>
      <c r="S6" s="9"/>
    </row>
    <row r="7" spans="1:26" x14ac:dyDescent="0.35">
      <c r="B7">
        <v>5</v>
      </c>
      <c r="C7" t="s">
        <v>12</v>
      </c>
      <c r="D7" t="s">
        <v>10</v>
      </c>
      <c r="E7">
        <v>1</v>
      </c>
      <c r="F7">
        <v>35</v>
      </c>
      <c r="G7">
        <v>4</v>
      </c>
      <c r="H7">
        <v>8</v>
      </c>
      <c r="I7">
        <v>35</v>
      </c>
      <c r="J7" s="4">
        <f>SUM(E7:I7)</f>
        <v>83</v>
      </c>
      <c r="M7" s="7">
        <f t="shared" si="0"/>
        <v>1.2048192771084338</v>
      </c>
      <c r="N7" s="7">
        <f t="shared" si="0"/>
        <v>42.168674698795186</v>
      </c>
      <c r="O7" s="7">
        <f t="shared" si="0"/>
        <v>4.8192771084337354</v>
      </c>
      <c r="P7" s="7">
        <f t="shared" si="0"/>
        <v>9.6385542168674707</v>
      </c>
      <c r="Q7" s="7">
        <f t="shared" si="0"/>
        <v>42.168674698795186</v>
      </c>
      <c r="R7" s="8">
        <f>SUM(M7:Q7)</f>
        <v>100.00000000000001</v>
      </c>
      <c r="S7" s="9"/>
    </row>
    <row r="9" spans="1:26" x14ac:dyDescent="0.35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6" ht="15" thickBot="1" x14ac:dyDescent="0.4"/>
    <row r="11" spans="1:26" x14ac:dyDescent="0.35">
      <c r="A11" s="1" t="s">
        <v>14</v>
      </c>
      <c r="B11" s="1"/>
      <c r="C11" s="1"/>
      <c r="D11" s="1"/>
      <c r="E11" s="1"/>
      <c r="G11" t="s">
        <v>15</v>
      </c>
      <c r="P11" s="11" t="s">
        <v>16</v>
      </c>
      <c r="Q11" s="12"/>
      <c r="R11" s="12"/>
      <c r="S11" s="12"/>
      <c r="T11" s="12"/>
      <c r="U11" s="13"/>
      <c r="W11" s="14" t="s">
        <v>17</v>
      </c>
      <c r="X11" s="15"/>
      <c r="Y11" s="15"/>
      <c r="Z11" s="16"/>
    </row>
    <row r="12" spans="1:26" x14ac:dyDescent="0.35">
      <c r="B12" t="s">
        <v>18</v>
      </c>
      <c r="C12" t="s">
        <v>19</v>
      </c>
      <c r="D12" t="s">
        <v>20</v>
      </c>
      <c r="E12" t="s">
        <v>21</v>
      </c>
      <c r="I12" s="17" t="s">
        <v>22</v>
      </c>
      <c r="J12" s="17"/>
      <c r="K12" s="17"/>
      <c r="L12" s="17"/>
      <c r="P12" s="18" t="s">
        <v>23</v>
      </c>
      <c r="U12" s="19"/>
      <c r="W12" s="20" t="s">
        <v>24</v>
      </c>
      <c r="X12" s="21"/>
      <c r="Y12" s="21"/>
      <c r="Z12" s="22"/>
    </row>
    <row r="13" spans="1:26" x14ac:dyDescent="0.35">
      <c r="A13" s="23" t="s">
        <v>25</v>
      </c>
      <c r="B13" s="23">
        <v>16</v>
      </c>
      <c r="C13" s="23">
        <v>2.1</v>
      </c>
      <c r="D13" s="23">
        <v>5.8</v>
      </c>
      <c r="E13" s="23">
        <v>4.3</v>
      </c>
      <c r="H13" t="s">
        <v>4</v>
      </c>
      <c r="I13" s="23" t="s">
        <v>18</v>
      </c>
      <c r="J13" s="23" t="s">
        <v>19</v>
      </c>
      <c r="K13" s="23" t="s">
        <v>20</v>
      </c>
      <c r="L13" s="23" t="s">
        <v>21</v>
      </c>
      <c r="M13" t="s">
        <v>6</v>
      </c>
      <c r="N13" t="s">
        <v>7</v>
      </c>
      <c r="P13" s="18"/>
      <c r="Q13" t="s">
        <v>4</v>
      </c>
      <c r="R13" t="s">
        <v>18</v>
      </c>
      <c r="S13" t="s">
        <v>19</v>
      </c>
      <c r="T13" t="s">
        <v>6</v>
      </c>
      <c r="U13" s="19" t="s">
        <v>7</v>
      </c>
      <c r="W13" s="20"/>
      <c r="X13" s="21" t="s">
        <v>4</v>
      </c>
      <c r="Y13" s="21" t="s">
        <v>18</v>
      </c>
      <c r="Z13" s="22" t="s">
        <v>26</v>
      </c>
    </row>
    <row r="14" spans="1:26" x14ac:dyDescent="0.35">
      <c r="A14" s="24"/>
      <c r="B14" s="24"/>
      <c r="C14" s="24"/>
      <c r="D14" s="24"/>
      <c r="E14" s="24"/>
      <c r="F14" s="24"/>
      <c r="G14" t="s">
        <v>27</v>
      </c>
      <c r="H14" s="7">
        <v>1</v>
      </c>
      <c r="I14" s="25">
        <f>B13*51/100</f>
        <v>8.16</v>
      </c>
      <c r="J14" s="25">
        <f>C13*51/100</f>
        <v>1.0710000000000002</v>
      </c>
      <c r="K14" s="25">
        <f>D13*51/100</f>
        <v>2.9580000000000002</v>
      </c>
      <c r="L14" s="25">
        <f>E13*51/100</f>
        <v>2.1929999999999996</v>
      </c>
      <c r="M14" s="7">
        <v>4.0999999999999996</v>
      </c>
      <c r="N14" s="7">
        <v>8.1999999999999993</v>
      </c>
      <c r="O14" s="26" t="s">
        <v>28</v>
      </c>
      <c r="P14" s="18" t="s">
        <v>27</v>
      </c>
      <c r="Q14" s="7">
        <f>H14</f>
        <v>1</v>
      </c>
      <c r="R14" s="7">
        <f>I14</f>
        <v>8.16</v>
      </c>
      <c r="S14" s="7">
        <f>J14</f>
        <v>1.0710000000000002</v>
      </c>
      <c r="T14" s="7">
        <f>K14+M14</f>
        <v>7.0579999999999998</v>
      </c>
      <c r="U14" s="27">
        <f>L14+N14</f>
        <v>10.392999999999999</v>
      </c>
      <c r="V14" s="26" t="s">
        <v>28</v>
      </c>
      <c r="W14" s="20" t="s">
        <v>27</v>
      </c>
      <c r="X14" s="28">
        <f>Q14</f>
        <v>1</v>
      </c>
      <c r="Y14" s="28">
        <f>R14</f>
        <v>8.16</v>
      </c>
      <c r="Z14" s="29">
        <f>S14+T14+U14</f>
        <v>18.521999999999998</v>
      </c>
    </row>
    <row r="15" spans="1:26" x14ac:dyDescent="0.35">
      <c r="A15" s="24"/>
      <c r="B15" s="24"/>
      <c r="C15" s="24"/>
      <c r="D15" s="24"/>
      <c r="E15" s="24"/>
      <c r="F15" s="24"/>
      <c r="P15" s="18"/>
      <c r="U15" s="19"/>
      <c r="W15" s="20"/>
      <c r="X15" s="21"/>
      <c r="Y15" s="21"/>
      <c r="Z15" s="22"/>
    </row>
    <row r="16" spans="1:26" x14ac:dyDescent="0.35">
      <c r="A16" s="24"/>
      <c r="B16" s="24"/>
      <c r="C16" s="24"/>
      <c r="D16" s="24"/>
      <c r="E16" s="24"/>
      <c r="F16" s="24"/>
      <c r="I16" s="17" t="s">
        <v>29</v>
      </c>
      <c r="J16" s="17"/>
      <c r="K16" s="17"/>
      <c r="L16" s="17"/>
      <c r="P16" s="18"/>
      <c r="U16" s="19"/>
      <c r="W16" s="20"/>
      <c r="X16" s="21"/>
      <c r="Y16" s="21"/>
      <c r="Z16" s="22"/>
    </row>
    <row r="17" spans="1:26" x14ac:dyDescent="0.35">
      <c r="A17" s="24"/>
      <c r="B17" s="24"/>
      <c r="C17" s="24"/>
      <c r="D17" s="24"/>
      <c r="E17" s="24"/>
      <c r="F17" s="24"/>
      <c r="H17" t="s">
        <v>4</v>
      </c>
      <c r="I17" s="23" t="s">
        <v>18</v>
      </c>
      <c r="J17" s="23" t="s">
        <v>19</v>
      </c>
      <c r="K17" s="23" t="s">
        <v>20</v>
      </c>
      <c r="L17" s="23" t="s">
        <v>21</v>
      </c>
      <c r="M17" t="s">
        <v>6</v>
      </c>
      <c r="N17" t="s">
        <v>7</v>
      </c>
      <c r="P17" s="18"/>
      <c r="Q17" t="s">
        <v>4</v>
      </c>
      <c r="R17" t="s">
        <v>18</v>
      </c>
      <c r="S17" t="s">
        <v>19</v>
      </c>
      <c r="T17" t="s">
        <v>6</v>
      </c>
      <c r="U17" s="19" t="s">
        <v>7</v>
      </c>
      <c r="W17" s="20"/>
      <c r="X17" s="21" t="s">
        <v>4</v>
      </c>
      <c r="Y17" s="21" t="s">
        <v>18</v>
      </c>
      <c r="Z17" s="22" t="s">
        <v>26</v>
      </c>
    </row>
    <row r="18" spans="1:26" x14ac:dyDescent="0.35">
      <c r="A18" s="24"/>
      <c r="B18" s="24"/>
      <c r="C18" s="24"/>
      <c r="D18" s="24"/>
      <c r="E18" s="24"/>
      <c r="F18" s="24"/>
      <c r="G18" t="s">
        <v>30</v>
      </c>
      <c r="H18" s="7">
        <v>1</v>
      </c>
      <c r="I18" s="25">
        <f>B13*48.1/100</f>
        <v>7.6960000000000006</v>
      </c>
      <c r="J18" s="25">
        <f>C13*48.1/100</f>
        <v>1.0101</v>
      </c>
      <c r="K18" s="25">
        <f>D13*48.1/100</f>
        <v>2.7898000000000001</v>
      </c>
      <c r="L18" s="25">
        <f>E13*48.1/100</f>
        <v>2.0682999999999998</v>
      </c>
      <c r="M18" s="7">
        <v>5.8</v>
      </c>
      <c r="N18" s="7">
        <v>11.5</v>
      </c>
      <c r="O18" s="26" t="s">
        <v>28</v>
      </c>
      <c r="P18" s="18" t="s">
        <v>30</v>
      </c>
      <c r="Q18" s="7">
        <f>H18</f>
        <v>1</v>
      </c>
      <c r="R18" s="7">
        <f>I18</f>
        <v>7.6960000000000006</v>
      </c>
      <c r="S18" s="7">
        <f>J18</f>
        <v>1.0101</v>
      </c>
      <c r="T18" s="7">
        <f>K18+M18</f>
        <v>8.5898000000000003</v>
      </c>
      <c r="U18" s="27">
        <f>L18+N18</f>
        <v>13.568300000000001</v>
      </c>
      <c r="V18" s="26" t="s">
        <v>28</v>
      </c>
      <c r="W18" s="20" t="s">
        <v>30</v>
      </c>
      <c r="X18" s="28">
        <f>Q18</f>
        <v>1</v>
      </c>
      <c r="Y18" s="28">
        <f>R18</f>
        <v>7.6960000000000006</v>
      </c>
      <c r="Z18" s="29">
        <f>S18+T18+U18</f>
        <v>23.168199999999999</v>
      </c>
    </row>
    <row r="19" spans="1:26" x14ac:dyDescent="0.35">
      <c r="A19" s="24"/>
      <c r="B19" s="24"/>
      <c r="C19" s="24"/>
      <c r="D19" s="24"/>
      <c r="E19" s="24"/>
      <c r="F19" s="24"/>
      <c r="P19" s="18"/>
      <c r="U19" s="19"/>
      <c r="W19" s="20"/>
      <c r="X19" s="21"/>
      <c r="Y19" s="21"/>
      <c r="Z19" s="22"/>
    </row>
    <row r="20" spans="1:26" x14ac:dyDescent="0.35">
      <c r="I20" s="17" t="s">
        <v>31</v>
      </c>
      <c r="J20" s="17"/>
      <c r="K20" s="17"/>
      <c r="L20" s="17"/>
      <c r="P20" s="18"/>
      <c r="U20" s="19"/>
      <c r="W20" s="20"/>
      <c r="X20" s="21"/>
      <c r="Y20" s="21"/>
      <c r="Z20" s="22"/>
    </row>
    <row r="21" spans="1:26" x14ac:dyDescent="0.35">
      <c r="H21" t="s">
        <v>4</v>
      </c>
      <c r="I21" s="23" t="s">
        <v>18</v>
      </c>
      <c r="J21" s="23" t="s">
        <v>19</v>
      </c>
      <c r="K21" s="23" t="s">
        <v>20</v>
      </c>
      <c r="L21" s="23" t="s">
        <v>21</v>
      </c>
      <c r="M21" t="s">
        <v>6</v>
      </c>
      <c r="N21" t="s">
        <v>7</v>
      </c>
      <c r="P21" s="18"/>
      <c r="Q21" t="s">
        <v>4</v>
      </c>
      <c r="R21" t="s">
        <v>18</v>
      </c>
      <c r="S21" t="s">
        <v>19</v>
      </c>
      <c r="T21" t="s">
        <v>6</v>
      </c>
      <c r="U21" s="19" t="s">
        <v>7</v>
      </c>
      <c r="W21" s="20"/>
      <c r="X21" s="21" t="s">
        <v>4</v>
      </c>
      <c r="Y21" s="21" t="s">
        <v>18</v>
      </c>
      <c r="Z21" s="22" t="s">
        <v>26</v>
      </c>
    </row>
    <row r="22" spans="1:26" x14ac:dyDescent="0.35">
      <c r="G22" t="s">
        <v>32</v>
      </c>
      <c r="H22" s="7">
        <v>1.1000000000000001</v>
      </c>
      <c r="I22" s="25">
        <f>B13*54.3/100</f>
        <v>8.6879999999999988</v>
      </c>
      <c r="J22" s="25">
        <f>C13*54.3/100</f>
        <v>1.1403000000000001</v>
      </c>
      <c r="K22" s="25">
        <f>D13*54.3/100</f>
        <v>3.1494</v>
      </c>
      <c r="L22" s="25">
        <f>E13*54.3/100</f>
        <v>2.3348999999999998</v>
      </c>
      <c r="M22" s="7">
        <v>2.2000000000000002</v>
      </c>
      <c r="N22" s="7">
        <v>4.3</v>
      </c>
      <c r="O22" s="26" t="s">
        <v>28</v>
      </c>
      <c r="P22" s="18" t="s">
        <v>32</v>
      </c>
      <c r="Q22" s="7">
        <f>H22</f>
        <v>1.1000000000000001</v>
      </c>
      <c r="R22" s="7">
        <f>I22</f>
        <v>8.6879999999999988</v>
      </c>
      <c r="S22" s="7">
        <f>J22</f>
        <v>1.1403000000000001</v>
      </c>
      <c r="T22" s="7">
        <f>K22+M22</f>
        <v>5.3494000000000002</v>
      </c>
      <c r="U22" s="27">
        <f>L22+N22</f>
        <v>6.6349</v>
      </c>
      <c r="V22" s="26" t="s">
        <v>28</v>
      </c>
      <c r="W22" s="20" t="s">
        <v>32</v>
      </c>
      <c r="X22" s="28">
        <f>Q22</f>
        <v>1.1000000000000001</v>
      </c>
      <c r="Y22" s="28">
        <f>R22</f>
        <v>8.6879999999999988</v>
      </c>
      <c r="Z22" s="29">
        <f>S22+T22+U22</f>
        <v>13.124600000000001</v>
      </c>
    </row>
    <row r="23" spans="1:26" x14ac:dyDescent="0.35">
      <c r="P23" s="18"/>
      <c r="U23" s="19"/>
      <c r="W23" s="20"/>
      <c r="X23" s="21"/>
      <c r="Y23" s="21"/>
      <c r="Z23" s="22"/>
    </row>
    <row r="24" spans="1:26" x14ac:dyDescent="0.35">
      <c r="I24" s="17" t="s">
        <v>33</v>
      </c>
      <c r="J24" s="17"/>
      <c r="K24" s="17"/>
      <c r="L24" s="17"/>
      <c r="P24" s="18"/>
      <c r="U24" s="19"/>
      <c r="W24" s="20"/>
      <c r="X24" s="21"/>
      <c r="Y24" s="21"/>
      <c r="Z24" s="22"/>
    </row>
    <row r="25" spans="1:26" x14ac:dyDescent="0.35">
      <c r="H25" t="s">
        <v>4</v>
      </c>
      <c r="I25" s="23" t="s">
        <v>18</v>
      </c>
      <c r="J25" s="23" t="s">
        <v>19</v>
      </c>
      <c r="K25" s="23" t="s">
        <v>20</v>
      </c>
      <c r="L25" s="23" t="s">
        <v>21</v>
      </c>
      <c r="M25" t="s">
        <v>6</v>
      </c>
      <c r="N25" t="s">
        <v>7</v>
      </c>
      <c r="P25" s="18"/>
      <c r="Q25" t="s">
        <v>4</v>
      </c>
      <c r="R25" t="s">
        <v>18</v>
      </c>
      <c r="S25" t="s">
        <v>19</v>
      </c>
      <c r="T25" t="s">
        <v>6</v>
      </c>
      <c r="U25" s="19" t="s">
        <v>7</v>
      </c>
      <c r="W25" s="20"/>
      <c r="X25" s="21" t="s">
        <v>4</v>
      </c>
      <c r="Y25" s="21" t="s">
        <v>18</v>
      </c>
      <c r="Z25" s="22" t="s">
        <v>26</v>
      </c>
    </row>
    <row r="26" spans="1:26" x14ac:dyDescent="0.35">
      <c r="G26" t="s">
        <v>34</v>
      </c>
      <c r="H26" s="7">
        <v>0.9</v>
      </c>
      <c r="I26" s="25">
        <f>B13*57.5/100</f>
        <v>9.1999999999999993</v>
      </c>
      <c r="J26" s="25">
        <f>C13*57.5/100</f>
        <v>1.2075</v>
      </c>
      <c r="K26" s="25">
        <f>D13*57.5/100</f>
        <v>3.335</v>
      </c>
      <c r="L26" s="25">
        <f>E13*57.5/100</f>
        <v>2.4725000000000001</v>
      </c>
      <c r="M26" s="7">
        <v>3.5</v>
      </c>
      <c r="N26" s="7">
        <v>7.1</v>
      </c>
      <c r="O26" s="26" t="s">
        <v>28</v>
      </c>
      <c r="P26" s="18" t="s">
        <v>34</v>
      </c>
      <c r="Q26" s="7">
        <f>H26</f>
        <v>0.9</v>
      </c>
      <c r="R26" s="7">
        <f>I26</f>
        <v>9.1999999999999993</v>
      </c>
      <c r="S26" s="7">
        <f>J26</f>
        <v>1.2075</v>
      </c>
      <c r="T26" s="7">
        <f>K26+M26</f>
        <v>6.835</v>
      </c>
      <c r="U26" s="27">
        <f>L26+N26</f>
        <v>9.5724999999999998</v>
      </c>
      <c r="V26" s="26" t="s">
        <v>28</v>
      </c>
      <c r="W26" s="20" t="s">
        <v>34</v>
      </c>
      <c r="X26" s="28">
        <f>Q26</f>
        <v>0.9</v>
      </c>
      <c r="Y26" s="28">
        <f>R26</f>
        <v>9.1999999999999993</v>
      </c>
      <c r="Z26" s="29">
        <f>S26+T26+U26</f>
        <v>17.615000000000002</v>
      </c>
    </row>
    <row r="27" spans="1:26" x14ac:dyDescent="0.35">
      <c r="P27" s="18"/>
      <c r="U27" s="19"/>
      <c r="W27" s="20"/>
      <c r="X27" s="21"/>
      <c r="Y27" s="21"/>
      <c r="Z27" s="22"/>
    </row>
    <row r="28" spans="1:26" x14ac:dyDescent="0.35">
      <c r="I28" s="17" t="s">
        <v>35</v>
      </c>
      <c r="J28" s="17"/>
      <c r="K28" s="17"/>
      <c r="L28" s="17"/>
      <c r="P28" s="18"/>
      <c r="U28" s="19"/>
      <c r="W28" s="20"/>
      <c r="X28" s="21"/>
      <c r="Y28" s="21"/>
      <c r="Z28" s="22"/>
    </row>
    <row r="29" spans="1:26" x14ac:dyDescent="0.35">
      <c r="H29" t="s">
        <v>4</v>
      </c>
      <c r="I29" s="23" t="s">
        <v>18</v>
      </c>
      <c r="J29" s="23" t="s">
        <v>19</v>
      </c>
      <c r="K29" s="23" t="s">
        <v>20</v>
      </c>
      <c r="L29" s="23" t="s">
        <v>21</v>
      </c>
      <c r="M29" t="s">
        <v>6</v>
      </c>
      <c r="N29" t="s">
        <v>7</v>
      </c>
      <c r="P29" s="18"/>
      <c r="Q29" t="s">
        <v>4</v>
      </c>
      <c r="R29" t="s">
        <v>18</v>
      </c>
      <c r="S29" t="s">
        <v>19</v>
      </c>
      <c r="T29" t="s">
        <v>6</v>
      </c>
      <c r="U29" s="19" t="s">
        <v>7</v>
      </c>
      <c r="W29" s="20"/>
      <c r="X29" s="21" t="s">
        <v>4</v>
      </c>
      <c r="Y29" s="21" t="s">
        <v>18</v>
      </c>
      <c r="Z29" s="22" t="s">
        <v>26</v>
      </c>
    </row>
    <row r="30" spans="1:26" ht="15" thickBot="1" x14ac:dyDescent="0.4">
      <c r="G30" t="s">
        <v>36</v>
      </c>
      <c r="H30" s="7">
        <v>1.2</v>
      </c>
      <c r="I30" s="25">
        <f>B13*42.2/100</f>
        <v>6.7520000000000007</v>
      </c>
      <c r="J30" s="25">
        <f>C13*42.2/100</f>
        <v>0.8862000000000001</v>
      </c>
      <c r="K30" s="25">
        <f>D13*42.2/100</f>
        <v>2.4476</v>
      </c>
      <c r="L30" s="25">
        <f>E13*42.2/100</f>
        <v>1.8146</v>
      </c>
      <c r="M30" s="7">
        <v>4.8</v>
      </c>
      <c r="N30" s="7">
        <v>9.6</v>
      </c>
      <c r="O30" s="26" t="s">
        <v>28</v>
      </c>
      <c r="P30" s="30" t="s">
        <v>36</v>
      </c>
      <c r="Q30" s="31">
        <f>H30</f>
        <v>1.2</v>
      </c>
      <c r="R30" s="31">
        <f>I30</f>
        <v>6.7520000000000007</v>
      </c>
      <c r="S30" s="31">
        <f>J30</f>
        <v>0.8862000000000001</v>
      </c>
      <c r="T30" s="31">
        <f>K30+M30</f>
        <v>7.2476000000000003</v>
      </c>
      <c r="U30" s="32">
        <f>L30+N30</f>
        <v>11.4146</v>
      </c>
      <c r="V30" s="26" t="s">
        <v>28</v>
      </c>
      <c r="W30" s="33" t="s">
        <v>36</v>
      </c>
      <c r="X30" s="34">
        <f>Q30</f>
        <v>1.2</v>
      </c>
      <c r="Y30" s="34">
        <f>R30</f>
        <v>6.7520000000000007</v>
      </c>
      <c r="Z30" s="35">
        <f>S30+T30+U30</f>
        <v>19.548400000000001</v>
      </c>
    </row>
  </sheetData>
  <mergeCells count="9">
    <mergeCell ref="I20:L20"/>
    <mergeCell ref="I24:L24"/>
    <mergeCell ref="I28:L28"/>
    <mergeCell ref="B1:J1"/>
    <mergeCell ref="M1:Q1"/>
    <mergeCell ref="A9:Y9"/>
    <mergeCell ref="A11:E11"/>
    <mergeCell ref="I12:L12"/>
    <mergeCell ref="I16:L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Nicholls</dc:creator>
  <cp:lastModifiedBy>Beth Nicholls</cp:lastModifiedBy>
  <dcterms:created xsi:type="dcterms:W3CDTF">2020-12-23T10:55:46Z</dcterms:created>
  <dcterms:modified xsi:type="dcterms:W3CDTF">2020-12-23T10:56:16Z</dcterms:modified>
</cp:coreProperties>
</file>