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nd\Desktop\"/>
    </mc:Choice>
  </mc:AlternateContent>
  <bookViews>
    <workbookView xWindow="0" yWindow="0" windowWidth="23250" windowHeight="13170"/>
  </bookViews>
  <sheets>
    <sheet name="Overview" sheetId="1" r:id="rId1"/>
    <sheet name="Sheet A" sheetId="2" r:id="rId2"/>
    <sheet name="Sheet B" sheetId="3" r:id="rId3"/>
    <sheet name="Sheet C" sheetId="5" r:id="rId4"/>
    <sheet name="Sheet D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3" i="5" l="1"/>
  <c r="I54" i="5"/>
  <c r="J4" i="5"/>
  <c r="D4" i="5"/>
  <c r="E100" i="5" l="1"/>
  <c r="E34" i="5"/>
  <c r="E23" i="5"/>
  <c r="E48" i="5"/>
  <c r="E67" i="5"/>
  <c r="E161" i="5"/>
  <c r="E43" i="5"/>
  <c r="E22" i="5"/>
  <c r="E58" i="5"/>
  <c r="E64" i="5"/>
  <c r="E204" i="5"/>
  <c r="E110" i="5"/>
  <c r="E39" i="5"/>
  <c r="E29" i="5"/>
  <c r="E18" i="5"/>
  <c r="E53" i="5"/>
  <c r="E91" i="5"/>
  <c r="E75" i="5"/>
  <c r="E59" i="5"/>
  <c r="E193" i="5"/>
  <c r="E180" i="5"/>
  <c r="E140" i="5"/>
  <c r="E45" i="5"/>
  <c r="E13" i="5"/>
  <c r="E83" i="5"/>
  <c r="E99" i="5"/>
  <c r="E33" i="5"/>
  <c r="E11" i="5"/>
  <c r="E80" i="5"/>
  <c r="E194" i="5"/>
  <c r="E150" i="5"/>
  <c r="E38" i="5"/>
  <c r="E27" i="5"/>
  <c r="E17" i="5"/>
  <c r="E51" i="5"/>
  <c r="E88" i="5"/>
  <c r="E72" i="5"/>
  <c r="E211" i="5"/>
  <c r="E200" i="5"/>
  <c r="E124" i="5"/>
  <c r="F22" i="5"/>
  <c r="H22" i="5" s="1"/>
  <c r="E176" i="5"/>
  <c r="E168" i="5"/>
  <c r="E157" i="5"/>
  <c r="E146" i="5"/>
  <c r="E133" i="5"/>
  <c r="F39" i="5"/>
  <c r="H39" i="5" s="1"/>
  <c r="F49" i="5"/>
  <c r="F77" i="5"/>
  <c r="H77" i="5" s="1"/>
  <c r="F212" i="5"/>
  <c r="F170" i="5"/>
  <c r="E42" i="5"/>
  <c r="E37" i="5"/>
  <c r="E31" i="5"/>
  <c r="E26" i="5"/>
  <c r="E21" i="5"/>
  <c r="E15" i="5"/>
  <c r="E10" i="5"/>
  <c r="E50" i="5"/>
  <c r="E95" i="5"/>
  <c r="E87" i="5"/>
  <c r="E79" i="5"/>
  <c r="E71" i="5"/>
  <c r="E63" i="5"/>
  <c r="E210" i="5"/>
  <c r="E203" i="5"/>
  <c r="E198" i="5"/>
  <c r="E190" i="5"/>
  <c r="E185" i="5"/>
  <c r="E175" i="5"/>
  <c r="E166" i="5"/>
  <c r="E156" i="5"/>
  <c r="E145" i="5"/>
  <c r="E132" i="5"/>
  <c r="E118" i="5"/>
  <c r="F38" i="5"/>
  <c r="H38" i="5" s="1"/>
  <c r="F58" i="5"/>
  <c r="H58" i="5" s="1"/>
  <c r="F64" i="5"/>
  <c r="H64" i="5" s="1"/>
  <c r="F122" i="5"/>
  <c r="F80" i="5"/>
  <c r="H80" i="5" s="1"/>
  <c r="E41" i="5"/>
  <c r="E35" i="5"/>
  <c r="E30" i="5"/>
  <c r="E25" i="5"/>
  <c r="E19" i="5"/>
  <c r="E14" i="5"/>
  <c r="E9" i="5"/>
  <c r="E49" i="5"/>
  <c r="E92" i="5"/>
  <c r="E84" i="5"/>
  <c r="E76" i="5"/>
  <c r="E68" i="5"/>
  <c r="E60" i="5"/>
  <c r="E207" i="5"/>
  <c r="E197" i="5"/>
  <c r="E188" i="5"/>
  <c r="E187" i="5"/>
  <c r="E181" i="5"/>
  <c r="E171" i="5"/>
  <c r="E162" i="5"/>
  <c r="E152" i="5"/>
  <c r="E141" i="5"/>
  <c r="E125" i="5"/>
  <c r="E113" i="5"/>
  <c r="F23" i="5"/>
  <c r="H23" i="5" s="1"/>
  <c r="F93" i="5"/>
  <c r="H93" i="5" s="1"/>
  <c r="F61" i="5"/>
  <c r="H61" i="5" s="1"/>
  <c r="F208" i="5"/>
  <c r="F197" i="5"/>
  <c r="F100" i="5"/>
  <c r="F105" i="5"/>
  <c r="F110" i="5"/>
  <c r="F114" i="5"/>
  <c r="F118" i="5"/>
  <c r="F121" i="5"/>
  <c r="F125" i="5"/>
  <c r="F129" i="5"/>
  <c r="F133" i="5"/>
  <c r="F137" i="5"/>
  <c r="F141" i="5"/>
  <c r="F145" i="5"/>
  <c r="F149" i="5"/>
  <c r="F153" i="5"/>
  <c r="F157" i="5"/>
  <c r="F161" i="5"/>
  <c r="F165" i="5"/>
  <c r="F169" i="5"/>
  <c r="F172" i="5"/>
  <c r="F176" i="5"/>
  <c r="F180" i="5"/>
  <c r="F184" i="5"/>
  <c r="F186" i="5"/>
  <c r="F192" i="5"/>
  <c r="F196" i="5"/>
  <c r="F199" i="5"/>
  <c r="F102" i="5"/>
  <c r="F104" i="5"/>
  <c r="F107" i="5"/>
  <c r="F112" i="5"/>
  <c r="F116" i="5"/>
  <c r="F119" i="5"/>
  <c r="F123" i="5"/>
  <c r="F127" i="5"/>
  <c r="F131" i="5"/>
  <c r="F135" i="5"/>
  <c r="F139" i="5"/>
  <c r="F143" i="5"/>
  <c r="F147" i="5"/>
  <c r="F151" i="5"/>
  <c r="F155" i="5"/>
  <c r="F159" i="5"/>
  <c r="F163" i="5"/>
  <c r="F167" i="5"/>
  <c r="F174" i="5"/>
  <c r="F178" i="5"/>
  <c r="F182" i="5"/>
  <c r="F189" i="5"/>
  <c r="F194" i="5"/>
  <c r="F198" i="5"/>
  <c r="F99" i="5"/>
  <c r="F103" i="5"/>
  <c r="F109" i="5"/>
  <c r="F117" i="5"/>
  <c r="F124" i="5"/>
  <c r="F132" i="5"/>
  <c r="F140" i="5"/>
  <c r="F148" i="5"/>
  <c r="F156" i="5"/>
  <c r="F164" i="5"/>
  <c r="F171" i="5"/>
  <c r="F179" i="5"/>
  <c r="F190" i="5"/>
  <c r="F191" i="5"/>
  <c r="F202" i="5"/>
  <c r="F206" i="5"/>
  <c r="F209" i="5"/>
  <c r="F98" i="5"/>
  <c r="F62" i="5"/>
  <c r="H62" i="5" s="1"/>
  <c r="F66" i="5"/>
  <c r="H66" i="5" s="1"/>
  <c r="F70" i="5"/>
  <c r="H70" i="5" s="1"/>
  <c r="F74" i="5"/>
  <c r="H74" i="5" s="1"/>
  <c r="F78" i="5"/>
  <c r="H78" i="5" s="1"/>
  <c r="F82" i="5"/>
  <c r="H82" i="5" s="1"/>
  <c r="F86" i="5"/>
  <c r="H86" i="5" s="1"/>
  <c r="F90" i="5"/>
  <c r="H90" i="5" s="1"/>
  <c r="F94" i="5"/>
  <c r="H94" i="5" s="1"/>
  <c r="F52" i="5"/>
  <c r="F8" i="5"/>
  <c r="H8" i="5" s="1"/>
  <c r="F12" i="5"/>
  <c r="H12" i="5" s="1"/>
  <c r="F16" i="5"/>
  <c r="H16" i="5" s="1"/>
  <c r="F20" i="5"/>
  <c r="H20" i="5" s="1"/>
  <c r="F24" i="5"/>
  <c r="F28" i="5"/>
  <c r="F32" i="5"/>
  <c r="F36" i="5"/>
  <c r="H36" i="5" s="1"/>
  <c r="F40" i="5"/>
  <c r="F44" i="5"/>
  <c r="F106" i="5"/>
  <c r="F111" i="5"/>
  <c r="F126" i="5"/>
  <c r="F134" i="5"/>
  <c r="F142" i="5"/>
  <c r="F150" i="5"/>
  <c r="F158" i="5"/>
  <c r="F166" i="5"/>
  <c r="F173" i="5"/>
  <c r="F181" i="5"/>
  <c r="F193" i="5"/>
  <c r="F200" i="5"/>
  <c r="F203" i="5"/>
  <c r="F210" i="5"/>
  <c r="F59" i="5"/>
  <c r="F63" i="5"/>
  <c r="F67" i="5"/>
  <c r="F71" i="5"/>
  <c r="F75" i="5"/>
  <c r="H75" i="5" s="1"/>
  <c r="F79" i="5"/>
  <c r="H79" i="5" s="1"/>
  <c r="F83" i="5"/>
  <c r="H83" i="5" s="1"/>
  <c r="F87" i="5"/>
  <c r="H87" i="5" s="1"/>
  <c r="F91" i="5"/>
  <c r="H91" i="5" s="1"/>
  <c r="F95" i="5"/>
  <c r="H95" i="5" s="1"/>
  <c r="F48" i="5"/>
  <c r="F53" i="5"/>
  <c r="F9" i="5"/>
  <c r="H9" i="5" s="1"/>
  <c r="F13" i="5"/>
  <c r="F17" i="5"/>
  <c r="H17" i="5" s="1"/>
  <c r="F21" i="5"/>
  <c r="H21" i="5" s="1"/>
  <c r="F25" i="5"/>
  <c r="F29" i="5"/>
  <c r="F33" i="5"/>
  <c r="H33" i="5" s="1"/>
  <c r="F37" i="5"/>
  <c r="H37" i="5" s="1"/>
  <c r="F41" i="5"/>
  <c r="F45" i="5"/>
  <c r="F108" i="5"/>
  <c r="F113" i="5"/>
  <c r="F128" i="5"/>
  <c r="F144" i="5"/>
  <c r="F160" i="5"/>
  <c r="F183" i="5"/>
  <c r="F201" i="5"/>
  <c r="F65" i="5"/>
  <c r="H65" i="5" s="1"/>
  <c r="F73" i="5"/>
  <c r="H73" i="5" s="1"/>
  <c r="F81" i="5"/>
  <c r="F89" i="5"/>
  <c r="H89" i="5" s="1"/>
  <c r="F50" i="5"/>
  <c r="F10" i="5"/>
  <c r="H10" i="5" s="1"/>
  <c r="F18" i="5"/>
  <c r="H18" i="5" s="1"/>
  <c r="F26" i="5"/>
  <c r="G26" i="5" s="1"/>
  <c r="I26" i="5" s="1"/>
  <c r="F34" i="5"/>
  <c r="H34" i="5" s="1"/>
  <c r="F42" i="5"/>
  <c r="H42" i="5" s="1"/>
  <c r="F101" i="5"/>
  <c r="F115" i="5"/>
  <c r="F130" i="5"/>
  <c r="F146" i="5"/>
  <c r="F162" i="5"/>
  <c r="F185" i="5"/>
  <c r="F188" i="5"/>
  <c r="F195" i="5"/>
  <c r="F204" i="5"/>
  <c r="F207" i="5"/>
  <c r="F211" i="5"/>
  <c r="F60" i="5"/>
  <c r="H60" i="5" s="1"/>
  <c r="F68" i="5"/>
  <c r="H68" i="5" s="1"/>
  <c r="F76" i="5"/>
  <c r="H76" i="5" s="1"/>
  <c r="F84" i="5"/>
  <c r="H84" i="5" s="1"/>
  <c r="F92" i="5"/>
  <c r="H92" i="5" s="1"/>
  <c r="F51" i="5"/>
  <c r="F11" i="5"/>
  <c r="H11" i="5" s="1"/>
  <c r="F19" i="5"/>
  <c r="H19" i="5" s="1"/>
  <c r="F27" i="5"/>
  <c r="H27" i="5" s="1"/>
  <c r="F35" i="5"/>
  <c r="H35" i="5" s="1"/>
  <c r="F43" i="5"/>
  <c r="H43" i="5" s="1"/>
  <c r="F120" i="5"/>
  <c r="F136" i="5"/>
  <c r="F152" i="5"/>
  <c r="F168" i="5"/>
  <c r="F175" i="5"/>
  <c r="F31" i="5"/>
  <c r="H31" i="5" s="1"/>
  <c r="F15" i="5"/>
  <c r="F88" i="5"/>
  <c r="H88" i="5" s="1"/>
  <c r="F72" i="5"/>
  <c r="H72" i="5" s="1"/>
  <c r="F154" i="5"/>
  <c r="F30" i="5"/>
  <c r="G30" i="5" s="1"/>
  <c r="I30" i="5" s="1"/>
  <c r="F14" i="5"/>
  <c r="H14" i="5" s="1"/>
  <c r="F85" i="5"/>
  <c r="H85" i="5" s="1"/>
  <c r="F69" i="5"/>
  <c r="H69" i="5" s="1"/>
  <c r="F205" i="5"/>
  <c r="F187" i="5"/>
  <c r="F177" i="5"/>
  <c r="F138" i="5"/>
  <c r="E101" i="5"/>
  <c r="E106" i="5"/>
  <c r="E111" i="5"/>
  <c r="E115" i="5"/>
  <c r="E122" i="5"/>
  <c r="E126" i="5"/>
  <c r="E130" i="5"/>
  <c r="E134" i="5"/>
  <c r="E138" i="5"/>
  <c r="E102" i="5"/>
  <c r="E104" i="5"/>
  <c r="E107" i="5"/>
  <c r="E112" i="5"/>
  <c r="E116" i="5"/>
  <c r="E119" i="5"/>
  <c r="E123" i="5"/>
  <c r="E127" i="5"/>
  <c r="E131" i="5"/>
  <c r="E135" i="5"/>
  <c r="E139" i="5"/>
  <c r="E143" i="5"/>
  <c r="E147" i="5"/>
  <c r="E151" i="5"/>
  <c r="E155" i="5"/>
  <c r="E159" i="5"/>
  <c r="E163" i="5"/>
  <c r="E167" i="5"/>
  <c r="E174" i="5"/>
  <c r="E178" i="5"/>
  <c r="E182" i="5"/>
  <c r="E189" i="5"/>
  <c r="E44" i="5"/>
  <c r="E40" i="5"/>
  <c r="E36" i="5"/>
  <c r="E32" i="5"/>
  <c r="E28" i="5"/>
  <c r="E24" i="5"/>
  <c r="E20" i="5"/>
  <c r="E16" i="5"/>
  <c r="E12" i="5"/>
  <c r="E8" i="5"/>
  <c r="E52" i="5"/>
  <c r="E94" i="5"/>
  <c r="E90" i="5"/>
  <c r="E86" i="5"/>
  <c r="E82" i="5"/>
  <c r="E78" i="5"/>
  <c r="E74" i="5"/>
  <c r="E70" i="5"/>
  <c r="E66" i="5"/>
  <c r="E62" i="5"/>
  <c r="E98" i="5"/>
  <c r="E209" i="5"/>
  <c r="E206" i="5"/>
  <c r="E202" i="5"/>
  <c r="E199" i="5"/>
  <c r="E196" i="5"/>
  <c r="E192" i="5"/>
  <c r="E186" i="5"/>
  <c r="E184" i="5"/>
  <c r="E179" i="5"/>
  <c r="E173" i="5"/>
  <c r="E170" i="5"/>
  <c r="E165" i="5"/>
  <c r="E160" i="5"/>
  <c r="E154" i="5"/>
  <c r="E149" i="5"/>
  <c r="E144" i="5"/>
  <c r="E137" i="5"/>
  <c r="E129" i="5"/>
  <c r="E121" i="5"/>
  <c r="E117" i="5"/>
  <c r="E109" i="5"/>
  <c r="E108" i="5"/>
  <c r="E93" i="5"/>
  <c r="E89" i="5"/>
  <c r="E85" i="5"/>
  <c r="E81" i="5"/>
  <c r="E77" i="5"/>
  <c r="E73" i="5"/>
  <c r="E69" i="5"/>
  <c r="E65" i="5"/>
  <c r="E61" i="5"/>
  <c r="E212" i="5"/>
  <c r="E208" i="5"/>
  <c r="E205" i="5"/>
  <c r="E201" i="5"/>
  <c r="E195" i="5"/>
  <c r="E191" i="5"/>
  <c r="E183" i="5"/>
  <c r="E177" i="5"/>
  <c r="E172" i="5"/>
  <c r="E169" i="5"/>
  <c r="E164" i="5"/>
  <c r="E158" i="5"/>
  <c r="E153" i="5"/>
  <c r="E148" i="5"/>
  <c r="E142" i="5"/>
  <c r="E136" i="5"/>
  <c r="E128" i="5"/>
  <c r="E120" i="5"/>
  <c r="E114" i="5"/>
  <c r="E105" i="5"/>
  <c r="E103" i="5"/>
  <c r="H15" i="5"/>
  <c r="H45" i="5"/>
  <c r="H81" i="5"/>
  <c r="G85" i="5" l="1"/>
  <c r="I85" i="5" s="1"/>
  <c r="G93" i="5"/>
  <c r="I93" i="5" s="1"/>
  <c r="G70" i="5"/>
  <c r="I70" i="5" s="1"/>
  <c r="G86" i="5"/>
  <c r="I86" i="5" s="1"/>
  <c r="G8" i="5"/>
  <c r="I8" i="5" s="1"/>
  <c r="G45" i="5"/>
  <c r="I45" i="5" s="1"/>
  <c r="G88" i="5"/>
  <c r="I88" i="5" s="1"/>
  <c r="H26" i="5"/>
  <c r="G68" i="5"/>
  <c r="I68" i="5" s="1"/>
  <c r="G14" i="5"/>
  <c r="I14" i="5" s="1"/>
  <c r="G75" i="5"/>
  <c r="I75" i="5" s="1"/>
  <c r="G78" i="5"/>
  <c r="I78" i="5" s="1"/>
  <c r="G76" i="5"/>
  <c r="I76" i="5" s="1"/>
  <c r="G89" i="5"/>
  <c r="I89" i="5" s="1"/>
  <c r="G20" i="5"/>
  <c r="I20" i="5" s="1"/>
  <c r="G36" i="5"/>
  <c r="I36" i="5" s="1"/>
  <c r="G21" i="5"/>
  <c r="I21" i="5" s="1"/>
  <c r="G60" i="5"/>
  <c r="I60" i="5" s="1"/>
  <c r="G58" i="5"/>
  <c r="I58" i="5" s="1"/>
  <c r="G79" i="5"/>
  <c r="I79" i="5" s="1"/>
  <c r="G42" i="5"/>
  <c r="I42" i="5" s="1"/>
  <c r="G22" i="5"/>
  <c r="I22" i="5" s="1"/>
  <c r="G31" i="5"/>
  <c r="I31" i="5" s="1"/>
  <c r="G69" i="5"/>
  <c r="I69" i="5" s="1"/>
  <c r="H30" i="5"/>
  <c r="G19" i="5"/>
  <c r="I19" i="5" s="1"/>
  <c r="G9" i="5"/>
  <c r="I9" i="5" s="1"/>
  <c r="G39" i="5"/>
  <c r="I39" i="5" s="1"/>
  <c r="G62" i="5"/>
  <c r="I62" i="5" s="1"/>
  <c r="G72" i="5"/>
  <c r="I72" i="5" s="1"/>
  <c r="G65" i="5"/>
  <c r="I65" i="5" s="1"/>
  <c r="G81" i="5"/>
  <c r="I81" i="5" s="1"/>
  <c r="G35" i="5"/>
  <c r="I35" i="5" s="1"/>
  <c r="G37" i="5"/>
  <c r="I37" i="5" s="1"/>
  <c r="G18" i="5"/>
  <c r="I18" i="5" s="1"/>
  <c r="G94" i="5"/>
  <c r="I94" i="5" s="1"/>
  <c r="G34" i="5"/>
  <c r="I34" i="5" s="1"/>
  <c r="G80" i="5"/>
  <c r="I80" i="5" s="1"/>
  <c r="G95" i="5"/>
  <c r="I95" i="5" s="1"/>
  <c r="G38" i="5"/>
  <c r="I38" i="5" s="1"/>
  <c r="G90" i="5"/>
  <c r="I90" i="5" s="1"/>
  <c r="G27" i="5"/>
  <c r="I27" i="5" s="1"/>
  <c r="G10" i="5"/>
  <c r="I10" i="5" s="1"/>
  <c r="G64" i="5"/>
  <c r="I64" i="5" s="1"/>
  <c r="G91" i="5"/>
  <c r="I91" i="5" s="1"/>
  <c r="G15" i="5"/>
  <c r="I15" i="5" s="1"/>
  <c r="G23" i="5"/>
  <c r="I23" i="5" s="1"/>
  <c r="G74" i="5"/>
  <c r="I74" i="5" s="1"/>
  <c r="G92" i="5"/>
  <c r="I92" i="5" s="1"/>
  <c r="G61" i="5"/>
  <c r="I61" i="5" s="1"/>
  <c r="G77" i="5"/>
  <c r="I77" i="5" s="1"/>
  <c r="G71" i="5"/>
  <c r="I71" i="5" s="1"/>
  <c r="H71" i="5"/>
  <c r="G32" i="5"/>
  <c r="I32" i="5" s="1"/>
  <c r="H32" i="5"/>
  <c r="G73" i="5"/>
  <c r="I73" i="5" s="1"/>
  <c r="G29" i="5"/>
  <c r="I29" i="5" s="1"/>
  <c r="H29" i="5"/>
  <c r="G44" i="5"/>
  <c r="I44" i="5" s="1"/>
  <c r="H44" i="5"/>
  <c r="G43" i="5"/>
  <c r="I43" i="5" s="1"/>
  <c r="G16" i="5"/>
  <c r="I16" i="5" s="1"/>
  <c r="H41" i="5"/>
  <c r="G41" i="5"/>
  <c r="I41" i="5" s="1"/>
  <c r="H25" i="5"/>
  <c r="G25" i="5"/>
  <c r="I25" i="5" s="1"/>
  <c r="G63" i="5"/>
  <c r="I63" i="5" s="1"/>
  <c r="H63" i="5"/>
  <c r="H40" i="5"/>
  <c r="G40" i="5"/>
  <c r="I40" i="5" s="1"/>
  <c r="G24" i="5"/>
  <c r="I24" i="5" s="1"/>
  <c r="H24" i="5"/>
  <c r="G87" i="5"/>
  <c r="I87" i="5" s="1"/>
  <c r="G11" i="5"/>
  <c r="I11" i="5" s="1"/>
  <c r="G17" i="5"/>
  <c r="I17" i="5" s="1"/>
  <c r="H13" i="5"/>
  <c r="G13" i="5"/>
  <c r="I13" i="5" s="1"/>
  <c r="H67" i="5"/>
  <c r="G67" i="5"/>
  <c r="I67" i="5" s="1"/>
  <c r="H28" i="5"/>
  <c r="G28" i="5"/>
  <c r="I28" i="5" s="1"/>
  <c r="G82" i="5"/>
  <c r="I82" i="5" s="1"/>
  <c r="G66" i="5"/>
  <c r="I66" i="5" s="1"/>
  <c r="G12" i="5"/>
  <c r="I12" i="5" s="1"/>
  <c r="G84" i="5"/>
  <c r="I84" i="5" s="1"/>
  <c r="G83" i="5"/>
  <c r="I83" i="5" s="1"/>
  <c r="H59" i="5"/>
  <c r="G59" i="5"/>
  <c r="I59" i="5" s="1"/>
  <c r="G33" i="5"/>
  <c r="I33" i="5" s="1"/>
  <c r="I46" i="5" l="1"/>
  <c r="I56" i="5" s="1"/>
  <c r="I96" i="5"/>
  <c r="I215" i="5" s="1"/>
  <c r="F255" i="4" l="1"/>
  <c r="F216" i="4"/>
  <c r="F129" i="4"/>
  <c r="F113" i="4"/>
  <c r="F97" i="4"/>
  <c r="H4" i="4"/>
  <c r="E14" i="4"/>
  <c r="C4" i="4"/>
  <c r="F339" i="4" s="1"/>
  <c r="E13" i="4"/>
  <c r="F11" i="4"/>
  <c r="F10" i="4"/>
  <c r="F9" i="4"/>
  <c r="E9" i="4"/>
  <c r="F14" i="4" l="1"/>
  <c r="F100" i="4"/>
  <c r="F116" i="4"/>
  <c r="F133" i="4"/>
  <c r="G133" i="4" s="1"/>
  <c r="H133" i="4" s="1"/>
  <c r="F232" i="4"/>
  <c r="F263" i="4"/>
  <c r="F13" i="4"/>
  <c r="F105" i="4"/>
  <c r="F121" i="4"/>
  <c r="F184" i="4"/>
  <c r="F239" i="4"/>
  <c r="F271" i="4"/>
  <c r="F92" i="4"/>
  <c r="F108" i="4"/>
  <c r="F125" i="4"/>
  <c r="F200" i="4"/>
  <c r="F247" i="4"/>
  <c r="F355" i="4"/>
  <c r="G13" i="4"/>
  <c r="H13" i="4" s="1"/>
  <c r="G9" i="4"/>
  <c r="H9" i="4" s="1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G355" i="4" s="1"/>
  <c r="H355" i="4" s="1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G339" i="4" s="1"/>
  <c r="H339" i="4" s="1"/>
  <c r="E338" i="4"/>
  <c r="E337" i="4"/>
  <c r="E336" i="4"/>
  <c r="E335" i="4"/>
  <c r="E334" i="4"/>
  <c r="E333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331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G263" i="4" s="1"/>
  <c r="H263" i="4" s="1"/>
  <c r="E262" i="4"/>
  <c r="E261" i="4"/>
  <c r="E260" i="4"/>
  <c r="E259" i="4"/>
  <c r="E258" i="4"/>
  <c r="E257" i="4"/>
  <c r="E256" i="4"/>
  <c r="E255" i="4"/>
  <c r="G255" i="4" s="1"/>
  <c r="H255" i="4" s="1"/>
  <c r="E254" i="4"/>
  <c r="E253" i="4"/>
  <c r="E252" i="4"/>
  <c r="E251" i="4"/>
  <c r="E250" i="4"/>
  <c r="E249" i="4"/>
  <c r="E248" i="4"/>
  <c r="E247" i="4"/>
  <c r="G247" i="4" s="1"/>
  <c r="H247" i="4" s="1"/>
  <c r="E246" i="4"/>
  <c r="E245" i="4"/>
  <c r="E244" i="4"/>
  <c r="E243" i="4"/>
  <c r="E242" i="4"/>
  <c r="E241" i="4"/>
  <c r="E240" i="4"/>
  <c r="E239" i="4"/>
  <c r="G239" i="4" s="1"/>
  <c r="H239" i="4" s="1"/>
  <c r="E238" i="4"/>
  <c r="E237" i="4"/>
  <c r="E236" i="4"/>
  <c r="E235" i="4"/>
  <c r="E232" i="4"/>
  <c r="G232" i="4" s="1"/>
  <c r="H232" i="4" s="1"/>
  <c r="E228" i="4"/>
  <c r="E224" i="4"/>
  <c r="E220" i="4"/>
  <c r="E216" i="4"/>
  <c r="G216" i="4" s="1"/>
  <c r="H216" i="4" s="1"/>
  <c r="E212" i="4"/>
  <c r="E208" i="4"/>
  <c r="E204" i="4"/>
  <c r="E200" i="4"/>
  <c r="G200" i="4" s="1"/>
  <c r="H200" i="4" s="1"/>
  <c r="E196" i="4"/>
  <c r="E192" i="4"/>
  <c r="E188" i="4"/>
  <c r="E184" i="4"/>
  <c r="G184" i="4" s="1"/>
  <c r="H184" i="4" s="1"/>
  <c r="E180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234" i="4"/>
  <c r="E226" i="4"/>
  <c r="E218" i="4"/>
  <c r="E210" i="4"/>
  <c r="E202" i="4"/>
  <c r="E194" i="4"/>
  <c r="E186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21" i="4"/>
  <c r="G121" i="4" s="1"/>
  <c r="H121" i="4" s="1"/>
  <c r="E117" i="4"/>
  <c r="E113" i="4"/>
  <c r="G113" i="4" s="1"/>
  <c r="H113" i="4" s="1"/>
  <c r="E109" i="4"/>
  <c r="E105" i="4"/>
  <c r="G105" i="4" s="1"/>
  <c r="H105" i="4" s="1"/>
  <c r="E101" i="4"/>
  <c r="E97" i="4"/>
  <c r="G97" i="4" s="1"/>
  <c r="H97" i="4" s="1"/>
  <c r="E93" i="4"/>
  <c r="E332" i="4"/>
  <c r="E231" i="4"/>
  <c r="E223" i="4"/>
  <c r="E215" i="4"/>
  <c r="E207" i="4"/>
  <c r="E199" i="4"/>
  <c r="E191" i="4"/>
  <c r="E183" i="4"/>
  <c r="E134" i="4"/>
  <c r="E132" i="4"/>
  <c r="E130" i="4"/>
  <c r="E128" i="4"/>
  <c r="E126" i="4"/>
  <c r="E124" i="4"/>
  <c r="E122" i="4"/>
  <c r="E118" i="4"/>
  <c r="E114" i="4"/>
  <c r="E110" i="4"/>
  <c r="E106" i="4"/>
  <c r="E102" i="4"/>
  <c r="E98" i="4"/>
  <c r="E94" i="4"/>
  <c r="E92" i="4"/>
  <c r="G92" i="4" s="1"/>
  <c r="H92" i="4" s="1"/>
  <c r="E108" i="4"/>
  <c r="G108" i="4" s="1"/>
  <c r="H108" i="4" s="1"/>
  <c r="E116" i="4"/>
  <c r="G116" i="4" s="1"/>
  <c r="H116" i="4" s="1"/>
  <c r="E125" i="4"/>
  <c r="E133" i="4"/>
  <c r="E179" i="4"/>
  <c r="E227" i="4"/>
  <c r="E8" i="4"/>
  <c r="E12" i="4"/>
  <c r="E16" i="4"/>
  <c r="E20" i="4"/>
  <c r="E24" i="4"/>
  <c r="E28" i="4"/>
  <c r="E30" i="4"/>
  <c r="E34" i="4"/>
  <c r="E38" i="4"/>
  <c r="E42" i="4"/>
  <c r="E44" i="4"/>
  <c r="E48" i="4"/>
  <c r="E52" i="4"/>
  <c r="E54" i="4"/>
  <c r="E58" i="4"/>
  <c r="E62" i="4"/>
  <c r="E66" i="4"/>
  <c r="E70" i="4"/>
  <c r="E72" i="4"/>
  <c r="E76" i="4"/>
  <c r="E80" i="4"/>
  <c r="E82" i="4"/>
  <c r="E84" i="4"/>
  <c r="E88" i="4"/>
  <c r="E90" i="4"/>
  <c r="E95" i="4"/>
  <c r="E103" i="4"/>
  <c r="E111" i="4"/>
  <c r="E119" i="4"/>
  <c r="G125" i="4"/>
  <c r="H125" i="4" s="1"/>
  <c r="E139" i="4"/>
  <c r="E143" i="4"/>
  <c r="E147" i="4"/>
  <c r="E151" i="4"/>
  <c r="E155" i="4"/>
  <c r="E159" i="4"/>
  <c r="E163" i="4"/>
  <c r="E167" i="4"/>
  <c r="E171" i="4"/>
  <c r="E175" i="4"/>
  <c r="F179" i="4"/>
  <c r="G179" i="4" s="1"/>
  <c r="H179" i="4" s="1"/>
  <c r="E190" i="4"/>
  <c r="F195" i="4"/>
  <c r="E206" i="4"/>
  <c r="F211" i="4"/>
  <c r="E222" i="4"/>
  <c r="F227" i="4"/>
  <c r="F281" i="4"/>
  <c r="F8" i="4"/>
  <c r="G8" i="4" s="1"/>
  <c r="H8" i="4" s="1"/>
  <c r="E11" i="4"/>
  <c r="G11" i="4" s="1"/>
  <c r="H11" i="4" s="1"/>
  <c r="F12" i="4"/>
  <c r="E15" i="4"/>
  <c r="F93" i="4"/>
  <c r="G93" i="4" s="1"/>
  <c r="H93" i="4" s="1"/>
  <c r="E96" i="4"/>
  <c r="F101" i="4"/>
  <c r="G101" i="4" s="1"/>
  <c r="H101" i="4" s="1"/>
  <c r="E104" i="4"/>
  <c r="F109" i="4"/>
  <c r="G109" i="4" s="1"/>
  <c r="H109" i="4" s="1"/>
  <c r="E112" i="4"/>
  <c r="F117" i="4"/>
  <c r="G117" i="4" s="1"/>
  <c r="H117" i="4" s="1"/>
  <c r="E120" i="4"/>
  <c r="E123" i="4"/>
  <c r="E127" i="4"/>
  <c r="E131" i="4"/>
  <c r="E135" i="4"/>
  <c r="E187" i="4"/>
  <c r="F192" i="4"/>
  <c r="E203" i="4"/>
  <c r="F208" i="4"/>
  <c r="E219" i="4"/>
  <c r="F224" i="4"/>
  <c r="F235" i="4"/>
  <c r="F243" i="4"/>
  <c r="F251" i="4"/>
  <c r="G251" i="4" s="1"/>
  <c r="H251" i="4" s="1"/>
  <c r="F259" i="4"/>
  <c r="G259" i="4" s="1"/>
  <c r="H259" i="4" s="1"/>
  <c r="F267" i="4"/>
  <c r="E100" i="4"/>
  <c r="E129" i="4"/>
  <c r="E195" i="4"/>
  <c r="E211" i="4"/>
  <c r="G14" i="4"/>
  <c r="H14" i="4" s="1"/>
  <c r="E18" i="4"/>
  <c r="E22" i="4"/>
  <c r="E26" i="4"/>
  <c r="E32" i="4"/>
  <c r="E36" i="4"/>
  <c r="E40" i="4"/>
  <c r="E46" i="4"/>
  <c r="E50" i="4"/>
  <c r="E56" i="4"/>
  <c r="E60" i="4"/>
  <c r="E64" i="4"/>
  <c r="E68" i="4"/>
  <c r="E74" i="4"/>
  <c r="E78" i="4"/>
  <c r="E86" i="4"/>
  <c r="G100" i="4"/>
  <c r="H100" i="4" s="1"/>
  <c r="G129" i="4"/>
  <c r="H129" i="4" s="1"/>
  <c r="E10" i="4"/>
  <c r="G10" i="4" s="1"/>
  <c r="H10" i="4" s="1"/>
  <c r="F414" i="4"/>
  <c r="G414" i="4" s="1"/>
  <c r="H414" i="4" s="1"/>
  <c r="F413" i="4"/>
  <c r="G413" i="4" s="1"/>
  <c r="H413" i="4" s="1"/>
  <c r="F412" i="4"/>
  <c r="F411" i="4"/>
  <c r="F410" i="4"/>
  <c r="G410" i="4" s="1"/>
  <c r="H410" i="4" s="1"/>
  <c r="F409" i="4"/>
  <c r="G409" i="4" s="1"/>
  <c r="H409" i="4" s="1"/>
  <c r="F408" i="4"/>
  <c r="F407" i="4"/>
  <c r="F406" i="4"/>
  <c r="G406" i="4" s="1"/>
  <c r="H406" i="4" s="1"/>
  <c r="F405" i="4"/>
  <c r="G405" i="4" s="1"/>
  <c r="H405" i="4" s="1"/>
  <c r="F404" i="4"/>
  <c r="F403" i="4"/>
  <c r="F402" i="4"/>
  <c r="G402" i="4" s="1"/>
  <c r="H402" i="4" s="1"/>
  <c r="F401" i="4"/>
  <c r="G401" i="4" s="1"/>
  <c r="H401" i="4" s="1"/>
  <c r="F400" i="4"/>
  <c r="F399" i="4"/>
  <c r="F398" i="4"/>
  <c r="G398" i="4" s="1"/>
  <c r="H398" i="4" s="1"/>
  <c r="F397" i="4"/>
  <c r="G397" i="4" s="1"/>
  <c r="H397" i="4" s="1"/>
  <c r="F396" i="4"/>
  <c r="F395" i="4"/>
  <c r="F394" i="4"/>
  <c r="G394" i="4" s="1"/>
  <c r="H394" i="4" s="1"/>
  <c r="F393" i="4"/>
  <c r="G393" i="4" s="1"/>
  <c r="H393" i="4" s="1"/>
  <c r="F392" i="4"/>
  <c r="F391" i="4"/>
  <c r="F390" i="4"/>
  <c r="G390" i="4" s="1"/>
  <c r="H390" i="4" s="1"/>
  <c r="F389" i="4"/>
  <c r="G389" i="4" s="1"/>
  <c r="H389" i="4" s="1"/>
  <c r="F388" i="4"/>
  <c r="F387" i="4"/>
  <c r="F386" i="4"/>
  <c r="G386" i="4" s="1"/>
  <c r="H386" i="4" s="1"/>
  <c r="F385" i="4"/>
  <c r="G385" i="4" s="1"/>
  <c r="H385" i="4" s="1"/>
  <c r="F384" i="4"/>
  <c r="F383" i="4"/>
  <c r="F382" i="4"/>
  <c r="G382" i="4" s="1"/>
  <c r="H382" i="4" s="1"/>
  <c r="F381" i="4"/>
  <c r="G381" i="4" s="1"/>
  <c r="H381" i="4" s="1"/>
  <c r="F380" i="4"/>
  <c r="F379" i="4"/>
  <c r="F378" i="4"/>
  <c r="G378" i="4" s="1"/>
  <c r="H378" i="4" s="1"/>
  <c r="F377" i="4"/>
  <c r="G377" i="4" s="1"/>
  <c r="H377" i="4" s="1"/>
  <c r="F376" i="4"/>
  <c r="F375" i="4"/>
  <c r="F374" i="4"/>
  <c r="G374" i="4" s="1"/>
  <c r="H374" i="4" s="1"/>
  <c r="F373" i="4"/>
  <c r="G373" i="4" s="1"/>
  <c r="H373" i="4" s="1"/>
  <c r="F372" i="4"/>
  <c r="F371" i="4"/>
  <c r="F370" i="4"/>
  <c r="G370" i="4" s="1"/>
  <c r="H370" i="4" s="1"/>
  <c r="F369" i="4"/>
  <c r="G369" i="4" s="1"/>
  <c r="H369" i="4" s="1"/>
  <c r="F368" i="4"/>
  <c r="F367" i="4"/>
  <c r="F366" i="4"/>
  <c r="G366" i="4" s="1"/>
  <c r="H366" i="4" s="1"/>
  <c r="F365" i="4"/>
  <c r="G365" i="4" s="1"/>
  <c r="H365" i="4" s="1"/>
  <c r="F364" i="4"/>
  <c r="F363" i="4"/>
  <c r="F362" i="4"/>
  <c r="G362" i="4" s="1"/>
  <c r="H362" i="4" s="1"/>
  <c r="F361" i="4"/>
  <c r="G361" i="4" s="1"/>
  <c r="H361" i="4" s="1"/>
  <c r="F360" i="4"/>
  <c r="F359" i="4"/>
  <c r="F330" i="4"/>
  <c r="G330" i="4" s="1"/>
  <c r="H330" i="4" s="1"/>
  <c r="F329" i="4"/>
  <c r="F328" i="4"/>
  <c r="G328" i="4" s="1"/>
  <c r="H328" i="4" s="1"/>
  <c r="F327" i="4"/>
  <c r="F326" i="4"/>
  <c r="G326" i="4" s="1"/>
  <c r="H326" i="4" s="1"/>
  <c r="F325" i="4"/>
  <c r="F324" i="4"/>
  <c r="G324" i="4" s="1"/>
  <c r="H324" i="4" s="1"/>
  <c r="F323" i="4"/>
  <c r="F322" i="4"/>
  <c r="G322" i="4" s="1"/>
  <c r="H322" i="4" s="1"/>
  <c r="F321" i="4"/>
  <c r="F320" i="4"/>
  <c r="G320" i="4" s="1"/>
  <c r="H320" i="4" s="1"/>
  <c r="F319" i="4"/>
  <c r="F318" i="4"/>
  <c r="G318" i="4" s="1"/>
  <c r="H318" i="4" s="1"/>
  <c r="F317" i="4"/>
  <c r="F316" i="4"/>
  <c r="G316" i="4" s="1"/>
  <c r="H316" i="4" s="1"/>
  <c r="F315" i="4"/>
  <c r="F314" i="4"/>
  <c r="G314" i="4" s="1"/>
  <c r="H314" i="4" s="1"/>
  <c r="F313" i="4"/>
  <c r="F312" i="4"/>
  <c r="G312" i="4" s="1"/>
  <c r="H312" i="4" s="1"/>
  <c r="F311" i="4"/>
  <c r="F310" i="4"/>
  <c r="G310" i="4" s="1"/>
  <c r="H310" i="4" s="1"/>
  <c r="F309" i="4"/>
  <c r="F308" i="4"/>
  <c r="G308" i="4" s="1"/>
  <c r="H308" i="4" s="1"/>
  <c r="F307" i="4"/>
  <c r="F306" i="4"/>
  <c r="G306" i="4" s="1"/>
  <c r="H306" i="4" s="1"/>
  <c r="F305" i="4"/>
  <c r="F304" i="4"/>
  <c r="G304" i="4" s="1"/>
  <c r="H304" i="4" s="1"/>
  <c r="F303" i="4"/>
  <c r="F302" i="4"/>
  <c r="G302" i="4" s="1"/>
  <c r="H302" i="4" s="1"/>
  <c r="F301" i="4"/>
  <c r="F300" i="4"/>
  <c r="G300" i="4" s="1"/>
  <c r="H300" i="4" s="1"/>
  <c r="F299" i="4"/>
  <c r="F298" i="4"/>
  <c r="G298" i="4" s="1"/>
  <c r="H298" i="4" s="1"/>
  <c r="F297" i="4"/>
  <c r="F296" i="4"/>
  <c r="G296" i="4" s="1"/>
  <c r="H296" i="4" s="1"/>
  <c r="F295" i="4"/>
  <c r="F294" i="4"/>
  <c r="G294" i="4" s="1"/>
  <c r="H294" i="4" s="1"/>
  <c r="F293" i="4"/>
  <c r="F292" i="4"/>
  <c r="G292" i="4" s="1"/>
  <c r="H292" i="4" s="1"/>
  <c r="F291" i="4"/>
  <c r="F290" i="4"/>
  <c r="G290" i="4" s="1"/>
  <c r="H290" i="4" s="1"/>
  <c r="F289" i="4"/>
  <c r="F288" i="4"/>
  <c r="G288" i="4" s="1"/>
  <c r="H288" i="4" s="1"/>
  <c r="F287" i="4"/>
  <c r="F286" i="4"/>
  <c r="G286" i="4" s="1"/>
  <c r="H286" i="4" s="1"/>
  <c r="F285" i="4"/>
  <c r="F284" i="4"/>
  <c r="G284" i="4" s="1"/>
  <c r="H284" i="4" s="1"/>
  <c r="F358" i="4"/>
  <c r="G358" i="4" s="1"/>
  <c r="H358" i="4" s="1"/>
  <c r="F356" i="4"/>
  <c r="G356" i="4" s="1"/>
  <c r="H356" i="4" s="1"/>
  <c r="F354" i="4"/>
  <c r="G354" i="4" s="1"/>
  <c r="H354" i="4" s="1"/>
  <c r="F352" i="4"/>
  <c r="F350" i="4"/>
  <c r="G350" i="4" s="1"/>
  <c r="H350" i="4" s="1"/>
  <c r="F348" i="4"/>
  <c r="G348" i="4" s="1"/>
  <c r="H348" i="4" s="1"/>
  <c r="F346" i="4"/>
  <c r="G346" i="4" s="1"/>
  <c r="H346" i="4" s="1"/>
  <c r="F344" i="4"/>
  <c r="F342" i="4"/>
  <c r="G342" i="4" s="1"/>
  <c r="H342" i="4" s="1"/>
  <c r="F340" i="4"/>
  <c r="G340" i="4" s="1"/>
  <c r="H340" i="4" s="1"/>
  <c r="F338" i="4"/>
  <c r="G338" i="4" s="1"/>
  <c r="H338" i="4" s="1"/>
  <c r="F336" i="4"/>
  <c r="F334" i="4"/>
  <c r="G334" i="4" s="1"/>
  <c r="H334" i="4" s="1"/>
  <c r="F331" i="4"/>
  <c r="G331" i="4" s="1"/>
  <c r="H331" i="4" s="1"/>
  <c r="F283" i="4"/>
  <c r="G283" i="4" s="1"/>
  <c r="H283" i="4" s="1"/>
  <c r="F279" i="4"/>
  <c r="F275" i="4"/>
  <c r="F357" i="4"/>
  <c r="F353" i="4"/>
  <c r="G353" i="4" s="1"/>
  <c r="H353" i="4" s="1"/>
  <c r="F349" i="4"/>
  <c r="F345" i="4"/>
  <c r="F341" i="4"/>
  <c r="F337" i="4"/>
  <c r="G337" i="4" s="1"/>
  <c r="H337" i="4" s="1"/>
  <c r="F333" i="4"/>
  <c r="F280" i="4"/>
  <c r="G280" i="4" s="1"/>
  <c r="H280" i="4" s="1"/>
  <c r="F276" i="4"/>
  <c r="G276" i="4" s="1"/>
  <c r="H276" i="4" s="1"/>
  <c r="F277" i="4"/>
  <c r="F233" i="4"/>
  <c r="F229" i="4"/>
  <c r="F225" i="4"/>
  <c r="F221" i="4"/>
  <c r="G221" i="4" s="1"/>
  <c r="H221" i="4" s="1"/>
  <c r="F217" i="4"/>
  <c r="F213" i="4"/>
  <c r="F209" i="4"/>
  <c r="F205" i="4"/>
  <c r="G205" i="4" s="1"/>
  <c r="H205" i="4" s="1"/>
  <c r="F201" i="4"/>
  <c r="F197" i="4"/>
  <c r="F193" i="4"/>
  <c r="F189" i="4"/>
  <c r="G189" i="4" s="1"/>
  <c r="H189" i="4" s="1"/>
  <c r="F185" i="4"/>
  <c r="F181" i="4"/>
  <c r="F351" i="4"/>
  <c r="F343" i="4"/>
  <c r="F335" i="4"/>
  <c r="F282" i="4"/>
  <c r="F274" i="4"/>
  <c r="F272" i="4"/>
  <c r="G272" i="4" s="1"/>
  <c r="H272" i="4" s="1"/>
  <c r="F270" i="4"/>
  <c r="F268" i="4"/>
  <c r="F266" i="4"/>
  <c r="F264" i="4"/>
  <c r="G264" i="4" s="1"/>
  <c r="H264" i="4" s="1"/>
  <c r="F262" i="4"/>
  <c r="F260" i="4"/>
  <c r="F258" i="4"/>
  <c r="F256" i="4"/>
  <c r="G256" i="4" s="1"/>
  <c r="H256" i="4" s="1"/>
  <c r="F254" i="4"/>
  <c r="F252" i="4"/>
  <c r="F250" i="4"/>
  <c r="F248" i="4"/>
  <c r="G248" i="4" s="1"/>
  <c r="H248" i="4" s="1"/>
  <c r="F246" i="4"/>
  <c r="F244" i="4"/>
  <c r="F242" i="4"/>
  <c r="F240" i="4"/>
  <c r="G240" i="4" s="1"/>
  <c r="H240" i="4" s="1"/>
  <c r="F238" i="4"/>
  <c r="F236" i="4"/>
  <c r="F234" i="4"/>
  <c r="F230" i="4"/>
  <c r="F226" i="4"/>
  <c r="G226" i="4" s="1"/>
  <c r="H226" i="4" s="1"/>
  <c r="F222" i="4"/>
  <c r="F218" i="4"/>
  <c r="F214" i="4"/>
  <c r="F210" i="4"/>
  <c r="F206" i="4"/>
  <c r="G206" i="4" s="1"/>
  <c r="H206" i="4" s="1"/>
  <c r="F202" i="4"/>
  <c r="F198" i="4"/>
  <c r="F194" i="4"/>
  <c r="G194" i="4" s="1"/>
  <c r="H194" i="4" s="1"/>
  <c r="F190" i="4"/>
  <c r="F186" i="4"/>
  <c r="F182" i="4"/>
  <c r="F178" i="4"/>
  <c r="F177" i="4"/>
  <c r="F176" i="4"/>
  <c r="F175" i="4"/>
  <c r="G175" i="4" s="1"/>
  <c r="H175" i="4" s="1"/>
  <c r="F174" i="4"/>
  <c r="G174" i="4" s="1"/>
  <c r="H174" i="4" s="1"/>
  <c r="F173" i="4"/>
  <c r="F172" i="4"/>
  <c r="F171" i="4"/>
  <c r="F170" i="4"/>
  <c r="F169" i="4"/>
  <c r="F168" i="4"/>
  <c r="F167" i="4"/>
  <c r="G167" i="4" s="1"/>
  <c r="H167" i="4" s="1"/>
  <c r="F166" i="4"/>
  <c r="G166" i="4" s="1"/>
  <c r="H166" i="4" s="1"/>
  <c r="F165" i="4"/>
  <c r="F164" i="4"/>
  <c r="F163" i="4"/>
  <c r="G163" i="4" s="1"/>
  <c r="H163" i="4" s="1"/>
  <c r="F162" i="4"/>
  <c r="F161" i="4"/>
  <c r="F160" i="4"/>
  <c r="F159" i="4"/>
  <c r="G159" i="4" s="1"/>
  <c r="H159" i="4" s="1"/>
  <c r="F158" i="4"/>
  <c r="G158" i="4" s="1"/>
  <c r="H158" i="4" s="1"/>
  <c r="F157" i="4"/>
  <c r="F156" i="4"/>
  <c r="F155" i="4"/>
  <c r="F154" i="4"/>
  <c r="F153" i="4"/>
  <c r="F152" i="4"/>
  <c r="F151" i="4"/>
  <c r="G151" i="4" s="1"/>
  <c r="H151" i="4" s="1"/>
  <c r="F150" i="4"/>
  <c r="G150" i="4" s="1"/>
  <c r="H150" i="4" s="1"/>
  <c r="F149" i="4"/>
  <c r="F148" i="4"/>
  <c r="F147" i="4"/>
  <c r="G147" i="4" s="1"/>
  <c r="H147" i="4" s="1"/>
  <c r="F146" i="4"/>
  <c r="F145" i="4"/>
  <c r="F144" i="4"/>
  <c r="F143" i="4"/>
  <c r="G143" i="4" s="1"/>
  <c r="H143" i="4" s="1"/>
  <c r="F142" i="4"/>
  <c r="G142" i="4" s="1"/>
  <c r="H142" i="4" s="1"/>
  <c r="F141" i="4"/>
  <c r="F140" i="4"/>
  <c r="F139" i="4"/>
  <c r="F138" i="4"/>
  <c r="F332" i="4"/>
  <c r="F231" i="4"/>
  <c r="G231" i="4" s="1"/>
  <c r="H231" i="4" s="1"/>
  <c r="F223" i="4"/>
  <c r="G223" i="4" s="1"/>
  <c r="H223" i="4" s="1"/>
  <c r="F215" i="4"/>
  <c r="F207" i="4"/>
  <c r="F199" i="4"/>
  <c r="G199" i="4" s="1"/>
  <c r="H199" i="4" s="1"/>
  <c r="F191" i="4"/>
  <c r="G191" i="4" s="1"/>
  <c r="H191" i="4" s="1"/>
  <c r="F183" i="4"/>
  <c r="F134" i="4"/>
  <c r="F132" i="4"/>
  <c r="G132" i="4" s="1"/>
  <c r="H132" i="4" s="1"/>
  <c r="F130" i="4"/>
  <c r="G130" i="4" s="1"/>
  <c r="H130" i="4" s="1"/>
  <c r="F128" i="4"/>
  <c r="F126" i="4"/>
  <c r="F124" i="4"/>
  <c r="G124" i="4" s="1"/>
  <c r="H124" i="4" s="1"/>
  <c r="F122" i="4"/>
  <c r="G122" i="4" s="1"/>
  <c r="H122" i="4" s="1"/>
  <c r="F118" i="4"/>
  <c r="F114" i="4"/>
  <c r="F110" i="4"/>
  <c r="G110" i="4" s="1"/>
  <c r="H110" i="4" s="1"/>
  <c r="F106" i="4"/>
  <c r="G106" i="4" s="1"/>
  <c r="H106" i="4" s="1"/>
  <c r="F102" i="4"/>
  <c r="F98" i="4"/>
  <c r="F94" i="4"/>
  <c r="G94" i="4" s="1"/>
  <c r="H94" i="4" s="1"/>
  <c r="F347" i="4"/>
  <c r="F278" i="4"/>
  <c r="F273" i="4"/>
  <c r="G273" i="4" s="1"/>
  <c r="H273" i="4" s="1"/>
  <c r="F269" i="4"/>
  <c r="G269" i="4" s="1"/>
  <c r="H269" i="4" s="1"/>
  <c r="F265" i="4"/>
  <c r="G265" i="4" s="1"/>
  <c r="H265" i="4" s="1"/>
  <c r="F261" i="4"/>
  <c r="G261" i="4" s="1"/>
  <c r="H261" i="4" s="1"/>
  <c r="F257" i="4"/>
  <c r="G257" i="4" s="1"/>
  <c r="H257" i="4" s="1"/>
  <c r="F253" i="4"/>
  <c r="G253" i="4" s="1"/>
  <c r="H253" i="4" s="1"/>
  <c r="F249" i="4"/>
  <c r="G249" i="4" s="1"/>
  <c r="H249" i="4" s="1"/>
  <c r="F245" i="4"/>
  <c r="G245" i="4" s="1"/>
  <c r="H245" i="4" s="1"/>
  <c r="F241" i="4"/>
  <c r="G241" i="4" s="1"/>
  <c r="H241" i="4" s="1"/>
  <c r="F237" i="4"/>
  <c r="G237" i="4" s="1"/>
  <c r="H237" i="4" s="1"/>
  <c r="F228" i="4"/>
  <c r="G228" i="4" s="1"/>
  <c r="H228" i="4" s="1"/>
  <c r="F220" i="4"/>
  <c r="F212" i="4"/>
  <c r="G212" i="4" s="1"/>
  <c r="H212" i="4" s="1"/>
  <c r="F204" i="4"/>
  <c r="G204" i="4" s="1"/>
  <c r="H204" i="4" s="1"/>
  <c r="F196" i="4"/>
  <c r="G196" i="4" s="1"/>
  <c r="H196" i="4" s="1"/>
  <c r="F188" i="4"/>
  <c r="F180" i="4"/>
  <c r="G180" i="4" s="1"/>
  <c r="H180" i="4" s="1"/>
  <c r="F119" i="4"/>
  <c r="G119" i="4" s="1"/>
  <c r="H119" i="4" s="1"/>
  <c r="F115" i="4"/>
  <c r="F111" i="4"/>
  <c r="F107" i="4"/>
  <c r="F103" i="4"/>
  <c r="F99" i="4"/>
  <c r="F95" i="4"/>
  <c r="G95" i="4" s="1"/>
  <c r="H95" i="4" s="1"/>
  <c r="F91" i="4"/>
  <c r="F90" i="4"/>
  <c r="G90" i="4" s="1"/>
  <c r="H90" i="4" s="1"/>
  <c r="F89" i="4"/>
  <c r="F88" i="4"/>
  <c r="F87" i="4"/>
  <c r="F86" i="4"/>
  <c r="G86" i="4" s="1"/>
  <c r="H86" i="4" s="1"/>
  <c r="F85" i="4"/>
  <c r="G85" i="4" s="1"/>
  <c r="H85" i="4" s="1"/>
  <c r="F84" i="4"/>
  <c r="G84" i="4" s="1"/>
  <c r="H84" i="4" s="1"/>
  <c r="F83" i="4"/>
  <c r="F82" i="4"/>
  <c r="F81" i="4"/>
  <c r="F80" i="4"/>
  <c r="F79" i="4"/>
  <c r="F78" i="4"/>
  <c r="F77" i="4"/>
  <c r="G77" i="4" s="1"/>
  <c r="H77" i="4" s="1"/>
  <c r="F76" i="4"/>
  <c r="F75" i="4"/>
  <c r="F74" i="4"/>
  <c r="G74" i="4" s="1"/>
  <c r="H74" i="4" s="1"/>
  <c r="F73" i="4"/>
  <c r="F72" i="4"/>
  <c r="G72" i="4" s="1"/>
  <c r="H72" i="4" s="1"/>
  <c r="F71" i="4"/>
  <c r="F70" i="4"/>
  <c r="F69" i="4"/>
  <c r="G69" i="4" s="1"/>
  <c r="H69" i="4" s="1"/>
  <c r="F68" i="4"/>
  <c r="F67" i="4"/>
  <c r="F66" i="4"/>
  <c r="G66" i="4" s="1"/>
  <c r="H66" i="4" s="1"/>
  <c r="F65" i="4"/>
  <c r="G65" i="4" s="1"/>
  <c r="H65" i="4" s="1"/>
  <c r="F64" i="4"/>
  <c r="F63" i="4"/>
  <c r="F62" i="4"/>
  <c r="F61" i="4"/>
  <c r="G61" i="4" s="1"/>
  <c r="H61" i="4" s="1"/>
  <c r="F60" i="4"/>
  <c r="F59" i="4"/>
  <c r="F58" i="4"/>
  <c r="G58" i="4" s="1"/>
  <c r="H58" i="4" s="1"/>
  <c r="F57" i="4"/>
  <c r="G57" i="4" s="1"/>
  <c r="H57" i="4" s="1"/>
  <c r="F56" i="4"/>
  <c r="G56" i="4" s="1"/>
  <c r="H56" i="4" s="1"/>
  <c r="F55" i="4"/>
  <c r="F54" i="4"/>
  <c r="F53" i="4"/>
  <c r="G53" i="4" s="1"/>
  <c r="H53" i="4" s="1"/>
  <c r="F52" i="4"/>
  <c r="G52" i="4" s="1"/>
  <c r="H52" i="4" s="1"/>
  <c r="F51" i="4"/>
  <c r="F50" i="4"/>
  <c r="F49" i="4"/>
  <c r="G49" i="4" s="1"/>
  <c r="H49" i="4" s="1"/>
  <c r="F48" i="4"/>
  <c r="F47" i="4"/>
  <c r="F46" i="4"/>
  <c r="G46" i="4" s="1"/>
  <c r="H46" i="4" s="1"/>
  <c r="F45" i="4"/>
  <c r="G45" i="4" s="1"/>
  <c r="H45" i="4" s="1"/>
  <c r="F44" i="4"/>
  <c r="G44" i="4" s="1"/>
  <c r="H44" i="4" s="1"/>
  <c r="F43" i="4"/>
  <c r="F42" i="4"/>
  <c r="F41" i="4"/>
  <c r="G41" i="4" s="1"/>
  <c r="H41" i="4" s="1"/>
  <c r="F40" i="4"/>
  <c r="F39" i="4"/>
  <c r="F38" i="4"/>
  <c r="G38" i="4" s="1"/>
  <c r="H38" i="4" s="1"/>
  <c r="F37" i="4"/>
  <c r="G37" i="4" s="1"/>
  <c r="H37" i="4" s="1"/>
  <c r="F36" i="4"/>
  <c r="G36" i="4" s="1"/>
  <c r="H36" i="4" s="1"/>
  <c r="F35" i="4"/>
  <c r="F34" i="4"/>
  <c r="F33" i="4"/>
  <c r="G33" i="4" s="1"/>
  <c r="H33" i="4" s="1"/>
  <c r="F32" i="4"/>
  <c r="F31" i="4"/>
  <c r="F30" i="4"/>
  <c r="G30" i="4" s="1"/>
  <c r="H30" i="4" s="1"/>
  <c r="F29" i="4"/>
  <c r="G29" i="4" s="1"/>
  <c r="H29" i="4" s="1"/>
  <c r="F28" i="4"/>
  <c r="F27" i="4"/>
  <c r="F26" i="4"/>
  <c r="G26" i="4" s="1"/>
  <c r="H26" i="4" s="1"/>
  <c r="F25" i="4"/>
  <c r="G25" i="4" s="1"/>
  <c r="H25" i="4" s="1"/>
  <c r="F24" i="4"/>
  <c r="G24" i="4" s="1"/>
  <c r="H24" i="4" s="1"/>
  <c r="F23" i="4"/>
  <c r="F22" i="4"/>
  <c r="F21" i="4"/>
  <c r="G21" i="4" s="1"/>
  <c r="H21" i="4" s="1"/>
  <c r="F20" i="4"/>
  <c r="F19" i="4"/>
  <c r="F18" i="4"/>
  <c r="G18" i="4" s="1"/>
  <c r="H18" i="4" s="1"/>
  <c r="F17" i="4"/>
  <c r="G17" i="4" s="1"/>
  <c r="H17" i="4" s="1"/>
  <c r="F16" i="4"/>
  <c r="G16" i="4" s="1"/>
  <c r="H16" i="4" s="1"/>
  <c r="F15" i="4"/>
  <c r="G15" i="4" s="1"/>
  <c r="H15" i="4" s="1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F96" i="4"/>
  <c r="E99" i="4"/>
  <c r="F104" i="4"/>
  <c r="G104" i="4" s="1"/>
  <c r="H104" i="4" s="1"/>
  <c r="E107" i="4"/>
  <c r="F112" i="4"/>
  <c r="E115" i="4"/>
  <c r="F120" i="4"/>
  <c r="G120" i="4" s="1"/>
  <c r="H120" i="4" s="1"/>
  <c r="F123" i="4"/>
  <c r="G123" i="4" s="1"/>
  <c r="H123" i="4" s="1"/>
  <c r="F127" i="4"/>
  <c r="F131" i="4"/>
  <c r="G131" i="4" s="1"/>
  <c r="H131" i="4" s="1"/>
  <c r="F135" i="4"/>
  <c r="G135" i="4" s="1"/>
  <c r="H135" i="4" s="1"/>
  <c r="E141" i="4"/>
  <c r="E145" i="4"/>
  <c r="E149" i="4"/>
  <c r="E153" i="4"/>
  <c r="E157" i="4"/>
  <c r="E161" i="4"/>
  <c r="E165" i="4"/>
  <c r="E169" i="4"/>
  <c r="E173" i="4"/>
  <c r="E177" i="4"/>
  <c r="E182" i="4"/>
  <c r="F187" i="4"/>
  <c r="E198" i="4"/>
  <c r="F203" i="4"/>
  <c r="E214" i="4"/>
  <c r="F219" i="4"/>
  <c r="E230" i="4"/>
  <c r="G203" i="4" l="1"/>
  <c r="H203" i="4" s="1"/>
  <c r="G40" i="4"/>
  <c r="H40" i="4" s="1"/>
  <c r="G60" i="4"/>
  <c r="H60" i="4" s="1"/>
  <c r="G271" i="4"/>
  <c r="H271" i="4" s="1"/>
  <c r="G73" i="4"/>
  <c r="H73" i="4" s="1"/>
  <c r="G81" i="4"/>
  <c r="H81" i="4" s="1"/>
  <c r="G89" i="4"/>
  <c r="H89" i="4" s="1"/>
  <c r="G99" i="4"/>
  <c r="H99" i="4" s="1"/>
  <c r="G115" i="4"/>
  <c r="H115" i="4" s="1"/>
  <c r="G347" i="4"/>
  <c r="H347" i="4" s="1"/>
  <c r="G139" i="4"/>
  <c r="H139" i="4" s="1"/>
  <c r="G155" i="4"/>
  <c r="H155" i="4" s="1"/>
  <c r="G171" i="4"/>
  <c r="H171" i="4" s="1"/>
  <c r="G182" i="4"/>
  <c r="H182" i="4" s="1"/>
  <c r="G214" i="4"/>
  <c r="H214" i="4" s="1"/>
  <c r="G343" i="4"/>
  <c r="H343" i="4" s="1"/>
  <c r="G277" i="4"/>
  <c r="H277" i="4" s="1"/>
  <c r="G285" i="4"/>
  <c r="H285" i="4" s="1"/>
  <c r="G289" i="4"/>
  <c r="H289" i="4" s="1"/>
  <c r="G293" i="4"/>
  <c r="H293" i="4" s="1"/>
  <c r="G297" i="4"/>
  <c r="H297" i="4" s="1"/>
  <c r="G301" i="4"/>
  <c r="H301" i="4" s="1"/>
  <c r="G305" i="4"/>
  <c r="H305" i="4" s="1"/>
  <c r="G309" i="4"/>
  <c r="H309" i="4" s="1"/>
  <c r="G313" i="4"/>
  <c r="H313" i="4" s="1"/>
  <c r="G317" i="4"/>
  <c r="H317" i="4" s="1"/>
  <c r="G321" i="4"/>
  <c r="H321" i="4" s="1"/>
  <c r="G325" i="4"/>
  <c r="H325" i="4" s="1"/>
  <c r="G329" i="4"/>
  <c r="H329" i="4" s="1"/>
  <c r="G22" i="4"/>
  <c r="H22" i="4" s="1"/>
  <c r="G78" i="4"/>
  <c r="H78" i="4" s="1"/>
  <c r="G236" i="4"/>
  <c r="H236" i="4" s="1"/>
  <c r="G244" i="4"/>
  <c r="H244" i="4" s="1"/>
  <c r="G252" i="4"/>
  <c r="H252" i="4" s="1"/>
  <c r="G260" i="4"/>
  <c r="H260" i="4" s="1"/>
  <c r="G268" i="4"/>
  <c r="H268" i="4" s="1"/>
  <c r="G345" i="4"/>
  <c r="H345" i="4" s="1"/>
  <c r="G275" i="4"/>
  <c r="H275" i="4" s="1"/>
  <c r="G287" i="4"/>
  <c r="H287" i="4" s="1"/>
  <c r="G291" i="4"/>
  <c r="H291" i="4" s="1"/>
  <c r="G295" i="4"/>
  <c r="H295" i="4" s="1"/>
  <c r="G299" i="4"/>
  <c r="H299" i="4" s="1"/>
  <c r="G303" i="4"/>
  <c r="H303" i="4" s="1"/>
  <c r="G307" i="4"/>
  <c r="H307" i="4" s="1"/>
  <c r="G311" i="4"/>
  <c r="H311" i="4" s="1"/>
  <c r="G315" i="4"/>
  <c r="H315" i="4" s="1"/>
  <c r="G319" i="4"/>
  <c r="H319" i="4" s="1"/>
  <c r="G323" i="4"/>
  <c r="H323" i="4" s="1"/>
  <c r="G327" i="4"/>
  <c r="H327" i="4" s="1"/>
  <c r="G227" i="4"/>
  <c r="H227" i="4" s="1"/>
  <c r="G195" i="4"/>
  <c r="H195" i="4" s="1"/>
  <c r="G20" i="4"/>
  <c r="H20" i="4" s="1"/>
  <c r="G48" i="4"/>
  <c r="H48" i="4" s="1"/>
  <c r="G76" i="4"/>
  <c r="H76" i="4" s="1"/>
  <c r="G88" i="4"/>
  <c r="H88" i="4" s="1"/>
  <c r="G185" i="4"/>
  <c r="H185" i="4" s="1"/>
  <c r="G201" i="4"/>
  <c r="H201" i="4" s="1"/>
  <c r="G217" i="4"/>
  <c r="H217" i="4" s="1"/>
  <c r="G233" i="4"/>
  <c r="H233" i="4" s="1"/>
  <c r="G333" i="4"/>
  <c r="H333" i="4" s="1"/>
  <c r="G349" i="4"/>
  <c r="H349" i="4" s="1"/>
  <c r="G279" i="4"/>
  <c r="H279" i="4" s="1"/>
  <c r="G224" i="4"/>
  <c r="H224" i="4" s="1"/>
  <c r="G192" i="4"/>
  <c r="H192" i="4" s="1"/>
  <c r="G219" i="4"/>
  <c r="H219" i="4" s="1"/>
  <c r="G187" i="4"/>
  <c r="H187" i="4" s="1"/>
  <c r="G34" i="4"/>
  <c r="H34" i="4" s="1"/>
  <c r="G62" i="4"/>
  <c r="H62" i="4" s="1"/>
  <c r="G103" i="4"/>
  <c r="H103" i="4" s="1"/>
  <c r="G140" i="4"/>
  <c r="H140" i="4" s="1"/>
  <c r="G148" i="4"/>
  <c r="H148" i="4" s="1"/>
  <c r="G156" i="4"/>
  <c r="H156" i="4" s="1"/>
  <c r="G164" i="4"/>
  <c r="H164" i="4" s="1"/>
  <c r="G172" i="4"/>
  <c r="H172" i="4" s="1"/>
  <c r="G186" i="4"/>
  <c r="H186" i="4" s="1"/>
  <c r="G218" i="4"/>
  <c r="H218" i="4" s="1"/>
  <c r="G341" i="4"/>
  <c r="H341" i="4" s="1"/>
  <c r="G357" i="4"/>
  <c r="H357" i="4" s="1"/>
  <c r="G208" i="4"/>
  <c r="H208" i="4" s="1"/>
  <c r="G198" i="4"/>
  <c r="H198" i="4" s="1"/>
  <c r="G230" i="4"/>
  <c r="H230" i="4" s="1"/>
  <c r="G42" i="4"/>
  <c r="H42" i="4" s="1"/>
  <c r="G50" i="4"/>
  <c r="H50" i="4" s="1"/>
  <c r="G70" i="4"/>
  <c r="H70" i="4" s="1"/>
  <c r="G82" i="4"/>
  <c r="H82" i="4" s="1"/>
  <c r="G152" i="4"/>
  <c r="H152" i="4" s="1"/>
  <c r="G234" i="4"/>
  <c r="H234" i="4" s="1"/>
  <c r="G250" i="4"/>
  <c r="H250" i="4" s="1"/>
  <c r="G266" i="4"/>
  <c r="H266" i="4" s="1"/>
  <c r="G274" i="4"/>
  <c r="H274" i="4" s="1"/>
  <c r="G193" i="4"/>
  <c r="H193" i="4" s="1"/>
  <c r="G225" i="4"/>
  <c r="H225" i="4" s="1"/>
  <c r="G211" i="4"/>
  <c r="H211" i="4" s="1"/>
  <c r="G19" i="4"/>
  <c r="H19" i="4" s="1"/>
  <c r="G23" i="4"/>
  <c r="H23" i="4" s="1"/>
  <c r="G27" i="4"/>
  <c r="H27" i="4" s="1"/>
  <c r="G31" i="4"/>
  <c r="H31" i="4" s="1"/>
  <c r="G35" i="4"/>
  <c r="H35" i="4" s="1"/>
  <c r="G39" i="4"/>
  <c r="H39" i="4" s="1"/>
  <c r="G43" i="4"/>
  <c r="H43" i="4" s="1"/>
  <c r="G47" i="4"/>
  <c r="H47" i="4" s="1"/>
  <c r="G51" i="4"/>
  <c r="H51" i="4" s="1"/>
  <c r="G55" i="4"/>
  <c r="H55" i="4" s="1"/>
  <c r="G59" i="4"/>
  <c r="H59" i="4" s="1"/>
  <c r="G63" i="4"/>
  <c r="H63" i="4" s="1"/>
  <c r="G67" i="4"/>
  <c r="H67" i="4" s="1"/>
  <c r="G71" i="4"/>
  <c r="H71" i="4" s="1"/>
  <c r="G75" i="4"/>
  <c r="H75" i="4" s="1"/>
  <c r="G79" i="4"/>
  <c r="H79" i="4" s="1"/>
  <c r="G83" i="4"/>
  <c r="H83" i="4" s="1"/>
  <c r="G87" i="4"/>
  <c r="H87" i="4" s="1"/>
  <c r="G91" i="4"/>
  <c r="H91" i="4" s="1"/>
  <c r="G107" i="4"/>
  <c r="H107" i="4" s="1"/>
  <c r="G98" i="4"/>
  <c r="H98" i="4" s="1"/>
  <c r="G114" i="4"/>
  <c r="H114" i="4" s="1"/>
  <c r="G126" i="4"/>
  <c r="H126" i="4" s="1"/>
  <c r="G134" i="4"/>
  <c r="H134" i="4" s="1"/>
  <c r="G207" i="4"/>
  <c r="H207" i="4" s="1"/>
  <c r="G332" i="4"/>
  <c r="H332" i="4" s="1"/>
  <c r="G141" i="4"/>
  <c r="H141" i="4" s="1"/>
  <c r="G145" i="4"/>
  <c r="H145" i="4" s="1"/>
  <c r="G149" i="4"/>
  <c r="H149" i="4" s="1"/>
  <c r="G153" i="4"/>
  <c r="H153" i="4" s="1"/>
  <c r="G157" i="4"/>
  <c r="H157" i="4" s="1"/>
  <c r="G161" i="4"/>
  <c r="H161" i="4" s="1"/>
  <c r="G165" i="4"/>
  <c r="H165" i="4" s="1"/>
  <c r="G169" i="4"/>
  <c r="H169" i="4" s="1"/>
  <c r="G173" i="4"/>
  <c r="H173" i="4" s="1"/>
  <c r="G177" i="4"/>
  <c r="H177" i="4" s="1"/>
  <c r="G190" i="4"/>
  <c r="H190" i="4" s="1"/>
  <c r="G222" i="4"/>
  <c r="H222" i="4" s="1"/>
  <c r="G282" i="4"/>
  <c r="H282" i="4" s="1"/>
  <c r="G181" i="4"/>
  <c r="H181" i="4" s="1"/>
  <c r="G197" i="4"/>
  <c r="H197" i="4" s="1"/>
  <c r="G213" i="4"/>
  <c r="H213" i="4" s="1"/>
  <c r="G229" i="4"/>
  <c r="H229" i="4" s="1"/>
  <c r="G359" i="4"/>
  <c r="H359" i="4" s="1"/>
  <c r="G363" i="4"/>
  <c r="H363" i="4" s="1"/>
  <c r="G367" i="4"/>
  <c r="H367" i="4" s="1"/>
  <c r="G371" i="4"/>
  <c r="H371" i="4" s="1"/>
  <c r="G375" i="4"/>
  <c r="H375" i="4" s="1"/>
  <c r="G379" i="4"/>
  <c r="H379" i="4" s="1"/>
  <c r="G383" i="4"/>
  <c r="H383" i="4" s="1"/>
  <c r="G387" i="4"/>
  <c r="H387" i="4" s="1"/>
  <c r="G391" i="4"/>
  <c r="H391" i="4" s="1"/>
  <c r="G395" i="4"/>
  <c r="H395" i="4" s="1"/>
  <c r="G399" i="4"/>
  <c r="H399" i="4" s="1"/>
  <c r="G403" i="4"/>
  <c r="H403" i="4" s="1"/>
  <c r="G407" i="4"/>
  <c r="H407" i="4" s="1"/>
  <c r="G411" i="4"/>
  <c r="H411" i="4" s="1"/>
  <c r="G243" i="4"/>
  <c r="H243" i="4" s="1"/>
  <c r="G281" i="4"/>
  <c r="H281" i="4" s="1"/>
  <c r="G54" i="4"/>
  <c r="H54" i="4" s="1"/>
  <c r="G144" i="4"/>
  <c r="H144" i="4" s="1"/>
  <c r="G160" i="4"/>
  <c r="H160" i="4" s="1"/>
  <c r="G168" i="4"/>
  <c r="H168" i="4" s="1"/>
  <c r="G176" i="4"/>
  <c r="H176" i="4" s="1"/>
  <c r="G202" i="4"/>
  <c r="H202" i="4" s="1"/>
  <c r="G242" i="4"/>
  <c r="H242" i="4" s="1"/>
  <c r="G258" i="4"/>
  <c r="H258" i="4" s="1"/>
  <c r="G351" i="4"/>
  <c r="H351" i="4" s="1"/>
  <c r="G209" i="4"/>
  <c r="H209" i="4" s="1"/>
  <c r="G127" i="4"/>
  <c r="H127" i="4" s="1"/>
  <c r="G112" i="4"/>
  <c r="H112" i="4" s="1"/>
  <c r="G96" i="4"/>
  <c r="H96" i="4" s="1"/>
  <c r="G28" i="4"/>
  <c r="H28" i="4" s="1"/>
  <c r="G32" i="4"/>
  <c r="H32" i="4" s="1"/>
  <c r="G64" i="4"/>
  <c r="H64" i="4" s="1"/>
  <c r="G68" i="4"/>
  <c r="H68" i="4" s="1"/>
  <c r="G80" i="4"/>
  <c r="H80" i="4" s="1"/>
  <c r="G111" i="4"/>
  <c r="H111" i="4" s="1"/>
  <c r="G188" i="4"/>
  <c r="H188" i="4" s="1"/>
  <c r="G220" i="4"/>
  <c r="H220" i="4" s="1"/>
  <c r="G278" i="4"/>
  <c r="H278" i="4" s="1"/>
  <c r="G102" i="4"/>
  <c r="H102" i="4" s="1"/>
  <c r="G118" i="4"/>
  <c r="H118" i="4" s="1"/>
  <c r="G128" i="4"/>
  <c r="H128" i="4" s="1"/>
  <c r="G183" i="4"/>
  <c r="H183" i="4" s="1"/>
  <c r="G215" i="4"/>
  <c r="H215" i="4" s="1"/>
  <c r="G138" i="4"/>
  <c r="H138" i="4" s="1"/>
  <c r="G146" i="4"/>
  <c r="H146" i="4" s="1"/>
  <c r="G154" i="4"/>
  <c r="H154" i="4" s="1"/>
  <c r="G162" i="4"/>
  <c r="H162" i="4" s="1"/>
  <c r="G170" i="4"/>
  <c r="H170" i="4" s="1"/>
  <c r="G178" i="4"/>
  <c r="H178" i="4" s="1"/>
  <c r="G210" i="4"/>
  <c r="H210" i="4" s="1"/>
  <c r="G238" i="4"/>
  <c r="H238" i="4" s="1"/>
  <c r="G246" i="4"/>
  <c r="H246" i="4" s="1"/>
  <c r="G254" i="4"/>
  <c r="H254" i="4" s="1"/>
  <c r="G262" i="4"/>
  <c r="H262" i="4" s="1"/>
  <c r="G270" i="4"/>
  <c r="H270" i="4" s="1"/>
  <c r="G335" i="4"/>
  <c r="H335" i="4" s="1"/>
  <c r="G336" i="4"/>
  <c r="H336" i="4" s="1"/>
  <c r="G344" i="4"/>
  <c r="H344" i="4" s="1"/>
  <c r="G352" i="4"/>
  <c r="H352" i="4" s="1"/>
  <c r="G360" i="4"/>
  <c r="H360" i="4" s="1"/>
  <c r="G364" i="4"/>
  <c r="H364" i="4" s="1"/>
  <c r="G368" i="4"/>
  <c r="H368" i="4" s="1"/>
  <c r="G372" i="4"/>
  <c r="H372" i="4" s="1"/>
  <c r="G376" i="4"/>
  <c r="H376" i="4" s="1"/>
  <c r="G380" i="4"/>
  <c r="H380" i="4" s="1"/>
  <c r="G384" i="4"/>
  <c r="H384" i="4" s="1"/>
  <c r="G388" i="4"/>
  <c r="H388" i="4" s="1"/>
  <c r="G392" i="4"/>
  <c r="H392" i="4" s="1"/>
  <c r="G396" i="4"/>
  <c r="H396" i="4" s="1"/>
  <c r="G400" i="4"/>
  <c r="H400" i="4" s="1"/>
  <c r="G404" i="4"/>
  <c r="H404" i="4" s="1"/>
  <c r="G408" i="4"/>
  <c r="H408" i="4" s="1"/>
  <c r="G412" i="4"/>
  <c r="H412" i="4" s="1"/>
  <c r="G267" i="4"/>
  <c r="H267" i="4" s="1"/>
  <c r="G235" i="4"/>
  <c r="H235" i="4" s="1"/>
  <c r="G12" i="4"/>
  <c r="H12" i="4" s="1"/>
  <c r="H136" i="4" l="1"/>
  <c r="H415" i="4"/>
  <c r="H417" i="4" s="1"/>
  <c r="C27" i="3" l="1"/>
  <c r="I27" i="3" s="1"/>
  <c r="L27" i="3" s="1"/>
  <c r="J27" i="3" s="1"/>
  <c r="K27" i="3" s="1"/>
  <c r="I23" i="3"/>
  <c r="H23" i="3"/>
  <c r="L23" i="3" s="1"/>
  <c r="I22" i="3"/>
  <c r="H22" i="3"/>
  <c r="I26" i="3"/>
  <c r="H26" i="3"/>
  <c r="I25" i="3"/>
  <c r="H25" i="3"/>
  <c r="I24" i="3"/>
  <c r="H24" i="3"/>
  <c r="I21" i="3"/>
  <c r="H21" i="3"/>
  <c r="I20" i="3"/>
  <c r="H20" i="3"/>
  <c r="I19" i="3"/>
  <c r="H19" i="3"/>
  <c r="I18" i="3"/>
  <c r="H18" i="3"/>
  <c r="I17" i="3"/>
  <c r="H17" i="3"/>
  <c r="I16" i="3"/>
  <c r="H16" i="3"/>
  <c r="L4" i="3"/>
  <c r="J22" i="3" s="1"/>
  <c r="I15" i="3"/>
  <c r="H15" i="3"/>
  <c r="I14" i="3"/>
  <c r="H14" i="3"/>
  <c r="I13" i="3"/>
  <c r="H13" i="3"/>
  <c r="J12" i="3"/>
  <c r="K12" i="3" s="1"/>
  <c r="I12" i="3"/>
  <c r="H12" i="3"/>
  <c r="I11" i="3"/>
  <c r="H11" i="3"/>
  <c r="H10" i="3"/>
  <c r="I10" i="3" s="1"/>
  <c r="H9" i="3"/>
  <c r="I9" i="3" s="1"/>
  <c r="F9" i="3"/>
  <c r="D9" i="3"/>
  <c r="H8" i="3"/>
  <c r="I8" i="3" s="1"/>
  <c r="J14" i="3" l="1"/>
  <c r="K14" i="3" s="1"/>
  <c r="J17" i="3"/>
  <c r="J20" i="3"/>
  <c r="K20" i="3" s="1"/>
  <c r="J18" i="3"/>
  <c r="K18" i="3" s="1"/>
  <c r="J13" i="3"/>
  <c r="K13" i="3" s="1"/>
  <c r="J11" i="3"/>
  <c r="K11" i="3" s="1"/>
  <c r="L13" i="3"/>
  <c r="M13" i="3" s="1"/>
  <c r="J15" i="3"/>
  <c r="K15" i="3" s="1"/>
  <c r="J16" i="3"/>
  <c r="K16" i="3" s="1"/>
  <c r="L18" i="3"/>
  <c r="J24" i="3"/>
  <c r="K24" i="3" s="1"/>
  <c r="L20" i="3"/>
  <c r="M20" i="3" s="1"/>
  <c r="J26" i="3"/>
  <c r="K26" i="3" s="1"/>
  <c r="L14" i="3"/>
  <c r="M14" i="3" s="1"/>
  <c r="L16" i="3"/>
  <c r="M16" i="3" s="1"/>
  <c r="L24" i="3"/>
  <c r="M24" i="3" s="1"/>
  <c r="L22" i="3"/>
  <c r="M22" i="3" s="1"/>
  <c r="L9" i="3"/>
  <c r="L15" i="3"/>
  <c r="L17" i="3"/>
  <c r="M17" i="3" s="1"/>
  <c r="J19" i="3"/>
  <c r="K19" i="3" s="1"/>
  <c r="L21" i="3"/>
  <c r="J25" i="3"/>
  <c r="J23" i="3"/>
  <c r="K23" i="3" s="1"/>
  <c r="J9" i="3"/>
  <c r="K9" i="3" s="1"/>
  <c r="J21" i="3"/>
  <c r="M18" i="3"/>
  <c r="L26" i="3"/>
  <c r="L11" i="3"/>
  <c r="M11" i="3" s="1"/>
  <c r="L12" i="3"/>
  <c r="M12" i="3" s="1"/>
  <c r="L19" i="3"/>
  <c r="L25" i="3"/>
  <c r="M25" i="3" s="1"/>
  <c r="J8" i="3"/>
  <c r="K8" i="3" s="1"/>
  <c r="L8" i="3"/>
  <c r="L10" i="3"/>
  <c r="J10" i="3"/>
  <c r="K10" i="3" s="1"/>
  <c r="K22" i="3"/>
  <c r="K17" i="3"/>
  <c r="K25" i="3"/>
  <c r="M23" i="3" l="1"/>
  <c r="M15" i="3"/>
  <c r="M19" i="3"/>
  <c r="M26" i="3"/>
  <c r="M21" i="3"/>
  <c r="K21" i="3"/>
  <c r="K28" i="3" s="1"/>
  <c r="K29" i="3"/>
  <c r="E8" i="2" l="1"/>
  <c r="F8" i="2"/>
  <c r="G8" i="2"/>
  <c r="H8" i="2"/>
  <c r="I8" i="2" s="1"/>
  <c r="E9" i="2"/>
  <c r="F9" i="2"/>
  <c r="G9" i="2"/>
  <c r="H9" i="2" s="1"/>
  <c r="I9" i="2" s="1"/>
  <c r="E10" i="2"/>
  <c r="F10" i="2"/>
  <c r="G10" i="2"/>
  <c r="H10" i="2" s="1"/>
  <c r="I10" i="2" s="1"/>
  <c r="E11" i="2"/>
  <c r="F11" i="2"/>
  <c r="G11" i="2"/>
  <c r="H11" i="2" s="1"/>
  <c r="I11" i="2" s="1"/>
  <c r="E12" i="2"/>
  <c r="F12" i="2"/>
  <c r="G12" i="2"/>
  <c r="H12" i="2" s="1"/>
  <c r="I12" i="2" s="1"/>
  <c r="E13" i="2"/>
  <c r="F13" i="2"/>
  <c r="G13" i="2"/>
  <c r="H13" i="2" s="1"/>
  <c r="I13" i="2" s="1"/>
  <c r="E14" i="2"/>
  <c r="F14" i="2"/>
  <c r="G14" i="2"/>
  <c r="H14" i="2"/>
  <c r="I14" i="2" s="1"/>
  <c r="E15" i="2"/>
  <c r="F15" i="2"/>
  <c r="G15" i="2"/>
  <c r="H15" i="2" s="1"/>
  <c r="I15" i="2" s="1"/>
  <c r="E16" i="2"/>
  <c r="F16" i="2"/>
  <c r="G16" i="2"/>
  <c r="H16" i="2"/>
  <c r="I16" i="2" s="1"/>
  <c r="C19" i="2"/>
  <c r="E19" i="2" s="1"/>
  <c r="E22" i="2" s="1"/>
  <c r="F19" i="2"/>
  <c r="E20" i="2"/>
  <c r="F20" i="2"/>
  <c r="G20" i="2"/>
  <c r="H20" i="2"/>
  <c r="I20" i="2" s="1"/>
  <c r="E21" i="2"/>
  <c r="F21" i="2"/>
  <c r="G21" i="2"/>
  <c r="H21" i="2"/>
  <c r="I21" i="2"/>
  <c r="G19" i="2" l="1"/>
  <c r="H19" i="2" s="1"/>
  <c r="I19" i="2" s="1"/>
  <c r="I22" i="2" s="1"/>
  <c r="E17" i="2"/>
  <c r="F22" i="2"/>
  <c r="F17" i="2"/>
  <c r="F24" i="2"/>
  <c r="I17" i="2"/>
  <c r="E24" i="2"/>
  <c r="I24" i="2" l="1"/>
</calcChain>
</file>

<file path=xl/sharedStrings.xml><?xml version="1.0" encoding="utf-8"?>
<sst xmlns="http://schemas.openxmlformats.org/spreadsheetml/2006/main" count="1982" uniqueCount="251">
  <si>
    <t>CLEARANCE RATES, FILTER AREAS, AND FILTER FLOW SPEEDS FOR FILTER FEEDING PROTOZOANS AND PELAGIC TUNICATES</t>
  </si>
  <si>
    <t>FILTERS AND FILTER RESISTANCES OF SALPS AND LORICATE CHOANOFLAGELLATES</t>
  </si>
  <si>
    <t>ENERGY CONTENT AND ENERGY DENSITY OF MARINE PLANKTON</t>
  </si>
  <si>
    <t>mean for both groups</t>
  </si>
  <si>
    <t>mean</t>
  </si>
  <si>
    <t>compilation by Nielsen et al. (2017)</t>
  </si>
  <si>
    <t>loricate choanoflagellate</t>
  </si>
  <si>
    <t>Stephanoeca diplocostata</t>
  </si>
  <si>
    <t>Nielsen et al. (2017)</t>
  </si>
  <si>
    <t>Diaphanoeca grandis</t>
  </si>
  <si>
    <t>Sutherland et al. (2010)</t>
  </si>
  <si>
    <t>salp</t>
  </si>
  <si>
    <t>Pegea confoederata</t>
  </si>
  <si>
    <t>reference</t>
  </si>
  <si>
    <r>
      <t>log10(</t>
    </r>
    <r>
      <rPr>
        <b/>
        <i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/(kg/(m^2 s)))</t>
    </r>
  </si>
  <si>
    <r>
      <t xml:space="preserve">filter resistance </t>
    </r>
    <r>
      <rPr>
        <b/>
        <i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(kg/(m^2 s))</t>
    </r>
  </si>
  <si>
    <r>
      <t>tau=2*pi*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l</t>
    </r>
  </si>
  <si>
    <r>
      <t>log10(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/m)</t>
    </r>
  </si>
  <si>
    <r>
      <t>log10(</t>
    </r>
    <r>
      <rPr>
        <b/>
        <i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/m)</t>
    </r>
  </si>
  <si>
    <r>
      <t>filter strand radius</t>
    </r>
    <r>
      <rPr>
        <b/>
        <i/>
        <sz val="11"/>
        <color theme="1"/>
        <rFont val="Calibri"/>
        <family val="2"/>
        <scheme val="minor"/>
      </rPr>
      <t xml:space="preserve"> a</t>
    </r>
    <r>
      <rPr>
        <b/>
        <sz val="11"/>
        <color theme="1"/>
        <rFont val="Calibri"/>
        <family val="2"/>
        <scheme val="minor"/>
      </rPr>
      <t>(m)</t>
    </r>
  </si>
  <si>
    <r>
      <t>filter mesh spacing</t>
    </r>
    <r>
      <rPr>
        <b/>
        <i/>
        <sz val="11"/>
        <color theme="1"/>
        <rFont val="Calibri"/>
        <family val="2"/>
        <scheme val="minor"/>
      </rPr>
      <t xml:space="preserve"> l</t>
    </r>
    <r>
      <rPr>
        <b/>
        <sz val="11"/>
        <color theme="1"/>
        <rFont val="Calibri"/>
        <family val="2"/>
        <scheme val="minor"/>
      </rPr>
      <t>(m)</t>
    </r>
  </si>
  <si>
    <t>group</t>
  </si>
  <si>
    <t>species</t>
  </si>
  <si>
    <t>The filter resistance k is calculated with the formula for parallel-cylinder filters from Tamada and Fujikawa (1957) as described in table 1 of the manuscript.</t>
  </si>
  <si>
    <t>DATA SHEETS</t>
  </si>
  <si>
    <t xml:space="preserve">Factor to convert body carbon mass in µg to body energy content E in J: </t>
  </si>
  <si>
    <t>Factor to convert carbon-specific clearance rate in ml/(µg h) to energy-specific clearance rate Q in m^3/(J s):</t>
  </si>
  <si>
    <t>body carbon mass (µg)</t>
  </si>
  <si>
    <r>
      <t>clearance rate (</t>
    </r>
    <r>
      <rPr>
        <b/>
        <sz val="11"/>
        <color theme="1"/>
        <rFont val="Calibri"/>
        <family val="2"/>
      </rPr>
      <t>µ</t>
    </r>
    <r>
      <rPr>
        <b/>
        <sz val="9.9"/>
        <color theme="1"/>
        <rFont val="Calibri"/>
        <family val="2"/>
      </rPr>
      <t>m^3/s)</t>
    </r>
  </si>
  <si>
    <r>
      <t>carbon-specific clearance rate    (ml/(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 h))</t>
    </r>
  </si>
  <si>
    <t>filter area (m^2)</t>
  </si>
  <si>
    <t>body volume (m^3)</t>
  </si>
  <si>
    <r>
      <t xml:space="preserve">body energy density    </t>
    </r>
    <r>
      <rPr>
        <b/>
        <i/>
        <sz val="11"/>
        <color theme="1"/>
        <rFont val="Calibri"/>
        <family val="2"/>
      </rPr>
      <t>ρ</t>
    </r>
    <r>
      <rPr>
        <b/>
        <sz val="11"/>
        <color theme="1"/>
        <rFont val="Calibri"/>
        <family val="2"/>
        <scheme val="minor"/>
      </rPr>
      <t xml:space="preserve"> (J/m^3)</t>
    </r>
  </si>
  <si>
    <r>
      <t xml:space="preserve">body energy content    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(J)</t>
    </r>
  </si>
  <si>
    <r>
      <t xml:space="preserve">energy-specific clearance rate                </t>
    </r>
    <r>
      <rPr>
        <b/>
        <i/>
        <sz val="11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 xml:space="preserve"> (m^3/(J s))</t>
    </r>
  </si>
  <si>
    <t>log10(Q/(m^3/(J s))</t>
  </si>
  <si>
    <r>
      <t xml:space="preserve">energy-specific filter area </t>
    </r>
    <r>
      <rPr>
        <b/>
        <i/>
        <sz val="11"/>
        <color theme="1"/>
        <rFont val="Calibri"/>
        <family val="2"/>
        <scheme val="minor"/>
      </rPr>
      <t xml:space="preserve">A </t>
    </r>
    <r>
      <rPr>
        <b/>
        <sz val="11"/>
        <color theme="1"/>
        <rFont val="Calibri"/>
        <family val="2"/>
        <scheme val="minor"/>
      </rPr>
      <t>(m^2/J)</t>
    </r>
  </si>
  <si>
    <r>
      <t xml:space="preserve">filter flow speed            </t>
    </r>
    <r>
      <rPr>
        <b/>
        <i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 xml:space="preserve"> (m/s)</t>
    </r>
  </si>
  <si>
    <t>Tintinopsis acumata</t>
  </si>
  <si>
    <t>protozoan</t>
  </si>
  <si>
    <t>Allredge and Madin (1982)</t>
  </si>
  <si>
    <t>Oikopleura dioica</t>
  </si>
  <si>
    <t>Stegasoma magnum</t>
  </si>
  <si>
    <t>Dolioletta gegenbauri</t>
  </si>
  <si>
    <t>Thalia democratia</t>
  </si>
  <si>
    <t>Cyclosalpa floridana</t>
  </si>
  <si>
    <t>Cyclosalpa affinis</t>
  </si>
  <si>
    <t>Salpa maxima</t>
  </si>
  <si>
    <t>Salpa cylindrica</t>
  </si>
  <si>
    <t>Acuna (2001)</t>
  </si>
  <si>
    <t>standard deviation</t>
  </si>
  <si>
    <t>Factor to convert respiration rate from µl(O2)/h to J/s:</t>
  </si>
  <si>
    <t>Factor to convert body carbon mass (mg) to body energy content (J):</t>
  </si>
  <si>
    <t>body carbon mass (mg)</t>
  </si>
  <si>
    <t>oxygen respiration rate (µl/h) (recalculated to 15 deg Celsius)</t>
  </si>
  <si>
    <r>
      <t>body energy content</t>
    </r>
    <r>
      <rPr>
        <b/>
        <i/>
        <sz val="11"/>
        <color theme="1"/>
        <rFont val="Calibri"/>
        <family val="2"/>
        <scheme val="minor"/>
      </rPr>
      <t xml:space="preserve"> E</t>
    </r>
    <r>
      <rPr>
        <b/>
        <sz val="11"/>
        <color theme="1"/>
        <rFont val="Calibri"/>
        <family val="2"/>
        <scheme val="minor"/>
      </rPr>
      <t>(J)</t>
    </r>
  </si>
  <si>
    <t>respiration rate (J/s)</t>
  </si>
  <si>
    <r>
      <t xml:space="preserve">energy-specific respiration rate </t>
    </r>
    <r>
      <rPr>
        <b/>
        <i/>
        <sz val="11"/>
        <color theme="1"/>
        <rFont val="Calibri"/>
        <family val="2"/>
        <scheme val="minor"/>
      </rPr>
      <t>Rb</t>
    </r>
    <r>
      <rPr>
        <b/>
        <sz val="11"/>
        <color theme="1"/>
        <rFont val="Calibri"/>
        <family val="2"/>
        <scheme val="minor"/>
      </rPr>
      <t>(1/s)</t>
    </r>
  </si>
  <si>
    <r>
      <t>log10(</t>
    </r>
    <r>
      <rPr>
        <b/>
        <i/>
        <sz val="11"/>
        <color theme="1"/>
        <rFont val="Calibri"/>
        <family val="2"/>
        <scheme val="minor"/>
      </rPr>
      <t>Rb</t>
    </r>
    <r>
      <rPr>
        <b/>
        <sz val="11"/>
        <color theme="1"/>
        <rFont val="Calibri"/>
        <family val="2"/>
        <scheme val="minor"/>
      </rPr>
      <t>/(1/s))</t>
    </r>
  </si>
  <si>
    <t>Acanthamobea sp.</t>
  </si>
  <si>
    <t>https://doi.pangaea.de/10.1594/PANGAEA.819850</t>
  </si>
  <si>
    <t>blue: protozoans</t>
  </si>
  <si>
    <t>Acanthamoeba castellani</t>
  </si>
  <si>
    <t>green: pelagic tunicates</t>
  </si>
  <si>
    <t>Acanthamoeba rhysodes</t>
  </si>
  <si>
    <t>Acanthamoeba palestinensis</t>
  </si>
  <si>
    <t>Actinospaerium eichhorni</t>
  </si>
  <si>
    <t>Allogromia laticollaris</t>
  </si>
  <si>
    <t>Amoeba proteus</t>
  </si>
  <si>
    <t>Chaos carolinense</t>
  </si>
  <si>
    <t>Difflugia sp.</t>
  </si>
  <si>
    <t>Rosalina leei</t>
  </si>
  <si>
    <t>Spiroloculina hyaline</t>
  </si>
  <si>
    <t>Astasia klebsi</t>
  </si>
  <si>
    <t>Astasia longa</t>
  </si>
  <si>
    <t>Chilomonas paramaceum</t>
  </si>
  <si>
    <t>Euglena gracilis</t>
  </si>
  <si>
    <t>Ochromonas sp</t>
  </si>
  <si>
    <t>Pleuromonas jaculans</t>
  </si>
  <si>
    <t>Blepharisma undulans</t>
  </si>
  <si>
    <t>Bresslaua insidiatrix</t>
  </si>
  <si>
    <t>Carchesium polypinum</t>
  </si>
  <si>
    <t>Coleps hirtus</t>
  </si>
  <si>
    <t>Colpidium campylum</t>
  </si>
  <si>
    <t>Colpoda cucullus</t>
  </si>
  <si>
    <t>Didinium nasutum</t>
  </si>
  <si>
    <t>Dileptus cygnus</t>
  </si>
  <si>
    <t>Diophrys sp.</t>
  </si>
  <si>
    <t>Euplotes vannus</t>
  </si>
  <si>
    <t>Frontonia leucas</t>
  </si>
  <si>
    <t>Intranstylum steini</t>
  </si>
  <si>
    <t>Opercularia nutans</t>
  </si>
  <si>
    <t>Paramecium aurelia</t>
  </si>
  <si>
    <t>Paramecium calkinsi</t>
  </si>
  <si>
    <t>Paramecium caudatum</t>
  </si>
  <si>
    <t>Placus sp. 1</t>
  </si>
  <si>
    <t>Placus sp. 2</t>
  </si>
  <si>
    <t>Podophrya fixa</t>
  </si>
  <si>
    <t>Spirostomum ambiguum</t>
  </si>
  <si>
    <t>Spirostomum intermedium</t>
  </si>
  <si>
    <t>Spirostomum minus</t>
  </si>
  <si>
    <t>Spirostomum teres</t>
  </si>
  <si>
    <t>Stentor coeruleus</t>
  </si>
  <si>
    <t>Strombidium sp.</t>
  </si>
  <si>
    <t>Stylonychia mytilus</t>
  </si>
  <si>
    <t>Tetrahymena geleii</t>
  </si>
  <si>
    <t>Tetrahymena pyriformes</t>
  </si>
  <si>
    <t>Tiarina fusus</t>
  </si>
  <si>
    <t>Tracheloraphis sp.</t>
  </si>
  <si>
    <t>Uronema marinum</t>
  </si>
  <si>
    <t>Urostyla grandis</t>
  </si>
  <si>
    <t>Vorticella convallaria</t>
  </si>
  <si>
    <t>Vorticella ephemerae</t>
  </si>
  <si>
    <t>Vorticella microstoma</t>
  </si>
  <si>
    <t>Vorticella similis</t>
  </si>
  <si>
    <t>Zoothamnium carinogammari</t>
  </si>
  <si>
    <t>Salpa thompsoni, agg</t>
  </si>
  <si>
    <t>pelagic tunicate</t>
  </si>
  <si>
    <t>Salpa thompsoni, sol</t>
  </si>
  <si>
    <t>Salpa cylindrica, sol</t>
  </si>
  <si>
    <t>Salpa maxima, sol</t>
  </si>
  <si>
    <t>Salpa maxima. Agg</t>
  </si>
  <si>
    <t>Pegea confoederata, sol</t>
  </si>
  <si>
    <t>Pegea confoederata, agg</t>
  </si>
  <si>
    <t>Thalia democratica, sol</t>
  </si>
  <si>
    <t>Brooksia rostrata</t>
  </si>
  <si>
    <t>Doliold sp</t>
  </si>
  <si>
    <t>Iasis zonaria, agg</t>
  </si>
  <si>
    <t>Salpa fusiformis, agg</t>
  </si>
  <si>
    <t>salpa fusiformis, sol</t>
  </si>
  <si>
    <t>Pyrosoma verticillatum</t>
  </si>
  <si>
    <t>Cyclosalpa bakeri.</t>
  </si>
  <si>
    <t>Salpa thompsoni</t>
  </si>
  <si>
    <t>Salpa sp</t>
  </si>
  <si>
    <t>Pegea sp</t>
  </si>
  <si>
    <t>Cyclosalpa sp</t>
  </si>
  <si>
    <t>Sheet A</t>
  </si>
  <si>
    <t>Sheet B</t>
  </si>
  <si>
    <t>Sheet C</t>
  </si>
  <si>
    <t>Sheet D</t>
  </si>
  <si>
    <t>ENERGY-SPECIFIC RESPIRATION RATES FOR PROTOZOANS AND PELAGIC TUNICATES</t>
  </si>
  <si>
    <t>body wet mass (mg)</t>
  </si>
  <si>
    <t>body energy content E (J)</t>
  </si>
  <si>
    <r>
      <t xml:space="preserve">body energy density </t>
    </r>
    <r>
      <rPr>
        <b/>
        <sz val="11"/>
        <color theme="1"/>
        <rFont val="Calibri"/>
        <family val="2"/>
      </rPr>
      <t>ρ (J/m^3)</t>
    </r>
  </si>
  <si>
    <r>
      <t>log10(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/J)</t>
    </r>
  </si>
  <si>
    <r>
      <t>log10(</t>
    </r>
    <r>
      <rPr>
        <b/>
        <sz val="11"/>
        <color theme="1"/>
        <rFont val="Calibri"/>
        <family val="2"/>
      </rPr>
      <t>ρ</t>
    </r>
    <r>
      <rPr>
        <b/>
        <sz val="11"/>
        <color theme="1"/>
        <rFont val="Calibri"/>
        <family val="2"/>
        <scheme val="minor"/>
      </rPr>
      <t>/(J/m^3))</t>
    </r>
  </si>
  <si>
    <t>Salpa thompsoni aggregate</t>
  </si>
  <si>
    <t>Salpa thompsoni solitary</t>
  </si>
  <si>
    <t>Salpa Thompsoni</t>
  </si>
  <si>
    <t>Diphyes antarctica</t>
  </si>
  <si>
    <t>Aglantha digitale</t>
  </si>
  <si>
    <t>Beroe sp.</t>
  </si>
  <si>
    <t>Mertensia sp.</t>
  </si>
  <si>
    <t>mean for gelatinous plankton</t>
  </si>
  <si>
    <t>Alexandrium catenella</t>
  </si>
  <si>
    <t>Amphidinium asymmetricum</t>
  </si>
  <si>
    <t>Amphidinium carterae</t>
  </si>
  <si>
    <t>Ceratium fusus</t>
  </si>
  <si>
    <t>Ceratocorys horrida</t>
  </si>
  <si>
    <t>Glenodinium foliaceum</t>
  </si>
  <si>
    <t>Glenodinium sp.</t>
  </si>
  <si>
    <t>Gymnodinium sanguineum</t>
  </si>
  <si>
    <t>Gymnodinium simplex</t>
  </si>
  <si>
    <t>Prorocentrum micans</t>
  </si>
  <si>
    <t>Scrippsiella trochoidea</t>
  </si>
  <si>
    <t>Bernardinium sp.</t>
  </si>
  <si>
    <t>Noctilluca scintillans</t>
  </si>
  <si>
    <t>Oxyrrhis marina</t>
  </si>
  <si>
    <t>Protoperidinium conicum</t>
  </si>
  <si>
    <t>Protoperidinium depressum</t>
  </si>
  <si>
    <t>Protoperidinium excentricum</t>
  </si>
  <si>
    <t>Protoperidinium oceanicum</t>
  </si>
  <si>
    <t>Protoperidinium pellucidum</t>
  </si>
  <si>
    <t>Strobilidium sp.</t>
  </si>
  <si>
    <t>Strombidium capitatum</t>
  </si>
  <si>
    <t>Laboea strobila</t>
  </si>
  <si>
    <t>Strobilidium spiralis</t>
  </si>
  <si>
    <t>Noctiluca scintillans</t>
  </si>
  <si>
    <t>Themisto japonica female</t>
  </si>
  <si>
    <t>Amphipoda</t>
  </si>
  <si>
    <t>Primno abyssalis female</t>
  </si>
  <si>
    <t>Parathemisto japonica</t>
  </si>
  <si>
    <t>Platyscelus serratulus</t>
  </si>
  <si>
    <t>Cyphocatris challengeri</t>
  </si>
  <si>
    <t>Parathemisto libellula</t>
  </si>
  <si>
    <t>Psychroteuthis sp.</t>
  </si>
  <si>
    <t>Cephalopoda</t>
  </si>
  <si>
    <t>Chaetognatha</t>
  </si>
  <si>
    <t>Sagitta elegans</t>
  </si>
  <si>
    <t>Sagitta nagae</t>
  </si>
  <si>
    <t>Copepoda</t>
  </si>
  <si>
    <t>Calanus pacificus</t>
  </si>
  <si>
    <t>Calanus cristatus</t>
  </si>
  <si>
    <t>Calanus plumchrus</t>
  </si>
  <si>
    <t>Calanus lighti</t>
  </si>
  <si>
    <t>Eucalanus bungii</t>
  </si>
  <si>
    <t>Rhincalanus nasutus</t>
  </si>
  <si>
    <t>Paraeuchaeta birostrata</t>
  </si>
  <si>
    <t>Metridia okhotensis</t>
  </si>
  <si>
    <t>Pleuromamma xiphias</t>
  </si>
  <si>
    <t>Disseta palumbi</t>
  </si>
  <si>
    <t>Candacia aetiopica</t>
  </si>
  <si>
    <t>Candacia columbiae</t>
  </si>
  <si>
    <t>Labidocera acutifrons</t>
  </si>
  <si>
    <t>Pontellina plumata</t>
  </si>
  <si>
    <t>Calanus helgolandicus</t>
  </si>
  <si>
    <t>Calanus finmarchicus</t>
  </si>
  <si>
    <t>Calanus finmarchicus female</t>
  </si>
  <si>
    <t>Calanus glacialis female</t>
  </si>
  <si>
    <t>Calanus hyperborius female</t>
  </si>
  <si>
    <t>Calanus hyperboreus CV</t>
  </si>
  <si>
    <t>Metridia longa female</t>
  </si>
  <si>
    <t>Neocalanus cristatus CV</t>
  </si>
  <si>
    <t>Neocalanus plumchrus V+VI male</t>
  </si>
  <si>
    <t>Pseudocalanus minutus CV+VI female</t>
  </si>
  <si>
    <t>Gaidius variabilis CVI female</t>
  </si>
  <si>
    <t>Gaidius variabilis CV male</t>
  </si>
  <si>
    <t>Paraeuchaeta elongata VI female</t>
  </si>
  <si>
    <t>Paraeuchaeta elongata V</t>
  </si>
  <si>
    <t>Metridia pacifica VI female</t>
  </si>
  <si>
    <t>Lucifer reynaudii</t>
  </si>
  <si>
    <t>Decapoda</t>
  </si>
  <si>
    <t>Chorismus antarcticus</t>
  </si>
  <si>
    <t>Euphausiacea</t>
  </si>
  <si>
    <t>Euphausia superba</t>
  </si>
  <si>
    <t>Euphausia pacifica</t>
  </si>
  <si>
    <t>Tessarabrachion oculatus</t>
  </si>
  <si>
    <t>Thysanoessa inermis</t>
  </si>
  <si>
    <t>Euphausia crystallorophias</t>
  </si>
  <si>
    <t>Gastropoda</t>
  </si>
  <si>
    <t>Clio pyramidata</t>
  </si>
  <si>
    <t>Limacina inflata</t>
  </si>
  <si>
    <t>Limacina helicina</t>
  </si>
  <si>
    <t>Clione limacina</t>
  </si>
  <si>
    <t>Siriella aequiremis</t>
  </si>
  <si>
    <t>Mysidacea</t>
  </si>
  <si>
    <t>Antarctomysis maxima</t>
  </si>
  <si>
    <t>Meterythrops microphthalma female</t>
  </si>
  <si>
    <t>Meterythrops microphthalma male</t>
  </si>
  <si>
    <t>Meterythrops microphthalma juv</t>
  </si>
  <si>
    <t>Conchoecia pseudodiscophora VII</t>
  </si>
  <si>
    <t>Ostracoda</t>
  </si>
  <si>
    <t>mean for non-gelatinous plankton (natural energy density):</t>
  </si>
  <si>
    <t>jellyfish</t>
  </si>
  <si>
    <t>massive outlier compared to several other samples from same and similar species, removed from analysis</t>
  </si>
  <si>
    <t>Factor to convert body wet mass (mg) to body volume (m^3) (using water density 10^3 kg/m^3 as body mass density):</t>
  </si>
  <si>
    <t>(Kiørboe 2013, web appendix table A1)</t>
  </si>
  <si>
    <t>Sheet A: FILTERS AND FILTER RESISTANCES OF SALPS AND LORICATE CHOANOFLAGELLATES</t>
  </si>
  <si>
    <t>Sheet B: CLEARANCE RATES, FILTER AREAS, AND FILTER FLOW SPEEDS FOR FILTER FEEDING PROTOZOANS AND PELAGIC TUNICATES</t>
  </si>
  <si>
    <t>Sheet C: ENERGY CONTENT AND ENERGY DENSITY OF MARINE PLANKTON</t>
  </si>
  <si>
    <t>Sheet D: ENERGY-SPECIFIC RESPIRATION RATES FOR PROTOZOANS AND PELAGIC TUNICATES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</si>
</sst>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  <font>
      <b/>
      <i/>
      <sz val="11"/>
      <color theme="1"/>
      <name val="Calibri"/>
      <family val="2"/>
    </font>
    <font>
      <u/>
      <sz val="11"/>
      <color theme="1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9C000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2" fillId="0" borderId="0"/>
  </cellStyleXfs>
  <cellXfs count="138">
    <xf numFmtId="0" fontId="0" fillId="0" borderId="0" xfId="0"/>
    <xf numFmtId="0" fontId="0" fillId="2" borderId="6" xfId="0" applyFill="1" applyBorder="1"/>
    <xf numFmtId="0" fontId="0" fillId="2" borderId="4" xfId="0" applyFill="1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0" xfId="1" applyFill="1"/>
    <xf numFmtId="11" fontId="2" fillId="5" borderId="9" xfId="2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Fill="1"/>
    <xf numFmtId="0" fontId="2" fillId="0" borderId="0" xfId="2" applyFill="1"/>
    <xf numFmtId="0" fontId="0" fillId="0" borderId="0" xfId="0" applyAlignment="1">
      <alignment horizontal="left"/>
    </xf>
    <xf numFmtId="11" fontId="1" fillId="2" borderId="9" xfId="0" applyNumberFormat="1" applyFont="1" applyFill="1" applyBorder="1" applyAlignment="1">
      <alignment horizontal="center"/>
    </xf>
    <xf numFmtId="11" fontId="2" fillId="6" borderId="9" xfId="1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0" borderId="0" xfId="2" applyFill="1" applyAlignment="1"/>
    <xf numFmtId="11" fontId="0" fillId="0" borderId="0" xfId="0" applyNumberFormat="1" applyAlignment="1">
      <alignment horizontal="left"/>
    </xf>
    <xf numFmtId="11" fontId="1" fillId="0" borderId="0" xfId="0" applyNumberFormat="1" applyFont="1" applyFill="1" applyBorder="1" applyAlignment="1">
      <alignment horizontal="center"/>
    </xf>
    <xf numFmtId="11" fontId="2" fillId="5" borderId="9" xfId="2" applyNumberFormat="1" applyFont="1" applyFill="1" applyBorder="1" applyAlignment="1">
      <alignment horizontal="center"/>
    </xf>
    <xf numFmtId="11" fontId="0" fillId="2" borderId="9" xfId="0" applyNumberFormat="1" applyFill="1" applyBorder="1" applyAlignment="1">
      <alignment horizontal="center"/>
    </xf>
    <xf numFmtId="11" fontId="1" fillId="2" borderId="1" xfId="0" applyNumberFormat="1" applyFont="1" applyFill="1" applyBorder="1"/>
    <xf numFmtId="11" fontId="1" fillId="2" borderId="2" xfId="0" applyNumberFormat="1" applyFont="1" applyFill="1" applyBorder="1" applyAlignment="1">
      <alignment horizontal="left"/>
    </xf>
    <xf numFmtId="11" fontId="1" fillId="2" borderId="3" xfId="0" applyNumberFormat="1" applyFont="1" applyFill="1" applyBorder="1"/>
    <xf numFmtId="11" fontId="0" fillId="0" borderId="0" xfId="0" applyNumberFormat="1"/>
    <xf numFmtId="11" fontId="1" fillId="2" borderId="4" xfId="0" applyNumberFormat="1" applyFont="1" applyFill="1" applyBorder="1"/>
    <xf numFmtId="11" fontId="1" fillId="2" borderId="0" xfId="0" applyNumberFormat="1" applyFont="1" applyFill="1" applyBorder="1" applyAlignment="1">
      <alignment horizontal="left"/>
    </xf>
    <xf numFmtId="11" fontId="1" fillId="2" borderId="5" xfId="0" applyNumberFormat="1" applyFont="1" applyFill="1" applyBorder="1"/>
    <xf numFmtId="11" fontId="1" fillId="2" borderId="7" xfId="0" applyNumberFormat="1" applyFont="1" applyFill="1" applyBorder="1" applyAlignment="1">
      <alignment horizontal="left"/>
    </xf>
    <xf numFmtId="11" fontId="1" fillId="2" borderId="8" xfId="0" applyNumberFormat="1" applyFont="1" applyFill="1" applyBorder="1"/>
    <xf numFmtId="11" fontId="1" fillId="0" borderId="4" xfId="0" applyNumberFormat="1" applyFont="1" applyBorder="1"/>
    <xf numFmtId="11" fontId="1" fillId="0" borderId="0" xfId="0" applyNumberFormat="1" applyFont="1" applyBorder="1"/>
    <xf numFmtId="11" fontId="1" fillId="0" borderId="0" xfId="0" applyNumberFormat="1" applyFont="1" applyBorder="1" applyAlignment="1">
      <alignment horizontal="left"/>
    </xf>
    <xf numFmtId="11" fontId="1" fillId="0" borderId="5" xfId="0" applyNumberFormat="1" applyFont="1" applyBorder="1"/>
    <xf numFmtId="11" fontId="3" fillId="6" borderId="9" xfId="1" applyNumberFormat="1" applyFont="1" applyFill="1" applyBorder="1"/>
    <xf numFmtId="11" fontId="3" fillId="5" borderId="9" xfId="2" applyNumberFormat="1" applyFont="1" applyFill="1" applyBorder="1"/>
    <xf numFmtId="11" fontId="2" fillId="5" borderId="9" xfId="1" applyNumberFormat="1" applyFill="1" applyBorder="1" applyAlignment="1">
      <alignment horizontal="center"/>
    </xf>
    <xf numFmtId="11" fontId="1" fillId="2" borderId="9" xfId="0" applyNumberFormat="1" applyFont="1" applyFill="1" applyBorder="1"/>
    <xf numFmtId="11" fontId="0" fillId="2" borderId="2" xfId="0" applyNumberFormat="1" applyFill="1" applyBorder="1"/>
    <xf numFmtId="11" fontId="0" fillId="2" borderId="3" xfId="0" applyNumberFormat="1" applyFill="1" applyBorder="1"/>
    <xf numFmtId="11" fontId="0" fillId="2" borderId="0" xfId="0" applyNumberFormat="1" applyFill="1" applyBorder="1"/>
    <xf numFmtId="11" fontId="0" fillId="2" borderId="5" xfId="0" applyNumberFormat="1" applyFill="1" applyBorder="1"/>
    <xf numFmtId="11" fontId="0" fillId="2" borderId="4" xfId="0" applyNumberFormat="1" applyFill="1" applyBorder="1"/>
    <xf numFmtId="11" fontId="0" fillId="2" borderId="6" xfId="0" applyNumberFormat="1" applyFill="1" applyBorder="1"/>
    <xf numFmtId="11" fontId="0" fillId="2" borderId="7" xfId="0" applyNumberFormat="1" applyFill="1" applyBorder="1"/>
    <xf numFmtId="11" fontId="0" fillId="2" borderId="8" xfId="0" applyNumberFormat="1" applyFill="1" applyBorder="1"/>
    <xf numFmtId="11" fontId="0" fillId="0" borderId="4" xfId="0" applyNumberFormat="1" applyBorder="1"/>
    <xf numFmtId="11" fontId="0" fillId="0" borderId="0" xfId="0" applyNumberFormat="1" applyBorder="1"/>
    <xf numFmtId="11" fontId="0" fillId="0" borderId="5" xfId="0" applyNumberFormat="1" applyBorder="1"/>
    <xf numFmtId="11" fontId="0" fillId="0" borderId="9" xfId="0" applyNumberFormat="1" applyBorder="1"/>
    <xf numFmtId="11" fontId="0" fillId="0" borderId="9" xfId="0" applyNumberFormat="1" applyBorder="1" applyAlignment="1">
      <alignment horizontal="center"/>
    </xf>
    <xf numFmtId="11" fontId="1" fillId="0" borderId="9" xfId="0" applyNumberFormat="1" applyFont="1" applyFill="1" applyBorder="1"/>
    <xf numFmtId="11" fontId="1" fillId="0" borderId="9" xfId="0" applyNumberFormat="1" applyFont="1" applyFill="1" applyBorder="1" applyAlignment="1">
      <alignment horizontal="center"/>
    </xf>
    <xf numFmtId="11" fontId="0" fillId="0" borderId="0" xfId="0" applyNumberFormat="1" applyAlignment="1">
      <alignment horizontal="center"/>
    </xf>
    <xf numFmtId="11" fontId="10" fillId="6" borderId="9" xfId="3" applyNumberFormat="1" applyFont="1" applyFill="1" applyBorder="1" applyAlignment="1">
      <alignment horizontal="center"/>
    </xf>
    <xf numFmtId="11" fontId="1" fillId="2" borderId="9" xfId="0" applyNumberFormat="1" applyFont="1" applyFill="1" applyBorder="1" applyAlignment="1">
      <alignment horizontal="left"/>
    </xf>
    <xf numFmtId="11" fontId="0" fillId="2" borderId="9" xfId="0" applyNumberFormat="1" applyFill="1" applyBorder="1"/>
    <xf numFmtId="11" fontId="2" fillId="2" borderId="9" xfId="0" applyNumberFormat="1" applyFont="1" applyFill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2" fillId="0" borderId="5" xfId="0" applyNumberFormat="1" applyFont="1" applyBorder="1" applyAlignment="1">
      <alignment horizontal="center"/>
    </xf>
    <xf numFmtId="11" fontId="3" fillId="5" borderId="9" xfId="0" applyNumberFormat="1" applyFont="1" applyFill="1" applyBorder="1"/>
    <xf numFmtId="11" fontId="10" fillId="5" borderId="9" xfId="3" applyNumberFormat="1" applyFont="1" applyFill="1" applyBorder="1" applyAlignment="1">
      <alignment horizontal="center"/>
    </xf>
    <xf numFmtId="11" fontId="1" fillId="0" borderId="4" xfId="0" applyNumberFormat="1" applyFont="1" applyFill="1" applyBorder="1"/>
    <xf numFmtId="11" fontId="0" fillId="0" borderId="0" xfId="0" applyNumberFormat="1" applyFill="1" applyBorder="1" applyAlignment="1">
      <alignment horizontal="center"/>
    </xf>
    <xf numFmtId="11" fontId="2" fillId="0" borderId="5" xfId="0" applyNumberFormat="1" applyFont="1" applyFill="1" applyBorder="1" applyAlignment="1">
      <alignment horizontal="center"/>
    </xf>
    <xf numFmtId="0" fontId="12" fillId="0" borderId="0" xfId="7"/>
    <xf numFmtId="0" fontId="0" fillId="0" borderId="0" xfId="0" applyAlignment="1">
      <alignment horizontal="center"/>
    </xf>
    <xf numFmtId="0" fontId="11" fillId="7" borderId="9" xfId="4" applyBorder="1" applyAlignment="1">
      <alignment horizontal="center" vertical="top"/>
    </xf>
    <xf numFmtId="11" fontId="11" fillId="7" borderId="9" xfId="4" applyNumberFormat="1" applyBorder="1" applyAlignment="1">
      <alignment horizontal="center" vertical="top"/>
    </xf>
    <xf numFmtId="11" fontId="11" fillId="7" borderId="9" xfId="4" applyNumberFormat="1" applyBorder="1" applyAlignment="1">
      <alignment horizontal="center"/>
    </xf>
    <xf numFmtId="2" fontId="11" fillId="7" borderId="9" xfId="4" applyNumberFormat="1" applyBorder="1" applyAlignment="1">
      <alignment horizontal="center"/>
    </xf>
    <xf numFmtId="0" fontId="11" fillId="7" borderId="9" xfId="4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/>
    <xf numFmtId="0" fontId="2" fillId="10" borderId="9" xfId="6" applyFill="1" applyBorder="1" applyAlignment="1">
      <alignment horizontal="center" vertical="top"/>
    </xf>
    <xf numFmtId="11" fontId="2" fillId="10" borderId="9" xfId="6" applyNumberFormat="1" applyFill="1" applyBorder="1" applyAlignment="1">
      <alignment horizontal="center" vertical="top"/>
    </xf>
    <xf numFmtId="11" fontId="2" fillId="10" borderId="9" xfId="2" applyNumberFormat="1" applyFill="1" applyBorder="1" applyAlignment="1">
      <alignment horizontal="center"/>
    </xf>
    <xf numFmtId="11" fontId="2" fillId="10" borderId="9" xfId="6" applyNumberFormat="1" applyFill="1" applyBorder="1" applyAlignment="1">
      <alignment horizontal="center"/>
    </xf>
    <xf numFmtId="2" fontId="2" fillId="10" borderId="9" xfId="6" applyNumberFormat="1" applyFill="1" applyBorder="1" applyAlignment="1">
      <alignment horizontal="center"/>
    </xf>
    <xf numFmtId="0" fontId="2" fillId="10" borderId="9" xfId="6" applyFill="1" applyBorder="1" applyAlignment="1">
      <alignment horizontal="center"/>
    </xf>
    <xf numFmtId="0" fontId="2" fillId="11" borderId="9" xfId="1" applyFill="1" applyBorder="1" applyAlignment="1">
      <alignment horizontal="center" vertical="top"/>
    </xf>
    <xf numFmtId="11" fontId="2" fillId="11" borderId="9" xfId="1" applyNumberFormat="1" applyFill="1" applyBorder="1" applyAlignment="1">
      <alignment horizontal="center" vertical="top"/>
    </xf>
    <xf numFmtId="11" fontId="2" fillId="11" borderId="9" xfId="2" applyNumberFormat="1" applyFill="1" applyBorder="1" applyAlignment="1">
      <alignment horizontal="center"/>
    </xf>
    <xf numFmtId="11" fontId="2" fillId="11" borderId="9" xfId="1" applyNumberFormat="1" applyFill="1" applyBorder="1" applyAlignment="1">
      <alignment horizontal="center"/>
    </xf>
    <xf numFmtId="2" fontId="2" fillId="11" borderId="9" xfId="1" applyNumberFormat="1" applyFill="1" applyBorder="1" applyAlignment="1">
      <alignment horizontal="center"/>
    </xf>
    <xf numFmtId="0" fontId="2" fillId="11" borderId="9" xfId="1" applyFill="1" applyBorder="1" applyAlignment="1">
      <alignment horizontal="center"/>
    </xf>
    <xf numFmtId="0" fontId="2" fillId="12" borderId="9" xfId="5" applyFill="1" applyBorder="1" applyAlignment="1">
      <alignment horizontal="center" vertical="top"/>
    </xf>
    <xf numFmtId="11" fontId="2" fillId="12" borderId="9" xfId="5" applyNumberFormat="1" applyFill="1" applyBorder="1" applyAlignment="1">
      <alignment horizontal="center" vertical="top"/>
    </xf>
    <xf numFmtId="11" fontId="2" fillId="12" borderId="9" xfId="2" applyNumberFormat="1" applyFill="1" applyBorder="1" applyAlignment="1">
      <alignment horizontal="center"/>
    </xf>
    <xf numFmtId="11" fontId="2" fillId="12" borderId="9" xfId="5" applyNumberFormat="1" applyFill="1" applyBorder="1" applyAlignment="1">
      <alignment horizontal="center"/>
    </xf>
    <xf numFmtId="2" fontId="2" fillId="12" borderId="9" xfId="5" applyNumberFormat="1" applyFill="1" applyBorder="1" applyAlignment="1">
      <alignment horizontal="center"/>
    </xf>
    <xf numFmtId="0" fontId="2" fillId="12" borderId="9" xfId="5" applyFill="1" applyBorder="1" applyAlignment="1">
      <alignment horizontal="center"/>
    </xf>
    <xf numFmtId="0" fontId="2" fillId="5" borderId="10" xfId="2" applyFill="1" applyBorder="1" applyAlignment="1">
      <alignment horizontal="center" vertical="top"/>
    </xf>
    <xf numFmtId="11" fontId="2" fillId="5" borderId="10" xfId="2" applyNumberFormat="1" applyFill="1" applyBorder="1" applyAlignment="1">
      <alignment horizontal="center" vertical="top"/>
    </xf>
    <xf numFmtId="11" fontId="2" fillId="5" borderId="10" xfId="2" applyNumberFormat="1" applyFill="1" applyBorder="1" applyAlignment="1">
      <alignment horizontal="center"/>
    </xf>
    <xf numFmtId="2" fontId="2" fillId="5" borderId="10" xfId="2" applyNumberFormat="1" applyFill="1" applyBorder="1" applyAlignment="1">
      <alignment horizontal="center"/>
    </xf>
    <xf numFmtId="0" fontId="2" fillId="5" borderId="10" xfId="2" applyFill="1" applyBorder="1" applyAlignment="1">
      <alignment horizontal="center"/>
    </xf>
    <xf numFmtId="0" fontId="3" fillId="5" borderId="10" xfId="2" applyFont="1" applyFill="1" applyBorder="1" applyAlignment="1">
      <alignment horizontal="left" vertical="top"/>
    </xf>
    <xf numFmtId="0" fontId="3" fillId="10" borderId="9" xfId="6" applyFont="1" applyFill="1" applyBorder="1" applyAlignment="1">
      <alignment horizontal="left" vertical="top"/>
    </xf>
    <xf numFmtId="0" fontId="3" fillId="11" borderId="9" xfId="1" applyFont="1" applyFill="1" applyBorder="1" applyAlignment="1">
      <alignment horizontal="left" vertical="top"/>
    </xf>
    <xf numFmtId="0" fontId="3" fillId="12" borderId="9" xfId="5" applyFont="1" applyFill="1" applyBorder="1" applyAlignment="1">
      <alignment horizontal="left" vertical="top"/>
    </xf>
    <xf numFmtId="0" fontId="13" fillId="7" borderId="9" xfId="4" applyFont="1" applyBorder="1" applyAlignment="1">
      <alignment horizontal="left" vertical="top"/>
    </xf>
    <xf numFmtId="11" fontId="1" fillId="2" borderId="0" xfId="0" applyNumberFormat="1" applyFont="1" applyFill="1" applyAlignment="1">
      <alignment horizontal="left"/>
    </xf>
    <xf numFmtId="11" fontId="1" fillId="2" borderId="1" xfId="0" applyNumberFormat="1" applyFont="1" applyFill="1" applyBorder="1" applyAlignment="1">
      <alignment horizontal="left"/>
    </xf>
    <xf numFmtId="11" fontId="1" fillId="2" borderId="4" xfId="0" applyNumberFormat="1" applyFont="1" applyFill="1" applyBorder="1" applyAlignment="1">
      <alignment horizontal="left"/>
    </xf>
    <xf numFmtId="11" fontId="1" fillId="2" borderId="6" xfId="0" applyNumberFormat="1" applyFont="1" applyFill="1" applyBorder="1" applyAlignment="1">
      <alignment horizontal="left"/>
    </xf>
    <xf numFmtId="11" fontId="1" fillId="2" borderId="3" xfId="0" applyNumberFormat="1" applyFont="1" applyFill="1" applyBorder="1" applyAlignment="1">
      <alignment horizontal="left"/>
    </xf>
    <xf numFmtId="11" fontId="1" fillId="2" borderId="5" xfId="0" applyNumberFormat="1" applyFont="1" applyFill="1" applyBorder="1" applyAlignment="1">
      <alignment horizontal="left"/>
    </xf>
    <xf numFmtId="11" fontId="1" fillId="2" borderId="8" xfId="0" applyNumberFormat="1" applyFont="1" applyFill="1" applyBorder="1" applyAlignment="1">
      <alignment horizontal="left"/>
    </xf>
    <xf numFmtId="11" fontId="1" fillId="2" borderId="9" xfId="0" applyNumberFormat="1" applyFont="1" applyFill="1" applyBorder="1" applyAlignment="1">
      <alignment vertical="top"/>
    </xf>
    <xf numFmtId="11" fontId="1" fillId="2" borderId="9" xfId="0" applyNumberFormat="1" applyFont="1" applyFill="1" applyBorder="1" applyAlignment="1">
      <alignment horizontal="center" vertical="top"/>
    </xf>
    <xf numFmtId="11" fontId="1" fillId="2" borderId="9" xfId="0" applyNumberFormat="1" applyFont="1" applyFill="1" applyBorder="1" applyAlignment="1">
      <alignment horizontal="center" vertical="top" wrapText="1"/>
    </xf>
    <xf numFmtId="11" fontId="1" fillId="2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 wrapText="1"/>
    </xf>
    <xf numFmtId="0" fontId="12" fillId="0" borderId="6" xfId="7" applyBorder="1"/>
    <xf numFmtId="0" fontId="12" fillId="0" borderId="7" xfId="7" applyBorder="1"/>
    <xf numFmtId="0" fontId="12" fillId="0" borderId="8" xfId="7" applyBorder="1"/>
  </cellXfs>
  <cellStyles count="8">
    <cellStyle name="Accent1" xfId="1" builtinId="29"/>
    <cellStyle name="Accent2" xfId="5" builtinId="33"/>
    <cellStyle name="Accent3" xfId="2" builtinId="37"/>
    <cellStyle name="Accent4" xfId="6" builtinId="41"/>
    <cellStyle name="Bad" xfId="4" builtinId="27"/>
    <cellStyle name="Followed Hyperlink" xfId="3" builtinId="9"/>
    <cellStyle name="Normal" xfId="0" builtinId="0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pangaea.de/10.1594/PANGAEA.819850" TargetMode="External"/><Relationship Id="rId299" Type="http://schemas.openxmlformats.org/officeDocument/2006/relationships/hyperlink" Target="https://doi.pangaea.de/10.1594/PANGAEA.819850" TargetMode="External"/><Relationship Id="rId21" Type="http://schemas.openxmlformats.org/officeDocument/2006/relationships/hyperlink" Target="https://doi.pangaea.de/10.1594/PANGAEA.819850" TargetMode="External"/><Relationship Id="rId63" Type="http://schemas.openxmlformats.org/officeDocument/2006/relationships/hyperlink" Target="https://doi.pangaea.de/10.1594/PANGAEA.819850" TargetMode="External"/><Relationship Id="rId159" Type="http://schemas.openxmlformats.org/officeDocument/2006/relationships/hyperlink" Target="https://doi.pangaea.de/10.1594/PANGAEA.819850" TargetMode="External"/><Relationship Id="rId324" Type="http://schemas.openxmlformats.org/officeDocument/2006/relationships/hyperlink" Target="https://doi.pangaea.de/10.1594/PANGAEA.819850" TargetMode="External"/><Relationship Id="rId366" Type="http://schemas.openxmlformats.org/officeDocument/2006/relationships/hyperlink" Target="https://doi.pangaea.de/10.1594/PANGAEA.819850" TargetMode="External"/><Relationship Id="rId170" Type="http://schemas.openxmlformats.org/officeDocument/2006/relationships/hyperlink" Target="https://doi.pangaea.de/10.1594/PANGAEA.819850" TargetMode="External"/><Relationship Id="rId226" Type="http://schemas.openxmlformats.org/officeDocument/2006/relationships/hyperlink" Target="https://doi.pangaea.de/10.1594/PANGAEA.819850" TargetMode="External"/><Relationship Id="rId268" Type="http://schemas.openxmlformats.org/officeDocument/2006/relationships/hyperlink" Target="https://doi.pangaea.de/10.1594/PANGAEA.819850" TargetMode="External"/><Relationship Id="rId11" Type="http://schemas.openxmlformats.org/officeDocument/2006/relationships/hyperlink" Target="https://doi.pangaea.de/10.1594/PANGAEA.819850" TargetMode="External"/><Relationship Id="rId32" Type="http://schemas.openxmlformats.org/officeDocument/2006/relationships/hyperlink" Target="https://doi.pangaea.de/10.1594/PANGAEA.819850" TargetMode="External"/><Relationship Id="rId53" Type="http://schemas.openxmlformats.org/officeDocument/2006/relationships/hyperlink" Target="https://doi.pangaea.de/10.1594/PANGAEA.819850" TargetMode="External"/><Relationship Id="rId74" Type="http://schemas.openxmlformats.org/officeDocument/2006/relationships/hyperlink" Target="https://doi.pangaea.de/10.1594/PANGAEA.819850" TargetMode="External"/><Relationship Id="rId128" Type="http://schemas.openxmlformats.org/officeDocument/2006/relationships/hyperlink" Target="https://doi.pangaea.de/10.1594/PANGAEA.819850" TargetMode="External"/><Relationship Id="rId149" Type="http://schemas.openxmlformats.org/officeDocument/2006/relationships/hyperlink" Target="https://doi.pangaea.de/10.1594/PANGAEA.819850" TargetMode="External"/><Relationship Id="rId314" Type="http://schemas.openxmlformats.org/officeDocument/2006/relationships/hyperlink" Target="https://doi.pangaea.de/10.1594/PANGAEA.819850" TargetMode="External"/><Relationship Id="rId335" Type="http://schemas.openxmlformats.org/officeDocument/2006/relationships/hyperlink" Target="https://doi.pangaea.de/10.1594/PANGAEA.819850" TargetMode="External"/><Relationship Id="rId356" Type="http://schemas.openxmlformats.org/officeDocument/2006/relationships/hyperlink" Target="https://doi.pangaea.de/10.1594/PANGAEA.819850" TargetMode="External"/><Relationship Id="rId377" Type="http://schemas.openxmlformats.org/officeDocument/2006/relationships/hyperlink" Target="https://doi.pangaea.de/10.1594/PANGAEA.819850" TargetMode="External"/><Relationship Id="rId398" Type="http://schemas.openxmlformats.org/officeDocument/2006/relationships/hyperlink" Target="https://doi.pangaea.de/10.1594/PANGAEA.819850" TargetMode="External"/><Relationship Id="rId5" Type="http://schemas.openxmlformats.org/officeDocument/2006/relationships/hyperlink" Target="https://doi.pangaea.de/10.1594/PANGAEA.819850" TargetMode="External"/><Relationship Id="rId95" Type="http://schemas.openxmlformats.org/officeDocument/2006/relationships/hyperlink" Target="https://doi.pangaea.de/10.1594/PANGAEA.819850" TargetMode="External"/><Relationship Id="rId160" Type="http://schemas.openxmlformats.org/officeDocument/2006/relationships/hyperlink" Target="https://doi.pangaea.de/10.1594/PANGAEA.819850" TargetMode="External"/><Relationship Id="rId181" Type="http://schemas.openxmlformats.org/officeDocument/2006/relationships/hyperlink" Target="https://doi.pangaea.de/10.1594/PANGAEA.819850" TargetMode="External"/><Relationship Id="rId216" Type="http://schemas.openxmlformats.org/officeDocument/2006/relationships/hyperlink" Target="https://doi.pangaea.de/10.1594/PANGAEA.819850" TargetMode="External"/><Relationship Id="rId237" Type="http://schemas.openxmlformats.org/officeDocument/2006/relationships/hyperlink" Target="https://doi.pangaea.de/10.1594/PANGAEA.819850" TargetMode="External"/><Relationship Id="rId402" Type="http://schemas.openxmlformats.org/officeDocument/2006/relationships/hyperlink" Target="https://doi.pangaea.de/10.1594/PANGAEA.819850" TargetMode="External"/><Relationship Id="rId258" Type="http://schemas.openxmlformats.org/officeDocument/2006/relationships/hyperlink" Target="https://doi.pangaea.de/10.1594/PANGAEA.819850" TargetMode="External"/><Relationship Id="rId279" Type="http://schemas.openxmlformats.org/officeDocument/2006/relationships/hyperlink" Target="https://doi.pangaea.de/10.1594/PANGAEA.819850" TargetMode="External"/><Relationship Id="rId22" Type="http://schemas.openxmlformats.org/officeDocument/2006/relationships/hyperlink" Target="https://doi.pangaea.de/10.1594/PANGAEA.819850" TargetMode="External"/><Relationship Id="rId43" Type="http://schemas.openxmlformats.org/officeDocument/2006/relationships/hyperlink" Target="https://doi.pangaea.de/10.1594/PANGAEA.819850" TargetMode="External"/><Relationship Id="rId64" Type="http://schemas.openxmlformats.org/officeDocument/2006/relationships/hyperlink" Target="https://doi.pangaea.de/10.1594/PANGAEA.819850" TargetMode="External"/><Relationship Id="rId118" Type="http://schemas.openxmlformats.org/officeDocument/2006/relationships/hyperlink" Target="https://doi.pangaea.de/10.1594/PANGAEA.819850" TargetMode="External"/><Relationship Id="rId139" Type="http://schemas.openxmlformats.org/officeDocument/2006/relationships/hyperlink" Target="https://doi.pangaea.de/10.1594/PANGAEA.819850" TargetMode="External"/><Relationship Id="rId290" Type="http://schemas.openxmlformats.org/officeDocument/2006/relationships/hyperlink" Target="https://doi.pangaea.de/10.1594/PANGAEA.819850" TargetMode="External"/><Relationship Id="rId304" Type="http://schemas.openxmlformats.org/officeDocument/2006/relationships/hyperlink" Target="https://doi.pangaea.de/10.1594/PANGAEA.819850" TargetMode="External"/><Relationship Id="rId325" Type="http://schemas.openxmlformats.org/officeDocument/2006/relationships/hyperlink" Target="https://doi.pangaea.de/10.1594/PANGAEA.819850" TargetMode="External"/><Relationship Id="rId346" Type="http://schemas.openxmlformats.org/officeDocument/2006/relationships/hyperlink" Target="https://doi.pangaea.de/10.1594/PANGAEA.819850" TargetMode="External"/><Relationship Id="rId367" Type="http://schemas.openxmlformats.org/officeDocument/2006/relationships/hyperlink" Target="https://doi.pangaea.de/10.1594/PANGAEA.819850" TargetMode="External"/><Relationship Id="rId388" Type="http://schemas.openxmlformats.org/officeDocument/2006/relationships/hyperlink" Target="https://doi.pangaea.de/10.1594/PANGAEA.819850" TargetMode="External"/><Relationship Id="rId85" Type="http://schemas.openxmlformats.org/officeDocument/2006/relationships/hyperlink" Target="https://doi.pangaea.de/10.1594/PANGAEA.819850" TargetMode="External"/><Relationship Id="rId150" Type="http://schemas.openxmlformats.org/officeDocument/2006/relationships/hyperlink" Target="https://doi.pangaea.de/10.1594/PANGAEA.819850" TargetMode="External"/><Relationship Id="rId171" Type="http://schemas.openxmlformats.org/officeDocument/2006/relationships/hyperlink" Target="https://doi.pangaea.de/10.1594/PANGAEA.819850" TargetMode="External"/><Relationship Id="rId192" Type="http://schemas.openxmlformats.org/officeDocument/2006/relationships/hyperlink" Target="https://doi.pangaea.de/10.1594/PANGAEA.819850" TargetMode="External"/><Relationship Id="rId206" Type="http://schemas.openxmlformats.org/officeDocument/2006/relationships/hyperlink" Target="https://doi.pangaea.de/10.1594/PANGAEA.819850" TargetMode="External"/><Relationship Id="rId227" Type="http://schemas.openxmlformats.org/officeDocument/2006/relationships/hyperlink" Target="https://doi.pangaea.de/10.1594/PANGAEA.819850" TargetMode="External"/><Relationship Id="rId248" Type="http://schemas.openxmlformats.org/officeDocument/2006/relationships/hyperlink" Target="https://doi.pangaea.de/10.1594/PANGAEA.819850" TargetMode="External"/><Relationship Id="rId269" Type="http://schemas.openxmlformats.org/officeDocument/2006/relationships/hyperlink" Target="https://doi.pangaea.de/10.1594/PANGAEA.819850" TargetMode="External"/><Relationship Id="rId12" Type="http://schemas.openxmlformats.org/officeDocument/2006/relationships/hyperlink" Target="https://doi.pangaea.de/10.1594/PANGAEA.819850" TargetMode="External"/><Relationship Id="rId33" Type="http://schemas.openxmlformats.org/officeDocument/2006/relationships/hyperlink" Target="https://doi.pangaea.de/10.1594/PANGAEA.819850" TargetMode="External"/><Relationship Id="rId108" Type="http://schemas.openxmlformats.org/officeDocument/2006/relationships/hyperlink" Target="https://doi.pangaea.de/10.1594/PANGAEA.819850" TargetMode="External"/><Relationship Id="rId129" Type="http://schemas.openxmlformats.org/officeDocument/2006/relationships/hyperlink" Target="https://doi.pangaea.de/10.1594/PANGAEA.819850" TargetMode="External"/><Relationship Id="rId280" Type="http://schemas.openxmlformats.org/officeDocument/2006/relationships/hyperlink" Target="https://doi.pangaea.de/10.1594/PANGAEA.819850" TargetMode="External"/><Relationship Id="rId315" Type="http://schemas.openxmlformats.org/officeDocument/2006/relationships/hyperlink" Target="https://doi.pangaea.de/10.1594/PANGAEA.819850" TargetMode="External"/><Relationship Id="rId336" Type="http://schemas.openxmlformats.org/officeDocument/2006/relationships/hyperlink" Target="https://doi.pangaea.de/10.1594/PANGAEA.819850" TargetMode="External"/><Relationship Id="rId357" Type="http://schemas.openxmlformats.org/officeDocument/2006/relationships/hyperlink" Target="https://doi.pangaea.de/10.1594/PANGAEA.819850" TargetMode="External"/><Relationship Id="rId54" Type="http://schemas.openxmlformats.org/officeDocument/2006/relationships/hyperlink" Target="https://doi.pangaea.de/10.1594/PANGAEA.819850" TargetMode="External"/><Relationship Id="rId75" Type="http://schemas.openxmlformats.org/officeDocument/2006/relationships/hyperlink" Target="https://doi.pangaea.de/10.1594/PANGAEA.819850" TargetMode="External"/><Relationship Id="rId96" Type="http://schemas.openxmlformats.org/officeDocument/2006/relationships/hyperlink" Target="https://doi.pangaea.de/10.1594/PANGAEA.819850" TargetMode="External"/><Relationship Id="rId140" Type="http://schemas.openxmlformats.org/officeDocument/2006/relationships/hyperlink" Target="https://doi.pangaea.de/10.1594/PANGAEA.819850" TargetMode="External"/><Relationship Id="rId161" Type="http://schemas.openxmlformats.org/officeDocument/2006/relationships/hyperlink" Target="https://doi.pangaea.de/10.1594/PANGAEA.819850" TargetMode="External"/><Relationship Id="rId182" Type="http://schemas.openxmlformats.org/officeDocument/2006/relationships/hyperlink" Target="https://doi.pangaea.de/10.1594/PANGAEA.819850" TargetMode="External"/><Relationship Id="rId217" Type="http://schemas.openxmlformats.org/officeDocument/2006/relationships/hyperlink" Target="https://doi.pangaea.de/10.1594/PANGAEA.819850" TargetMode="External"/><Relationship Id="rId378" Type="http://schemas.openxmlformats.org/officeDocument/2006/relationships/hyperlink" Target="https://doi.pangaea.de/10.1594/PANGAEA.819850" TargetMode="External"/><Relationship Id="rId399" Type="http://schemas.openxmlformats.org/officeDocument/2006/relationships/hyperlink" Target="https://doi.pangaea.de/10.1594/PANGAEA.819850" TargetMode="External"/><Relationship Id="rId403" Type="http://schemas.openxmlformats.org/officeDocument/2006/relationships/hyperlink" Target="https://doi.pangaea.de/10.1594/PANGAEA.819850" TargetMode="External"/><Relationship Id="rId6" Type="http://schemas.openxmlformats.org/officeDocument/2006/relationships/hyperlink" Target="https://doi.pangaea.de/10.1594/PANGAEA.819850" TargetMode="External"/><Relationship Id="rId238" Type="http://schemas.openxmlformats.org/officeDocument/2006/relationships/hyperlink" Target="https://doi.pangaea.de/10.1594/PANGAEA.819850" TargetMode="External"/><Relationship Id="rId259" Type="http://schemas.openxmlformats.org/officeDocument/2006/relationships/hyperlink" Target="https://doi.pangaea.de/10.1594/PANGAEA.819850" TargetMode="External"/><Relationship Id="rId23" Type="http://schemas.openxmlformats.org/officeDocument/2006/relationships/hyperlink" Target="https://doi.pangaea.de/10.1594/PANGAEA.819850" TargetMode="External"/><Relationship Id="rId119" Type="http://schemas.openxmlformats.org/officeDocument/2006/relationships/hyperlink" Target="https://doi.pangaea.de/10.1594/PANGAEA.819850" TargetMode="External"/><Relationship Id="rId270" Type="http://schemas.openxmlformats.org/officeDocument/2006/relationships/hyperlink" Target="https://doi.pangaea.de/10.1594/PANGAEA.819850" TargetMode="External"/><Relationship Id="rId291" Type="http://schemas.openxmlformats.org/officeDocument/2006/relationships/hyperlink" Target="https://doi.pangaea.de/10.1594/PANGAEA.819850" TargetMode="External"/><Relationship Id="rId305" Type="http://schemas.openxmlformats.org/officeDocument/2006/relationships/hyperlink" Target="https://doi.pangaea.de/10.1594/PANGAEA.819850" TargetMode="External"/><Relationship Id="rId326" Type="http://schemas.openxmlformats.org/officeDocument/2006/relationships/hyperlink" Target="https://doi.pangaea.de/10.1594/PANGAEA.819850" TargetMode="External"/><Relationship Id="rId347" Type="http://schemas.openxmlformats.org/officeDocument/2006/relationships/hyperlink" Target="https://doi.pangaea.de/10.1594/PANGAEA.819850" TargetMode="External"/><Relationship Id="rId44" Type="http://schemas.openxmlformats.org/officeDocument/2006/relationships/hyperlink" Target="https://doi.pangaea.de/10.1594/PANGAEA.819850" TargetMode="External"/><Relationship Id="rId65" Type="http://schemas.openxmlformats.org/officeDocument/2006/relationships/hyperlink" Target="https://doi.pangaea.de/10.1594/PANGAEA.819850" TargetMode="External"/><Relationship Id="rId86" Type="http://schemas.openxmlformats.org/officeDocument/2006/relationships/hyperlink" Target="https://doi.pangaea.de/10.1594/PANGAEA.819850" TargetMode="External"/><Relationship Id="rId130" Type="http://schemas.openxmlformats.org/officeDocument/2006/relationships/hyperlink" Target="https://doi.pangaea.de/10.1594/PANGAEA.819850" TargetMode="External"/><Relationship Id="rId151" Type="http://schemas.openxmlformats.org/officeDocument/2006/relationships/hyperlink" Target="https://doi.pangaea.de/10.1594/PANGAEA.819850" TargetMode="External"/><Relationship Id="rId368" Type="http://schemas.openxmlformats.org/officeDocument/2006/relationships/hyperlink" Target="https://doi.pangaea.de/10.1594/PANGAEA.819850" TargetMode="External"/><Relationship Id="rId389" Type="http://schemas.openxmlformats.org/officeDocument/2006/relationships/hyperlink" Target="https://doi.pangaea.de/10.1594/PANGAEA.819850" TargetMode="External"/><Relationship Id="rId172" Type="http://schemas.openxmlformats.org/officeDocument/2006/relationships/hyperlink" Target="https://doi.pangaea.de/10.1594/PANGAEA.819850" TargetMode="External"/><Relationship Id="rId193" Type="http://schemas.openxmlformats.org/officeDocument/2006/relationships/hyperlink" Target="https://doi.pangaea.de/10.1594/PANGAEA.819850" TargetMode="External"/><Relationship Id="rId207" Type="http://schemas.openxmlformats.org/officeDocument/2006/relationships/hyperlink" Target="https://doi.pangaea.de/10.1594/PANGAEA.819850" TargetMode="External"/><Relationship Id="rId228" Type="http://schemas.openxmlformats.org/officeDocument/2006/relationships/hyperlink" Target="https://doi.pangaea.de/10.1594/PANGAEA.819850" TargetMode="External"/><Relationship Id="rId249" Type="http://schemas.openxmlformats.org/officeDocument/2006/relationships/hyperlink" Target="https://doi.pangaea.de/10.1594/PANGAEA.819850" TargetMode="External"/><Relationship Id="rId13" Type="http://schemas.openxmlformats.org/officeDocument/2006/relationships/hyperlink" Target="https://doi.pangaea.de/10.1594/PANGAEA.819850" TargetMode="External"/><Relationship Id="rId109" Type="http://schemas.openxmlformats.org/officeDocument/2006/relationships/hyperlink" Target="https://doi.pangaea.de/10.1594/PANGAEA.819850" TargetMode="External"/><Relationship Id="rId260" Type="http://schemas.openxmlformats.org/officeDocument/2006/relationships/hyperlink" Target="https://doi.pangaea.de/10.1594/PANGAEA.819850" TargetMode="External"/><Relationship Id="rId281" Type="http://schemas.openxmlformats.org/officeDocument/2006/relationships/hyperlink" Target="https://doi.pangaea.de/10.1594/PANGAEA.819850" TargetMode="External"/><Relationship Id="rId316" Type="http://schemas.openxmlformats.org/officeDocument/2006/relationships/hyperlink" Target="https://doi.pangaea.de/10.1594/PANGAEA.819850" TargetMode="External"/><Relationship Id="rId337" Type="http://schemas.openxmlformats.org/officeDocument/2006/relationships/hyperlink" Target="https://doi.pangaea.de/10.1594/PANGAEA.819850" TargetMode="External"/><Relationship Id="rId34" Type="http://schemas.openxmlformats.org/officeDocument/2006/relationships/hyperlink" Target="https://doi.pangaea.de/10.1594/PANGAEA.819850" TargetMode="External"/><Relationship Id="rId55" Type="http://schemas.openxmlformats.org/officeDocument/2006/relationships/hyperlink" Target="https://doi.pangaea.de/10.1594/PANGAEA.819850" TargetMode="External"/><Relationship Id="rId76" Type="http://schemas.openxmlformats.org/officeDocument/2006/relationships/hyperlink" Target="https://doi.pangaea.de/10.1594/PANGAEA.819850" TargetMode="External"/><Relationship Id="rId97" Type="http://schemas.openxmlformats.org/officeDocument/2006/relationships/hyperlink" Target="https://doi.pangaea.de/10.1594/PANGAEA.819850" TargetMode="External"/><Relationship Id="rId120" Type="http://schemas.openxmlformats.org/officeDocument/2006/relationships/hyperlink" Target="https://doi.pangaea.de/10.1594/PANGAEA.819850" TargetMode="External"/><Relationship Id="rId141" Type="http://schemas.openxmlformats.org/officeDocument/2006/relationships/hyperlink" Target="https://doi.pangaea.de/10.1594/PANGAEA.819850" TargetMode="External"/><Relationship Id="rId358" Type="http://schemas.openxmlformats.org/officeDocument/2006/relationships/hyperlink" Target="https://doi.pangaea.de/10.1594/PANGAEA.819850" TargetMode="External"/><Relationship Id="rId379" Type="http://schemas.openxmlformats.org/officeDocument/2006/relationships/hyperlink" Target="https://doi.pangaea.de/10.1594/PANGAEA.819850" TargetMode="External"/><Relationship Id="rId7" Type="http://schemas.openxmlformats.org/officeDocument/2006/relationships/hyperlink" Target="https://doi.pangaea.de/10.1594/PANGAEA.819850" TargetMode="External"/><Relationship Id="rId162" Type="http://schemas.openxmlformats.org/officeDocument/2006/relationships/hyperlink" Target="https://doi.pangaea.de/10.1594/PANGAEA.819850" TargetMode="External"/><Relationship Id="rId183" Type="http://schemas.openxmlformats.org/officeDocument/2006/relationships/hyperlink" Target="https://doi.pangaea.de/10.1594/PANGAEA.819850" TargetMode="External"/><Relationship Id="rId218" Type="http://schemas.openxmlformats.org/officeDocument/2006/relationships/hyperlink" Target="https://doi.pangaea.de/10.1594/PANGAEA.819850" TargetMode="External"/><Relationship Id="rId239" Type="http://schemas.openxmlformats.org/officeDocument/2006/relationships/hyperlink" Target="https://doi.pangaea.de/10.1594/PANGAEA.819850" TargetMode="External"/><Relationship Id="rId390" Type="http://schemas.openxmlformats.org/officeDocument/2006/relationships/hyperlink" Target="https://doi.pangaea.de/10.1594/PANGAEA.819850" TargetMode="External"/><Relationship Id="rId404" Type="http://schemas.openxmlformats.org/officeDocument/2006/relationships/hyperlink" Target="https://doi.pangaea.de/10.1594/PANGAEA.819850" TargetMode="External"/><Relationship Id="rId250" Type="http://schemas.openxmlformats.org/officeDocument/2006/relationships/hyperlink" Target="https://doi.pangaea.de/10.1594/PANGAEA.819850" TargetMode="External"/><Relationship Id="rId271" Type="http://schemas.openxmlformats.org/officeDocument/2006/relationships/hyperlink" Target="https://doi.pangaea.de/10.1594/PANGAEA.819850" TargetMode="External"/><Relationship Id="rId292" Type="http://schemas.openxmlformats.org/officeDocument/2006/relationships/hyperlink" Target="https://doi.pangaea.de/10.1594/PANGAEA.819850" TargetMode="External"/><Relationship Id="rId306" Type="http://schemas.openxmlformats.org/officeDocument/2006/relationships/hyperlink" Target="https://doi.pangaea.de/10.1594/PANGAEA.819850" TargetMode="External"/><Relationship Id="rId24" Type="http://schemas.openxmlformats.org/officeDocument/2006/relationships/hyperlink" Target="https://doi.pangaea.de/10.1594/PANGAEA.819850" TargetMode="External"/><Relationship Id="rId45" Type="http://schemas.openxmlformats.org/officeDocument/2006/relationships/hyperlink" Target="https://doi.pangaea.de/10.1594/PANGAEA.819850" TargetMode="External"/><Relationship Id="rId66" Type="http://schemas.openxmlformats.org/officeDocument/2006/relationships/hyperlink" Target="https://doi.pangaea.de/10.1594/PANGAEA.819850" TargetMode="External"/><Relationship Id="rId87" Type="http://schemas.openxmlformats.org/officeDocument/2006/relationships/hyperlink" Target="https://doi.pangaea.de/10.1594/PANGAEA.819850" TargetMode="External"/><Relationship Id="rId110" Type="http://schemas.openxmlformats.org/officeDocument/2006/relationships/hyperlink" Target="https://doi.pangaea.de/10.1594/PANGAEA.819850" TargetMode="External"/><Relationship Id="rId131" Type="http://schemas.openxmlformats.org/officeDocument/2006/relationships/hyperlink" Target="https://doi.pangaea.de/10.1594/PANGAEA.819850" TargetMode="External"/><Relationship Id="rId327" Type="http://schemas.openxmlformats.org/officeDocument/2006/relationships/hyperlink" Target="https://doi.pangaea.de/10.1594/PANGAEA.819850" TargetMode="External"/><Relationship Id="rId348" Type="http://schemas.openxmlformats.org/officeDocument/2006/relationships/hyperlink" Target="https://doi.pangaea.de/10.1594/PANGAEA.819850" TargetMode="External"/><Relationship Id="rId369" Type="http://schemas.openxmlformats.org/officeDocument/2006/relationships/hyperlink" Target="https://doi.pangaea.de/10.1594/PANGAEA.819850" TargetMode="External"/><Relationship Id="rId152" Type="http://schemas.openxmlformats.org/officeDocument/2006/relationships/hyperlink" Target="https://doi.pangaea.de/10.1594/PANGAEA.819850" TargetMode="External"/><Relationship Id="rId173" Type="http://schemas.openxmlformats.org/officeDocument/2006/relationships/hyperlink" Target="https://doi.pangaea.de/10.1594/PANGAEA.819850" TargetMode="External"/><Relationship Id="rId194" Type="http://schemas.openxmlformats.org/officeDocument/2006/relationships/hyperlink" Target="https://doi.pangaea.de/10.1594/PANGAEA.819850" TargetMode="External"/><Relationship Id="rId208" Type="http://schemas.openxmlformats.org/officeDocument/2006/relationships/hyperlink" Target="https://doi.pangaea.de/10.1594/PANGAEA.819850" TargetMode="External"/><Relationship Id="rId229" Type="http://schemas.openxmlformats.org/officeDocument/2006/relationships/hyperlink" Target="https://doi.pangaea.de/10.1594/PANGAEA.819850" TargetMode="External"/><Relationship Id="rId380" Type="http://schemas.openxmlformats.org/officeDocument/2006/relationships/hyperlink" Target="https://doi.pangaea.de/10.1594/PANGAEA.819850" TargetMode="External"/><Relationship Id="rId240" Type="http://schemas.openxmlformats.org/officeDocument/2006/relationships/hyperlink" Target="https://doi.pangaea.de/10.1594/PANGAEA.819850" TargetMode="External"/><Relationship Id="rId261" Type="http://schemas.openxmlformats.org/officeDocument/2006/relationships/hyperlink" Target="https://doi.pangaea.de/10.1594/PANGAEA.819850" TargetMode="External"/><Relationship Id="rId14" Type="http://schemas.openxmlformats.org/officeDocument/2006/relationships/hyperlink" Target="https://doi.pangaea.de/10.1594/PANGAEA.819850" TargetMode="External"/><Relationship Id="rId35" Type="http://schemas.openxmlformats.org/officeDocument/2006/relationships/hyperlink" Target="https://doi.pangaea.de/10.1594/PANGAEA.819850" TargetMode="External"/><Relationship Id="rId56" Type="http://schemas.openxmlformats.org/officeDocument/2006/relationships/hyperlink" Target="https://doi.pangaea.de/10.1594/PANGAEA.819850" TargetMode="External"/><Relationship Id="rId77" Type="http://schemas.openxmlformats.org/officeDocument/2006/relationships/hyperlink" Target="https://doi.pangaea.de/10.1594/PANGAEA.819850" TargetMode="External"/><Relationship Id="rId100" Type="http://schemas.openxmlformats.org/officeDocument/2006/relationships/hyperlink" Target="https://doi.pangaea.de/10.1594/PANGAEA.819850" TargetMode="External"/><Relationship Id="rId282" Type="http://schemas.openxmlformats.org/officeDocument/2006/relationships/hyperlink" Target="https://doi.pangaea.de/10.1594/PANGAEA.819850" TargetMode="External"/><Relationship Id="rId317" Type="http://schemas.openxmlformats.org/officeDocument/2006/relationships/hyperlink" Target="https://doi.pangaea.de/10.1594/PANGAEA.819850" TargetMode="External"/><Relationship Id="rId338" Type="http://schemas.openxmlformats.org/officeDocument/2006/relationships/hyperlink" Target="https://doi.pangaea.de/10.1594/PANGAEA.819850" TargetMode="External"/><Relationship Id="rId359" Type="http://schemas.openxmlformats.org/officeDocument/2006/relationships/hyperlink" Target="https://doi.pangaea.de/10.1594/PANGAEA.819850" TargetMode="External"/><Relationship Id="rId8" Type="http://schemas.openxmlformats.org/officeDocument/2006/relationships/hyperlink" Target="https://doi.pangaea.de/10.1594/PANGAEA.819850" TargetMode="External"/><Relationship Id="rId98" Type="http://schemas.openxmlformats.org/officeDocument/2006/relationships/hyperlink" Target="https://doi.pangaea.de/10.1594/PANGAEA.819850" TargetMode="External"/><Relationship Id="rId121" Type="http://schemas.openxmlformats.org/officeDocument/2006/relationships/hyperlink" Target="https://doi.pangaea.de/10.1594/PANGAEA.819850" TargetMode="External"/><Relationship Id="rId142" Type="http://schemas.openxmlformats.org/officeDocument/2006/relationships/hyperlink" Target="https://doi.pangaea.de/10.1594/PANGAEA.819850" TargetMode="External"/><Relationship Id="rId163" Type="http://schemas.openxmlformats.org/officeDocument/2006/relationships/hyperlink" Target="https://doi.pangaea.de/10.1594/PANGAEA.819850" TargetMode="External"/><Relationship Id="rId184" Type="http://schemas.openxmlformats.org/officeDocument/2006/relationships/hyperlink" Target="https://doi.pangaea.de/10.1594/PANGAEA.819850" TargetMode="External"/><Relationship Id="rId219" Type="http://schemas.openxmlformats.org/officeDocument/2006/relationships/hyperlink" Target="https://doi.pangaea.de/10.1594/PANGAEA.819850" TargetMode="External"/><Relationship Id="rId370" Type="http://schemas.openxmlformats.org/officeDocument/2006/relationships/hyperlink" Target="https://doi.pangaea.de/10.1594/PANGAEA.819850" TargetMode="External"/><Relationship Id="rId391" Type="http://schemas.openxmlformats.org/officeDocument/2006/relationships/hyperlink" Target="https://doi.pangaea.de/10.1594/PANGAEA.819850" TargetMode="External"/><Relationship Id="rId405" Type="http://schemas.openxmlformats.org/officeDocument/2006/relationships/hyperlink" Target="https://doi.pangaea.de/10.1594/PANGAEA.819850" TargetMode="External"/><Relationship Id="rId230" Type="http://schemas.openxmlformats.org/officeDocument/2006/relationships/hyperlink" Target="https://doi.pangaea.de/10.1594/PANGAEA.819850" TargetMode="External"/><Relationship Id="rId251" Type="http://schemas.openxmlformats.org/officeDocument/2006/relationships/hyperlink" Target="https://doi.pangaea.de/10.1594/PANGAEA.819850" TargetMode="External"/><Relationship Id="rId25" Type="http://schemas.openxmlformats.org/officeDocument/2006/relationships/hyperlink" Target="https://doi.pangaea.de/10.1594/PANGAEA.819850" TargetMode="External"/><Relationship Id="rId46" Type="http://schemas.openxmlformats.org/officeDocument/2006/relationships/hyperlink" Target="https://doi.pangaea.de/10.1594/PANGAEA.819850" TargetMode="External"/><Relationship Id="rId67" Type="http://schemas.openxmlformats.org/officeDocument/2006/relationships/hyperlink" Target="https://doi.pangaea.de/10.1594/PANGAEA.819850" TargetMode="External"/><Relationship Id="rId272" Type="http://schemas.openxmlformats.org/officeDocument/2006/relationships/hyperlink" Target="https://doi.pangaea.de/10.1594/PANGAEA.819850" TargetMode="External"/><Relationship Id="rId293" Type="http://schemas.openxmlformats.org/officeDocument/2006/relationships/hyperlink" Target="https://doi.pangaea.de/10.1594/PANGAEA.819850" TargetMode="External"/><Relationship Id="rId307" Type="http://schemas.openxmlformats.org/officeDocument/2006/relationships/hyperlink" Target="https://doi.pangaea.de/10.1594/PANGAEA.819850" TargetMode="External"/><Relationship Id="rId328" Type="http://schemas.openxmlformats.org/officeDocument/2006/relationships/hyperlink" Target="https://doi.pangaea.de/10.1594/PANGAEA.819850" TargetMode="External"/><Relationship Id="rId349" Type="http://schemas.openxmlformats.org/officeDocument/2006/relationships/hyperlink" Target="https://doi.pangaea.de/10.1594/PANGAEA.819850" TargetMode="External"/><Relationship Id="rId88" Type="http://schemas.openxmlformats.org/officeDocument/2006/relationships/hyperlink" Target="https://doi.pangaea.de/10.1594/PANGAEA.819850" TargetMode="External"/><Relationship Id="rId111" Type="http://schemas.openxmlformats.org/officeDocument/2006/relationships/hyperlink" Target="https://doi.pangaea.de/10.1594/PANGAEA.819850" TargetMode="External"/><Relationship Id="rId132" Type="http://schemas.openxmlformats.org/officeDocument/2006/relationships/hyperlink" Target="https://doi.pangaea.de/10.1594/PANGAEA.819850" TargetMode="External"/><Relationship Id="rId153" Type="http://schemas.openxmlformats.org/officeDocument/2006/relationships/hyperlink" Target="https://doi.pangaea.de/10.1594/PANGAEA.819850" TargetMode="External"/><Relationship Id="rId174" Type="http://schemas.openxmlformats.org/officeDocument/2006/relationships/hyperlink" Target="https://doi.pangaea.de/10.1594/PANGAEA.819850" TargetMode="External"/><Relationship Id="rId195" Type="http://schemas.openxmlformats.org/officeDocument/2006/relationships/hyperlink" Target="https://doi.pangaea.de/10.1594/PANGAEA.819850" TargetMode="External"/><Relationship Id="rId209" Type="http://schemas.openxmlformats.org/officeDocument/2006/relationships/hyperlink" Target="https://doi.pangaea.de/10.1594/PANGAEA.819850" TargetMode="External"/><Relationship Id="rId360" Type="http://schemas.openxmlformats.org/officeDocument/2006/relationships/hyperlink" Target="https://doi.pangaea.de/10.1594/PANGAEA.819850" TargetMode="External"/><Relationship Id="rId381" Type="http://schemas.openxmlformats.org/officeDocument/2006/relationships/hyperlink" Target="https://doi.pangaea.de/10.1594/PANGAEA.819850" TargetMode="External"/><Relationship Id="rId220" Type="http://schemas.openxmlformats.org/officeDocument/2006/relationships/hyperlink" Target="https://doi.pangaea.de/10.1594/PANGAEA.819850" TargetMode="External"/><Relationship Id="rId241" Type="http://schemas.openxmlformats.org/officeDocument/2006/relationships/hyperlink" Target="https://doi.pangaea.de/10.1594/PANGAEA.819850" TargetMode="External"/><Relationship Id="rId15" Type="http://schemas.openxmlformats.org/officeDocument/2006/relationships/hyperlink" Target="https://doi.pangaea.de/10.1594/PANGAEA.819850" TargetMode="External"/><Relationship Id="rId36" Type="http://schemas.openxmlformats.org/officeDocument/2006/relationships/hyperlink" Target="https://doi.pangaea.de/10.1594/PANGAEA.819850" TargetMode="External"/><Relationship Id="rId57" Type="http://schemas.openxmlformats.org/officeDocument/2006/relationships/hyperlink" Target="https://doi.pangaea.de/10.1594/PANGAEA.819850" TargetMode="External"/><Relationship Id="rId262" Type="http://schemas.openxmlformats.org/officeDocument/2006/relationships/hyperlink" Target="https://doi.pangaea.de/10.1594/PANGAEA.819850" TargetMode="External"/><Relationship Id="rId283" Type="http://schemas.openxmlformats.org/officeDocument/2006/relationships/hyperlink" Target="https://doi.pangaea.de/10.1594/PANGAEA.819850" TargetMode="External"/><Relationship Id="rId318" Type="http://schemas.openxmlformats.org/officeDocument/2006/relationships/hyperlink" Target="https://doi.pangaea.de/10.1594/PANGAEA.819850" TargetMode="External"/><Relationship Id="rId339" Type="http://schemas.openxmlformats.org/officeDocument/2006/relationships/hyperlink" Target="https://doi.pangaea.de/10.1594/PANGAEA.819850" TargetMode="External"/><Relationship Id="rId78" Type="http://schemas.openxmlformats.org/officeDocument/2006/relationships/hyperlink" Target="https://doi.pangaea.de/10.1594/PANGAEA.819850" TargetMode="External"/><Relationship Id="rId99" Type="http://schemas.openxmlformats.org/officeDocument/2006/relationships/hyperlink" Target="https://doi.pangaea.de/10.1594/PANGAEA.819850" TargetMode="External"/><Relationship Id="rId101" Type="http://schemas.openxmlformats.org/officeDocument/2006/relationships/hyperlink" Target="https://doi.pangaea.de/10.1594/PANGAEA.819850" TargetMode="External"/><Relationship Id="rId122" Type="http://schemas.openxmlformats.org/officeDocument/2006/relationships/hyperlink" Target="https://doi.pangaea.de/10.1594/PANGAEA.819850" TargetMode="External"/><Relationship Id="rId143" Type="http://schemas.openxmlformats.org/officeDocument/2006/relationships/hyperlink" Target="https://doi.pangaea.de/10.1594/PANGAEA.819850" TargetMode="External"/><Relationship Id="rId164" Type="http://schemas.openxmlformats.org/officeDocument/2006/relationships/hyperlink" Target="https://doi.pangaea.de/10.1594/PANGAEA.819850" TargetMode="External"/><Relationship Id="rId185" Type="http://schemas.openxmlformats.org/officeDocument/2006/relationships/hyperlink" Target="https://doi.pangaea.de/10.1594/PANGAEA.819850" TargetMode="External"/><Relationship Id="rId350" Type="http://schemas.openxmlformats.org/officeDocument/2006/relationships/hyperlink" Target="https://doi.pangaea.de/10.1594/PANGAEA.819850" TargetMode="External"/><Relationship Id="rId371" Type="http://schemas.openxmlformats.org/officeDocument/2006/relationships/hyperlink" Target="https://doi.pangaea.de/10.1594/PANGAEA.819850" TargetMode="External"/><Relationship Id="rId406" Type="http://schemas.openxmlformats.org/officeDocument/2006/relationships/hyperlink" Target="https://doi.pangaea.de/10.1594/PANGAEA.819850" TargetMode="External"/><Relationship Id="rId9" Type="http://schemas.openxmlformats.org/officeDocument/2006/relationships/hyperlink" Target="https://doi.pangaea.de/10.1594/PANGAEA.819850" TargetMode="External"/><Relationship Id="rId210" Type="http://schemas.openxmlformats.org/officeDocument/2006/relationships/hyperlink" Target="https://doi.pangaea.de/10.1594/PANGAEA.819850" TargetMode="External"/><Relationship Id="rId392" Type="http://schemas.openxmlformats.org/officeDocument/2006/relationships/hyperlink" Target="https://doi.pangaea.de/10.1594/PANGAEA.819850" TargetMode="External"/><Relationship Id="rId26" Type="http://schemas.openxmlformats.org/officeDocument/2006/relationships/hyperlink" Target="https://doi.pangaea.de/10.1594/PANGAEA.819850" TargetMode="External"/><Relationship Id="rId231" Type="http://schemas.openxmlformats.org/officeDocument/2006/relationships/hyperlink" Target="https://doi.pangaea.de/10.1594/PANGAEA.819850" TargetMode="External"/><Relationship Id="rId252" Type="http://schemas.openxmlformats.org/officeDocument/2006/relationships/hyperlink" Target="https://doi.pangaea.de/10.1594/PANGAEA.819850" TargetMode="External"/><Relationship Id="rId273" Type="http://schemas.openxmlformats.org/officeDocument/2006/relationships/hyperlink" Target="https://doi.pangaea.de/10.1594/PANGAEA.819850" TargetMode="External"/><Relationship Id="rId294" Type="http://schemas.openxmlformats.org/officeDocument/2006/relationships/hyperlink" Target="https://doi.pangaea.de/10.1594/PANGAEA.819850" TargetMode="External"/><Relationship Id="rId308" Type="http://schemas.openxmlformats.org/officeDocument/2006/relationships/hyperlink" Target="https://doi.pangaea.de/10.1594/PANGAEA.819850" TargetMode="External"/><Relationship Id="rId329" Type="http://schemas.openxmlformats.org/officeDocument/2006/relationships/hyperlink" Target="https://doi.pangaea.de/10.1594/PANGAEA.819850" TargetMode="External"/><Relationship Id="rId47" Type="http://schemas.openxmlformats.org/officeDocument/2006/relationships/hyperlink" Target="https://doi.pangaea.de/10.1594/PANGAEA.819850" TargetMode="External"/><Relationship Id="rId68" Type="http://schemas.openxmlformats.org/officeDocument/2006/relationships/hyperlink" Target="https://doi.pangaea.de/10.1594/PANGAEA.819850" TargetMode="External"/><Relationship Id="rId89" Type="http://schemas.openxmlformats.org/officeDocument/2006/relationships/hyperlink" Target="https://doi.pangaea.de/10.1594/PANGAEA.819850" TargetMode="External"/><Relationship Id="rId112" Type="http://schemas.openxmlformats.org/officeDocument/2006/relationships/hyperlink" Target="https://doi.pangaea.de/10.1594/PANGAEA.819850" TargetMode="External"/><Relationship Id="rId133" Type="http://schemas.openxmlformats.org/officeDocument/2006/relationships/hyperlink" Target="https://doi.pangaea.de/10.1594/PANGAEA.819850" TargetMode="External"/><Relationship Id="rId154" Type="http://schemas.openxmlformats.org/officeDocument/2006/relationships/hyperlink" Target="https://doi.pangaea.de/10.1594/PANGAEA.819850" TargetMode="External"/><Relationship Id="rId175" Type="http://schemas.openxmlformats.org/officeDocument/2006/relationships/hyperlink" Target="https://doi.pangaea.de/10.1594/PANGAEA.819850" TargetMode="External"/><Relationship Id="rId340" Type="http://schemas.openxmlformats.org/officeDocument/2006/relationships/hyperlink" Target="https://doi.pangaea.de/10.1594/PANGAEA.819850" TargetMode="External"/><Relationship Id="rId361" Type="http://schemas.openxmlformats.org/officeDocument/2006/relationships/hyperlink" Target="https://doi.pangaea.de/10.1594/PANGAEA.819850" TargetMode="External"/><Relationship Id="rId196" Type="http://schemas.openxmlformats.org/officeDocument/2006/relationships/hyperlink" Target="https://doi.pangaea.de/10.1594/PANGAEA.819850" TargetMode="External"/><Relationship Id="rId200" Type="http://schemas.openxmlformats.org/officeDocument/2006/relationships/hyperlink" Target="https://doi.pangaea.de/10.1594/PANGAEA.819850" TargetMode="External"/><Relationship Id="rId382" Type="http://schemas.openxmlformats.org/officeDocument/2006/relationships/hyperlink" Target="https://doi.pangaea.de/10.1594/PANGAEA.819850" TargetMode="External"/><Relationship Id="rId16" Type="http://schemas.openxmlformats.org/officeDocument/2006/relationships/hyperlink" Target="https://doi.pangaea.de/10.1594/PANGAEA.819850" TargetMode="External"/><Relationship Id="rId221" Type="http://schemas.openxmlformats.org/officeDocument/2006/relationships/hyperlink" Target="https://doi.pangaea.de/10.1594/PANGAEA.819850" TargetMode="External"/><Relationship Id="rId242" Type="http://schemas.openxmlformats.org/officeDocument/2006/relationships/hyperlink" Target="https://doi.pangaea.de/10.1594/PANGAEA.819850" TargetMode="External"/><Relationship Id="rId263" Type="http://schemas.openxmlformats.org/officeDocument/2006/relationships/hyperlink" Target="https://doi.pangaea.de/10.1594/PANGAEA.819850" TargetMode="External"/><Relationship Id="rId284" Type="http://schemas.openxmlformats.org/officeDocument/2006/relationships/hyperlink" Target="https://doi.pangaea.de/10.1594/PANGAEA.819850" TargetMode="External"/><Relationship Id="rId319" Type="http://schemas.openxmlformats.org/officeDocument/2006/relationships/hyperlink" Target="https://doi.pangaea.de/10.1594/PANGAEA.819850" TargetMode="External"/><Relationship Id="rId37" Type="http://schemas.openxmlformats.org/officeDocument/2006/relationships/hyperlink" Target="https://doi.pangaea.de/10.1594/PANGAEA.819850" TargetMode="External"/><Relationship Id="rId58" Type="http://schemas.openxmlformats.org/officeDocument/2006/relationships/hyperlink" Target="https://doi.pangaea.de/10.1594/PANGAEA.819850" TargetMode="External"/><Relationship Id="rId79" Type="http://schemas.openxmlformats.org/officeDocument/2006/relationships/hyperlink" Target="https://doi.pangaea.de/10.1594/PANGAEA.819850" TargetMode="External"/><Relationship Id="rId102" Type="http://schemas.openxmlformats.org/officeDocument/2006/relationships/hyperlink" Target="https://doi.pangaea.de/10.1594/PANGAEA.819850" TargetMode="External"/><Relationship Id="rId123" Type="http://schemas.openxmlformats.org/officeDocument/2006/relationships/hyperlink" Target="https://doi.pangaea.de/10.1594/PANGAEA.819850" TargetMode="External"/><Relationship Id="rId144" Type="http://schemas.openxmlformats.org/officeDocument/2006/relationships/hyperlink" Target="https://doi.pangaea.de/10.1594/PANGAEA.819850" TargetMode="External"/><Relationship Id="rId330" Type="http://schemas.openxmlformats.org/officeDocument/2006/relationships/hyperlink" Target="https://doi.pangaea.de/10.1594/PANGAEA.819850" TargetMode="External"/><Relationship Id="rId90" Type="http://schemas.openxmlformats.org/officeDocument/2006/relationships/hyperlink" Target="https://doi.pangaea.de/10.1594/PANGAEA.819850" TargetMode="External"/><Relationship Id="rId165" Type="http://schemas.openxmlformats.org/officeDocument/2006/relationships/hyperlink" Target="https://doi.pangaea.de/10.1594/PANGAEA.819850" TargetMode="External"/><Relationship Id="rId186" Type="http://schemas.openxmlformats.org/officeDocument/2006/relationships/hyperlink" Target="https://doi.pangaea.de/10.1594/PANGAEA.819850" TargetMode="External"/><Relationship Id="rId351" Type="http://schemas.openxmlformats.org/officeDocument/2006/relationships/hyperlink" Target="https://doi.pangaea.de/10.1594/PANGAEA.819850" TargetMode="External"/><Relationship Id="rId372" Type="http://schemas.openxmlformats.org/officeDocument/2006/relationships/hyperlink" Target="https://doi.pangaea.de/10.1594/PANGAEA.819850" TargetMode="External"/><Relationship Id="rId393" Type="http://schemas.openxmlformats.org/officeDocument/2006/relationships/hyperlink" Target="https://doi.pangaea.de/10.1594/PANGAEA.819850" TargetMode="External"/><Relationship Id="rId211" Type="http://schemas.openxmlformats.org/officeDocument/2006/relationships/hyperlink" Target="https://doi.pangaea.de/10.1594/PANGAEA.819850" TargetMode="External"/><Relationship Id="rId232" Type="http://schemas.openxmlformats.org/officeDocument/2006/relationships/hyperlink" Target="https://doi.pangaea.de/10.1594/PANGAEA.819850" TargetMode="External"/><Relationship Id="rId253" Type="http://schemas.openxmlformats.org/officeDocument/2006/relationships/hyperlink" Target="https://doi.pangaea.de/10.1594/PANGAEA.819850" TargetMode="External"/><Relationship Id="rId274" Type="http://schemas.openxmlformats.org/officeDocument/2006/relationships/hyperlink" Target="https://doi.pangaea.de/10.1594/PANGAEA.819850" TargetMode="External"/><Relationship Id="rId295" Type="http://schemas.openxmlformats.org/officeDocument/2006/relationships/hyperlink" Target="https://doi.pangaea.de/10.1594/PANGAEA.819850" TargetMode="External"/><Relationship Id="rId309" Type="http://schemas.openxmlformats.org/officeDocument/2006/relationships/hyperlink" Target="https://doi.pangaea.de/10.1594/PANGAEA.819850" TargetMode="External"/><Relationship Id="rId27" Type="http://schemas.openxmlformats.org/officeDocument/2006/relationships/hyperlink" Target="https://doi.pangaea.de/10.1594/PANGAEA.819850" TargetMode="External"/><Relationship Id="rId48" Type="http://schemas.openxmlformats.org/officeDocument/2006/relationships/hyperlink" Target="https://doi.pangaea.de/10.1594/PANGAEA.819850" TargetMode="External"/><Relationship Id="rId69" Type="http://schemas.openxmlformats.org/officeDocument/2006/relationships/hyperlink" Target="https://doi.pangaea.de/10.1594/PANGAEA.819850" TargetMode="External"/><Relationship Id="rId113" Type="http://schemas.openxmlformats.org/officeDocument/2006/relationships/hyperlink" Target="https://doi.pangaea.de/10.1594/PANGAEA.819850" TargetMode="External"/><Relationship Id="rId134" Type="http://schemas.openxmlformats.org/officeDocument/2006/relationships/hyperlink" Target="https://doi.pangaea.de/10.1594/PANGAEA.819850" TargetMode="External"/><Relationship Id="rId320" Type="http://schemas.openxmlformats.org/officeDocument/2006/relationships/hyperlink" Target="https://doi.pangaea.de/10.1594/PANGAEA.819850" TargetMode="External"/><Relationship Id="rId80" Type="http://schemas.openxmlformats.org/officeDocument/2006/relationships/hyperlink" Target="https://doi.pangaea.de/10.1594/PANGAEA.819850" TargetMode="External"/><Relationship Id="rId155" Type="http://schemas.openxmlformats.org/officeDocument/2006/relationships/hyperlink" Target="https://doi.pangaea.de/10.1594/PANGAEA.819850" TargetMode="External"/><Relationship Id="rId176" Type="http://schemas.openxmlformats.org/officeDocument/2006/relationships/hyperlink" Target="https://doi.pangaea.de/10.1594/PANGAEA.819850" TargetMode="External"/><Relationship Id="rId197" Type="http://schemas.openxmlformats.org/officeDocument/2006/relationships/hyperlink" Target="https://doi.pangaea.de/10.1594/PANGAEA.819850" TargetMode="External"/><Relationship Id="rId341" Type="http://schemas.openxmlformats.org/officeDocument/2006/relationships/hyperlink" Target="https://doi.pangaea.de/10.1594/PANGAEA.819850" TargetMode="External"/><Relationship Id="rId362" Type="http://schemas.openxmlformats.org/officeDocument/2006/relationships/hyperlink" Target="https://doi.pangaea.de/10.1594/PANGAEA.819850" TargetMode="External"/><Relationship Id="rId383" Type="http://schemas.openxmlformats.org/officeDocument/2006/relationships/hyperlink" Target="https://doi.pangaea.de/10.1594/PANGAEA.819850" TargetMode="External"/><Relationship Id="rId201" Type="http://schemas.openxmlformats.org/officeDocument/2006/relationships/hyperlink" Target="https://doi.pangaea.de/10.1594/PANGAEA.819850" TargetMode="External"/><Relationship Id="rId222" Type="http://schemas.openxmlformats.org/officeDocument/2006/relationships/hyperlink" Target="https://doi.pangaea.de/10.1594/PANGAEA.819850" TargetMode="External"/><Relationship Id="rId243" Type="http://schemas.openxmlformats.org/officeDocument/2006/relationships/hyperlink" Target="https://doi.pangaea.de/10.1594/PANGAEA.819850" TargetMode="External"/><Relationship Id="rId264" Type="http://schemas.openxmlformats.org/officeDocument/2006/relationships/hyperlink" Target="https://doi.pangaea.de/10.1594/PANGAEA.819850" TargetMode="External"/><Relationship Id="rId285" Type="http://schemas.openxmlformats.org/officeDocument/2006/relationships/hyperlink" Target="https://doi.pangaea.de/10.1594/PANGAEA.819850" TargetMode="External"/><Relationship Id="rId17" Type="http://schemas.openxmlformats.org/officeDocument/2006/relationships/hyperlink" Target="https://doi.pangaea.de/10.1594/PANGAEA.819850" TargetMode="External"/><Relationship Id="rId38" Type="http://schemas.openxmlformats.org/officeDocument/2006/relationships/hyperlink" Target="https://doi.pangaea.de/10.1594/PANGAEA.819850" TargetMode="External"/><Relationship Id="rId59" Type="http://schemas.openxmlformats.org/officeDocument/2006/relationships/hyperlink" Target="https://doi.pangaea.de/10.1594/PANGAEA.819850" TargetMode="External"/><Relationship Id="rId103" Type="http://schemas.openxmlformats.org/officeDocument/2006/relationships/hyperlink" Target="https://doi.pangaea.de/10.1594/PANGAEA.819850" TargetMode="External"/><Relationship Id="rId124" Type="http://schemas.openxmlformats.org/officeDocument/2006/relationships/hyperlink" Target="https://doi.pangaea.de/10.1594/PANGAEA.819850" TargetMode="External"/><Relationship Id="rId310" Type="http://schemas.openxmlformats.org/officeDocument/2006/relationships/hyperlink" Target="https://doi.pangaea.de/10.1594/PANGAEA.819850" TargetMode="External"/><Relationship Id="rId70" Type="http://schemas.openxmlformats.org/officeDocument/2006/relationships/hyperlink" Target="https://doi.pangaea.de/10.1594/PANGAEA.819850" TargetMode="External"/><Relationship Id="rId91" Type="http://schemas.openxmlformats.org/officeDocument/2006/relationships/hyperlink" Target="https://doi.pangaea.de/10.1594/PANGAEA.819850" TargetMode="External"/><Relationship Id="rId145" Type="http://schemas.openxmlformats.org/officeDocument/2006/relationships/hyperlink" Target="https://doi.pangaea.de/10.1594/PANGAEA.819850" TargetMode="External"/><Relationship Id="rId166" Type="http://schemas.openxmlformats.org/officeDocument/2006/relationships/hyperlink" Target="https://doi.pangaea.de/10.1594/PANGAEA.819850" TargetMode="External"/><Relationship Id="rId187" Type="http://schemas.openxmlformats.org/officeDocument/2006/relationships/hyperlink" Target="https://doi.pangaea.de/10.1594/PANGAEA.819850" TargetMode="External"/><Relationship Id="rId331" Type="http://schemas.openxmlformats.org/officeDocument/2006/relationships/hyperlink" Target="https://doi.pangaea.de/10.1594/PANGAEA.819850" TargetMode="External"/><Relationship Id="rId352" Type="http://schemas.openxmlformats.org/officeDocument/2006/relationships/hyperlink" Target="https://doi.pangaea.de/10.1594/PANGAEA.819850" TargetMode="External"/><Relationship Id="rId373" Type="http://schemas.openxmlformats.org/officeDocument/2006/relationships/hyperlink" Target="https://doi.pangaea.de/10.1594/PANGAEA.819850" TargetMode="External"/><Relationship Id="rId394" Type="http://schemas.openxmlformats.org/officeDocument/2006/relationships/hyperlink" Target="https://doi.pangaea.de/10.1594/PANGAEA.819850" TargetMode="External"/><Relationship Id="rId1" Type="http://schemas.openxmlformats.org/officeDocument/2006/relationships/hyperlink" Target="https://doi.pangaea.de/10.1594/PANGAEA.819850" TargetMode="External"/><Relationship Id="rId212" Type="http://schemas.openxmlformats.org/officeDocument/2006/relationships/hyperlink" Target="https://doi.pangaea.de/10.1594/PANGAEA.819850" TargetMode="External"/><Relationship Id="rId233" Type="http://schemas.openxmlformats.org/officeDocument/2006/relationships/hyperlink" Target="https://doi.pangaea.de/10.1594/PANGAEA.819850" TargetMode="External"/><Relationship Id="rId254" Type="http://schemas.openxmlformats.org/officeDocument/2006/relationships/hyperlink" Target="https://doi.pangaea.de/10.1594/PANGAEA.819850" TargetMode="External"/><Relationship Id="rId28" Type="http://schemas.openxmlformats.org/officeDocument/2006/relationships/hyperlink" Target="https://doi.pangaea.de/10.1594/PANGAEA.819850" TargetMode="External"/><Relationship Id="rId49" Type="http://schemas.openxmlformats.org/officeDocument/2006/relationships/hyperlink" Target="https://doi.pangaea.de/10.1594/PANGAEA.819850" TargetMode="External"/><Relationship Id="rId114" Type="http://schemas.openxmlformats.org/officeDocument/2006/relationships/hyperlink" Target="https://doi.pangaea.de/10.1594/PANGAEA.819850" TargetMode="External"/><Relationship Id="rId275" Type="http://schemas.openxmlformats.org/officeDocument/2006/relationships/hyperlink" Target="https://doi.pangaea.de/10.1594/PANGAEA.819850" TargetMode="External"/><Relationship Id="rId296" Type="http://schemas.openxmlformats.org/officeDocument/2006/relationships/hyperlink" Target="https://doi.pangaea.de/10.1594/PANGAEA.819850" TargetMode="External"/><Relationship Id="rId300" Type="http://schemas.openxmlformats.org/officeDocument/2006/relationships/hyperlink" Target="https://doi.pangaea.de/10.1594/PANGAEA.819850" TargetMode="External"/><Relationship Id="rId60" Type="http://schemas.openxmlformats.org/officeDocument/2006/relationships/hyperlink" Target="https://doi.pangaea.de/10.1594/PANGAEA.819850" TargetMode="External"/><Relationship Id="rId81" Type="http://schemas.openxmlformats.org/officeDocument/2006/relationships/hyperlink" Target="https://doi.pangaea.de/10.1594/PANGAEA.819850" TargetMode="External"/><Relationship Id="rId135" Type="http://schemas.openxmlformats.org/officeDocument/2006/relationships/hyperlink" Target="https://doi.pangaea.de/10.1594/PANGAEA.819850" TargetMode="External"/><Relationship Id="rId156" Type="http://schemas.openxmlformats.org/officeDocument/2006/relationships/hyperlink" Target="https://doi.pangaea.de/10.1594/PANGAEA.819850" TargetMode="External"/><Relationship Id="rId177" Type="http://schemas.openxmlformats.org/officeDocument/2006/relationships/hyperlink" Target="https://doi.pangaea.de/10.1594/PANGAEA.819850" TargetMode="External"/><Relationship Id="rId198" Type="http://schemas.openxmlformats.org/officeDocument/2006/relationships/hyperlink" Target="https://doi.pangaea.de/10.1594/PANGAEA.819850" TargetMode="External"/><Relationship Id="rId321" Type="http://schemas.openxmlformats.org/officeDocument/2006/relationships/hyperlink" Target="https://doi.pangaea.de/10.1594/PANGAEA.819850" TargetMode="External"/><Relationship Id="rId342" Type="http://schemas.openxmlformats.org/officeDocument/2006/relationships/hyperlink" Target="https://doi.pangaea.de/10.1594/PANGAEA.819850" TargetMode="External"/><Relationship Id="rId363" Type="http://schemas.openxmlformats.org/officeDocument/2006/relationships/hyperlink" Target="https://doi.pangaea.de/10.1594/PANGAEA.819850" TargetMode="External"/><Relationship Id="rId384" Type="http://schemas.openxmlformats.org/officeDocument/2006/relationships/hyperlink" Target="https://doi.pangaea.de/10.1594/PANGAEA.819850" TargetMode="External"/><Relationship Id="rId202" Type="http://schemas.openxmlformats.org/officeDocument/2006/relationships/hyperlink" Target="https://doi.pangaea.de/10.1594/PANGAEA.819850" TargetMode="External"/><Relationship Id="rId223" Type="http://schemas.openxmlformats.org/officeDocument/2006/relationships/hyperlink" Target="https://doi.pangaea.de/10.1594/PANGAEA.819850" TargetMode="External"/><Relationship Id="rId244" Type="http://schemas.openxmlformats.org/officeDocument/2006/relationships/hyperlink" Target="https://doi.pangaea.de/10.1594/PANGAEA.819850" TargetMode="External"/><Relationship Id="rId18" Type="http://schemas.openxmlformats.org/officeDocument/2006/relationships/hyperlink" Target="https://doi.pangaea.de/10.1594/PANGAEA.819850" TargetMode="External"/><Relationship Id="rId39" Type="http://schemas.openxmlformats.org/officeDocument/2006/relationships/hyperlink" Target="https://doi.pangaea.de/10.1594/PANGAEA.819850" TargetMode="External"/><Relationship Id="rId265" Type="http://schemas.openxmlformats.org/officeDocument/2006/relationships/hyperlink" Target="https://doi.pangaea.de/10.1594/PANGAEA.819850" TargetMode="External"/><Relationship Id="rId286" Type="http://schemas.openxmlformats.org/officeDocument/2006/relationships/hyperlink" Target="https://doi.pangaea.de/10.1594/PANGAEA.819850" TargetMode="External"/><Relationship Id="rId50" Type="http://schemas.openxmlformats.org/officeDocument/2006/relationships/hyperlink" Target="https://doi.pangaea.de/10.1594/PANGAEA.819850" TargetMode="External"/><Relationship Id="rId104" Type="http://schemas.openxmlformats.org/officeDocument/2006/relationships/hyperlink" Target="https://doi.pangaea.de/10.1594/PANGAEA.819850" TargetMode="External"/><Relationship Id="rId125" Type="http://schemas.openxmlformats.org/officeDocument/2006/relationships/hyperlink" Target="https://doi.pangaea.de/10.1594/PANGAEA.819850" TargetMode="External"/><Relationship Id="rId146" Type="http://schemas.openxmlformats.org/officeDocument/2006/relationships/hyperlink" Target="https://doi.pangaea.de/10.1594/PANGAEA.819850" TargetMode="External"/><Relationship Id="rId167" Type="http://schemas.openxmlformats.org/officeDocument/2006/relationships/hyperlink" Target="https://doi.pangaea.de/10.1594/PANGAEA.819850" TargetMode="External"/><Relationship Id="rId188" Type="http://schemas.openxmlformats.org/officeDocument/2006/relationships/hyperlink" Target="https://doi.pangaea.de/10.1594/PANGAEA.819850" TargetMode="External"/><Relationship Id="rId311" Type="http://schemas.openxmlformats.org/officeDocument/2006/relationships/hyperlink" Target="https://doi.pangaea.de/10.1594/PANGAEA.819850" TargetMode="External"/><Relationship Id="rId332" Type="http://schemas.openxmlformats.org/officeDocument/2006/relationships/hyperlink" Target="https://doi.pangaea.de/10.1594/PANGAEA.819850" TargetMode="External"/><Relationship Id="rId353" Type="http://schemas.openxmlformats.org/officeDocument/2006/relationships/hyperlink" Target="https://doi.pangaea.de/10.1594/PANGAEA.819850" TargetMode="External"/><Relationship Id="rId374" Type="http://schemas.openxmlformats.org/officeDocument/2006/relationships/hyperlink" Target="https://doi.pangaea.de/10.1594/PANGAEA.819850" TargetMode="External"/><Relationship Id="rId395" Type="http://schemas.openxmlformats.org/officeDocument/2006/relationships/hyperlink" Target="https://doi.pangaea.de/10.1594/PANGAEA.819850" TargetMode="External"/><Relationship Id="rId71" Type="http://schemas.openxmlformats.org/officeDocument/2006/relationships/hyperlink" Target="https://doi.pangaea.de/10.1594/PANGAEA.819850" TargetMode="External"/><Relationship Id="rId92" Type="http://schemas.openxmlformats.org/officeDocument/2006/relationships/hyperlink" Target="https://doi.pangaea.de/10.1594/PANGAEA.819850" TargetMode="External"/><Relationship Id="rId213" Type="http://schemas.openxmlformats.org/officeDocument/2006/relationships/hyperlink" Target="https://doi.pangaea.de/10.1594/PANGAEA.819850" TargetMode="External"/><Relationship Id="rId234" Type="http://schemas.openxmlformats.org/officeDocument/2006/relationships/hyperlink" Target="https://doi.pangaea.de/10.1594/PANGAEA.819850" TargetMode="External"/><Relationship Id="rId2" Type="http://schemas.openxmlformats.org/officeDocument/2006/relationships/hyperlink" Target="https://doi.pangaea.de/10.1594/PANGAEA.819850" TargetMode="External"/><Relationship Id="rId29" Type="http://schemas.openxmlformats.org/officeDocument/2006/relationships/hyperlink" Target="https://doi.pangaea.de/10.1594/PANGAEA.819850" TargetMode="External"/><Relationship Id="rId255" Type="http://schemas.openxmlformats.org/officeDocument/2006/relationships/hyperlink" Target="https://doi.pangaea.de/10.1594/PANGAEA.819850" TargetMode="External"/><Relationship Id="rId276" Type="http://schemas.openxmlformats.org/officeDocument/2006/relationships/hyperlink" Target="https://doi.pangaea.de/10.1594/PANGAEA.819850" TargetMode="External"/><Relationship Id="rId297" Type="http://schemas.openxmlformats.org/officeDocument/2006/relationships/hyperlink" Target="https://doi.pangaea.de/10.1594/PANGAEA.819850" TargetMode="External"/><Relationship Id="rId40" Type="http://schemas.openxmlformats.org/officeDocument/2006/relationships/hyperlink" Target="https://doi.pangaea.de/10.1594/PANGAEA.819850" TargetMode="External"/><Relationship Id="rId115" Type="http://schemas.openxmlformats.org/officeDocument/2006/relationships/hyperlink" Target="https://doi.pangaea.de/10.1594/PANGAEA.819850" TargetMode="External"/><Relationship Id="rId136" Type="http://schemas.openxmlformats.org/officeDocument/2006/relationships/hyperlink" Target="https://doi.pangaea.de/10.1594/PANGAEA.819850" TargetMode="External"/><Relationship Id="rId157" Type="http://schemas.openxmlformats.org/officeDocument/2006/relationships/hyperlink" Target="https://doi.pangaea.de/10.1594/PANGAEA.819850" TargetMode="External"/><Relationship Id="rId178" Type="http://schemas.openxmlformats.org/officeDocument/2006/relationships/hyperlink" Target="https://doi.pangaea.de/10.1594/PANGAEA.819850" TargetMode="External"/><Relationship Id="rId301" Type="http://schemas.openxmlformats.org/officeDocument/2006/relationships/hyperlink" Target="https://doi.pangaea.de/10.1594/PANGAEA.819850" TargetMode="External"/><Relationship Id="rId322" Type="http://schemas.openxmlformats.org/officeDocument/2006/relationships/hyperlink" Target="https://doi.pangaea.de/10.1594/PANGAEA.819850" TargetMode="External"/><Relationship Id="rId343" Type="http://schemas.openxmlformats.org/officeDocument/2006/relationships/hyperlink" Target="https://doi.pangaea.de/10.1594/PANGAEA.819850" TargetMode="External"/><Relationship Id="rId364" Type="http://schemas.openxmlformats.org/officeDocument/2006/relationships/hyperlink" Target="https://doi.pangaea.de/10.1594/PANGAEA.819850" TargetMode="External"/><Relationship Id="rId61" Type="http://schemas.openxmlformats.org/officeDocument/2006/relationships/hyperlink" Target="https://doi.pangaea.de/10.1594/PANGAEA.819850" TargetMode="External"/><Relationship Id="rId82" Type="http://schemas.openxmlformats.org/officeDocument/2006/relationships/hyperlink" Target="https://doi.pangaea.de/10.1594/PANGAEA.819850" TargetMode="External"/><Relationship Id="rId199" Type="http://schemas.openxmlformats.org/officeDocument/2006/relationships/hyperlink" Target="https://doi.pangaea.de/10.1594/PANGAEA.819850" TargetMode="External"/><Relationship Id="rId203" Type="http://schemas.openxmlformats.org/officeDocument/2006/relationships/hyperlink" Target="https://doi.pangaea.de/10.1594/PANGAEA.819850" TargetMode="External"/><Relationship Id="rId385" Type="http://schemas.openxmlformats.org/officeDocument/2006/relationships/hyperlink" Target="https://doi.pangaea.de/10.1594/PANGAEA.819850" TargetMode="External"/><Relationship Id="rId19" Type="http://schemas.openxmlformats.org/officeDocument/2006/relationships/hyperlink" Target="https://doi.pangaea.de/10.1594/PANGAEA.819850" TargetMode="External"/><Relationship Id="rId224" Type="http://schemas.openxmlformats.org/officeDocument/2006/relationships/hyperlink" Target="https://doi.pangaea.de/10.1594/PANGAEA.819850" TargetMode="External"/><Relationship Id="rId245" Type="http://schemas.openxmlformats.org/officeDocument/2006/relationships/hyperlink" Target="https://doi.pangaea.de/10.1594/PANGAEA.819850" TargetMode="External"/><Relationship Id="rId266" Type="http://schemas.openxmlformats.org/officeDocument/2006/relationships/hyperlink" Target="https://doi.pangaea.de/10.1594/PANGAEA.819850" TargetMode="External"/><Relationship Id="rId287" Type="http://schemas.openxmlformats.org/officeDocument/2006/relationships/hyperlink" Target="https://doi.pangaea.de/10.1594/PANGAEA.819850" TargetMode="External"/><Relationship Id="rId30" Type="http://schemas.openxmlformats.org/officeDocument/2006/relationships/hyperlink" Target="https://doi.pangaea.de/10.1594/PANGAEA.819850" TargetMode="External"/><Relationship Id="rId105" Type="http://schemas.openxmlformats.org/officeDocument/2006/relationships/hyperlink" Target="https://doi.pangaea.de/10.1594/PANGAEA.819850" TargetMode="External"/><Relationship Id="rId126" Type="http://schemas.openxmlformats.org/officeDocument/2006/relationships/hyperlink" Target="https://doi.pangaea.de/10.1594/PANGAEA.819850" TargetMode="External"/><Relationship Id="rId147" Type="http://schemas.openxmlformats.org/officeDocument/2006/relationships/hyperlink" Target="https://doi.pangaea.de/10.1594/PANGAEA.819850" TargetMode="External"/><Relationship Id="rId168" Type="http://schemas.openxmlformats.org/officeDocument/2006/relationships/hyperlink" Target="https://doi.pangaea.de/10.1594/PANGAEA.819850" TargetMode="External"/><Relationship Id="rId312" Type="http://schemas.openxmlformats.org/officeDocument/2006/relationships/hyperlink" Target="https://doi.pangaea.de/10.1594/PANGAEA.819850" TargetMode="External"/><Relationship Id="rId333" Type="http://schemas.openxmlformats.org/officeDocument/2006/relationships/hyperlink" Target="https://doi.pangaea.de/10.1594/PANGAEA.819850" TargetMode="External"/><Relationship Id="rId354" Type="http://schemas.openxmlformats.org/officeDocument/2006/relationships/hyperlink" Target="https://doi.pangaea.de/10.1594/PANGAEA.819850" TargetMode="External"/><Relationship Id="rId51" Type="http://schemas.openxmlformats.org/officeDocument/2006/relationships/hyperlink" Target="https://doi.pangaea.de/10.1594/PANGAEA.819850" TargetMode="External"/><Relationship Id="rId72" Type="http://schemas.openxmlformats.org/officeDocument/2006/relationships/hyperlink" Target="https://doi.pangaea.de/10.1594/PANGAEA.819850" TargetMode="External"/><Relationship Id="rId93" Type="http://schemas.openxmlformats.org/officeDocument/2006/relationships/hyperlink" Target="https://doi.pangaea.de/10.1594/PANGAEA.819850" TargetMode="External"/><Relationship Id="rId189" Type="http://schemas.openxmlformats.org/officeDocument/2006/relationships/hyperlink" Target="https://doi.pangaea.de/10.1594/PANGAEA.819850" TargetMode="External"/><Relationship Id="rId375" Type="http://schemas.openxmlformats.org/officeDocument/2006/relationships/hyperlink" Target="https://doi.pangaea.de/10.1594/PANGAEA.819850" TargetMode="External"/><Relationship Id="rId396" Type="http://schemas.openxmlformats.org/officeDocument/2006/relationships/hyperlink" Target="https://doi.pangaea.de/10.1594/PANGAEA.819850" TargetMode="External"/><Relationship Id="rId3" Type="http://schemas.openxmlformats.org/officeDocument/2006/relationships/hyperlink" Target="https://doi.pangaea.de/10.1594/PANGAEA.819850" TargetMode="External"/><Relationship Id="rId214" Type="http://schemas.openxmlformats.org/officeDocument/2006/relationships/hyperlink" Target="https://doi.pangaea.de/10.1594/PANGAEA.819850" TargetMode="External"/><Relationship Id="rId235" Type="http://schemas.openxmlformats.org/officeDocument/2006/relationships/hyperlink" Target="https://doi.pangaea.de/10.1594/PANGAEA.819850" TargetMode="External"/><Relationship Id="rId256" Type="http://schemas.openxmlformats.org/officeDocument/2006/relationships/hyperlink" Target="https://doi.pangaea.de/10.1594/PANGAEA.819850" TargetMode="External"/><Relationship Id="rId277" Type="http://schemas.openxmlformats.org/officeDocument/2006/relationships/hyperlink" Target="https://doi.pangaea.de/10.1594/PANGAEA.819850" TargetMode="External"/><Relationship Id="rId298" Type="http://schemas.openxmlformats.org/officeDocument/2006/relationships/hyperlink" Target="https://doi.pangaea.de/10.1594/PANGAEA.819850" TargetMode="External"/><Relationship Id="rId400" Type="http://schemas.openxmlformats.org/officeDocument/2006/relationships/hyperlink" Target="https://doi.pangaea.de/10.1594/PANGAEA.819850" TargetMode="External"/><Relationship Id="rId116" Type="http://schemas.openxmlformats.org/officeDocument/2006/relationships/hyperlink" Target="https://doi.pangaea.de/10.1594/PANGAEA.819850" TargetMode="External"/><Relationship Id="rId137" Type="http://schemas.openxmlformats.org/officeDocument/2006/relationships/hyperlink" Target="https://doi.pangaea.de/10.1594/PANGAEA.819850" TargetMode="External"/><Relationship Id="rId158" Type="http://schemas.openxmlformats.org/officeDocument/2006/relationships/hyperlink" Target="https://doi.pangaea.de/10.1594/PANGAEA.819850" TargetMode="External"/><Relationship Id="rId302" Type="http://schemas.openxmlformats.org/officeDocument/2006/relationships/hyperlink" Target="https://doi.pangaea.de/10.1594/PANGAEA.819850" TargetMode="External"/><Relationship Id="rId323" Type="http://schemas.openxmlformats.org/officeDocument/2006/relationships/hyperlink" Target="https://doi.pangaea.de/10.1594/PANGAEA.819850" TargetMode="External"/><Relationship Id="rId344" Type="http://schemas.openxmlformats.org/officeDocument/2006/relationships/hyperlink" Target="https://doi.pangaea.de/10.1594/PANGAEA.819850" TargetMode="External"/><Relationship Id="rId20" Type="http://schemas.openxmlformats.org/officeDocument/2006/relationships/hyperlink" Target="https://doi.pangaea.de/10.1594/PANGAEA.819850" TargetMode="External"/><Relationship Id="rId41" Type="http://schemas.openxmlformats.org/officeDocument/2006/relationships/hyperlink" Target="https://doi.pangaea.de/10.1594/PANGAEA.819850" TargetMode="External"/><Relationship Id="rId62" Type="http://schemas.openxmlformats.org/officeDocument/2006/relationships/hyperlink" Target="https://doi.pangaea.de/10.1594/PANGAEA.819850" TargetMode="External"/><Relationship Id="rId83" Type="http://schemas.openxmlformats.org/officeDocument/2006/relationships/hyperlink" Target="https://doi.pangaea.de/10.1594/PANGAEA.819850" TargetMode="External"/><Relationship Id="rId179" Type="http://schemas.openxmlformats.org/officeDocument/2006/relationships/hyperlink" Target="https://doi.pangaea.de/10.1594/PANGAEA.819850" TargetMode="External"/><Relationship Id="rId365" Type="http://schemas.openxmlformats.org/officeDocument/2006/relationships/hyperlink" Target="https://doi.pangaea.de/10.1594/PANGAEA.819850" TargetMode="External"/><Relationship Id="rId386" Type="http://schemas.openxmlformats.org/officeDocument/2006/relationships/hyperlink" Target="https://doi.pangaea.de/10.1594/PANGAEA.819850" TargetMode="External"/><Relationship Id="rId190" Type="http://schemas.openxmlformats.org/officeDocument/2006/relationships/hyperlink" Target="https://doi.pangaea.de/10.1594/PANGAEA.819850" TargetMode="External"/><Relationship Id="rId204" Type="http://schemas.openxmlformats.org/officeDocument/2006/relationships/hyperlink" Target="https://doi.pangaea.de/10.1594/PANGAEA.819850" TargetMode="External"/><Relationship Id="rId225" Type="http://schemas.openxmlformats.org/officeDocument/2006/relationships/hyperlink" Target="https://doi.pangaea.de/10.1594/PANGAEA.819850" TargetMode="External"/><Relationship Id="rId246" Type="http://schemas.openxmlformats.org/officeDocument/2006/relationships/hyperlink" Target="https://doi.pangaea.de/10.1594/PANGAEA.819850" TargetMode="External"/><Relationship Id="rId267" Type="http://schemas.openxmlformats.org/officeDocument/2006/relationships/hyperlink" Target="https://doi.pangaea.de/10.1594/PANGAEA.819850" TargetMode="External"/><Relationship Id="rId288" Type="http://schemas.openxmlformats.org/officeDocument/2006/relationships/hyperlink" Target="https://doi.pangaea.de/10.1594/PANGAEA.819850" TargetMode="External"/><Relationship Id="rId106" Type="http://schemas.openxmlformats.org/officeDocument/2006/relationships/hyperlink" Target="https://doi.pangaea.de/10.1594/PANGAEA.819850" TargetMode="External"/><Relationship Id="rId127" Type="http://schemas.openxmlformats.org/officeDocument/2006/relationships/hyperlink" Target="https://doi.pangaea.de/10.1594/PANGAEA.819850" TargetMode="External"/><Relationship Id="rId313" Type="http://schemas.openxmlformats.org/officeDocument/2006/relationships/hyperlink" Target="https://doi.pangaea.de/10.1594/PANGAEA.819850" TargetMode="External"/><Relationship Id="rId10" Type="http://schemas.openxmlformats.org/officeDocument/2006/relationships/hyperlink" Target="https://doi.pangaea.de/10.1594/PANGAEA.819850" TargetMode="External"/><Relationship Id="rId31" Type="http://schemas.openxmlformats.org/officeDocument/2006/relationships/hyperlink" Target="https://doi.pangaea.de/10.1594/PANGAEA.819850" TargetMode="External"/><Relationship Id="rId52" Type="http://schemas.openxmlformats.org/officeDocument/2006/relationships/hyperlink" Target="https://doi.pangaea.de/10.1594/PANGAEA.819850" TargetMode="External"/><Relationship Id="rId73" Type="http://schemas.openxmlformats.org/officeDocument/2006/relationships/hyperlink" Target="https://doi.pangaea.de/10.1594/PANGAEA.819850" TargetMode="External"/><Relationship Id="rId94" Type="http://schemas.openxmlformats.org/officeDocument/2006/relationships/hyperlink" Target="https://doi.pangaea.de/10.1594/PANGAEA.819850" TargetMode="External"/><Relationship Id="rId148" Type="http://schemas.openxmlformats.org/officeDocument/2006/relationships/hyperlink" Target="https://doi.pangaea.de/10.1594/PANGAEA.819850" TargetMode="External"/><Relationship Id="rId169" Type="http://schemas.openxmlformats.org/officeDocument/2006/relationships/hyperlink" Target="https://doi.pangaea.de/10.1594/PANGAEA.819850" TargetMode="External"/><Relationship Id="rId334" Type="http://schemas.openxmlformats.org/officeDocument/2006/relationships/hyperlink" Target="https://doi.pangaea.de/10.1594/PANGAEA.819850" TargetMode="External"/><Relationship Id="rId355" Type="http://schemas.openxmlformats.org/officeDocument/2006/relationships/hyperlink" Target="https://doi.pangaea.de/10.1594/PANGAEA.819850" TargetMode="External"/><Relationship Id="rId376" Type="http://schemas.openxmlformats.org/officeDocument/2006/relationships/hyperlink" Target="https://doi.pangaea.de/10.1594/PANGAEA.819850" TargetMode="External"/><Relationship Id="rId397" Type="http://schemas.openxmlformats.org/officeDocument/2006/relationships/hyperlink" Target="https://doi.pangaea.de/10.1594/PANGAEA.819850" TargetMode="External"/><Relationship Id="rId4" Type="http://schemas.openxmlformats.org/officeDocument/2006/relationships/hyperlink" Target="https://doi.pangaea.de/10.1594/PANGAEA.819850" TargetMode="External"/><Relationship Id="rId180" Type="http://schemas.openxmlformats.org/officeDocument/2006/relationships/hyperlink" Target="https://doi.pangaea.de/10.1594/PANGAEA.819850" TargetMode="External"/><Relationship Id="rId215" Type="http://schemas.openxmlformats.org/officeDocument/2006/relationships/hyperlink" Target="https://doi.pangaea.de/10.1594/PANGAEA.819850" TargetMode="External"/><Relationship Id="rId236" Type="http://schemas.openxmlformats.org/officeDocument/2006/relationships/hyperlink" Target="https://doi.pangaea.de/10.1594/PANGAEA.819850" TargetMode="External"/><Relationship Id="rId257" Type="http://schemas.openxmlformats.org/officeDocument/2006/relationships/hyperlink" Target="https://doi.pangaea.de/10.1594/PANGAEA.819850" TargetMode="External"/><Relationship Id="rId278" Type="http://schemas.openxmlformats.org/officeDocument/2006/relationships/hyperlink" Target="https://doi.pangaea.de/10.1594/PANGAEA.819850" TargetMode="External"/><Relationship Id="rId401" Type="http://schemas.openxmlformats.org/officeDocument/2006/relationships/hyperlink" Target="https://doi.pangaea.de/10.1594/PANGAEA.819850" TargetMode="External"/><Relationship Id="rId303" Type="http://schemas.openxmlformats.org/officeDocument/2006/relationships/hyperlink" Target="https://doi.pangaea.de/10.1594/PANGAEA.819850" TargetMode="External"/><Relationship Id="rId42" Type="http://schemas.openxmlformats.org/officeDocument/2006/relationships/hyperlink" Target="https://doi.pangaea.de/10.1594/PANGAEA.819850" TargetMode="External"/><Relationship Id="rId84" Type="http://schemas.openxmlformats.org/officeDocument/2006/relationships/hyperlink" Target="https://doi.pangaea.de/10.1594/PANGAEA.819850" TargetMode="External"/><Relationship Id="rId138" Type="http://schemas.openxmlformats.org/officeDocument/2006/relationships/hyperlink" Target="https://doi.pangaea.de/10.1594/PANGAEA.819850" TargetMode="External"/><Relationship Id="rId345" Type="http://schemas.openxmlformats.org/officeDocument/2006/relationships/hyperlink" Target="https://doi.pangaea.de/10.1594/PANGAEA.819850" TargetMode="External"/><Relationship Id="rId387" Type="http://schemas.openxmlformats.org/officeDocument/2006/relationships/hyperlink" Target="https://doi.pangaea.de/10.1594/PANGAEA.819850" TargetMode="External"/><Relationship Id="rId191" Type="http://schemas.openxmlformats.org/officeDocument/2006/relationships/hyperlink" Target="https://doi.pangaea.de/10.1594/PANGAEA.819850" TargetMode="External"/><Relationship Id="rId205" Type="http://schemas.openxmlformats.org/officeDocument/2006/relationships/hyperlink" Target="https://doi.pangaea.de/10.1594/PANGAEA.819850" TargetMode="External"/><Relationship Id="rId247" Type="http://schemas.openxmlformats.org/officeDocument/2006/relationships/hyperlink" Target="https://doi.pangaea.de/10.1594/PANGAEA.819850" TargetMode="External"/><Relationship Id="rId107" Type="http://schemas.openxmlformats.org/officeDocument/2006/relationships/hyperlink" Target="https://doi.pangaea.de/10.1594/PANGAEA.819850" TargetMode="External"/><Relationship Id="rId289" Type="http://schemas.openxmlformats.org/officeDocument/2006/relationships/hyperlink" Target="https://doi.pangaea.de/10.1594/PANGAEA.819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O11" sqref="O11"/>
    </sheetView>
  </sheetViews>
  <sheetFormatPr defaultRowHeight="15" x14ac:dyDescent="0.25"/>
  <sheetData>
    <row r="1" spans="1:19" x14ac:dyDescent="0.25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9" ht="28.5" x14ac:dyDescent="0.45">
      <c r="A2" s="2"/>
      <c r="B2" s="12" t="s">
        <v>24</v>
      </c>
      <c r="C2" s="1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9" x14ac:dyDescent="0.25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9" x14ac:dyDescent="0.25">
      <c r="A4" s="2"/>
      <c r="B4" s="13" t="s">
        <v>136</v>
      </c>
      <c r="C4" s="13" t="s">
        <v>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9" x14ac:dyDescent="0.25">
      <c r="A5" s="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9" x14ac:dyDescent="0.25">
      <c r="A6" s="2"/>
      <c r="B6" s="13" t="s">
        <v>137</v>
      </c>
      <c r="C6" s="13" t="s"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9" x14ac:dyDescent="0.25">
      <c r="A7" s="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9" x14ac:dyDescent="0.25">
      <c r="A8" s="2"/>
      <c r="B8" s="13" t="s">
        <v>138</v>
      </c>
      <c r="C8" s="13" t="s">
        <v>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1:19" x14ac:dyDescent="0.25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3"/>
      <c r="Q9" s="3"/>
      <c r="R9" s="3"/>
      <c r="S9" s="4"/>
    </row>
    <row r="10" spans="1:19" x14ac:dyDescent="0.25">
      <c r="A10" s="2"/>
      <c r="B10" s="13" t="s">
        <v>139</v>
      </c>
      <c r="C10" s="13" t="s">
        <v>140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3"/>
      <c r="Q10" s="3"/>
      <c r="R10" s="3"/>
      <c r="S10" s="4"/>
    </row>
    <row r="11" spans="1:19" x14ac:dyDescent="0.25">
      <c r="A11" s="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3"/>
      <c r="Q11" s="3"/>
      <c r="R11" s="3"/>
      <c r="S11" s="4"/>
    </row>
    <row r="12" spans="1:19" x14ac:dyDescent="0.25">
      <c r="P12" s="3"/>
      <c r="Q12" s="3"/>
      <c r="R12" s="3"/>
      <c r="S12" s="4"/>
    </row>
    <row r="13" spans="1:19" x14ac:dyDescent="0.25">
      <c r="P13" s="3"/>
      <c r="Q13" s="3"/>
      <c r="R13" s="3"/>
      <c r="S13" s="4"/>
    </row>
    <row r="14" spans="1:19" x14ac:dyDescent="0.25">
      <c r="P14" s="3"/>
      <c r="Q14" s="3"/>
      <c r="R14" s="3"/>
      <c r="S14" s="4"/>
    </row>
    <row r="15" spans="1:19" x14ac:dyDescent="0.25">
      <c r="P15" s="3"/>
      <c r="Q15" s="3"/>
      <c r="R15" s="3"/>
      <c r="S15" s="4"/>
    </row>
    <row r="16" spans="1:19" x14ac:dyDescent="0.25">
      <c r="P16" s="3"/>
      <c r="Q16" s="3"/>
      <c r="R16" s="3"/>
      <c r="S16" s="4"/>
    </row>
    <row r="17" spans="16:19" x14ac:dyDescent="0.25">
      <c r="P17" s="5"/>
      <c r="Q17" s="5"/>
      <c r="R17" s="5"/>
      <c r="S17" s="4"/>
    </row>
  </sheetData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K1" sqref="K1"/>
    </sheetView>
  </sheetViews>
  <sheetFormatPr defaultRowHeight="15" x14ac:dyDescent="0.25"/>
  <cols>
    <col min="1" max="2" width="25.7109375" style="31" customWidth="1"/>
    <col min="3" max="9" width="20.7109375" style="31" customWidth="1"/>
    <col min="10" max="10" width="35.7109375" style="31" customWidth="1"/>
    <col min="12" max="12" width="94.42578125" customWidth="1"/>
  </cols>
  <sheetData>
    <row r="1" spans="1:12" x14ac:dyDescent="0.25">
      <c r="A1" s="28"/>
      <c r="B1" s="45"/>
      <c r="C1" s="45"/>
      <c r="D1" s="45"/>
      <c r="E1" s="45"/>
      <c r="F1" s="45"/>
      <c r="G1" s="45"/>
      <c r="H1" s="45"/>
      <c r="I1" s="45"/>
      <c r="J1" s="46"/>
    </row>
    <row r="2" spans="1:12" x14ac:dyDescent="0.25">
      <c r="A2" s="32" t="s">
        <v>247</v>
      </c>
      <c r="B2" s="47"/>
      <c r="C2" s="47"/>
      <c r="D2" s="47"/>
      <c r="E2" s="47"/>
      <c r="F2" s="47"/>
      <c r="G2" s="47"/>
      <c r="H2" s="47"/>
      <c r="I2" s="47"/>
      <c r="J2" s="48"/>
    </row>
    <row r="3" spans="1:12" x14ac:dyDescent="0.25">
      <c r="A3" s="49"/>
      <c r="B3" s="47"/>
      <c r="C3" s="47"/>
      <c r="D3" s="47"/>
      <c r="E3" s="47"/>
      <c r="F3" s="47"/>
      <c r="G3" s="47"/>
      <c r="H3" s="47"/>
      <c r="I3" s="47"/>
      <c r="J3" s="48"/>
    </row>
    <row r="4" spans="1:12" x14ac:dyDescent="0.25">
      <c r="A4" s="32" t="s">
        <v>23</v>
      </c>
      <c r="B4" s="47"/>
      <c r="C4" s="47"/>
      <c r="D4" s="47"/>
      <c r="E4" s="47"/>
      <c r="F4" s="47"/>
      <c r="G4" s="47"/>
      <c r="H4" s="47"/>
      <c r="I4" s="47"/>
      <c r="J4" s="48"/>
    </row>
    <row r="5" spans="1:12" s="6" customFormat="1" x14ac:dyDescent="0.25">
      <c r="A5" s="50"/>
      <c r="B5" s="51"/>
      <c r="C5" s="51"/>
      <c r="D5" s="51"/>
      <c r="E5" s="51"/>
      <c r="F5" s="51"/>
      <c r="G5" s="51"/>
      <c r="H5" s="51"/>
      <c r="I5" s="51"/>
      <c r="J5" s="52"/>
    </row>
    <row r="6" spans="1:12" x14ac:dyDescent="0.25">
      <c r="A6" s="53"/>
      <c r="B6" s="54"/>
      <c r="C6" s="54"/>
      <c r="D6" s="54"/>
      <c r="E6" s="54"/>
      <c r="F6" s="54"/>
      <c r="G6" s="54"/>
      <c r="H6" s="54"/>
      <c r="I6" s="54"/>
      <c r="J6" s="55"/>
      <c r="L6" s="6"/>
    </row>
    <row r="7" spans="1:12" ht="30" x14ac:dyDescent="0.25">
      <c r="A7" s="126" t="s">
        <v>22</v>
      </c>
      <c r="B7" s="125" t="s">
        <v>21</v>
      </c>
      <c r="C7" s="125" t="s">
        <v>20</v>
      </c>
      <c r="D7" s="125" t="s">
        <v>19</v>
      </c>
      <c r="E7" s="125" t="s">
        <v>18</v>
      </c>
      <c r="F7" s="125" t="s">
        <v>17</v>
      </c>
      <c r="G7" s="125" t="s">
        <v>16</v>
      </c>
      <c r="H7" s="125" t="s">
        <v>15</v>
      </c>
      <c r="I7" s="125" t="s">
        <v>14</v>
      </c>
      <c r="J7" s="125" t="s">
        <v>13</v>
      </c>
      <c r="L7" s="8"/>
    </row>
    <row r="8" spans="1:12" x14ac:dyDescent="0.25">
      <c r="A8" s="42" t="s">
        <v>12</v>
      </c>
      <c r="B8" s="9" t="s">
        <v>11</v>
      </c>
      <c r="C8" s="9">
        <v>1.10105E-6</v>
      </c>
      <c r="D8" s="9">
        <v>4.9999999999999998E-8</v>
      </c>
      <c r="E8" s="9">
        <f t="shared" ref="E8:E16" si="0">LOG(C8,10)</f>
        <v>-5.9581929587475555</v>
      </c>
      <c r="F8" s="9">
        <f t="shared" ref="F8:F16" si="1">LOG(D8,10)</f>
        <v>-7.3010299956639804</v>
      </c>
      <c r="G8" s="9">
        <f t="shared" ref="G8:G16" si="2">2*PI()*D8/C8</f>
        <v>0.28532697457788414</v>
      </c>
      <c r="H8" s="9">
        <f t="shared" ref="H8:H16" si="3">8*PI()*0.001/C8*(1-2*LN(G8)+1/6*G8^2-1/144*G8^4)^(-1)</f>
        <v>6481.4604606595303</v>
      </c>
      <c r="I8" s="9">
        <f t="shared" ref="I8:I16" si="4">LOG10(H8)</f>
        <v>3.8116728760157179</v>
      </c>
      <c r="J8" s="9" t="s">
        <v>10</v>
      </c>
    </row>
    <row r="9" spans="1:12" x14ac:dyDescent="0.25">
      <c r="A9" s="42" t="s">
        <v>12</v>
      </c>
      <c r="B9" s="9" t="s">
        <v>11</v>
      </c>
      <c r="C9" s="9">
        <v>8.9895500000000002E-7</v>
      </c>
      <c r="D9" s="9">
        <v>4.9999999999999998E-8</v>
      </c>
      <c r="E9" s="9">
        <f t="shared" si="0"/>
        <v>-6.0462620476892699</v>
      </c>
      <c r="F9" s="9">
        <f t="shared" si="1"/>
        <v>-7.3010299956639804</v>
      </c>
      <c r="G9" s="9">
        <f t="shared" si="2"/>
        <v>0.34947162578658475</v>
      </c>
      <c r="H9" s="9">
        <f t="shared" si="3"/>
        <v>8952.4401024650833</v>
      </c>
      <c r="I9" s="9">
        <f t="shared" si="4"/>
        <v>3.9519414239865469</v>
      </c>
      <c r="J9" s="9" t="s">
        <v>10</v>
      </c>
    </row>
    <row r="10" spans="1:12" x14ac:dyDescent="0.25">
      <c r="A10" s="42" t="s">
        <v>12</v>
      </c>
      <c r="B10" s="9" t="s">
        <v>11</v>
      </c>
      <c r="C10" s="9">
        <v>1.3013900000000001E-6</v>
      </c>
      <c r="D10" s="9">
        <v>4.9999999999999998E-8</v>
      </c>
      <c r="E10" s="9">
        <f t="shared" si="0"/>
        <v>-5.8855925347479321</v>
      </c>
      <c r="F10" s="9">
        <f t="shared" si="1"/>
        <v>-7.3010299956639804</v>
      </c>
      <c r="G10" s="9">
        <f t="shared" si="2"/>
        <v>0.24140285798951835</v>
      </c>
      <c r="H10" s="9">
        <f t="shared" si="3"/>
        <v>5013.213644032141</v>
      </c>
      <c r="I10" s="9">
        <f t="shared" si="4"/>
        <v>3.7001162129807303</v>
      </c>
      <c r="J10" s="9" t="s">
        <v>10</v>
      </c>
    </row>
    <row r="11" spans="1:12" x14ac:dyDescent="0.25">
      <c r="A11" s="42" t="s">
        <v>12</v>
      </c>
      <c r="B11" s="9" t="s">
        <v>11</v>
      </c>
      <c r="C11" s="9">
        <v>9.9999999999999995E-7</v>
      </c>
      <c r="D11" s="9">
        <v>4.9999999999999998E-8</v>
      </c>
      <c r="E11" s="9">
        <f t="shared" si="0"/>
        <v>-5.9999999999999991</v>
      </c>
      <c r="F11" s="9">
        <f t="shared" si="1"/>
        <v>-7.3010299956639804</v>
      </c>
      <c r="G11" s="9">
        <f t="shared" si="2"/>
        <v>0.31415926535897931</v>
      </c>
      <c r="H11" s="9">
        <f t="shared" si="3"/>
        <v>7542.6309960444833</v>
      </c>
      <c r="I11" s="9">
        <f t="shared" si="4"/>
        <v>3.8775228614874298</v>
      </c>
      <c r="J11" s="9" t="s">
        <v>10</v>
      </c>
    </row>
    <row r="12" spans="1:12" x14ac:dyDescent="0.25">
      <c r="A12" s="42" t="s">
        <v>12</v>
      </c>
      <c r="B12" s="9" t="s">
        <v>11</v>
      </c>
      <c r="C12" s="9">
        <v>1.2996499999999999E-6</v>
      </c>
      <c r="D12" s="9">
        <v>4.9999999999999998E-8</v>
      </c>
      <c r="E12" s="9">
        <f t="shared" si="0"/>
        <v>-5.8861735888733868</v>
      </c>
      <c r="F12" s="9">
        <f t="shared" si="1"/>
        <v>-7.3010299956639804</v>
      </c>
      <c r="G12" s="9">
        <f t="shared" si="2"/>
        <v>0.24172605344437298</v>
      </c>
      <c r="H12" s="9">
        <f t="shared" si="3"/>
        <v>5023.3810053512943</v>
      </c>
      <c r="I12" s="9">
        <f t="shared" si="4"/>
        <v>3.7009961190805902</v>
      </c>
      <c r="J12" s="9" t="s">
        <v>10</v>
      </c>
    </row>
    <row r="13" spans="1:12" x14ac:dyDescent="0.25">
      <c r="A13" s="42" t="s">
        <v>12</v>
      </c>
      <c r="B13" s="9" t="s">
        <v>11</v>
      </c>
      <c r="C13" s="9">
        <v>1.80139E-6</v>
      </c>
      <c r="D13" s="9">
        <v>4.9999999999999998E-8</v>
      </c>
      <c r="E13" s="9">
        <f t="shared" si="0"/>
        <v>-5.7443922524709521</v>
      </c>
      <c r="F13" s="9">
        <f t="shared" si="1"/>
        <v>-7.3010299956639804</v>
      </c>
      <c r="G13" s="9">
        <f t="shared" si="2"/>
        <v>0.17439825099449832</v>
      </c>
      <c r="H13" s="9">
        <f t="shared" si="3"/>
        <v>3101.8675799441003</v>
      </c>
      <c r="I13" s="9">
        <f t="shared" si="4"/>
        <v>3.4916232536558254</v>
      </c>
      <c r="J13" s="9" t="s">
        <v>10</v>
      </c>
    </row>
    <row r="14" spans="1:12" s="7" customFormat="1" x14ac:dyDescent="0.25">
      <c r="A14" s="42" t="s">
        <v>12</v>
      </c>
      <c r="B14" s="9" t="s">
        <v>11</v>
      </c>
      <c r="C14" s="9">
        <v>2.3013899999999998E-6</v>
      </c>
      <c r="D14" s="9">
        <v>4.9999999999999998E-8</v>
      </c>
      <c r="E14" s="9">
        <f t="shared" si="0"/>
        <v>-5.6380097783345011</v>
      </c>
      <c r="F14" s="9">
        <f t="shared" si="1"/>
        <v>-7.3010299956639804</v>
      </c>
      <c r="G14" s="9">
        <f t="shared" si="2"/>
        <v>0.13650848633172968</v>
      </c>
      <c r="H14" s="9">
        <f t="shared" si="3"/>
        <v>2190.3386712957972</v>
      </c>
      <c r="I14" s="9">
        <f t="shared" si="4"/>
        <v>3.340511270869035</v>
      </c>
      <c r="J14" s="9" t="s">
        <v>10</v>
      </c>
    </row>
    <row r="15" spans="1:12" x14ac:dyDescent="0.25">
      <c r="A15" s="42" t="s">
        <v>12</v>
      </c>
      <c r="B15" s="9" t="s">
        <v>11</v>
      </c>
      <c r="C15" s="9">
        <v>1.80314E-6</v>
      </c>
      <c r="D15" s="9">
        <v>4.9999999999999998E-8</v>
      </c>
      <c r="E15" s="9">
        <f t="shared" si="0"/>
        <v>-5.7439705523308255</v>
      </c>
      <c r="F15" s="9">
        <f t="shared" si="1"/>
        <v>-7.3010299956639804</v>
      </c>
      <c r="G15" s="9">
        <f t="shared" si="2"/>
        <v>0.17422899240157688</v>
      </c>
      <c r="H15" s="9">
        <f t="shared" si="3"/>
        <v>3097.5265001567614</v>
      </c>
      <c r="I15" s="9">
        <f t="shared" si="4"/>
        <v>3.491015030567914</v>
      </c>
      <c r="J15" s="9" t="s">
        <v>10</v>
      </c>
    </row>
    <row r="16" spans="1:12" x14ac:dyDescent="0.25">
      <c r="A16" s="42" t="s">
        <v>12</v>
      </c>
      <c r="B16" s="9" t="s">
        <v>11</v>
      </c>
      <c r="C16" s="9">
        <v>1.78571E-6</v>
      </c>
      <c r="D16" s="9">
        <v>4.9999999999999998E-8</v>
      </c>
      <c r="E16" s="9">
        <f t="shared" si="0"/>
        <v>-5.7481890693142077</v>
      </c>
      <c r="F16" s="9">
        <f t="shared" si="1"/>
        <v>-7.3010299956639804</v>
      </c>
      <c r="G16" s="9">
        <f t="shared" si="2"/>
        <v>0.17592961083209441</v>
      </c>
      <c r="H16" s="9">
        <f t="shared" si="3"/>
        <v>3141.2534704577361</v>
      </c>
      <c r="I16" s="9">
        <f t="shared" si="4"/>
        <v>3.4971029814095655</v>
      </c>
      <c r="J16" s="9" t="s">
        <v>10</v>
      </c>
    </row>
    <row r="17" spans="1:12" x14ac:dyDescent="0.25">
      <c r="A17" s="44" t="s">
        <v>4</v>
      </c>
      <c r="B17" s="20"/>
      <c r="C17" s="20"/>
      <c r="D17" s="20"/>
      <c r="E17" s="20">
        <f>AVERAGE(E8:E16)</f>
        <v>-5.8500869758342917</v>
      </c>
      <c r="F17" s="20">
        <f>AVERAGE(F8:F16)</f>
        <v>-7.3010299956639795</v>
      </c>
      <c r="G17" s="20"/>
      <c r="H17" s="20"/>
      <c r="I17" s="20">
        <f>AVERAGE(I8:I16)</f>
        <v>3.6513891144503727</v>
      </c>
      <c r="J17" s="20"/>
    </row>
    <row r="18" spans="1:12" x14ac:dyDescent="0.25">
      <c r="A18" s="56"/>
      <c r="B18" s="57"/>
      <c r="C18" s="57"/>
      <c r="D18" s="57"/>
      <c r="E18" s="57"/>
      <c r="F18" s="57"/>
      <c r="G18" s="57"/>
      <c r="H18" s="57"/>
      <c r="I18" s="57"/>
      <c r="J18" s="57"/>
    </row>
    <row r="19" spans="1:12" s="7" customFormat="1" x14ac:dyDescent="0.25">
      <c r="A19" s="41" t="s">
        <v>9</v>
      </c>
      <c r="B19" s="21" t="s">
        <v>6</v>
      </c>
      <c r="C19" s="21">
        <f>0.0000004</f>
        <v>3.9999999999999998E-7</v>
      </c>
      <c r="D19" s="21">
        <v>7.4999999999999997E-8</v>
      </c>
      <c r="E19" s="21">
        <f t="shared" ref="E19:F21" si="5">LOG(C19,10)</f>
        <v>-6.3979400086720375</v>
      </c>
      <c r="F19" s="21">
        <f t="shared" si="5"/>
        <v>-7.124938736608299</v>
      </c>
      <c r="G19" s="21">
        <f>2*PI()*D19/C19</f>
        <v>1.1780972450961724</v>
      </c>
      <c r="H19" s="21">
        <f>8*PI()*0.001/C19*(1-2*LN(G19)+1/6*G19^2-1/144*G19^4)^(-1)</f>
        <v>70586.445807725671</v>
      </c>
      <c r="I19" s="21">
        <f>LOG10(H19)</f>
        <v>4.8487213147055321</v>
      </c>
      <c r="J19" s="21" t="s">
        <v>5</v>
      </c>
    </row>
    <row r="20" spans="1:12" x14ac:dyDescent="0.25">
      <c r="A20" s="41" t="s">
        <v>9</v>
      </c>
      <c r="B20" s="21" t="s">
        <v>6</v>
      </c>
      <c r="C20" s="21">
        <v>5.4000000000000002E-7</v>
      </c>
      <c r="D20" s="21">
        <v>7.4999999999999997E-8</v>
      </c>
      <c r="E20" s="21">
        <f t="shared" si="5"/>
        <v>-6.2676062401770309</v>
      </c>
      <c r="F20" s="21">
        <f t="shared" si="5"/>
        <v>-7.124938736608299</v>
      </c>
      <c r="G20" s="21">
        <f>2*PI()*D20/C20</f>
        <v>0.87266462599716466</v>
      </c>
      <c r="H20" s="21">
        <f>8*PI()*0.001/C20*(1-2*LN(G20)+1/6*G20^2-1/144*G20^4)^(-1)</f>
        <v>33356.242984723038</v>
      </c>
      <c r="I20" s="21">
        <f>LOG10(H20)</f>
        <v>4.5231771288095661</v>
      </c>
      <c r="J20" s="21" t="s">
        <v>8</v>
      </c>
    </row>
    <row r="21" spans="1:12" x14ac:dyDescent="0.25">
      <c r="A21" s="41" t="s">
        <v>7</v>
      </c>
      <c r="B21" s="21" t="s">
        <v>6</v>
      </c>
      <c r="C21" s="21">
        <v>4.7E-7</v>
      </c>
      <c r="D21" s="21">
        <v>7.4999999999999997E-8</v>
      </c>
      <c r="E21" s="21">
        <f t="shared" si="5"/>
        <v>-6.327902142064282</v>
      </c>
      <c r="F21" s="21">
        <f t="shared" si="5"/>
        <v>-7.124938736608299</v>
      </c>
      <c r="G21" s="21">
        <f>2*PI()*D21/C21</f>
        <v>1.0026359532733382</v>
      </c>
      <c r="H21" s="21">
        <f>8*PI()*0.001/C21*(1-2*LN(G21)+1/6*G21^2-1/144*G21^4)^(-1)</f>
        <v>46287.202181043467</v>
      </c>
      <c r="I21" s="21">
        <f>LOG10(H21)</f>
        <v>4.6654609307491972</v>
      </c>
      <c r="J21" s="21" t="s">
        <v>5</v>
      </c>
    </row>
    <row r="22" spans="1:12" ht="15" customHeight="1" x14ac:dyDescent="0.25">
      <c r="A22" s="44" t="s">
        <v>4</v>
      </c>
      <c r="B22" s="20"/>
      <c r="C22" s="20"/>
      <c r="D22" s="20"/>
      <c r="E22" s="20">
        <f>AVERAGE(E19:E21)</f>
        <v>-6.3311494636377832</v>
      </c>
      <c r="F22" s="20">
        <f>AVERAGE(F19:F21)</f>
        <v>-7.124938736608299</v>
      </c>
      <c r="G22" s="20"/>
      <c r="H22" s="20"/>
      <c r="I22" s="20">
        <f>AVERAGE(I19:I21)</f>
        <v>4.6791197914214315</v>
      </c>
      <c r="J22" s="20"/>
      <c r="L22" s="6"/>
    </row>
    <row r="23" spans="1:12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</row>
    <row r="24" spans="1:12" x14ac:dyDescent="0.25">
      <c r="A24" s="44" t="s">
        <v>3</v>
      </c>
      <c r="B24" s="27"/>
      <c r="C24" s="27"/>
      <c r="D24" s="27"/>
      <c r="E24" s="20">
        <f>AVERAGE(E17,E22)</f>
        <v>-6.0906182197360375</v>
      </c>
      <c r="F24" s="20">
        <f>AVERAGE(F17,F22)</f>
        <v>-7.2129843661361388</v>
      </c>
      <c r="G24" s="20"/>
      <c r="H24" s="20"/>
      <c r="I24" s="20">
        <f>AVERAGE(I17,I22)</f>
        <v>4.1652544529359021</v>
      </c>
      <c r="J24" s="27"/>
    </row>
    <row r="25" spans="1:12" x14ac:dyDescent="0.25">
      <c r="C25" s="60"/>
      <c r="D25" s="60"/>
      <c r="E25" s="60"/>
      <c r="F25" s="60"/>
      <c r="G25" s="60"/>
      <c r="H25" s="60"/>
      <c r="I25" s="60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B3" sqref="B3"/>
    </sheetView>
  </sheetViews>
  <sheetFormatPr defaultRowHeight="15" x14ac:dyDescent="0.25"/>
  <cols>
    <col min="1" max="2" width="25.7109375" style="31" customWidth="1"/>
    <col min="3" max="3" width="20.7109375" style="31" customWidth="1"/>
    <col min="4" max="4" width="20.7109375" style="24" customWidth="1"/>
    <col min="5" max="5" width="20.7109375" style="31" customWidth="1"/>
    <col min="6" max="7" width="20.7109375" style="24" customWidth="1"/>
    <col min="8" max="8" width="20.7109375" style="31" customWidth="1"/>
    <col min="9" max="13" width="20.7109375" style="24" customWidth="1"/>
    <col min="14" max="14" width="35.7109375" style="31" customWidth="1"/>
    <col min="15" max="15" width="8.85546875" style="31"/>
    <col min="16" max="16" width="107.42578125" bestFit="1" customWidth="1"/>
  </cols>
  <sheetData>
    <row r="1" spans="1:16" x14ac:dyDescent="0.25">
      <c r="A1" s="117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6" x14ac:dyDescent="0.25">
      <c r="A2" s="118" t="s">
        <v>248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6" x14ac:dyDescent="0.25">
      <c r="A3" s="118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6" x14ac:dyDescent="0.25">
      <c r="A4" s="118" t="s">
        <v>25</v>
      </c>
      <c r="B4" s="33"/>
      <c r="C4" s="33"/>
      <c r="D4" s="116">
        <v>5.4945054945054944E-2</v>
      </c>
      <c r="E4" s="33"/>
      <c r="F4" s="33"/>
      <c r="G4" s="33" t="s">
        <v>26</v>
      </c>
      <c r="H4" s="33"/>
      <c r="I4" s="33"/>
      <c r="J4" s="33"/>
      <c r="K4" s="33"/>
      <c r="L4" s="116">
        <f>0.000001*1000000000/(55000000*3600)</f>
        <v>5.0505050505050503E-9</v>
      </c>
      <c r="M4" s="33"/>
      <c r="N4" s="34"/>
    </row>
    <row r="5" spans="1:16" x14ac:dyDescent="0.25">
      <c r="A5" s="11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1:16" x14ac:dyDescent="0.25">
      <c r="A6" s="37"/>
      <c r="B6" s="38"/>
      <c r="C6" s="38"/>
      <c r="D6" s="39"/>
      <c r="E6" s="38"/>
      <c r="F6" s="39"/>
      <c r="G6" s="39"/>
      <c r="H6" s="38"/>
      <c r="I6" s="39"/>
      <c r="J6" s="39"/>
      <c r="K6" s="39"/>
      <c r="L6" s="39"/>
      <c r="M6" s="39"/>
      <c r="N6" s="40"/>
    </row>
    <row r="7" spans="1:16" ht="45" x14ac:dyDescent="0.25">
      <c r="A7" s="126" t="s">
        <v>22</v>
      </c>
      <c r="B7" s="125" t="s">
        <v>21</v>
      </c>
      <c r="C7" s="125" t="s">
        <v>27</v>
      </c>
      <c r="D7" s="125" t="s">
        <v>28</v>
      </c>
      <c r="E7" s="125" t="s">
        <v>29</v>
      </c>
      <c r="F7" s="125" t="s">
        <v>30</v>
      </c>
      <c r="G7" s="125" t="s">
        <v>31</v>
      </c>
      <c r="H7" s="125" t="s">
        <v>32</v>
      </c>
      <c r="I7" s="125" t="s">
        <v>33</v>
      </c>
      <c r="J7" s="125" t="s">
        <v>34</v>
      </c>
      <c r="K7" s="125" t="s">
        <v>35</v>
      </c>
      <c r="L7" s="125" t="s">
        <v>36</v>
      </c>
      <c r="M7" s="125" t="s">
        <v>37</v>
      </c>
      <c r="N7" s="125" t="s">
        <v>13</v>
      </c>
      <c r="P7" s="17"/>
    </row>
    <row r="8" spans="1:16" x14ac:dyDescent="0.25">
      <c r="A8" s="41" t="s">
        <v>9</v>
      </c>
      <c r="B8" s="21" t="s">
        <v>6</v>
      </c>
      <c r="C8" s="21"/>
      <c r="D8" s="21">
        <v>4400</v>
      </c>
      <c r="E8" s="21"/>
      <c r="F8" s="21"/>
      <c r="G8" s="21">
        <v>2.4429024474314223E-17</v>
      </c>
      <c r="H8" s="21">
        <f>10^(9.82)</f>
        <v>6606934480.0759745</v>
      </c>
      <c r="I8" s="21">
        <f>G8*H8</f>
        <v>1.6140096411396649E-7</v>
      </c>
      <c r="J8" s="21">
        <f>D8*10^(-18)/I8</f>
        <v>2.7261299361837306E-8</v>
      </c>
      <c r="K8" s="21">
        <f>LOG(J8,10)</f>
        <v>-7.5644534481261649</v>
      </c>
      <c r="L8" s="21">
        <f>G8^(2/3)/I8</f>
        <v>5.2163247970761595E-5</v>
      </c>
      <c r="M8" s="21">
        <v>6.9999999999999999E-6</v>
      </c>
      <c r="N8" s="21" t="s">
        <v>8</v>
      </c>
      <c r="P8" s="17"/>
    </row>
    <row r="9" spans="1:16" x14ac:dyDescent="0.25">
      <c r="A9" s="41" t="s">
        <v>9</v>
      </c>
      <c r="B9" s="21" t="s">
        <v>6</v>
      </c>
      <c r="C9" s="21"/>
      <c r="D9" s="21">
        <f>1.22*1000</f>
        <v>1220</v>
      </c>
      <c r="E9" s="21"/>
      <c r="F9" s="21">
        <f>234*10^(-12)</f>
        <v>2.3400000000000002E-10</v>
      </c>
      <c r="G9" s="21">
        <v>9.1952322575470824E-17</v>
      </c>
      <c r="H9" s="21">
        <f t="shared" ref="H9:H11" si="0">10^(9.82)</f>
        <v>6606934480.0759745</v>
      </c>
      <c r="I9" s="21">
        <f t="shared" ref="I9:I10" si="1">G9*H9</f>
        <v>6.0752297054694665E-7</v>
      </c>
      <c r="J9" s="21">
        <f t="shared" ref="J9:J10" si="2">D9*10^(-18)/I9</f>
        <v>2.0081545211395821E-9</v>
      </c>
      <c r="K9" s="21">
        <f t="shared" ref="K9:K27" si="3">LOG(J9,10)</f>
        <v>-8.6972028726543442</v>
      </c>
      <c r="L9" s="21">
        <f>F9/I9</f>
        <v>3.8517062126775594E-4</v>
      </c>
      <c r="M9" s="21">
        <v>6.9999999999999999E-6</v>
      </c>
      <c r="N9" s="21" t="s">
        <v>8</v>
      </c>
      <c r="P9" s="8"/>
    </row>
    <row r="10" spans="1:16" x14ac:dyDescent="0.25">
      <c r="A10" s="41" t="s">
        <v>7</v>
      </c>
      <c r="B10" s="21" t="s">
        <v>6</v>
      </c>
      <c r="C10" s="21"/>
      <c r="D10" s="21">
        <v>4400</v>
      </c>
      <c r="E10" s="21"/>
      <c r="F10" s="21"/>
      <c r="G10" s="21">
        <v>6.5449846949787329E-17</v>
      </c>
      <c r="H10" s="21">
        <f t="shared" si="0"/>
        <v>6606934480.0759745</v>
      </c>
      <c r="I10" s="21">
        <f t="shared" si="1"/>
        <v>4.3242285052824523E-7</v>
      </c>
      <c r="J10" s="21">
        <f t="shared" si="2"/>
        <v>1.0175225464207052E-8</v>
      </c>
      <c r="K10" s="21">
        <f t="shared" si="3"/>
        <v>-7.9924559588323589</v>
      </c>
      <c r="L10" s="21">
        <f>G10^(2/3)/I10</f>
        <v>3.7557538538948319E-5</v>
      </c>
      <c r="M10" s="21">
        <v>6.9999999999999999E-6</v>
      </c>
      <c r="N10" s="21" t="s">
        <v>8</v>
      </c>
      <c r="P10" s="18"/>
    </row>
    <row r="11" spans="1:16" x14ac:dyDescent="0.25">
      <c r="A11" s="41" t="s">
        <v>38</v>
      </c>
      <c r="B11" s="21" t="s">
        <v>39</v>
      </c>
      <c r="C11" s="21">
        <v>8.0000000000000002E-3</v>
      </c>
      <c r="D11" s="21"/>
      <c r="E11" s="21">
        <v>1.9</v>
      </c>
      <c r="F11" s="21"/>
      <c r="G11" s="21"/>
      <c r="H11" s="21">
        <f t="shared" si="0"/>
        <v>6606934480.0759745</v>
      </c>
      <c r="I11" s="21">
        <f t="shared" ref="I11:I27" si="4">C11*$D$4</f>
        <v>4.3956043956043956E-4</v>
      </c>
      <c r="J11" s="21">
        <f t="shared" ref="J11:J26" si="5">E11*$L$4</f>
        <v>9.5959595959595957E-9</v>
      </c>
      <c r="K11" s="21">
        <f t="shared" si="3"/>
        <v>-8.017911589308703</v>
      </c>
      <c r="L11" s="21">
        <f>H11^(-2/3)*I11^(-1/3)</f>
        <v>3.7353141554962506E-6</v>
      </c>
      <c r="M11" s="21">
        <f>J11/L11</f>
        <v>2.5689832759688554E-3</v>
      </c>
      <c r="N11" s="21" t="s">
        <v>40</v>
      </c>
      <c r="P11" s="17"/>
    </row>
    <row r="12" spans="1:16" x14ac:dyDescent="0.25">
      <c r="A12" s="42" t="s">
        <v>41</v>
      </c>
      <c r="B12" s="9" t="s">
        <v>117</v>
      </c>
      <c r="C12" s="9">
        <v>10</v>
      </c>
      <c r="D12" s="9"/>
      <c r="E12" s="9">
        <v>0.6</v>
      </c>
      <c r="F12" s="9"/>
      <c r="G12" s="9"/>
      <c r="H12" s="9">
        <f>10^(8)</f>
        <v>100000000</v>
      </c>
      <c r="I12" s="9">
        <f t="shared" si="4"/>
        <v>0.5494505494505495</v>
      </c>
      <c r="J12" s="9">
        <f t="shared" si="5"/>
        <v>3.03030303030303E-9</v>
      </c>
      <c r="K12" s="9">
        <f t="shared" si="3"/>
        <v>-8.5185139398778862</v>
      </c>
      <c r="L12" s="9">
        <f t="shared" ref="L12:L26" si="6">H12^(-2/3)*I12^(-1/3)</f>
        <v>5.6670511080970569E-6</v>
      </c>
      <c r="M12" s="9">
        <f t="shared" ref="M12:M26" si="7">J12/L12</f>
        <v>5.3472308128178813E-4</v>
      </c>
      <c r="N12" s="43" t="s">
        <v>40</v>
      </c>
    </row>
    <row r="13" spans="1:16" x14ac:dyDescent="0.25">
      <c r="A13" s="42" t="s">
        <v>41</v>
      </c>
      <c r="B13" s="9" t="s">
        <v>117</v>
      </c>
      <c r="C13" s="9">
        <v>10</v>
      </c>
      <c r="D13" s="9"/>
      <c r="E13" s="9">
        <v>1.8</v>
      </c>
      <c r="F13" s="9"/>
      <c r="G13" s="9"/>
      <c r="H13" s="9">
        <f t="shared" ref="H13:H26" si="8">10^(8)</f>
        <v>100000000</v>
      </c>
      <c r="I13" s="9">
        <f t="shared" si="4"/>
        <v>0.5494505494505495</v>
      </c>
      <c r="J13" s="9">
        <f t="shared" si="5"/>
        <v>9.0909090909090908E-9</v>
      </c>
      <c r="K13" s="9">
        <f t="shared" si="3"/>
        <v>-8.0413926851582236</v>
      </c>
      <c r="L13" s="9">
        <f t="shared" si="6"/>
        <v>5.6670511080970569E-6</v>
      </c>
      <c r="M13" s="9">
        <f t="shared" si="7"/>
        <v>1.6041692438453646E-3</v>
      </c>
      <c r="N13" s="43" t="s">
        <v>40</v>
      </c>
    </row>
    <row r="14" spans="1:16" x14ac:dyDescent="0.25">
      <c r="A14" s="42" t="s">
        <v>41</v>
      </c>
      <c r="B14" s="9" t="s">
        <v>117</v>
      </c>
      <c r="C14" s="9">
        <v>10</v>
      </c>
      <c r="D14" s="9"/>
      <c r="E14" s="9">
        <v>1.4</v>
      </c>
      <c r="F14" s="9"/>
      <c r="G14" s="9"/>
      <c r="H14" s="9">
        <f t="shared" si="8"/>
        <v>100000000</v>
      </c>
      <c r="I14" s="9">
        <f t="shared" si="4"/>
        <v>0.5494505494505495</v>
      </c>
      <c r="J14" s="9">
        <f t="shared" si="5"/>
        <v>7.0707070707070697E-9</v>
      </c>
      <c r="K14" s="9">
        <f t="shared" si="3"/>
        <v>-8.1505371545832919</v>
      </c>
      <c r="L14" s="9">
        <f t="shared" si="6"/>
        <v>5.6670511080970569E-6</v>
      </c>
      <c r="M14" s="9">
        <f t="shared" si="7"/>
        <v>1.2476871896575056E-3</v>
      </c>
      <c r="N14" s="43" t="s">
        <v>40</v>
      </c>
    </row>
    <row r="15" spans="1:16" x14ac:dyDescent="0.25">
      <c r="A15" s="42" t="s">
        <v>42</v>
      </c>
      <c r="B15" s="9" t="s">
        <v>117</v>
      </c>
      <c r="C15" s="9">
        <v>10</v>
      </c>
      <c r="D15" s="9"/>
      <c r="E15" s="9">
        <v>5.9</v>
      </c>
      <c r="F15" s="9"/>
      <c r="G15" s="9"/>
      <c r="H15" s="9">
        <f t="shared" si="8"/>
        <v>100000000</v>
      </c>
      <c r="I15" s="9">
        <f t="shared" si="4"/>
        <v>0.5494505494505495</v>
      </c>
      <c r="J15" s="9">
        <f t="shared" si="5"/>
        <v>2.9797979797979797E-8</v>
      </c>
      <c r="K15" s="9">
        <f t="shared" si="3"/>
        <v>-7.5258131786193863</v>
      </c>
      <c r="L15" s="9">
        <f t="shared" si="6"/>
        <v>5.6670511080970569E-6</v>
      </c>
      <c r="M15" s="9">
        <f t="shared" si="7"/>
        <v>5.2581102992709169E-3</v>
      </c>
      <c r="N15" s="43" t="s">
        <v>40</v>
      </c>
    </row>
    <row r="16" spans="1:16" x14ac:dyDescent="0.25">
      <c r="A16" s="42" t="s">
        <v>43</v>
      </c>
      <c r="B16" s="9" t="s">
        <v>117</v>
      </c>
      <c r="C16" s="9">
        <v>10</v>
      </c>
      <c r="D16" s="9"/>
      <c r="E16" s="9">
        <v>0.5</v>
      </c>
      <c r="F16" s="9"/>
      <c r="G16" s="9"/>
      <c r="H16" s="9">
        <f t="shared" si="8"/>
        <v>100000000</v>
      </c>
      <c r="I16" s="9">
        <f t="shared" si="4"/>
        <v>0.5494505494505495</v>
      </c>
      <c r="J16" s="9">
        <f t="shared" si="5"/>
        <v>2.5252525252525251E-9</v>
      </c>
      <c r="K16" s="9">
        <f t="shared" si="3"/>
        <v>-8.5976951859255113</v>
      </c>
      <c r="L16" s="9">
        <f t="shared" si="6"/>
        <v>5.6670511080970569E-6</v>
      </c>
      <c r="M16" s="9">
        <f t="shared" si="7"/>
        <v>4.4560256773482348E-4</v>
      </c>
      <c r="N16" s="43" t="s">
        <v>40</v>
      </c>
    </row>
    <row r="17" spans="1:16" x14ac:dyDescent="0.25">
      <c r="A17" s="42" t="s">
        <v>43</v>
      </c>
      <c r="B17" s="9" t="s">
        <v>117</v>
      </c>
      <c r="C17" s="9">
        <v>10.5</v>
      </c>
      <c r="D17" s="9"/>
      <c r="E17" s="9">
        <v>1.2</v>
      </c>
      <c r="F17" s="9"/>
      <c r="G17" s="9"/>
      <c r="H17" s="9">
        <f t="shared" si="8"/>
        <v>100000000</v>
      </c>
      <c r="I17" s="9">
        <f t="shared" si="4"/>
        <v>0.57692307692307687</v>
      </c>
      <c r="J17" s="9">
        <f t="shared" si="5"/>
        <v>6.06060606060606E-9</v>
      </c>
      <c r="K17" s="9">
        <f t="shared" si="3"/>
        <v>-8.2174839442139067</v>
      </c>
      <c r="L17" s="9">
        <f t="shared" si="6"/>
        <v>5.5756310715794571E-6</v>
      </c>
      <c r="M17" s="9">
        <f t="shared" si="7"/>
        <v>1.0869811834392444E-3</v>
      </c>
      <c r="N17" s="43" t="s">
        <v>40</v>
      </c>
    </row>
    <row r="18" spans="1:16" x14ac:dyDescent="0.25">
      <c r="A18" s="42" t="s">
        <v>44</v>
      </c>
      <c r="B18" s="9" t="s">
        <v>117</v>
      </c>
      <c r="C18" s="9">
        <v>10</v>
      </c>
      <c r="D18" s="9"/>
      <c r="E18" s="9">
        <v>0.3</v>
      </c>
      <c r="F18" s="9"/>
      <c r="G18" s="9"/>
      <c r="H18" s="9">
        <f t="shared" si="8"/>
        <v>100000000</v>
      </c>
      <c r="I18" s="9">
        <f t="shared" si="4"/>
        <v>0.5494505494505495</v>
      </c>
      <c r="J18" s="9">
        <f t="shared" si="5"/>
        <v>1.515151515151515E-9</v>
      </c>
      <c r="K18" s="9">
        <f t="shared" si="3"/>
        <v>-8.8195439355418674</v>
      </c>
      <c r="L18" s="9">
        <f t="shared" si="6"/>
        <v>5.6670511080970569E-6</v>
      </c>
      <c r="M18" s="9">
        <f t="shared" si="7"/>
        <v>2.6736154064089406E-4</v>
      </c>
      <c r="N18" s="43" t="s">
        <v>40</v>
      </c>
    </row>
    <row r="19" spans="1:16" x14ac:dyDescent="0.25">
      <c r="A19" s="42" t="s">
        <v>45</v>
      </c>
      <c r="B19" s="9" t="s">
        <v>117</v>
      </c>
      <c r="C19" s="9">
        <v>278</v>
      </c>
      <c r="D19" s="9"/>
      <c r="E19" s="9">
        <v>1.1000000000000001</v>
      </c>
      <c r="F19" s="9"/>
      <c r="G19" s="9"/>
      <c r="H19" s="9">
        <f t="shared" si="8"/>
        <v>100000000</v>
      </c>
      <c r="I19" s="9">
        <f t="shared" si="4"/>
        <v>15.274725274725274</v>
      </c>
      <c r="J19" s="9">
        <f t="shared" si="5"/>
        <v>5.5555555555555559E-9</v>
      </c>
      <c r="K19" s="9">
        <f t="shared" si="3"/>
        <v>-8.2552725051033065</v>
      </c>
      <c r="L19" s="9">
        <f t="shared" si="6"/>
        <v>1.8707203216878745E-6</v>
      </c>
      <c r="M19" s="9">
        <f t="shared" si="7"/>
        <v>2.9697413831176033E-3</v>
      </c>
      <c r="N19" s="43" t="s">
        <v>40</v>
      </c>
    </row>
    <row r="20" spans="1:16" x14ac:dyDescent="0.25">
      <c r="A20" s="42" t="s">
        <v>45</v>
      </c>
      <c r="B20" s="9" t="s">
        <v>117</v>
      </c>
      <c r="C20" s="9">
        <v>139</v>
      </c>
      <c r="D20" s="9"/>
      <c r="E20" s="9">
        <v>0.9</v>
      </c>
      <c r="F20" s="9"/>
      <c r="G20" s="9"/>
      <c r="H20" s="9">
        <f t="shared" si="8"/>
        <v>100000000</v>
      </c>
      <c r="I20" s="9">
        <f t="shared" si="4"/>
        <v>7.6373626373626369</v>
      </c>
      <c r="J20" s="9">
        <f t="shared" si="5"/>
        <v>4.5454545454545454E-9</v>
      </c>
      <c r="K20" s="9">
        <f t="shared" si="3"/>
        <v>-8.3424226808222066</v>
      </c>
      <c r="L20" s="9">
        <f t="shared" si="6"/>
        <v>2.3569599117606614E-6</v>
      </c>
      <c r="M20" s="9">
        <f t="shared" si="7"/>
        <v>1.9285243345777007E-3</v>
      </c>
      <c r="N20" s="43" t="s">
        <v>40</v>
      </c>
    </row>
    <row r="21" spans="1:16" x14ac:dyDescent="0.25">
      <c r="A21" s="42" t="s">
        <v>46</v>
      </c>
      <c r="B21" s="9" t="s">
        <v>117</v>
      </c>
      <c r="C21" s="9">
        <v>4512</v>
      </c>
      <c r="D21" s="9"/>
      <c r="E21" s="9">
        <v>0.5</v>
      </c>
      <c r="F21" s="9"/>
      <c r="G21" s="9"/>
      <c r="H21" s="9">
        <f t="shared" si="8"/>
        <v>100000000</v>
      </c>
      <c r="I21" s="9">
        <f t="shared" si="4"/>
        <v>247.91208791208791</v>
      </c>
      <c r="J21" s="9">
        <f t="shared" si="5"/>
        <v>2.5252525252525251E-9</v>
      </c>
      <c r="K21" s="9">
        <f t="shared" si="3"/>
        <v>-8.5976951859255113</v>
      </c>
      <c r="L21" s="9">
        <f t="shared" si="6"/>
        <v>7.3886897730806318E-7</v>
      </c>
      <c r="M21" s="9">
        <f t="shared" si="7"/>
        <v>3.4177270975062866E-3</v>
      </c>
      <c r="N21" s="43" t="s">
        <v>40</v>
      </c>
      <c r="P21" s="19"/>
    </row>
    <row r="22" spans="1:16" x14ac:dyDescent="0.25">
      <c r="A22" s="42" t="s">
        <v>47</v>
      </c>
      <c r="B22" s="9" t="s">
        <v>117</v>
      </c>
      <c r="C22" s="9">
        <v>3231</v>
      </c>
      <c r="D22" s="9"/>
      <c r="E22" s="9">
        <v>0.8</v>
      </c>
      <c r="F22" s="9"/>
      <c r="G22" s="9"/>
      <c r="H22" s="9">
        <f t="shared" si="8"/>
        <v>100000000</v>
      </c>
      <c r="I22" s="9">
        <f t="shared" si="4"/>
        <v>177.52747252747253</v>
      </c>
      <c r="J22" s="9">
        <f t="shared" si="5"/>
        <v>4.0404040404040405E-9</v>
      </c>
      <c r="K22" s="9">
        <f>LOG(J22,10)</f>
        <v>-8.3935752032695881</v>
      </c>
      <c r="L22" s="9">
        <f>H22^(-2/3)*I22^(-1/3)</f>
        <v>8.258695933286215E-7</v>
      </c>
      <c r="M22" s="9">
        <f>J22/L22</f>
        <v>4.8923026989278256E-3</v>
      </c>
      <c r="N22" s="43" t="s">
        <v>40</v>
      </c>
    </row>
    <row r="23" spans="1:16" x14ac:dyDescent="0.25">
      <c r="A23" s="42" t="s">
        <v>48</v>
      </c>
      <c r="B23" s="9" t="s">
        <v>117</v>
      </c>
      <c r="C23" s="9">
        <v>1265</v>
      </c>
      <c r="D23" s="9"/>
      <c r="E23" s="9">
        <v>4.0999999999999996</v>
      </c>
      <c r="F23" s="9"/>
      <c r="G23" s="9"/>
      <c r="H23" s="9">
        <f t="shared" si="8"/>
        <v>100000000</v>
      </c>
      <c r="I23" s="9">
        <f t="shared" si="4"/>
        <v>69.505494505494511</v>
      </c>
      <c r="J23" s="9">
        <f t="shared" si="5"/>
        <v>2.0707070707070706E-8</v>
      </c>
      <c r="K23" s="9">
        <f>LOG(J23,10)</f>
        <v>-7.6838813335417946</v>
      </c>
      <c r="L23" s="9">
        <f>H23^(-2/3)*I23^(-1/3)</f>
        <v>1.1289125146984578E-6</v>
      </c>
      <c r="M23" s="9">
        <f>J23/L23</f>
        <v>1.8342493716266173E-2</v>
      </c>
      <c r="N23" s="43" t="s">
        <v>40</v>
      </c>
      <c r="P23" s="19"/>
    </row>
    <row r="24" spans="1:16" x14ac:dyDescent="0.25">
      <c r="A24" s="42" t="s">
        <v>46</v>
      </c>
      <c r="B24" s="9" t="s">
        <v>117</v>
      </c>
      <c r="C24" s="9">
        <v>1819</v>
      </c>
      <c r="D24" s="9"/>
      <c r="E24" s="9">
        <v>0.2</v>
      </c>
      <c r="F24" s="9"/>
      <c r="G24" s="9"/>
      <c r="H24" s="9">
        <f t="shared" si="8"/>
        <v>100000000</v>
      </c>
      <c r="I24" s="9">
        <f t="shared" si="4"/>
        <v>99.945054945054949</v>
      </c>
      <c r="J24" s="9">
        <f t="shared" si="5"/>
        <v>1.0101010101010101E-9</v>
      </c>
      <c r="K24" s="9">
        <f t="shared" si="3"/>
        <v>-8.9956351945975488</v>
      </c>
      <c r="L24" s="9">
        <f t="shared" si="6"/>
        <v>1.0001832172998113E-6</v>
      </c>
      <c r="M24" s="9">
        <f t="shared" si="7"/>
        <v>1.0099159760228469E-3</v>
      </c>
      <c r="N24" s="43" t="s">
        <v>40</v>
      </c>
    </row>
    <row r="25" spans="1:16" x14ac:dyDescent="0.25">
      <c r="A25" s="42" t="s">
        <v>12</v>
      </c>
      <c r="B25" s="9" t="s">
        <v>117</v>
      </c>
      <c r="C25" s="9">
        <v>1591</v>
      </c>
      <c r="D25" s="9"/>
      <c r="E25" s="9">
        <v>1</v>
      </c>
      <c r="F25" s="9"/>
      <c r="G25" s="9"/>
      <c r="H25" s="9">
        <f t="shared" si="8"/>
        <v>100000000</v>
      </c>
      <c r="I25" s="9">
        <f t="shared" si="4"/>
        <v>87.417582417582423</v>
      </c>
      <c r="J25" s="9">
        <f t="shared" si="5"/>
        <v>5.0505050505050503E-9</v>
      </c>
      <c r="K25" s="9">
        <f t="shared" si="3"/>
        <v>-8.29666519026153</v>
      </c>
      <c r="L25" s="9">
        <f t="shared" si="6"/>
        <v>1.0458443858851826E-6</v>
      </c>
      <c r="M25" s="9">
        <f t="shared" si="7"/>
        <v>4.8291171408166994E-3</v>
      </c>
      <c r="N25" s="43" t="s">
        <v>40</v>
      </c>
    </row>
    <row r="26" spans="1:16" x14ac:dyDescent="0.25">
      <c r="A26" s="42" t="s">
        <v>12</v>
      </c>
      <c r="B26" s="9" t="s">
        <v>117</v>
      </c>
      <c r="C26" s="9">
        <v>1340</v>
      </c>
      <c r="D26" s="9"/>
      <c r="E26" s="9">
        <v>2.4</v>
      </c>
      <c r="F26" s="9"/>
      <c r="G26" s="9"/>
      <c r="H26" s="9">
        <f t="shared" si="8"/>
        <v>100000000</v>
      </c>
      <c r="I26" s="9">
        <f t="shared" si="4"/>
        <v>73.626373626373621</v>
      </c>
      <c r="J26" s="9">
        <f t="shared" si="5"/>
        <v>1.212121212121212E-8</v>
      </c>
      <c r="K26" s="9">
        <f t="shared" si="3"/>
        <v>-7.9164539485499246</v>
      </c>
      <c r="L26" s="9">
        <f t="shared" si="6"/>
        <v>1.1074450761230292E-6</v>
      </c>
      <c r="M26" s="9">
        <f t="shared" si="7"/>
        <v>1.0945203859361003E-2</v>
      </c>
      <c r="N26" s="43" t="s">
        <v>40</v>
      </c>
    </row>
    <row r="27" spans="1:16" x14ac:dyDescent="0.25">
      <c r="A27" s="42" t="s">
        <v>12</v>
      </c>
      <c r="B27" s="9" t="s">
        <v>117</v>
      </c>
      <c r="C27" s="9">
        <f>1.26*10^3</f>
        <v>1260</v>
      </c>
      <c r="D27" s="9"/>
      <c r="E27" s="9"/>
      <c r="F27" s="9">
        <v>4.4000000000000002E-4</v>
      </c>
      <c r="G27" s="9">
        <v>7.4499999999999998E-6</v>
      </c>
      <c r="H27" s="9"/>
      <c r="I27" s="9">
        <f t="shared" si="4"/>
        <v>69.230769230769226</v>
      </c>
      <c r="J27" s="9">
        <f>L27*M27</f>
        <v>1.2711111111111111E-8</v>
      </c>
      <c r="K27" s="9">
        <f t="shared" si="3"/>
        <v>-7.8958164849823183</v>
      </c>
      <c r="L27" s="9">
        <f>F27/I27</f>
        <v>6.3555555555555558E-6</v>
      </c>
      <c r="M27" s="9">
        <v>2E-3</v>
      </c>
      <c r="N27" s="9" t="s">
        <v>49</v>
      </c>
    </row>
    <row r="28" spans="1:16" x14ac:dyDescent="0.25">
      <c r="A28" s="44" t="s">
        <v>4</v>
      </c>
      <c r="B28" s="27"/>
      <c r="C28" s="27"/>
      <c r="D28" s="27"/>
      <c r="E28" s="27"/>
      <c r="F28" s="27"/>
      <c r="G28" s="27"/>
      <c r="H28" s="27"/>
      <c r="I28" s="27"/>
      <c r="J28" s="27"/>
      <c r="K28" s="20">
        <f>AVERAGE(K8:K27)</f>
        <v>-8.2260210809947694</v>
      </c>
      <c r="L28" s="27"/>
      <c r="M28" s="27"/>
      <c r="N28" s="27"/>
    </row>
    <row r="29" spans="1:16" x14ac:dyDescent="0.25">
      <c r="A29" s="44" t="s">
        <v>50</v>
      </c>
      <c r="B29" s="27"/>
      <c r="C29" s="27"/>
      <c r="D29" s="27"/>
      <c r="E29" s="27"/>
      <c r="F29" s="27"/>
      <c r="G29" s="27"/>
      <c r="H29" s="27"/>
      <c r="I29" s="27"/>
      <c r="J29" s="27"/>
      <c r="K29" s="20">
        <f>_xlfn.STDEV.S(K8:K27)</f>
        <v>0.40654893251178464</v>
      </c>
      <c r="L29" s="27"/>
      <c r="M29" s="27"/>
      <c r="N29" s="27"/>
    </row>
  </sheetData>
  <pageMargins left="0.7" right="0.7" top="0.75" bottom="0.75" header="0.3" footer="0.3"/>
  <pageSetup orientation="portrait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zoomScaleNormal="100" workbookViewId="0">
      <selection activeCell="J5" sqref="J5"/>
    </sheetView>
  </sheetViews>
  <sheetFormatPr defaultRowHeight="15" x14ac:dyDescent="0.25"/>
  <cols>
    <col min="1" max="1" width="39.28515625" customWidth="1"/>
    <col min="2" max="2" width="36.7109375" customWidth="1"/>
    <col min="3" max="3" width="37.7109375" customWidth="1"/>
    <col min="4" max="4" width="19.85546875" customWidth="1"/>
    <col min="5" max="5" width="19.28515625" customWidth="1"/>
    <col min="6" max="6" width="24.140625" customWidth="1"/>
    <col min="7" max="7" width="29.28515625" customWidth="1"/>
    <col min="8" max="8" width="20.5703125" customWidth="1"/>
    <col min="9" max="9" width="20.28515625" customWidth="1"/>
    <col min="10" max="10" width="37.140625" customWidth="1"/>
    <col min="11" max="11" width="19.7109375" customWidth="1"/>
  </cols>
  <sheetData>
    <row r="1" spans="1:10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9"/>
    </row>
    <row r="2" spans="1:10" x14ac:dyDescent="0.25">
      <c r="A2" s="130" t="s">
        <v>249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130"/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25">
      <c r="A4" s="130" t="s">
        <v>245</v>
      </c>
      <c r="B4" s="13"/>
      <c r="C4" s="13"/>
      <c r="D4" s="33">
        <f>0.000001/1000</f>
        <v>9.9999999999999986E-10</v>
      </c>
      <c r="E4" s="13"/>
      <c r="F4" s="13"/>
      <c r="G4" s="13" t="s">
        <v>52</v>
      </c>
      <c r="H4" s="13"/>
      <c r="I4" s="13"/>
      <c r="J4" s="121">
        <f>0.000001*55000000</f>
        <v>55</v>
      </c>
    </row>
    <row r="5" spans="1:10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3"/>
    </row>
    <row r="6" spans="1:10" x14ac:dyDescent="0.25">
      <c r="A6" s="135"/>
      <c r="B6" s="136"/>
      <c r="C6" s="136"/>
      <c r="D6" s="136"/>
      <c r="E6" s="136"/>
      <c r="F6" s="136"/>
      <c r="G6" s="136"/>
      <c r="H6" s="136"/>
      <c r="I6" s="136"/>
      <c r="J6" s="137"/>
    </row>
    <row r="7" spans="1:10" ht="30.75" thickBot="1" x14ac:dyDescent="0.3">
      <c r="A7" s="134" t="s">
        <v>22</v>
      </c>
      <c r="B7" s="134" t="s">
        <v>21</v>
      </c>
      <c r="C7" s="134" t="s">
        <v>141</v>
      </c>
      <c r="D7" s="134" t="s">
        <v>53</v>
      </c>
      <c r="E7" s="134" t="s">
        <v>31</v>
      </c>
      <c r="F7" s="134" t="s">
        <v>142</v>
      </c>
      <c r="G7" s="134" t="s">
        <v>143</v>
      </c>
      <c r="H7" s="134" t="s">
        <v>144</v>
      </c>
      <c r="I7" s="134" t="s">
        <v>145</v>
      </c>
      <c r="J7" s="134" t="s">
        <v>13</v>
      </c>
    </row>
    <row r="8" spans="1:10" ht="15.75" thickBot="1" x14ac:dyDescent="0.3">
      <c r="A8" s="111" t="s">
        <v>146</v>
      </c>
      <c r="B8" s="106" t="s">
        <v>117</v>
      </c>
      <c r="C8" s="107">
        <v>262</v>
      </c>
      <c r="D8" s="107">
        <v>0.35</v>
      </c>
      <c r="E8" s="108">
        <f t="shared" ref="E8:E45" si="0">IF(ISBLANK(C8), NA(),C8*$D$4)</f>
        <v>2.6199999999999994E-7</v>
      </c>
      <c r="F8" s="108">
        <f t="shared" ref="F8:F45" si="1">IF(ISBLANK(D8),NA(),D8*$J$4)</f>
        <v>19.25</v>
      </c>
      <c r="G8" s="108">
        <f t="shared" ref="G8:G45" si="2">F8/E8</f>
        <v>73473282.442748114</v>
      </c>
      <c r="H8" s="109">
        <f t="shared" ref="H8:I45" si="3">LOG(F8,10)</f>
        <v>1.2844307338445193</v>
      </c>
      <c r="I8" s="109">
        <f t="shared" si="3"/>
        <v>7.8661294425247732</v>
      </c>
      <c r="J8" s="110" t="s">
        <v>246</v>
      </c>
    </row>
    <row r="9" spans="1:10" ht="15.75" thickBot="1" x14ac:dyDescent="0.3">
      <c r="A9" s="111" t="s">
        <v>146</v>
      </c>
      <c r="B9" s="106" t="s">
        <v>117</v>
      </c>
      <c r="C9" s="107">
        <v>497</v>
      </c>
      <c r="D9" s="107">
        <v>0.77200000000000002</v>
      </c>
      <c r="E9" s="108">
        <f t="shared" si="0"/>
        <v>4.9699999999999996E-7</v>
      </c>
      <c r="F9" s="108">
        <f t="shared" si="1"/>
        <v>42.46</v>
      </c>
      <c r="G9" s="108">
        <f t="shared" si="2"/>
        <v>85432595.573440656</v>
      </c>
      <c r="H9" s="109">
        <f t="shared" si="3"/>
        <v>1.6279799898299798</v>
      </c>
      <c r="I9" s="109">
        <f t="shared" si="3"/>
        <v>7.9316236010966481</v>
      </c>
      <c r="J9" s="110" t="s">
        <v>246</v>
      </c>
    </row>
    <row r="10" spans="1:10" ht="15.75" thickBot="1" x14ac:dyDescent="0.3">
      <c r="A10" s="111" t="s">
        <v>146</v>
      </c>
      <c r="B10" s="106" t="s">
        <v>117</v>
      </c>
      <c r="C10" s="107">
        <v>469</v>
      </c>
      <c r="D10" s="107">
        <v>0.92100000000000004</v>
      </c>
      <c r="E10" s="108">
        <f t="shared" si="0"/>
        <v>4.6899999999999992E-7</v>
      </c>
      <c r="F10" s="108">
        <f t="shared" si="1"/>
        <v>50.655000000000001</v>
      </c>
      <c r="G10" s="108">
        <f t="shared" si="2"/>
        <v>108006396.58848616</v>
      </c>
      <c r="H10" s="109">
        <f t="shared" si="3"/>
        <v>1.7046223196910926</v>
      </c>
      <c r="I10" s="109">
        <f t="shared" si="3"/>
        <v>8.0334494769760099</v>
      </c>
      <c r="J10" s="110" t="s">
        <v>246</v>
      </c>
    </row>
    <row r="11" spans="1:10" ht="15.75" thickBot="1" x14ac:dyDescent="0.3">
      <c r="A11" s="111" t="s">
        <v>146</v>
      </c>
      <c r="B11" s="106" t="s">
        <v>117</v>
      </c>
      <c r="C11" s="107">
        <v>523</v>
      </c>
      <c r="D11" s="107">
        <v>0.87</v>
      </c>
      <c r="E11" s="108">
        <f t="shared" si="0"/>
        <v>5.2299999999999991E-7</v>
      </c>
      <c r="F11" s="108">
        <f t="shared" si="1"/>
        <v>47.85</v>
      </c>
      <c r="G11" s="108">
        <f t="shared" si="2"/>
        <v>91491395.793499067</v>
      </c>
      <c r="H11" s="109">
        <f t="shared" si="3"/>
        <v>1.6798819421128623</v>
      </c>
      <c r="I11" s="109">
        <f t="shared" si="3"/>
        <v>7.9613802532455873</v>
      </c>
      <c r="J11" s="110" t="s">
        <v>246</v>
      </c>
    </row>
    <row r="12" spans="1:10" ht="15.75" thickBot="1" x14ac:dyDescent="0.3">
      <c r="A12" s="111" t="s">
        <v>146</v>
      </c>
      <c r="B12" s="106" t="s">
        <v>117</v>
      </c>
      <c r="C12" s="107">
        <v>462</v>
      </c>
      <c r="D12" s="107">
        <v>0.99199999999999999</v>
      </c>
      <c r="E12" s="108">
        <f t="shared" si="0"/>
        <v>4.6199999999999993E-7</v>
      </c>
      <c r="F12" s="108">
        <f t="shared" si="1"/>
        <v>54.56</v>
      </c>
      <c r="G12" s="108">
        <f t="shared" si="2"/>
        <v>118095238.09523812</v>
      </c>
      <c r="H12" s="109">
        <f t="shared" si="3"/>
        <v>1.7368743616484223</v>
      </c>
      <c r="I12" s="109">
        <f t="shared" si="3"/>
        <v>8.0722323860922955</v>
      </c>
      <c r="J12" s="110" t="s">
        <v>246</v>
      </c>
    </row>
    <row r="13" spans="1:10" ht="15.75" thickBot="1" x14ac:dyDescent="0.3">
      <c r="A13" s="111" t="s">
        <v>146</v>
      </c>
      <c r="B13" s="106" t="s">
        <v>117</v>
      </c>
      <c r="C13" s="107">
        <v>831</v>
      </c>
      <c r="D13" s="107">
        <v>1.66</v>
      </c>
      <c r="E13" s="108">
        <f t="shared" si="0"/>
        <v>8.3099999999999986E-7</v>
      </c>
      <c r="F13" s="108">
        <f t="shared" si="1"/>
        <v>91.3</v>
      </c>
      <c r="G13" s="108">
        <f t="shared" si="2"/>
        <v>109867629.36221422</v>
      </c>
      <c r="H13" s="109">
        <f t="shared" si="3"/>
        <v>1.9604707775342989</v>
      </c>
      <c r="I13" s="109">
        <f t="shared" si="3"/>
        <v>8.0408697537501865</v>
      </c>
      <c r="J13" s="110" t="s">
        <v>246</v>
      </c>
    </row>
    <row r="14" spans="1:10" ht="15.75" thickBot="1" x14ac:dyDescent="0.3">
      <c r="A14" s="111" t="s">
        <v>146</v>
      </c>
      <c r="B14" s="106" t="s">
        <v>117</v>
      </c>
      <c r="C14" s="107">
        <v>1100</v>
      </c>
      <c r="D14" s="107">
        <v>1.81</v>
      </c>
      <c r="E14" s="108">
        <f t="shared" si="0"/>
        <v>1.0999999999999998E-6</v>
      </c>
      <c r="F14" s="108">
        <f t="shared" si="1"/>
        <v>99.55</v>
      </c>
      <c r="G14" s="108">
        <f t="shared" si="2"/>
        <v>90500000.000000015</v>
      </c>
      <c r="H14" s="109">
        <f t="shared" si="3"/>
        <v>1.9980412643634282</v>
      </c>
      <c r="I14" s="109">
        <f t="shared" si="3"/>
        <v>7.9566485792052024</v>
      </c>
      <c r="J14" s="110" t="s">
        <v>246</v>
      </c>
    </row>
    <row r="15" spans="1:10" ht="15.75" thickBot="1" x14ac:dyDescent="0.3">
      <c r="A15" s="111" t="s">
        <v>146</v>
      </c>
      <c r="B15" s="106" t="s">
        <v>117</v>
      </c>
      <c r="C15" s="107">
        <v>1250</v>
      </c>
      <c r="D15" s="107">
        <v>2.11</v>
      </c>
      <c r="E15" s="108">
        <f t="shared" si="0"/>
        <v>1.2499999999999999E-6</v>
      </c>
      <c r="F15" s="108">
        <f t="shared" si="1"/>
        <v>116.05</v>
      </c>
      <c r="G15" s="108">
        <f t="shared" si="2"/>
        <v>92840000</v>
      </c>
      <c r="H15" s="109">
        <f t="shared" si="3"/>
        <v>2.0646451447919363</v>
      </c>
      <c r="I15" s="109">
        <f t="shared" si="3"/>
        <v>7.9677351317838792</v>
      </c>
      <c r="J15" s="110" t="s">
        <v>246</v>
      </c>
    </row>
    <row r="16" spans="1:10" ht="15.75" thickBot="1" x14ac:dyDescent="0.3">
      <c r="A16" s="111" t="s">
        <v>146</v>
      </c>
      <c r="B16" s="106" t="s">
        <v>117</v>
      </c>
      <c r="C16" s="107">
        <v>1360</v>
      </c>
      <c r="D16" s="107">
        <v>2.67</v>
      </c>
      <c r="E16" s="108">
        <f t="shared" si="0"/>
        <v>1.3599999999999999E-6</v>
      </c>
      <c r="F16" s="108">
        <f t="shared" si="1"/>
        <v>146.85</v>
      </c>
      <c r="G16" s="108">
        <f t="shared" si="2"/>
        <v>107977941.17647059</v>
      </c>
      <c r="H16" s="109">
        <f t="shared" si="3"/>
        <v>2.1668739508588186</v>
      </c>
      <c r="I16" s="109">
        <f t="shared" si="3"/>
        <v>8.0333350424886003</v>
      </c>
      <c r="J16" s="110" t="s">
        <v>246</v>
      </c>
    </row>
    <row r="17" spans="1:10" ht="15.75" thickBot="1" x14ac:dyDescent="0.3">
      <c r="A17" s="111" t="s">
        <v>146</v>
      </c>
      <c r="B17" s="106" t="s">
        <v>117</v>
      </c>
      <c r="C17" s="107">
        <v>2370</v>
      </c>
      <c r="D17" s="107">
        <v>3.5</v>
      </c>
      <c r="E17" s="108">
        <f t="shared" si="0"/>
        <v>2.3699999999999998E-6</v>
      </c>
      <c r="F17" s="108">
        <f t="shared" si="1"/>
        <v>192.5</v>
      </c>
      <c r="G17" s="108">
        <f t="shared" si="2"/>
        <v>81223628.691983134</v>
      </c>
      <c r="H17" s="109">
        <f t="shared" si="3"/>
        <v>2.2844307338445193</v>
      </c>
      <c r="I17" s="109">
        <f t="shared" si="3"/>
        <v>7.9096823878344154</v>
      </c>
      <c r="J17" s="110" t="s">
        <v>246</v>
      </c>
    </row>
    <row r="18" spans="1:10" ht="15.75" thickBot="1" x14ac:dyDescent="0.3">
      <c r="A18" s="111" t="s">
        <v>146</v>
      </c>
      <c r="B18" s="106" t="s">
        <v>117</v>
      </c>
      <c r="C18" s="107">
        <v>1430</v>
      </c>
      <c r="D18" s="107">
        <v>2.84</v>
      </c>
      <c r="E18" s="108">
        <f t="shared" si="0"/>
        <v>1.4299999999999999E-6</v>
      </c>
      <c r="F18" s="108">
        <f t="shared" si="1"/>
        <v>156.19999999999999</v>
      </c>
      <c r="G18" s="108">
        <f t="shared" si="2"/>
        <v>109230769.23076923</v>
      </c>
      <c r="H18" s="109">
        <f t="shared" si="3"/>
        <v>2.1936810295412812</v>
      </c>
      <c r="I18" s="109">
        <f t="shared" si="3"/>
        <v>8.0383449920762189</v>
      </c>
      <c r="J18" s="110" t="s">
        <v>246</v>
      </c>
    </row>
    <row r="19" spans="1:10" ht="15.75" thickBot="1" x14ac:dyDescent="0.3">
      <c r="A19" s="111" t="s">
        <v>146</v>
      </c>
      <c r="B19" s="106" t="s">
        <v>117</v>
      </c>
      <c r="C19" s="107">
        <v>1470</v>
      </c>
      <c r="D19" s="107">
        <v>2.82</v>
      </c>
      <c r="E19" s="108">
        <f t="shared" si="0"/>
        <v>1.4699999999999997E-6</v>
      </c>
      <c r="F19" s="108">
        <f t="shared" si="1"/>
        <v>155.1</v>
      </c>
      <c r="G19" s="108">
        <f t="shared" si="2"/>
        <v>105510204.08163267</v>
      </c>
      <c r="H19" s="109">
        <f t="shared" si="3"/>
        <v>2.1906117978136046</v>
      </c>
      <c r="I19" s="109">
        <f t="shared" si="3"/>
        <v>8.0232944630654277</v>
      </c>
      <c r="J19" s="110" t="s">
        <v>246</v>
      </c>
    </row>
    <row r="20" spans="1:10" ht="15.75" thickBot="1" x14ac:dyDescent="0.3">
      <c r="A20" s="111" t="s">
        <v>146</v>
      </c>
      <c r="B20" s="106" t="s">
        <v>117</v>
      </c>
      <c r="C20" s="107">
        <v>3040</v>
      </c>
      <c r="D20" s="107">
        <v>4.3899999999999997</v>
      </c>
      <c r="E20" s="108">
        <f t="shared" si="0"/>
        <v>3.0399999999999997E-6</v>
      </c>
      <c r="F20" s="108">
        <f t="shared" si="1"/>
        <v>241.45</v>
      </c>
      <c r="G20" s="108">
        <f t="shared" si="2"/>
        <v>79424342.105263159</v>
      </c>
      <c r="H20" s="109">
        <f t="shared" si="3"/>
        <v>2.382827209736365</v>
      </c>
      <c r="I20" s="109">
        <f t="shared" si="3"/>
        <v>7.8999536261276102</v>
      </c>
      <c r="J20" s="110" t="s">
        <v>246</v>
      </c>
    </row>
    <row r="21" spans="1:10" ht="15.75" thickBot="1" x14ac:dyDescent="0.3">
      <c r="A21" s="111" t="s">
        <v>146</v>
      </c>
      <c r="B21" s="106" t="s">
        <v>117</v>
      </c>
      <c r="C21" s="107">
        <v>3140</v>
      </c>
      <c r="D21" s="107">
        <v>6.26</v>
      </c>
      <c r="E21" s="108">
        <f t="shared" si="0"/>
        <v>3.1399999999999996E-6</v>
      </c>
      <c r="F21" s="108">
        <f t="shared" si="1"/>
        <v>344.3</v>
      </c>
      <c r="G21" s="108">
        <f t="shared" si="2"/>
        <v>109649681.52866244</v>
      </c>
      <c r="H21" s="109">
        <f t="shared" si="3"/>
        <v>2.5369370227046733</v>
      </c>
      <c r="I21" s="109">
        <f t="shared" si="3"/>
        <v>8.0400073746314593</v>
      </c>
      <c r="J21" s="110" t="s">
        <v>246</v>
      </c>
    </row>
    <row r="22" spans="1:10" ht="15.75" thickBot="1" x14ac:dyDescent="0.3">
      <c r="A22" s="111" t="s">
        <v>146</v>
      </c>
      <c r="B22" s="106" t="s">
        <v>117</v>
      </c>
      <c r="C22" s="107">
        <v>2110</v>
      </c>
      <c r="D22" s="107">
        <v>3.69</v>
      </c>
      <c r="E22" s="108">
        <f t="shared" si="0"/>
        <v>2.1099999999999997E-6</v>
      </c>
      <c r="F22" s="108">
        <f t="shared" si="1"/>
        <v>202.95</v>
      </c>
      <c r="G22" s="108">
        <f t="shared" si="2"/>
        <v>96184834.123222753</v>
      </c>
      <c r="H22" s="109">
        <f t="shared" si="3"/>
        <v>2.3073890556533039</v>
      </c>
      <c r="I22" s="109">
        <f t="shared" si="3"/>
        <v>7.9831066003556108</v>
      </c>
      <c r="J22" s="110" t="s">
        <v>246</v>
      </c>
    </row>
    <row r="23" spans="1:10" ht="15.75" thickBot="1" x14ac:dyDescent="0.3">
      <c r="A23" s="111" t="s">
        <v>146</v>
      </c>
      <c r="B23" s="106" t="s">
        <v>117</v>
      </c>
      <c r="C23" s="107">
        <v>4100</v>
      </c>
      <c r="D23" s="107">
        <v>9.36</v>
      </c>
      <c r="E23" s="108">
        <f t="shared" si="0"/>
        <v>4.0999999999999997E-6</v>
      </c>
      <c r="F23" s="108">
        <f t="shared" si="1"/>
        <v>514.79999999999995</v>
      </c>
      <c r="G23" s="108">
        <f t="shared" si="2"/>
        <v>125560975.6097561</v>
      </c>
      <c r="H23" s="109">
        <f t="shared" si="3"/>
        <v>2.7116385382323491</v>
      </c>
      <c r="I23" s="109">
        <f t="shared" si="3"/>
        <v>8.0988546815126128</v>
      </c>
      <c r="J23" s="110" t="s">
        <v>246</v>
      </c>
    </row>
    <row r="24" spans="1:10" ht="15.75" thickBot="1" x14ac:dyDescent="0.3">
      <c r="A24" s="111" t="s">
        <v>146</v>
      </c>
      <c r="B24" s="106" t="s">
        <v>117</v>
      </c>
      <c r="C24" s="107">
        <v>4910</v>
      </c>
      <c r="D24" s="107">
        <v>10.1</v>
      </c>
      <c r="E24" s="108">
        <f t="shared" si="0"/>
        <v>4.9099999999999996E-6</v>
      </c>
      <c r="F24" s="108">
        <f t="shared" si="1"/>
        <v>555.5</v>
      </c>
      <c r="G24" s="108">
        <f t="shared" si="2"/>
        <v>113136456.21181263</v>
      </c>
      <c r="H24" s="109">
        <f t="shared" si="3"/>
        <v>2.7446840632768863</v>
      </c>
      <c r="I24" s="109">
        <f t="shared" si="3"/>
        <v>8.0536025711539168</v>
      </c>
      <c r="J24" s="110" t="s">
        <v>246</v>
      </c>
    </row>
    <row r="25" spans="1:10" ht="15.75" thickBot="1" x14ac:dyDescent="0.3">
      <c r="A25" s="111" t="s">
        <v>146</v>
      </c>
      <c r="B25" s="106" t="s">
        <v>117</v>
      </c>
      <c r="C25" s="107">
        <v>4480</v>
      </c>
      <c r="D25" s="107">
        <v>7.84</v>
      </c>
      <c r="E25" s="108">
        <f t="shared" si="0"/>
        <v>4.4799999999999995E-6</v>
      </c>
      <c r="F25" s="108">
        <f t="shared" si="1"/>
        <v>431.2</v>
      </c>
      <c r="G25" s="108">
        <f t="shared" si="2"/>
        <v>96250000.000000015</v>
      </c>
      <c r="H25" s="109">
        <f t="shared" si="3"/>
        <v>2.6346787521786816</v>
      </c>
      <c r="I25" s="109">
        <f t="shared" si="3"/>
        <v>7.9834007381805367</v>
      </c>
      <c r="J25" s="110" t="s">
        <v>246</v>
      </c>
    </row>
    <row r="26" spans="1:10" ht="15.75" thickBot="1" x14ac:dyDescent="0.3">
      <c r="A26" s="111" t="s">
        <v>146</v>
      </c>
      <c r="B26" s="106" t="s">
        <v>117</v>
      </c>
      <c r="C26" s="107">
        <v>3020</v>
      </c>
      <c r="D26" s="107">
        <v>5.92</v>
      </c>
      <c r="E26" s="108">
        <f t="shared" si="0"/>
        <v>3.0199999999999995E-6</v>
      </c>
      <c r="F26" s="108">
        <f t="shared" si="1"/>
        <v>325.60000000000002</v>
      </c>
      <c r="G26" s="108">
        <f t="shared" si="2"/>
        <v>107814569.53642386</v>
      </c>
      <c r="H26" s="109">
        <f t="shared" si="3"/>
        <v>2.5126843962171632</v>
      </c>
      <c r="I26" s="109">
        <f t="shared" si="3"/>
        <v>8.0326774532600123</v>
      </c>
      <c r="J26" s="110" t="s">
        <v>246</v>
      </c>
    </row>
    <row r="27" spans="1:10" ht="15.75" thickBot="1" x14ac:dyDescent="0.3">
      <c r="A27" s="111" t="s">
        <v>146</v>
      </c>
      <c r="B27" s="106" t="s">
        <v>117</v>
      </c>
      <c r="C27" s="107">
        <v>3940</v>
      </c>
      <c r="D27" s="107">
        <v>7.77</v>
      </c>
      <c r="E27" s="108">
        <f t="shared" si="0"/>
        <v>3.9399999999999995E-6</v>
      </c>
      <c r="F27" s="108">
        <f t="shared" si="1"/>
        <v>427.34999999999997</v>
      </c>
      <c r="G27" s="108">
        <f t="shared" si="2"/>
        <v>108464467.00507614</v>
      </c>
      <c r="H27" s="109">
        <f t="shared" si="3"/>
        <v>2.6307837082951577</v>
      </c>
      <c r="I27" s="109">
        <f t="shared" si="3"/>
        <v>8.0352874864695831</v>
      </c>
      <c r="J27" s="110" t="s">
        <v>246</v>
      </c>
    </row>
    <row r="28" spans="1:10" ht="15.75" thickBot="1" x14ac:dyDescent="0.3">
      <c r="A28" s="111" t="s">
        <v>146</v>
      </c>
      <c r="B28" s="106" t="s">
        <v>117</v>
      </c>
      <c r="C28" s="107">
        <v>5350</v>
      </c>
      <c r="D28" s="107">
        <v>10.199999999999999</v>
      </c>
      <c r="E28" s="108">
        <f t="shared" si="0"/>
        <v>5.3499999999999996E-6</v>
      </c>
      <c r="F28" s="108">
        <f t="shared" si="1"/>
        <v>561</v>
      </c>
      <c r="G28" s="108">
        <f t="shared" si="2"/>
        <v>104859813.08411215</v>
      </c>
      <c r="H28" s="109">
        <f t="shared" si="3"/>
        <v>2.7489628612561612</v>
      </c>
      <c r="I28" s="109">
        <f t="shared" si="3"/>
        <v>8.0206090792349318</v>
      </c>
      <c r="J28" s="110" t="s">
        <v>246</v>
      </c>
    </row>
    <row r="29" spans="1:10" ht="15.75" thickBot="1" x14ac:dyDescent="0.3">
      <c r="A29" s="111" t="s">
        <v>146</v>
      </c>
      <c r="B29" s="106" t="s">
        <v>117</v>
      </c>
      <c r="C29" s="107">
        <v>5330</v>
      </c>
      <c r="D29" s="107">
        <v>9.39</v>
      </c>
      <c r="E29" s="108">
        <f t="shared" si="0"/>
        <v>5.3299999999999989E-6</v>
      </c>
      <c r="F29" s="108">
        <f t="shared" si="1"/>
        <v>516.45000000000005</v>
      </c>
      <c r="G29" s="108">
        <f t="shared" si="2"/>
        <v>96894934.333958745</v>
      </c>
      <c r="H29" s="109">
        <f t="shared" si="3"/>
        <v>2.7130282817603546</v>
      </c>
      <c r="I29" s="109">
        <f t="shared" si="3"/>
        <v>7.9863010727337826</v>
      </c>
      <c r="J29" s="110" t="s">
        <v>246</v>
      </c>
    </row>
    <row r="30" spans="1:10" ht="15.75" thickBot="1" x14ac:dyDescent="0.3">
      <c r="A30" s="111" t="s">
        <v>146</v>
      </c>
      <c r="B30" s="106" t="s">
        <v>117</v>
      </c>
      <c r="C30" s="107">
        <v>4940</v>
      </c>
      <c r="D30" s="107">
        <v>11.7</v>
      </c>
      <c r="E30" s="108">
        <f t="shared" si="0"/>
        <v>4.9399999999999993E-6</v>
      </c>
      <c r="F30" s="108">
        <f t="shared" si="1"/>
        <v>643.5</v>
      </c>
      <c r="G30" s="108">
        <f t="shared" si="2"/>
        <v>130263157.89473686</v>
      </c>
      <c r="H30" s="109">
        <f t="shared" si="3"/>
        <v>2.8085485512404054</v>
      </c>
      <c r="I30" s="109">
        <f t="shared" si="3"/>
        <v>8.1148216023167574</v>
      </c>
      <c r="J30" s="110" t="s">
        <v>246</v>
      </c>
    </row>
    <row r="31" spans="1:10" ht="15.75" thickBot="1" x14ac:dyDescent="0.3">
      <c r="A31" s="111" t="s">
        <v>146</v>
      </c>
      <c r="B31" s="106" t="s">
        <v>117</v>
      </c>
      <c r="C31" s="107">
        <v>6630</v>
      </c>
      <c r="D31" s="107">
        <v>13.1</v>
      </c>
      <c r="E31" s="108">
        <f t="shared" si="0"/>
        <v>6.6299999999999992E-6</v>
      </c>
      <c r="F31" s="108">
        <f t="shared" si="1"/>
        <v>720.5</v>
      </c>
      <c r="G31" s="108">
        <f t="shared" si="2"/>
        <v>108672699.84917045</v>
      </c>
      <c r="H31" s="109">
        <f t="shared" si="3"/>
        <v>2.8576339851500077</v>
      </c>
      <c r="I31" s="109">
        <f t="shared" si="3"/>
        <v>8.036120456745234</v>
      </c>
      <c r="J31" s="110" t="s">
        <v>246</v>
      </c>
    </row>
    <row r="32" spans="1:10" ht="15.75" thickBot="1" x14ac:dyDescent="0.3">
      <c r="A32" s="111" t="s">
        <v>146</v>
      </c>
      <c r="B32" s="106" t="s">
        <v>117</v>
      </c>
      <c r="C32" s="107">
        <v>6240</v>
      </c>
      <c r="D32" s="107">
        <v>10.7</v>
      </c>
      <c r="E32" s="108">
        <f t="shared" si="0"/>
        <v>6.2399999999999987E-6</v>
      </c>
      <c r="F32" s="108">
        <f t="shared" si="1"/>
        <v>588.5</v>
      </c>
      <c r="G32" s="108">
        <f t="shared" si="2"/>
        <v>94310897.435897455</v>
      </c>
      <c r="H32" s="109">
        <f t="shared" si="3"/>
        <v>2.7697464671794529</v>
      </c>
      <c r="I32" s="109">
        <f t="shared" si="3"/>
        <v>7.9745618774970293</v>
      </c>
      <c r="J32" s="110" t="s">
        <v>246</v>
      </c>
    </row>
    <row r="33" spans="1:10" ht="15.75" thickBot="1" x14ac:dyDescent="0.3">
      <c r="A33" s="111" t="s">
        <v>146</v>
      </c>
      <c r="B33" s="106" t="s">
        <v>117</v>
      </c>
      <c r="C33" s="107">
        <v>6410</v>
      </c>
      <c r="D33" s="107">
        <v>14.8</v>
      </c>
      <c r="E33" s="108">
        <f t="shared" si="0"/>
        <v>6.4099999999999988E-6</v>
      </c>
      <c r="F33" s="108">
        <f t="shared" si="1"/>
        <v>814</v>
      </c>
      <c r="G33" s="108">
        <f t="shared" si="2"/>
        <v>126989079.56318255</v>
      </c>
      <c r="H33" s="109">
        <f t="shared" si="3"/>
        <v>2.9106244048892007</v>
      </c>
      <c r="I33" s="109">
        <f t="shared" si="3"/>
        <v>8.1037663753703839</v>
      </c>
      <c r="J33" s="110" t="s">
        <v>246</v>
      </c>
    </row>
    <row r="34" spans="1:10" ht="15.75" thickBot="1" x14ac:dyDescent="0.3">
      <c r="A34" s="111" t="s">
        <v>146</v>
      </c>
      <c r="B34" s="106" t="s">
        <v>117</v>
      </c>
      <c r="C34" s="107">
        <v>12200</v>
      </c>
      <c r="D34" s="107">
        <v>20.7</v>
      </c>
      <c r="E34" s="108">
        <f t="shared" si="0"/>
        <v>1.2199999999999998E-5</v>
      </c>
      <c r="F34" s="108">
        <f t="shared" si="1"/>
        <v>1138.5</v>
      </c>
      <c r="G34" s="108">
        <f t="shared" si="2"/>
        <v>93319672.131147549</v>
      </c>
      <c r="H34" s="109">
        <f t="shared" si="3"/>
        <v>3.056333034951161</v>
      </c>
      <c r="I34" s="109">
        <f t="shared" si="3"/>
        <v>7.9699732042764122</v>
      </c>
      <c r="J34" s="110" t="s">
        <v>246</v>
      </c>
    </row>
    <row r="35" spans="1:10" ht="15.75" thickBot="1" x14ac:dyDescent="0.3">
      <c r="A35" s="111" t="s">
        <v>146</v>
      </c>
      <c r="B35" s="106" t="s">
        <v>117</v>
      </c>
      <c r="C35" s="107">
        <v>7190</v>
      </c>
      <c r="D35" s="107">
        <v>14.1</v>
      </c>
      <c r="E35" s="108">
        <f t="shared" si="0"/>
        <v>7.1899999999999989E-6</v>
      </c>
      <c r="F35" s="108">
        <f t="shared" si="1"/>
        <v>775.5</v>
      </c>
      <c r="G35" s="108">
        <f t="shared" si="2"/>
        <v>107858136.30041726</v>
      </c>
      <c r="H35" s="109">
        <f t="shared" si="3"/>
        <v>2.8895818021496233</v>
      </c>
      <c r="I35" s="109">
        <f t="shared" si="3"/>
        <v>8.0328529117667404</v>
      </c>
      <c r="J35" s="110" t="s">
        <v>246</v>
      </c>
    </row>
    <row r="36" spans="1:10" ht="15.75" thickBot="1" x14ac:dyDescent="0.3">
      <c r="A36" s="111" t="s">
        <v>146</v>
      </c>
      <c r="B36" s="106" t="s">
        <v>117</v>
      </c>
      <c r="C36" s="107">
        <v>15200</v>
      </c>
      <c r="D36" s="107">
        <v>31.8</v>
      </c>
      <c r="E36" s="108">
        <f t="shared" si="0"/>
        <v>1.5199999999999998E-5</v>
      </c>
      <c r="F36" s="108">
        <f t="shared" si="1"/>
        <v>1749</v>
      </c>
      <c r="G36" s="108">
        <f t="shared" si="2"/>
        <v>115065789.47368422</v>
      </c>
      <c r="H36" s="109">
        <f t="shared" si="3"/>
        <v>3.2427898094786762</v>
      </c>
      <c r="I36" s="109">
        <f t="shared" si="3"/>
        <v>8.0609462215339036</v>
      </c>
      <c r="J36" s="110" t="s">
        <v>246</v>
      </c>
    </row>
    <row r="37" spans="1:10" ht="15.75" thickBot="1" x14ac:dyDescent="0.3">
      <c r="A37" s="111" t="s">
        <v>147</v>
      </c>
      <c r="B37" s="106" t="s">
        <v>117</v>
      </c>
      <c r="C37" s="107">
        <v>941</v>
      </c>
      <c r="D37" s="107">
        <v>1.49</v>
      </c>
      <c r="E37" s="108">
        <f t="shared" si="0"/>
        <v>9.4099999999999986E-7</v>
      </c>
      <c r="F37" s="108">
        <f t="shared" si="1"/>
        <v>81.95</v>
      </c>
      <c r="G37" s="108">
        <f t="shared" si="2"/>
        <v>87088204.038257182</v>
      </c>
      <c r="H37" s="109">
        <f t="shared" si="3"/>
        <v>1.9135489579065177</v>
      </c>
      <c r="I37" s="109">
        <f t="shared" si="3"/>
        <v>7.9399593344792603</v>
      </c>
      <c r="J37" s="110" t="s">
        <v>246</v>
      </c>
    </row>
    <row r="38" spans="1:10" ht="15.75" thickBot="1" x14ac:dyDescent="0.3">
      <c r="A38" s="111" t="s">
        <v>147</v>
      </c>
      <c r="B38" s="106" t="s">
        <v>117</v>
      </c>
      <c r="C38" s="107">
        <v>2120</v>
      </c>
      <c r="D38" s="107">
        <v>3.99</v>
      </c>
      <c r="E38" s="108">
        <f t="shared" si="0"/>
        <v>2.1199999999999996E-6</v>
      </c>
      <c r="F38" s="108">
        <f t="shared" si="1"/>
        <v>219.45000000000002</v>
      </c>
      <c r="G38" s="108">
        <f t="shared" si="2"/>
        <v>103514150.94339626</v>
      </c>
      <c r="H38" s="109">
        <f t="shared" si="3"/>
        <v>2.3413355851809921</v>
      </c>
      <c r="I38" s="109">
        <f t="shared" si="3"/>
        <v>8.0149997242522399</v>
      </c>
      <c r="J38" s="110" t="s">
        <v>246</v>
      </c>
    </row>
    <row r="39" spans="1:10" ht="15.75" thickBot="1" x14ac:dyDescent="0.3">
      <c r="A39" s="111" t="s">
        <v>147</v>
      </c>
      <c r="B39" s="106" t="s">
        <v>117</v>
      </c>
      <c r="C39" s="107">
        <v>4920</v>
      </c>
      <c r="D39" s="107">
        <v>10.6</v>
      </c>
      <c r="E39" s="108">
        <f t="shared" si="0"/>
        <v>4.9199999999999995E-6</v>
      </c>
      <c r="F39" s="108">
        <f t="shared" si="1"/>
        <v>583</v>
      </c>
      <c r="G39" s="108">
        <f t="shared" si="2"/>
        <v>118495934.9593496</v>
      </c>
      <c r="H39" s="109">
        <f t="shared" si="3"/>
        <v>2.7656685547590136</v>
      </c>
      <c r="I39" s="109">
        <f t="shared" si="3"/>
        <v>8.0737034519916531</v>
      </c>
      <c r="J39" s="110" t="s">
        <v>246</v>
      </c>
    </row>
    <row r="40" spans="1:10" ht="15.75" thickBot="1" x14ac:dyDescent="0.3">
      <c r="A40" s="111" t="s">
        <v>147</v>
      </c>
      <c r="B40" s="106" t="s">
        <v>117</v>
      </c>
      <c r="C40" s="107">
        <v>11500</v>
      </c>
      <c r="D40" s="107">
        <v>21.8</v>
      </c>
      <c r="E40" s="108">
        <f t="shared" si="0"/>
        <v>1.1499999999999998E-5</v>
      </c>
      <c r="F40" s="108">
        <f t="shared" si="1"/>
        <v>1199</v>
      </c>
      <c r="G40" s="108">
        <f t="shared" si="2"/>
        <v>104260869.56521741</v>
      </c>
      <c r="H40" s="109">
        <f t="shared" si="3"/>
        <v>3.0788191830988483</v>
      </c>
      <c r="I40" s="109">
        <f t="shared" si="3"/>
        <v>8.0181213427452374</v>
      </c>
      <c r="J40" s="110" t="s">
        <v>246</v>
      </c>
    </row>
    <row r="41" spans="1:10" ht="15.75" thickBot="1" x14ac:dyDescent="0.3">
      <c r="A41" s="111" t="s">
        <v>147</v>
      </c>
      <c r="B41" s="106" t="s">
        <v>117</v>
      </c>
      <c r="C41" s="107">
        <v>18400</v>
      </c>
      <c r="D41" s="107">
        <v>33.6</v>
      </c>
      <c r="E41" s="108">
        <f t="shared" si="0"/>
        <v>1.8399999999999997E-5</v>
      </c>
      <c r="F41" s="108">
        <f t="shared" si="1"/>
        <v>1848</v>
      </c>
      <c r="G41" s="108">
        <f t="shared" si="2"/>
        <v>100434782.60869567</v>
      </c>
      <c r="H41" s="109">
        <f t="shared" si="3"/>
        <v>3.2667019668840878</v>
      </c>
      <c r="I41" s="109">
        <f t="shared" si="3"/>
        <v>8.00188414387455</v>
      </c>
      <c r="J41" s="110" t="s">
        <v>246</v>
      </c>
    </row>
    <row r="42" spans="1:10" ht="15.75" thickBot="1" x14ac:dyDescent="0.3">
      <c r="A42" s="111" t="s">
        <v>147</v>
      </c>
      <c r="B42" s="106" t="s">
        <v>117</v>
      </c>
      <c r="C42" s="107">
        <v>34800</v>
      </c>
      <c r="D42" s="107">
        <v>41.7</v>
      </c>
      <c r="E42" s="108">
        <f t="shared" si="0"/>
        <v>3.4799999999999992E-5</v>
      </c>
      <c r="F42" s="108">
        <f t="shared" si="1"/>
        <v>2293.5</v>
      </c>
      <c r="G42" s="108">
        <f t="shared" si="2"/>
        <v>65905172.413793117</v>
      </c>
      <c r="H42" s="109">
        <f t="shared" si="3"/>
        <v>3.3604987444680012</v>
      </c>
      <c r="I42" s="109">
        <f t="shared" si="3"/>
        <v>7.81891950052142</v>
      </c>
      <c r="J42" s="110" t="s">
        <v>246</v>
      </c>
    </row>
    <row r="43" spans="1:10" ht="15.75" thickBot="1" x14ac:dyDescent="0.3">
      <c r="A43" s="111" t="s">
        <v>148</v>
      </c>
      <c r="B43" s="106" t="s">
        <v>117</v>
      </c>
      <c r="C43" s="107">
        <v>12500</v>
      </c>
      <c r="D43" s="107">
        <v>22.9</v>
      </c>
      <c r="E43" s="108">
        <f t="shared" si="0"/>
        <v>1.2499999999999999E-5</v>
      </c>
      <c r="F43" s="108">
        <f t="shared" si="1"/>
        <v>1259.5</v>
      </c>
      <c r="G43" s="108">
        <f t="shared" si="2"/>
        <v>100760000.00000001</v>
      </c>
      <c r="H43" s="109">
        <f t="shared" si="3"/>
        <v>3.1001981718341316</v>
      </c>
      <c r="I43" s="109">
        <f t="shared" si="3"/>
        <v>8.0032881588260754</v>
      </c>
      <c r="J43" s="110" t="s">
        <v>246</v>
      </c>
    </row>
    <row r="44" spans="1:10" ht="15.75" thickBot="1" x14ac:dyDescent="0.3">
      <c r="A44" s="111" t="s">
        <v>148</v>
      </c>
      <c r="B44" s="106" t="s">
        <v>117</v>
      </c>
      <c r="C44" s="107">
        <v>32600</v>
      </c>
      <c r="D44" s="107">
        <v>55.2</v>
      </c>
      <c r="E44" s="108">
        <f t="shared" si="0"/>
        <v>3.2599999999999993E-5</v>
      </c>
      <c r="F44" s="108">
        <f t="shared" si="1"/>
        <v>3036</v>
      </c>
      <c r="G44" s="108">
        <f t="shared" si="2"/>
        <v>93128834.355828241</v>
      </c>
      <c r="H44" s="109">
        <f t="shared" si="3"/>
        <v>3.4823017672234422</v>
      </c>
      <c r="I44" s="109">
        <f t="shared" si="3"/>
        <v>7.9690841671555033</v>
      </c>
      <c r="J44" s="110" t="s">
        <v>246</v>
      </c>
    </row>
    <row r="45" spans="1:10" ht="15.75" thickBot="1" x14ac:dyDescent="0.3">
      <c r="A45" s="111" t="s">
        <v>132</v>
      </c>
      <c r="B45" s="106" t="s">
        <v>117</v>
      </c>
      <c r="C45" s="107">
        <v>1680</v>
      </c>
      <c r="D45" s="107">
        <v>2.44</v>
      </c>
      <c r="E45" s="108">
        <f t="shared" si="0"/>
        <v>1.6799999999999998E-6</v>
      </c>
      <c r="F45" s="108">
        <f t="shared" si="1"/>
        <v>134.19999999999999</v>
      </c>
      <c r="G45" s="108">
        <f t="shared" si="2"/>
        <v>79880952.380952388</v>
      </c>
      <c r="H45" s="109">
        <f t="shared" si="3"/>
        <v>2.1277525158329733</v>
      </c>
      <c r="I45" s="109">
        <f t="shared" si="3"/>
        <v>7.9024432341071087</v>
      </c>
      <c r="J45" s="110" t="s">
        <v>246</v>
      </c>
    </row>
    <row r="46" spans="1:10" ht="15.75" thickBot="1" x14ac:dyDescent="0.3">
      <c r="A46" s="79" t="s">
        <v>4</v>
      </c>
      <c r="B46" s="80"/>
      <c r="C46" s="80"/>
      <c r="D46" s="80"/>
      <c r="E46" s="80"/>
      <c r="F46" s="80"/>
      <c r="G46" s="80"/>
      <c r="H46" s="80"/>
      <c r="I46" s="81">
        <f>AVERAGE(I8:I45)</f>
        <v>8.00010452371734</v>
      </c>
      <c r="J46" s="82"/>
    </row>
    <row r="47" spans="1:10" x14ac:dyDescent="0.25">
      <c r="A47" s="19"/>
      <c r="B47" s="73"/>
      <c r="C47" s="73"/>
      <c r="D47" s="73"/>
      <c r="E47" s="73"/>
      <c r="F47" s="73"/>
      <c r="G47" s="73"/>
      <c r="H47" s="73"/>
      <c r="I47" s="73"/>
      <c r="J47" s="73"/>
    </row>
    <row r="48" spans="1:10" x14ac:dyDescent="0.25">
      <c r="A48" s="112" t="s">
        <v>149</v>
      </c>
      <c r="B48" s="88" t="s">
        <v>243</v>
      </c>
      <c r="C48" s="89">
        <v>2090</v>
      </c>
      <c r="D48" s="89">
        <v>9.35</v>
      </c>
      <c r="E48" s="90">
        <f t="shared" ref="E48:E49" si="4">IF(ISBLANK(C48), NA(),C48*$D$4)</f>
        <v>2.0899999999999999E-6</v>
      </c>
      <c r="F48" s="90">
        <f t="shared" ref="F48:F49" si="5">IF(ISBLANK(D48),NA(),D48*$J$4)</f>
        <v>514.25</v>
      </c>
      <c r="G48" s="91">
        <v>246052631.5789474</v>
      </c>
      <c r="H48" s="92">
        <v>2.7111743003667614</v>
      </c>
      <c r="I48" s="92">
        <v>8.3910280142557081</v>
      </c>
      <c r="J48" s="93" t="s">
        <v>246</v>
      </c>
    </row>
    <row r="49" spans="1:10" x14ac:dyDescent="0.25">
      <c r="A49" s="112" t="s">
        <v>150</v>
      </c>
      <c r="B49" s="88" t="s">
        <v>243</v>
      </c>
      <c r="C49" s="89">
        <v>264</v>
      </c>
      <c r="D49" s="89">
        <v>2.34</v>
      </c>
      <c r="E49" s="90">
        <f t="shared" si="4"/>
        <v>2.6399999999999998E-7</v>
      </c>
      <c r="F49" s="90">
        <f t="shared" si="5"/>
        <v>128.69999999999999</v>
      </c>
      <c r="G49" s="91">
        <v>487500000</v>
      </c>
      <c r="H49" s="92">
        <v>2.1095785469043866</v>
      </c>
      <c r="I49" s="92">
        <v>8.6879746200345558</v>
      </c>
      <c r="J49" s="93" t="s">
        <v>246</v>
      </c>
    </row>
    <row r="50" spans="1:10" x14ac:dyDescent="0.25">
      <c r="A50" s="112" t="s">
        <v>151</v>
      </c>
      <c r="B50" s="88" t="s">
        <v>243</v>
      </c>
      <c r="C50" s="89">
        <v>15900</v>
      </c>
      <c r="D50" s="89">
        <v>33.200000000000003</v>
      </c>
      <c r="E50" s="90">
        <f t="shared" ref="E50:E53" si="6">IF(ISBLANK(C50), NA(),C50*$D$4)</f>
        <v>1.5899999999999997E-5</v>
      </c>
      <c r="F50" s="90">
        <f t="shared" ref="F50:F53" si="7">IF(ISBLANK(D50),NA(),D50*$J$4)</f>
        <v>1826.0000000000002</v>
      </c>
      <c r="G50" s="91">
        <v>114842767.29559752</v>
      </c>
      <c r="H50" s="92">
        <v>3.2615007731982799</v>
      </c>
      <c r="I50" s="92">
        <v>8.0601036488778277</v>
      </c>
      <c r="J50" s="93" t="s">
        <v>246</v>
      </c>
    </row>
    <row r="51" spans="1:10" x14ac:dyDescent="0.25">
      <c r="A51" s="112" t="s">
        <v>151</v>
      </c>
      <c r="B51" s="88" t="s">
        <v>243</v>
      </c>
      <c r="C51" s="89">
        <v>71200</v>
      </c>
      <c r="D51" s="89">
        <v>161</v>
      </c>
      <c r="E51" s="90">
        <f t="shared" si="6"/>
        <v>7.1199999999999996E-5</v>
      </c>
      <c r="F51" s="90">
        <f t="shared" si="7"/>
        <v>8855</v>
      </c>
      <c r="G51" s="91">
        <v>124367977.5280899</v>
      </c>
      <c r="H51" s="92">
        <v>3.9471885655260928</v>
      </c>
      <c r="I51" s="92">
        <v>8.0947085718892371</v>
      </c>
      <c r="J51" s="93" t="s">
        <v>246</v>
      </c>
    </row>
    <row r="52" spans="1:10" x14ac:dyDescent="0.25">
      <c r="A52" s="112" t="s">
        <v>152</v>
      </c>
      <c r="B52" s="88" t="s">
        <v>243</v>
      </c>
      <c r="C52" s="89">
        <v>2280</v>
      </c>
      <c r="D52" s="89">
        <v>10.5</v>
      </c>
      <c r="E52" s="90">
        <f t="shared" si="6"/>
        <v>2.2799999999999998E-6</v>
      </c>
      <c r="F52" s="90">
        <f t="shared" si="7"/>
        <v>577.5</v>
      </c>
      <c r="G52" s="91">
        <v>253289473.68421054</v>
      </c>
      <c r="H52" s="92">
        <v>2.7615519885641815</v>
      </c>
      <c r="I52" s="92">
        <v>8.4036171415637284</v>
      </c>
      <c r="J52" s="93" t="s">
        <v>246</v>
      </c>
    </row>
    <row r="53" spans="1:10" x14ac:dyDescent="0.25">
      <c r="A53" s="112" t="s">
        <v>151</v>
      </c>
      <c r="B53" s="88" t="s">
        <v>243</v>
      </c>
      <c r="C53" s="89">
        <v>1670</v>
      </c>
      <c r="D53" s="89">
        <v>7.12</v>
      </c>
      <c r="E53" s="90">
        <f t="shared" si="6"/>
        <v>1.6699999999999997E-6</v>
      </c>
      <c r="F53" s="90">
        <f t="shared" si="7"/>
        <v>391.6</v>
      </c>
      <c r="G53" s="91">
        <v>234491017.96407193</v>
      </c>
      <c r="H53" s="92">
        <v>2.5928426831310998</v>
      </c>
      <c r="I53" s="92">
        <v>8.370126211983516</v>
      </c>
      <c r="J53" s="93" t="s">
        <v>246</v>
      </c>
    </row>
    <row r="54" spans="1:10" x14ac:dyDescent="0.25">
      <c r="A54" s="83" t="s">
        <v>4</v>
      </c>
      <c r="B54" s="84"/>
      <c r="C54" s="84"/>
      <c r="D54" s="84"/>
      <c r="E54" s="84"/>
      <c r="F54" s="84"/>
      <c r="G54" s="84"/>
      <c r="H54" s="84"/>
      <c r="I54" s="85">
        <f>AVERAGE(I48:I53)</f>
        <v>8.334593034767428</v>
      </c>
      <c r="J54" s="86"/>
    </row>
    <row r="55" spans="1:10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</row>
    <row r="56" spans="1:10" x14ac:dyDescent="0.25">
      <c r="A56" s="83" t="s">
        <v>153</v>
      </c>
      <c r="B56" s="84"/>
      <c r="C56" s="84"/>
      <c r="D56" s="84"/>
      <c r="E56" s="84"/>
      <c r="F56" s="84"/>
      <c r="G56" s="84"/>
      <c r="H56" s="84"/>
      <c r="I56" s="85">
        <f>AVERAGE(I46,I54)</f>
        <v>8.1673487792423849</v>
      </c>
      <c r="J56" s="86"/>
    </row>
    <row r="57" spans="1:10" x14ac:dyDescent="0.25">
      <c r="A57" s="19"/>
      <c r="B57" s="73"/>
      <c r="C57" s="73"/>
      <c r="D57" s="73"/>
      <c r="E57" s="73"/>
      <c r="F57" s="73"/>
      <c r="G57" s="73"/>
      <c r="H57" s="73"/>
      <c r="I57" s="73"/>
      <c r="J57" s="73"/>
    </row>
    <row r="58" spans="1:10" x14ac:dyDescent="0.25">
      <c r="A58" s="113" t="s">
        <v>154</v>
      </c>
      <c r="B58" s="94" t="s">
        <v>39</v>
      </c>
      <c r="C58" s="95">
        <v>1.31E-5</v>
      </c>
      <c r="D58" s="95">
        <v>2.3199999999999998E-6</v>
      </c>
      <c r="E58" s="96">
        <f t="shared" ref="E58:E95" si="8">IF(ISBLANK(C58), NA(),C58*$D$4)</f>
        <v>1.3099999999999998E-14</v>
      </c>
      <c r="F58" s="96">
        <f t="shared" ref="F58:F95" si="9">IF(ISBLANK(D58),NA(),D58*$J$4)</f>
        <v>1.2759999999999998E-4</v>
      </c>
      <c r="G58" s="97">
        <f t="shared" ref="G58:G95" si="10">F58/E58</f>
        <v>9740458015.2671757</v>
      </c>
      <c r="H58" s="98">
        <f t="shared" ref="H58:I95" si="11">LOG(F58,10)</f>
        <v>-3.894149325614856</v>
      </c>
      <c r="I58" s="98">
        <f t="shared" si="11"/>
        <v>9.9885793787293782</v>
      </c>
      <c r="J58" s="99" t="s">
        <v>246</v>
      </c>
    </row>
    <row r="59" spans="1:10" x14ac:dyDescent="0.25">
      <c r="A59" s="113" t="s">
        <v>155</v>
      </c>
      <c r="B59" s="94" t="s">
        <v>39</v>
      </c>
      <c r="C59" s="95">
        <v>2.8099999999999999E-5</v>
      </c>
      <c r="D59" s="95">
        <v>4.1300000000000003E-6</v>
      </c>
      <c r="E59" s="96">
        <f t="shared" si="8"/>
        <v>2.8099999999999995E-14</v>
      </c>
      <c r="F59" s="96">
        <f t="shared" si="9"/>
        <v>2.2715000000000002E-4</v>
      </c>
      <c r="G59" s="97">
        <f t="shared" si="10"/>
        <v>8083629893.2384367</v>
      </c>
      <c r="H59" s="98">
        <f t="shared" si="11"/>
        <v>-3.6436872588493543</v>
      </c>
      <c r="I59" s="98">
        <f t="shared" si="11"/>
        <v>9.9076064212455641</v>
      </c>
      <c r="J59" s="99" t="s">
        <v>246</v>
      </c>
    </row>
    <row r="60" spans="1:10" x14ac:dyDescent="0.25">
      <c r="A60" s="113" t="s">
        <v>156</v>
      </c>
      <c r="B60" s="94" t="s">
        <v>39</v>
      </c>
      <c r="C60" s="95">
        <v>4.7E-7</v>
      </c>
      <c r="D60" s="95">
        <v>9.5500000000000002E-8</v>
      </c>
      <c r="E60" s="96">
        <f t="shared" si="8"/>
        <v>4.6999999999999995E-16</v>
      </c>
      <c r="F60" s="96">
        <f t="shared" si="9"/>
        <v>5.2525000000000001E-6</v>
      </c>
      <c r="G60" s="97">
        <f t="shared" si="10"/>
        <v>11175531914.893618</v>
      </c>
      <c r="H60" s="98">
        <f t="shared" si="11"/>
        <v>-5.2796339389220091</v>
      </c>
      <c r="I60" s="98">
        <f t="shared" si="11"/>
        <v>10.048268203142271</v>
      </c>
      <c r="J60" s="99" t="s">
        <v>246</v>
      </c>
    </row>
    <row r="61" spans="1:10" x14ac:dyDescent="0.25">
      <c r="A61" s="113" t="s">
        <v>156</v>
      </c>
      <c r="B61" s="94" t="s">
        <v>39</v>
      </c>
      <c r="C61" s="95">
        <v>9.5999999999999991E-7</v>
      </c>
      <c r="D61" s="95">
        <v>2.5899999999999998E-7</v>
      </c>
      <c r="E61" s="96">
        <f t="shared" si="8"/>
        <v>9.5999999999999982E-16</v>
      </c>
      <c r="F61" s="96">
        <f t="shared" si="9"/>
        <v>1.4244999999999998E-5</v>
      </c>
      <c r="G61" s="97">
        <f t="shared" si="10"/>
        <v>14838541666.666668</v>
      </c>
      <c r="H61" s="98">
        <f t="shared" si="11"/>
        <v>-4.846337546424504</v>
      </c>
      <c r="I61" s="98">
        <f t="shared" si="11"/>
        <v>10.171391220535925</v>
      </c>
      <c r="J61" s="99" t="s">
        <v>246</v>
      </c>
    </row>
    <row r="62" spans="1:10" x14ac:dyDescent="0.25">
      <c r="A62" s="113" t="s">
        <v>157</v>
      </c>
      <c r="B62" s="94" t="s">
        <v>39</v>
      </c>
      <c r="C62" s="95">
        <v>4.74E-5</v>
      </c>
      <c r="D62" s="95">
        <v>3.3100000000000001E-6</v>
      </c>
      <c r="E62" s="96">
        <f t="shared" si="8"/>
        <v>4.7399999999999992E-14</v>
      </c>
      <c r="F62" s="96">
        <f t="shared" si="9"/>
        <v>1.8205000000000001E-4</v>
      </c>
      <c r="G62" s="97">
        <f t="shared" si="10"/>
        <v>3840717299.5780597</v>
      </c>
      <c r="H62" s="98">
        <f t="shared" si="11"/>
        <v>-3.7398093167300375</v>
      </c>
      <c r="I62" s="98">
        <f t="shared" si="11"/>
        <v>9.5844123415958755</v>
      </c>
      <c r="J62" s="99" t="s">
        <v>246</v>
      </c>
    </row>
    <row r="63" spans="1:10" x14ac:dyDescent="0.25">
      <c r="A63" s="113" t="s">
        <v>158</v>
      </c>
      <c r="B63" s="94" t="s">
        <v>39</v>
      </c>
      <c r="C63" s="95">
        <v>8.4800000000000001E-5</v>
      </c>
      <c r="D63" s="95">
        <v>1.4399999999999999E-5</v>
      </c>
      <c r="E63" s="96">
        <f t="shared" si="8"/>
        <v>8.479999999999999E-14</v>
      </c>
      <c r="F63" s="96">
        <f t="shared" si="9"/>
        <v>7.9199999999999995E-4</v>
      </c>
      <c r="G63" s="97">
        <f t="shared" si="10"/>
        <v>9339622641.5094337</v>
      </c>
      <c r="H63" s="98">
        <f t="shared" si="11"/>
        <v>-3.1012748184105061</v>
      </c>
      <c r="I63" s="98">
        <f t="shared" si="11"/>
        <v>9.9703293293327793</v>
      </c>
      <c r="J63" s="99" t="s">
        <v>246</v>
      </c>
    </row>
    <row r="64" spans="1:10" x14ac:dyDescent="0.25">
      <c r="A64" s="113" t="s">
        <v>159</v>
      </c>
      <c r="B64" s="94" t="s">
        <v>39</v>
      </c>
      <c r="C64" s="95">
        <v>8.1599999999999998E-6</v>
      </c>
      <c r="D64" s="95">
        <v>1.6500000000000001E-6</v>
      </c>
      <c r="E64" s="96">
        <f t="shared" si="8"/>
        <v>8.1599999999999985E-15</v>
      </c>
      <c r="F64" s="96">
        <f t="shared" si="9"/>
        <v>9.075000000000001E-5</v>
      </c>
      <c r="G64" s="97">
        <f t="shared" si="10"/>
        <v>11121323529.411768</v>
      </c>
      <c r="H64" s="98">
        <f t="shared" si="11"/>
        <v>-4.0421533662918492</v>
      </c>
      <c r="I64" s="98">
        <f t="shared" si="11"/>
        <v>10.046156474954289</v>
      </c>
      <c r="J64" s="99" t="s">
        <v>246</v>
      </c>
    </row>
    <row r="65" spans="1:10" x14ac:dyDescent="0.25">
      <c r="A65" s="113" t="s">
        <v>160</v>
      </c>
      <c r="B65" s="94" t="s">
        <v>39</v>
      </c>
      <c r="C65" s="95">
        <v>4.2199999999999999E-7</v>
      </c>
      <c r="D65" s="95">
        <v>1.2499999999999999E-7</v>
      </c>
      <c r="E65" s="96">
        <f t="shared" si="8"/>
        <v>4.2199999999999995E-16</v>
      </c>
      <c r="F65" s="96">
        <f t="shared" si="9"/>
        <v>6.8749999999999994E-6</v>
      </c>
      <c r="G65" s="97">
        <f t="shared" si="10"/>
        <v>16291469194.312796</v>
      </c>
      <c r="H65" s="98">
        <f t="shared" si="11"/>
        <v>-5.1627272974976997</v>
      </c>
      <c r="I65" s="98">
        <f t="shared" si="11"/>
        <v>10.211960251540624</v>
      </c>
      <c r="J65" s="99" t="s">
        <v>246</v>
      </c>
    </row>
    <row r="66" spans="1:10" x14ac:dyDescent="0.25">
      <c r="A66" s="113" t="s">
        <v>161</v>
      </c>
      <c r="B66" s="94" t="s">
        <v>39</v>
      </c>
      <c r="C66" s="95">
        <v>8.81E-5</v>
      </c>
      <c r="D66" s="95">
        <v>4.4499999999999997E-6</v>
      </c>
      <c r="E66" s="96">
        <f t="shared" si="8"/>
        <v>8.8099999999999986E-14</v>
      </c>
      <c r="F66" s="96">
        <f t="shared" si="9"/>
        <v>2.4474999999999996E-4</v>
      </c>
      <c r="G66" s="97">
        <f t="shared" si="10"/>
        <v>2778093076.0499434</v>
      </c>
      <c r="H66" s="98">
        <f t="shared" si="11"/>
        <v>-3.6112772995248243</v>
      </c>
      <c r="I66" s="98">
        <f t="shared" si="11"/>
        <v>9.4437467920631271</v>
      </c>
      <c r="J66" s="99" t="s">
        <v>246</v>
      </c>
    </row>
    <row r="67" spans="1:10" x14ac:dyDescent="0.25">
      <c r="A67" s="113" t="s">
        <v>162</v>
      </c>
      <c r="B67" s="94" t="s">
        <v>39</v>
      </c>
      <c r="C67" s="95">
        <v>1.8E-7</v>
      </c>
      <c r="D67" s="95">
        <v>4.7799999999999998E-8</v>
      </c>
      <c r="E67" s="96">
        <f t="shared" si="8"/>
        <v>1.7999999999999997E-16</v>
      </c>
      <c r="F67" s="96">
        <f t="shared" si="9"/>
        <v>2.6289999999999997E-6</v>
      </c>
      <c r="G67" s="97">
        <f t="shared" si="10"/>
        <v>14605555555.555557</v>
      </c>
      <c r="H67" s="98">
        <f t="shared" si="11"/>
        <v>-5.5802094138936367</v>
      </c>
      <c r="I67" s="98">
        <f t="shared" si="11"/>
        <v>10.164518081003056</v>
      </c>
      <c r="J67" s="99" t="s">
        <v>246</v>
      </c>
    </row>
    <row r="68" spans="1:10" x14ac:dyDescent="0.25">
      <c r="A68" s="113" t="s">
        <v>163</v>
      </c>
      <c r="B68" s="94" t="s">
        <v>39</v>
      </c>
      <c r="C68" s="95">
        <v>1.63E-5</v>
      </c>
      <c r="D68" s="95">
        <v>2.74E-6</v>
      </c>
      <c r="E68" s="96">
        <f t="shared" si="8"/>
        <v>1.6299999999999997E-14</v>
      </c>
      <c r="F68" s="96">
        <f t="shared" si="9"/>
        <v>1.507E-4</v>
      </c>
      <c r="G68" s="97">
        <f t="shared" si="10"/>
        <v>9245398773.0061359</v>
      </c>
      <c r="H68" s="98">
        <f t="shared" si="11"/>
        <v>-3.8218867476853675</v>
      </c>
      <c r="I68" s="98">
        <f t="shared" si="11"/>
        <v>9.965925647910673</v>
      </c>
      <c r="J68" s="99" t="s">
        <v>246</v>
      </c>
    </row>
    <row r="69" spans="1:10" x14ac:dyDescent="0.25">
      <c r="A69" s="113" t="s">
        <v>164</v>
      </c>
      <c r="B69" s="94" t="s">
        <v>39</v>
      </c>
      <c r="C69" s="95">
        <v>8.4700000000000002E-6</v>
      </c>
      <c r="D69" s="95">
        <v>2.0099999999999998E-6</v>
      </c>
      <c r="E69" s="96">
        <f t="shared" si="8"/>
        <v>8.4699999999999992E-15</v>
      </c>
      <c r="F69" s="96">
        <f t="shared" si="9"/>
        <v>1.1054999999999999E-4</v>
      </c>
      <c r="G69" s="97">
        <f t="shared" si="10"/>
        <v>13051948051.948051</v>
      </c>
      <c r="H69" s="98">
        <f t="shared" si="11"/>
        <v>-3.9564412530852673</v>
      </c>
      <c r="I69" s="98">
        <f t="shared" si="11"/>
        <v>10.115675336584024</v>
      </c>
      <c r="J69" s="99" t="s">
        <v>246</v>
      </c>
    </row>
    <row r="70" spans="1:10" x14ac:dyDescent="0.25">
      <c r="A70" s="113" t="s">
        <v>165</v>
      </c>
      <c r="B70" s="94" t="s">
        <v>39</v>
      </c>
      <c r="C70" s="95">
        <v>1.5799999999999999E-6</v>
      </c>
      <c r="D70" s="95">
        <v>2.23E-7</v>
      </c>
      <c r="E70" s="96">
        <f t="shared" si="8"/>
        <v>1.5799999999999996E-15</v>
      </c>
      <c r="F70" s="96">
        <f t="shared" si="9"/>
        <v>1.2265E-5</v>
      </c>
      <c r="G70" s="97">
        <f t="shared" si="10"/>
        <v>7762658227.8481035</v>
      </c>
      <c r="H70" s="98">
        <f t="shared" si="11"/>
        <v>-4.9113324474575952</v>
      </c>
      <c r="I70" s="98">
        <f t="shared" si="11"/>
        <v>9.8900104655879826</v>
      </c>
      <c r="J70" s="99" t="s">
        <v>246</v>
      </c>
    </row>
    <row r="71" spans="1:10" x14ac:dyDescent="0.25">
      <c r="A71" s="113" t="s">
        <v>166</v>
      </c>
      <c r="B71" s="94" t="s">
        <v>39</v>
      </c>
      <c r="C71" s="95">
        <v>1.2E-2</v>
      </c>
      <c r="D71" s="95">
        <v>3.5299999999999997E-5</v>
      </c>
      <c r="E71" s="96">
        <f t="shared" si="8"/>
        <v>1.1999999999999999E-11</v>
      </c>
      <c r="F71" s="96">
        <f t="shared" si="9"/>
        <v>1.9414999999999999E-3</v>
      </c>
      <c r="G71" s="97">
        <f t="shared" si="10"/>
        <v>161791666.66666666</v>
      </c>
      <c r="H71" s="98">
        <f t="shared" si="11"/>
        <v>-2.7118626051179331</v>
      </c>
      <c r="I71" s="98">
        <f t="shared" si="11"/>
        <v>8.2089561488344422</v>
      </c>
      <c r="J71" s="99" t="s">
        <v>246</v>
      </c>
    </row>
    <row r="72" spans="1:10" x14ac:dyDescent="0.25">
      <c r="A72" s="113" t="s">
        <v>167</v>
      </c>
      <c r="B72" s="94" t="s">
        <v>39</v>
      </c>
      <c r="C72" s="95">
        <v>4.7500000000000003E-6</v>
      </c>
      <c r="D72" s="95">
        <v>4.6899999999999998E-7</v>
      </c>
      <c r="E72" s="96">
        <f t="shared" si="8"/>
        <v>4.7499999999999995E-15</v>
      </c>
      <c r="F72" s="96">
        <f t="shared" si="9"/>
        <v>2.5795E-5</v>
      </c>
      <c r="G72" s="97">
        <f t="shared" si="10"/>
        <v>5430526315.7894745</v>
      </c>
      <c r="H72" s="98">
        <f t="shared" si="11"/>
        <v>-4.5884644677906721</v>
      </c>
      <c r="I72" s="98">
        <f t="shared" si="11"/>
        <v>9.7348419225844598</v>
      </c>
      <c r="J72" s="99" t="s">
        <v>246</v>
      </c>
    </row>
    <row r="73" spans="1:10" x14ac:dyDescent="0.25">
      <c r="A73" s="113" t="s">
        <v>168</v>
      </c>
      <c r="B73" s="94" t="s">
        <v>39</v>
      </c>
      <c r="C73" s="95">
        <v>5.0699999999999999E-5</v>
      </c>
      <c r="D73" s="95">
        <v>2.7199999999999998E-6</v>
      </c>
      <c r="E73" s="96">
        <f t="shared" si="8"/>
        <v>5.0699999999999995E-14</v>
      </c>
      <c r="F73" s="96">
        <f t="shared" si="9"/>
        <v>1.4959999999999998E-4</v>
      </c>
      <c r="G73" s="97">
        <f t="shared" si="10"/>
        <v>2950690335.3057199</v>
      </c>
      <c r="H73" s="98">
        <f t="shared" si="11"/>
        <v>-3.8250684064715568</v>
      </c>
      <c r="I73" s="98">
        <f t="shared" si="11"/>
        <v>9.469923634195105</v>
      </c>
      <c r="J73" s="99" t="s">
        <v>246</v>
      </c>
    </row>
    <row r="74" spans="1:10" x14ac:dyDescent="0.25">
      <c r="A74" s="113" t="s">
        <v>169</v>
      </c>
      <c r="B74" s="94" t="s">
        <v>39</v>
      </c>
      <c r="C74" s="95">
        <v>2.7900000000000001E-4</v>
      </c>
      <c r="D74" s="95">
        <v>3.0199999999999999E-5</v>
      </c>
      <c r="E74" s="96">
        <f t="shared" si="8"/>
        <v>2.7899999999999997E-13</v>
      </c>
      <c r="F74" s="96">
        <f t="shared" si="9"/>
        <v>1.6609999999999999E-3</v>
      </c>
      <c r="G74" s="97">
        <f t="shared" si="10"/>
        <v>5953405017.9211473</v>
      </c>
      <c r="H74" s="98">
        <f t="shared" si="11"/>
        <v>-2.7796303675486054</v>
      </c>
      <c r="I74" s="98">
        <f t="shared" si="11"/>
        <v>9.7747654291777959</v>
      </c>
      <c r="J74" s="99" t="s">
        <v>246</v>
      </c>
    </row>
    <row r="75" spans="1:10" x14ac:dyDescent="0.25">
      <c r="A75" s="113" t="s">
        <v>170</v>
      </c>
      <c r="B75" s="94" t="s">
        <v>39</v>
      </c>
      <c r="C75" s="95">
        <v>2.4199999999999999E-5</v>
      </c>
      <c r="D75" s="95">
        <v>5.5300000000000004E-6</v>
      </c>
      <c r="E75" s="96">
        <f t="shared" si="8"/>
        <v>2.4199999999999994E-14</v>
      </c>
      <c r="F75" s="96">
        <f t="shared" si="9"/>
        <v>3.0415000000000005E-4</v>
      </c>
      <c r="G75" s="97">
        <f t="shared" si="10"/>
        <v>12568181818.181824</v>
      </c>
      <c r="H75" s="98">
        <f t="shared" si="11"/>
        <v>-3.5169121792010576</v>
      </c>
      <c r="I75" s="98">
        <f t="shared" si="11"/>
        <v>10.099272454818509</v>
      </c>
      <c r="J75" s="99" t="s">
        <v>246</v>
      </c>
    </row>
    <row r="76" spans="1:10" x14ac:dyDescent="0.25">
      <c r="A76" s="113" t="s">
        <v>171</v>
      </c>
      <c r="B76" s="94" t="s">
        <v>39</v>
      </c>
      <c r="C76" s="95">
        <v>1.2400000000000001E-4</v>
      </c>
      <c r="D76" s="95">
        <v>9.1500000000000005E-6</v>
      </c>
      <c r="E76" s="96">
        <f t="shared" si="8"/>
        <v>1.2399999999999998E-13</v>
      </c>
      <c r="F76" s="96">
        <f t="shared" si="9"/>
        <v>5.0325000000000001E-4</v>
      </c>
      <c r="G76" s="97">
        <f t="shared" si="10"/>
        <v>4058467741.9354849</v>
      </c>
      <c r="H76" s="98">
        <f t="shared" si="11"/>
        <v>-3.2982162164393074</v>
      </c>
      <c r="I76" s="98">
        <f t="shared" si="11"/>
        <v>9.6083620983984552</v>
      </c>
      <c r="J76" s="99" t="s">
        <v>246</v>
      </c>
    </row>
    <row r="77" spans="1:10" x14ac:dyDescent="0.25">
      <c r="A77" s="113" t="s">
        <v>172</v>
      </c>
      <c r="B77" s="94" t="s">
        <v>39</v>
      </c>
      <c r="C77" s="95">
        <v>1.06E-4</v>
      </c>
      <c r="D77" s="95">
        <v>8.1300000000000001E-6</v>
      </c>
      <c r="E77" s="96">
        <f t="shared" si="8"/>
        <v>1.0599999999999999E-13</v>
      </c>
      <c r="F77" s="96">
        <f t="shared" si="9"/>
        <v>4.4715E-4</v>
      </c>
      <c r="G77" s="97">
        <f t="shared" si="10"/>
        <v>4218396226.4150949</v>
      </c>
      <c r="H77" s="98">
        <f t="shared" si="11"/>
        <v>-3.3495467649116879</v>
      </c>
      <c r="I77" s="98">
        <f t="shared" si="11"/>
        <v>9.6251473698235408</v>
      </c>
      <c r="J77" s="99" t="s">
        <v>246</v>
      </c>
    </row>
    <row r="78" spans="1:10" x14ac:dyDescent="0.25">
      <c r="A78" s="113" t="s">
        <v>173</v>
      </c>
      <c r="B78" s="94" t="s">
        <v>39</v>
      </c>
      <c r="C78" s="95">
        <v>2.34E-5</v>
      </c>
      <c r="D78" s="95">
        <v>3.89E-6</v>
      </c>
      <c r="E78" s="96">
        <f t="shared" si="8"/>
        <v>2.3399999999999997E-14</v>
      </c>
      <c r="F78" s="96">
        <f t="shared" si="9"/>
        <v>2.1395E-4</v>
      </c>
      <c r="G78" s="97">
        <f t="shared" si="10"/>
        <v>9143162393.1623936</v>
      </c>
      <c r="H78" s="98">
        <f t="shared" si="11"/>
        <v>-3.6696877091800482</v>
      </c>
      <c r="I78" s="98">
        <f t="shared" si="11"/>
        <v>9.9610964334098089</v>
      </c>
      <c r="J78" s="99" t="s">
        <v>246</v>
      </c>
    </row>
    <row r="79" spans="1:10" x14ac:dyDescent="0.25">
      <c r="A79" s="113" t="s">
        <v>173</v>
      </c>
      <c r="B79" s="94" t="s">
        <v>39</v>
      </c>
      <c r="C79" s="95">
        <v>2.4000000000000001E-5</v>
      </c>
      <c r="D79" s="95">
        <v>2.5900000000000002E-6</v>
      </c>
      <c r="E79" s="96">
        <f t="shared" si="8"/>
        <v>2.3999999999999999E-14</v>
      </c>
      <c r="F79" s="96">
        <f t="shared" si="9"/>
        <v>1.4245000000000002E-4</v>
      </c>
      <c r="G79" s="97">
        <f t="shared" si="10"/>
        <v>5935416666.6666679</v>
      </c>
      <c r="H79" s="98">
        <f t="shared" si="11"/>
        <v>-3.8463375464245035</v>
      </c>
      <c r="I79" s="98">
        <f t="shared" si="11"/>
        <v>9.7734512118638897</v>
      </c>
      <c r="J79" s="99" t="s">
        <v>246</v>
      </c>
    </row>
    <row r="80" spans="1:10" x14ac:dyDescent="0.25">
      <c r="A80" s="113" t="s">
        <v>173</v>
      </c>
      <c r="B80" s="94" t="s">
        <v>39</v>
      </c>
      <c r="C80" s="95">
        <v>2.7900000000000001E-5</v>
      </c>
      <c r="D80" s="95">
        <v>3.2399999999999999E-6</v>
      </c>
      <c r="E80" s="96">
        <f t="shared" si="8"/>
        <v>2.7899999999999997E-14</v>
      </c>
      <c r="F80" s="96">
        <f t="shared" si="9"/>
        <v>1.7819999999999999E-4</v>
      </c>
      <c r="G80" s="97">
        <f t="shared" si="10"/>
        <v>6387096774.1935492</v>
      </c>
      <c r="H80" s="98">
        <f t="shared" si="11"/>
        <v>-3.7490923002991434</v>
      </c>
      <c r="I80" s="98">
        <f t="shared" si="11"/>
        <v>9.805303496427257</v>
      </c>
      <c r="J80" s="99" t="s">
        <v>246</v>
      </c>
    </row>
    <row r="81" spans="1:10" x14ac:dyDescent="0.25">
      <c r="A81" s="113" t="s">
        <v>173</v>
      </c>
      <c r="B81" s="94" t="s">
        <v>39</v>
      </c>
      <c r="C81" s="95">
        <v>3.57E-5</v>
      </c>
      <c r="D81" s="95">
        <v>3.2399999999999999E-6</v>
      </c>
      <c r="E81" s="96">
        <f t="shared" si="8"/>
        <v>3.5699999999999996E-14</v>
      </c>
      <c r="F81" s="96">
        <f t="shared" si="9"/>
        <v>1.7819999999999999E-4</v>
      </c>
      <c r="G81" s="97">
        <f t="shared" si="10"/>
        <v>4991596638.6554623</v>
      </c>
      <c r="H81" s="98">
        <f t="shared" si="11"/>
        <v>-3.7490923002991434</v>
      </c>
      <c r="I81" s="98">
        <f t="shared" si="11"/>
        <v>9.6982394835886616</v>
      </c>
      <c r="J81" s="99" t="s">
        <v>246</v>
      </c>
    </row>
    <row r="82" spans="1:10" x14ac:dyDescent="0.25">
      <c r="A82" s="113" t="s">
        <v>174</v>
      </c>
      <c r="B82" s="94" t="s">
        <v>39</v>
      </c>
      <c r="C82" s="95">
        <v>3.3800000000000002E-5</v>
      </c>
      <c r="D82" s="95">
        <v>5.4099999999999999E-6</v>
      </c>
      <c r="E82" s="96">
        <f t="shared" si="8"/>
        <v>3.3799999999999999E-14</v>
      </c>
      <c r="F82" s="96">
        <f t="shared" si="9"/>
        <v>2.9755E-4</v>
      </c>
      <c r="G82" s="97">
        <f t="shared" si="10"/>
        <v>8803254437.8698235</v>
      </c>
      <c r="H82" s="98">
        <f t="shared" si="11"/>
        <v>-3.5264400453991867</v>
      </c>
      <c r="I82" s="98">
        <f t="shared" si="11"/>
        <v>9.9446432543231573</v>
      </c>
      <c r="J82" s="99" t="s">
        <v>246</v>
      </c>
    </row>
    <row r="83" spans="1:10" x14ac:dyDescent="0.25">
      <c r="A83" s="113" t="s">
        <v>174</v>
      </c>
      <c r="B83" s="94" t="s">
        <v>39</v>
      </c>
      <c r="C83" s="95">
        <v>4.0899999999999998E-5</v>
      </c>
      <c r="D83" s="95">
        <v>5.84E-6</v>
      </c>
      <c r="E83" s="96">
        <f t="shared" si="8"/>
        <v>4.0899999999999995E-14</v>
      </c>
      <c r="F83" s="96">
        <f t="shared" si="9"/>
        <v>3.212E-4</v>
      </c>
      <c r="G83" s="97">
        <f t="shared" si="10"/>
        <v>7853300733.4963331</v>
      </c>
      <c r="H83" s="98">
        <f t="shared" si="11"/>
        <v>-3.4932244633933567</v>
      </c>
      <c r="I83" s="98">
        <f t="shared" si="11"/>
        <v>9.895052228599301</v>
      </c>
      <c r="J83" s="99" t="s">
        <v>246</v>
      </c>
    </row>
    <row r="84" spans="1:10" x14ac:dyDescent="0.25">
      <c r="A84" s="113" t="s">
        <v>174</v>
      </c>
      <c r="B84" s="94" t="s">
        <v>39</v>
      </c>
      <c r="C84" s="95">
        <v>4.5500000000000001E-5</v>
      </c>
      <c r="D84" s="95">
        <v>7.3499999999999999E-6</v>
      </c>
      <c r="E84" s="96">
        <f t="shared" si="8"/>
        <v>4.5499999999999995E-14</v>
      </c>
      <c r="F84" s="96">
        <f t="shared" si="9"/>
        <v>4.0424999999999999E-4</v>
      </c>
      <c r="G84" s="97">
        <f t="shared" si="10"/>
        <v>8884615384.6153851</v>
      </c>
      <c r="H84" s="98">
        <f t="shared" si="11"/>
        <v>-3.3933499714215607</v>
      </c>
      <c r="I84" s="98">
        <f t="shared" si="11"/>
        <v>9.9486386319213249</v>
      </c>
      <c r="J84" s="99" t="s">
        <v>246</v>
      </c>
    </row>
    <row r="85" spans="1:10" x14ac:dyDescent="0.25">
      <c r="A85" s="113" t="s">
        <v>174</v>
      </c>
      <c r="B85" s="94" t="s">
        <v>39</v>
      </c>
      <c r="C85" s="95">
        <v>4.8699999999999998E-5</v>
      </c>
      <c r="D85" s="95">
        <v>7.9999999999999996E-6</v>
      </c>
      <c r="E85" s="96">
        <f t="shared" si="8"/>
        <v>4.8699999999999991E-14</v>
      </c>
      <c r="F85" s="96">
        <f t="shared" si="9"/>
        <v>4.3999999999999996E-4</v>
      </c>
      <c r="G85" s="97">
        <f t="shared" si="10"/>
        <v>9034907597.5359344</v>
      </c>
      <c r="H85" s="98">
        <f t="shared" si="11"/>
        <v>-3.3565473235138121</v>
      </c>
      <c r="I85" s="98">
        <f t="shared" si="11"/>
        <v>9.9559237152715525</v>
      </c>
      <c r="J85" s="99" t="s">
        <v>246</v>
      </c>
    </row>
    <row r="86" spans="1:10" x14ac:dyDescent="0.25">
      <c r="A86" s="113" t="s">
        <v>174</v>
      </c>
      <c r="B86" s="94" t="s">
        <v>39</v>
      </c>
      <c r="C86" s="95">
        <v>5.1999999999999997E-5</v>
      </c>
      <c r="D86" s="95">
        <v>6.9199999999999998E-6</v>
      </c>
      <c r="E86" s="96">
        <f t="shared" si="8"/>
        <v>5.1999999999999987E-14</v>
      </c>
      <c r="F86" s="96">
        <f t="shared" si="9"/>
        <v>3.8059999999999998E-4</v>
      </c>
      <c r="G86" s="97">
        <f t="shared" si="10"/>
        <v>7319230769.2307711</v>
      </c>
      <c r="H86" s="98">
        <f t="shared" si="11"/>
        <v>-3.4195312160489979</v>
      </c>
      <c r="I86" s="98">
        <f t="shared" si="11"/>
        <v>9.8644654403162022</v>
      </c>
      <c r="J86" s="99" t="s">
        <v>246</v>
      </c>
    </row>
    <row r="87" spans="1:10" x14ac:dyDescent="0.25">
      <c r="A87" s="113" t="s">
        <v>175</v>
      </c>
      <c r="B87" s="94" t="s">
        <v>39</v>
      </c>
      <c r="C87" s="95">
        <v>7.7299999999999995E-5</v>
      </c>
      <c r="D87" s="95">
        <v>1.36E-5</v>
      </c>
      <c r="E87" s="96">
        <f t="shared" si="8"/>
        <v>7.7299999999999984E-14</v>
      </c>
      <c r="F87" s="96">
        <f t="shared" si="9"/>
        <v>7.4799999999999997E-4</v>
      </c>
      <c r="G87" s="97">
        <f t="shared" si="10"/>
        <v>9676584734.7994843</v>
      </c>
      <c r="H87" s="98">
        <f t="shared" si="11"/>
        <v>-3.1260984021355385</v>
      </c>
      <c r="I87" s="98">
        <f t="shared" si="11"/>
        <v>9.9857221039461344</v>
      </c>
      <c r="J87" s="99" t="s">
        <v>246</v>
      </c>
    </row>
    <row r="88" spans="1:10" x14ac:dyDescent="0.25">
      <c r="A88" s="113" t="s">
        <v>175</v>
      </c>
      <c r="B88" s="94" t="s">
        <v>39</v>
      </c>
      <c r="C88" s="95">
        <v>1.6899999999999999E-4</v>
      </c>
      <c r="D88" s="95">
        <v>2.0299999999999999E-5</v>
      </c>
      <c r="E88" s="96">
        <f t="shared" si="8"/>
        <v>1.6899999999999996E-13</v>
      </c>
      <c r="F88" s="96">
        <f t="shared" si="9"/>
        <v>1.1164999999999999E-3</v>
      </c>
      <c r="G88" s="97">
        <f t="shared" si="10"/>
        <v>6606508875.739646</v>
      </c>
      <c r="H88" s="98">
        <f t="shared" si="11"/>
        <v>-2.9521412725925433</v>
      </c>
      <c r="I88" s="98">
        <f t="shared" si="11"/>
        <v>9.8199720227937828</v>
      </c>
      <c r="J88" s="99" t="s">
        <v>246</v>
      </c>
    </row>
    <row r="89" spans="1:10" x14ac:dyDescent="0.25">
      <c r="A89" s="113" t="s">
        <v>175</v>
      </c>
      <c r="B89" s="94" t="s">
        <v>39</v>
      </c>
      <c r="C89" s="95">
        <v>1.1900000000000001E-4</v>
      </c>
      <c r="D89" s="95">
        <v>1.9000000000000001E-5</v>
      </c>
      <c r="E89" s="96">
        <f t="shared" si="8"/>
        <v>1.19E-13</v>
      </c>
      <c r="F89" s="96">
        <f t="shared" si="9"/>
        <v>1.0450000000000001E-3</v>
      </c>
      <c r="G89" s="97">
        <f t="shared" si="10"/>
        <v>8781512605.0420189</v>
      </c>
      <c r="H89" s="98">
        <f t="shared" si="11"/>
        <v>-2.9808837095529266</v>
      </c>
      <c r="I89" s="98">
        <f t="shared" si="11"/>
        <v>9.9435693290545419</v>
      </c>
      <c r="J89" s="99" t="s">
        <v>246</v>
      </c>
    </row>
    <row r="90" spans="1:10" x14ac:dyDescent="0.25">
      <c r="A90" s="113" t="s">
        <v>176</v>
      </c>
      <c r="B90" s="94" t="s">
        <v>39</v>
      </c>
      <c r="C90" s="95">
        <v>9.2899999999999995E-5</v>
      </c>
      <c r="D90" s="95">
        <v>1.9199999999999999E-5</v>
      </c>
      <c r="E90" s="96">
        <f t="shared" si="8"/>
        <v>9.2899999999999975E-14</v>
      </c>
      <c r="F90" s="96">
        <f t="shared" si="9"/>
        <v>1.0559999999999999E-3</v>
      </c>
      <c r="G90" s="97">
        <f t="shared" si="10"/>
        <v>11367061356.297094</v>
      </c>
      <c r="H90" s="98">
        <f t="shared" si="11"/>
        <v>-2.9763360818022067</v>
      </c>
      <c r="I90" s="98">
        <f t="shared" si="11"/>
        <v>10.055648204204152</v>
      </c>
      <c r="J90" s="99" t="s">
        <v>246</v>
      </c>
    </row>
    <row r="91" spans="1:10" x14ac:dyDescent="0.25">
      <c r="A91" s="113" t="s">
        <v>176</v>
      </c>
      <c r="B91" s="94" t="s">
        <v>39</v>
      </c>
      <c r="C91" s="95">
        <v>9.2899999999999995E-5</v>
      </c>
      <c r="D91" s="95">
        <v>1.84E-5</v>
      </c>
      <c r="E91" s="96">
        <f t="shared" si="8"/>
        <v>9.2899999999999975E-14</v>
      </c>
      <c r="F91" s="96">
        <f t="shared" si="9"/>
        <v>1.0120000000000001E-3</v>
      </c>
      <c r="G91" s="97">
        <f t="shared" si="10"/>
        <v>10893433799.784719</v>
      </c>
      <c r="H91" s="98">
        <f t="shared" si="11"/>
        <v>-2.9948194874962195</v>
      </c>
      <c r="I91" s="98">
        <f t="shared" si="11"/>
        <v>10.037164798510139</v>
      </c>
      <c r="J91" s="99" t="s">
        <v>246</v>
      </c>
    </row>
    <row r="92" spans="1:10" x14ac:dyDescent="0.25">
      <c r="A92" s="113" t="s">
        <v>176</v>
      </c>
      <c r="B92" s="94" t="s">
        <v>39</v>
      </c>
      <c r="C92" s="95">
        <v>9.8099999999999999E-5</v>
      </c>
      <c r="D92" s="95">
        <v>1.8199999999999999E-5</v>
      </c>
      <c r="E92" s="96">
        <f t="shared" si="8"/>
        <v>9.8099999999999981E-14</v>
      </c>
      <c r="F92" s="96">
        <f t="shared" si="9"/>
        <v>1.0009999999999999E-3</v>
      </c>
      <c r="G92" s="97">
        <f t="shared" si="10"/>
        <v>10203873598.369013</v>
      </c>
      <c r="H92" s="98">
        <f t="shared" si="11"/>
        <v>-2.9995659225206808</v>
      </c>
      <c r="I92" s="98">
        <f t="shared" si="11"/>
        <v>10.008765070099368</v>
      </c>
      <c r="J92" s="99" t="s">
        <v>246</v>
      </c>
    </row>
    <row r="93" spans="1:10" x14ac:dyDescent="0.25">
      <c r="A93" s="113" t="s">
        <v>176</v>
      </c>
      <c r="B93" s="94" t="s">
        <v>39</v>
      </c>
      <c r="C93" s="95">
        <v>1.05E-4</v>
      </c>
      <c r="D93" s="95">
        <v>1.7099999999999999E-5</v>
      </c>
      <c r="E93" s="96">
        <f t="shared" si="8"/>
        <v>1.0499999999999999E-13</v>
      </c>
      <c r="F93" s="96">
        <f t="shared" si="9"/>
        <v>9.4049999999999993E-4</v>
      </c>
      <c r="G93" s="97">
        <f t="shared" si="10"/>
        <v>8957142857.1428566</v>
      </c>
      <c r="H93" s="98">
        <f t="shared" si="11"/>
        <v>-3.0266412001136018</v>
      </c>
      <c r="I93" s="98">
        <f t="shared" si="11"/>
        <v>9.9521695008164599</v>
      </c>
      <c r="J93" s="99" t="s">
        <v>246</v>
      </c>
    </row>
    <row r="94" spans="1:10" x14ac:dyDescent="0.25">
      <c r="A94" s="113" t="s">
        <v>176</v>
      </c>
      <c r="B94" s="94" t="s">
        <v>39</v>
      </c>
      <c r="C94" s="95">
        <v>1.0900000000000001E-4</v>
      </c>
      <c r="D94" s="95">
        <v>1.8199999999999999E-5</v>
      </c>
      <c r="E94" s="96">
        <f t="shared" si="8"/>
        <v>1.0899999999999999E-13</v>
      </c>
      <c r="F94" s="96">
        <f t="shared" si="9"/>
        <v>1.0009999999999999E-3</v>
      </c>
      <c r="G94" s="97">
        <f t="shared" si="10"/>
        <v>9183486238.5321102</v>
      </c>
      <c r="H94" s="98">
        <f t="shared" si="11"/>
        <v>-2.9995659225206808</v>
      </c>
      <c r="I94" s="98">
        <f t="shared" si="11"/>
        <v>9.9630075795386954</v>
      </c>
      <c r="J94" s="99" t="s">
        <v>246</v>
      </c>
    </row>
    <row r="95" spans="1:10" x14ac:dyDescent="0.25">
      <c r="A95" s="113" t="s">
        <v>177</v>
      </c>
      <c r="B95" s="94" t="s">
        <v>39</v>
      </c>
      <c r="C95" s="95">
        <v>0.1</v>
      </c>
      <c r="D95" s="95">
        <v>5.4199999999999995E-4</v>
      </c>
      <c r="E95" s="96">
        <f t="shared" si="8"/>
        <v>9.9999999999999991E-11</v>
      </c>
      <c r="F95" s="96">
        <f t="shared" si="9"/>
        <v>2.9809999999999996E-2</v>
      </c>
      <c r="G95" s="97">
        <f t="shared" si="10"/>
        <v>298100000</v>
      </c>
      <c r="H95" s="98">
        <f t="shared" si="11"/>
        <v>-1.525638023967369</v>
      </c>
      <c r="I95" s="98">
        <f t="shared" si="11"/>
        <v>8.474361976032629</v>
      </c>
      <c r="J95" s="99" t="s">
        <v>246</v>
      </c>
    </row>
    <row r="96" spans="1:10" x14ac:dyDescent="0.25">
      <c r="A96" s="83" t="s">
        <v>4</v>
      </c>
      <c r="B96" s="86"/>
      <c r="C96" s="86"/>
      <c r="D96" s="86"/>
      <c r="E96" s="86"/>
      <c r="F96" s="86"/>
      <c r="G96" s="86"/>
      <c r="H96" s="86"/>
      <c r="I96" s="85">
        <f>AVERAGE(I58:I95)</f>
        <v>9.8188695653361808</v>
      </c>
      <c r="J96" s="86"/>
    </row>
    <row r="97" spans="1:11" x14ac:dyDescent="0.25">
      <c r="A97" s="19"/>
      <c r="B97" s="73"/>
      <c r="C97" s="73"/>
      <c r="D97" s="73"/>
      <c r="E97" s="73"/>
      <c r="F97" s="73"/>
      <c r="G97" s="73"/>
      <c r="H97" s="73"/>
      <c r="I97" s="73"/>
      <c r="J97" s="73"/>
    </row>
    <row r="98" spans="1:11" x14ac:dyDescent="0.25">
      <c r="A98" s="114" t="s">
        <v>178</v>
      </c>
      <c r="B98" s="100" t="s">
        <v>179</v>
      </c>
      <c r="C98" s="101">
        <v>14.3</v>
      </c>
      <c r="D98" s="101">
        <v>1.1599999999999999</v>
      </c>
      <c r="E98" s="102">
        <f t="shared" ref="E98:E122" si="12">IF(ISBLANK(C98), NA(),C98*$D$4)</f>
        <v>1.4299999999999999E-8</v>
      </c>
      <c r="F98" s="102">
        <f t="shared" ref="F98:F122" si="13">IF(ISBLANK(D98),NA(),D98*$J$4)</f>
        <v>63.8</v>
      </c>
      <c r="G98" s="103">
        <v>4461538461.5384617</v>
      </c>
      <c r="H98" s="104">
        <v>1.804820678721162</v>
      </c>
      <c r="I98" s="104">
        <v>9.6494846412560982</v>
      </c>
      <c r="J98" s="105" t="s">
        <v>246</v>
      </c>
    </row>
    <row r="99" spans="1:11" x14ac:dyDescent="0.25">
      <c r="A99" s="114" t="s">
        <v>180</v>
      </c>
      <c r="B99" s="100" t="s">
        <v>179</v>
      </c>
      <c r="C99" s="101">
        <v>72.900000000000006</v>
      </c>
      <c r="D99" s="101">
        <v>5.22</v>
      </c>
      <c r="E99" s="102">
        <f t="shared" si="12"/>
        <v>7.2899999999999998E-8</v>
      </c>
      <c r="F99" s="102">
        <f t="shared" si="13"/>
        <v>287.09999999999997</v>
      </c>
      <c r="G99" s="103">
        <v>3938271604.938271</v>
      </c>
      <c r="H99" s="104">
        <v>2.4580331924965058</v>
      </c>
      <c r="I99" s="104">
        <v>9.5953056641785306</v>
      </c>
      <c r="J99" s="105" t="s">
        <v>246</v>
      </c>
    </row>
    <row r="100" spans="1:11" x14ac:dyDescent="0.25">
      <c r="A100" s="114" t="s">
        <v>181</v>
      </c>
      <c r="B100" s="100" t="s">
        <v>179</v>
      </c>
      <c r="C100" s="101">
        <v>2.56</v>
      </c>
      <c r="D100" s="101">
        <v>0.22700000000000001</v>
      </c>
      <c r="E100" s="102">
        <f t="shared" si="12"/>
        <v>2.5599999999999998E-9</v>
      </c>
      <c r="F100" s="102">
        <f t="shared" si="13"/>
        <v>12.485000000000001</v>
      </c>
      <c r="G100" s="103">
        <v>4876953125.000001</v>
      </c>
      <c r="H100" s="104">
        <v>1.0963885466873666</v>
      </c>
      <c r="I100" s="104">
        <v>9.6881485813755166</v>
      </c>
      <c r="J100" s="105" t="s">
        <v>246</v>
      </c>
    </row>
    <row r="101" spans="1:11" x14ac:dyDescent="0.25">
      <c r="A101" s="114" t="s">
        <v>182</v>
      </c>
      <c r="B101" s="100" t="s">
        <v>179</v>
      </c>
      <c r="C101" s="101">
        <v>5.99</v>
      </c>
      <c r="D101" s="101">
        <v>0.56699999999999995</v>
      </c>
      <c r="E101" s="102">
        <f t="shared" si="12"/>
        <v>5.9899999999999994E-9</v>
      </c>
      <c r="F101" s="102">
        <f t="shared" si="13"/>
        <v>31.184999999999999</v>
      </c>
      <c r="G101" s="103">
        <v>5206176961.6026716</v>
      </c>
      <c r="H101" s="104">
        <v>1.4939457483871503</v>
      </c>
      <c r="I101" s="104">
        <v>9.7165189259978391</v>
      </c>
      <c r="J101" s="105" t="s">
        <v>246</v>
      </c>
    </row>
    <row r="102" spans="1:11" x14ac:dyDescent="0.25">
      <c r="A102" s="114" t="s">
        <v>183</v>
      </c>
      <c r="B102" s="100" t="s">
        <v>179</v>
      </c>
      <c r="C102" s="101">
        <v>14.2</v>
      </c>
      <c r="D102" s="101">
        <v>1.44</v>
      </c>
      <c r="E102" s="102">
        <f t="shared" si="12"/>
        <v>1.4199999999999996E-8</v>
      </c>
      <c r="F102" s="102">
        <f t="shared" si="13"/>
        <v>79.2</v>
      </c>
      <c r="G102" s="103">
        <v>5577464788.7323961</v>
      </c>
      <c r="H102" s="104">
        <v>1.8987251815894932</v>
      </c>
      <c r="I102" s="104">
        <v>9.7464368372064367</v>
      </c>
      <c r="J102" s="105" t="s">
        <v>246</v>
      </c>
    </row>
    <row r="103" spans="1:11" x14ac:dyDescent="0.25">
      <c r="A103" s="114" t="s">
        <v>184</v>
      </c>
      <c r="B103" s="100" t="s">
        <v>179</v>
      </c>
      <c r="C103" s="101">
        <v>16.899999999999999</v>
      </c>
      <c r="D103" s="101">
        <v>1.1399999999999999</v>
      </c>
      <c r="E103" s="102">
        <f t="shared" si="12"/>
        <v>1.6899999999999996E-8</v>
      </c>
      <c r="F103" s="102">
        <f t="shared" si="13"/>
        <v>62.699999999999996</v>
      </c>
      <c r="G103" s="103">
        <v>3710059171.5976338</v>
      </c>
      <c r="H103" s="104">
        <v>1.7972675408307164</v>
      </c>
      <c r="I103" s="104">
        <v>9.5693808362170429</v>
      </c>
      <c r="J103" s="105" t="s">
        <v>246</v>
      </c>
    </row>
    <row r="104" spans="1:11" x14ac:dyDescent="0.25">
      <c r="A104" s="114" t="s">
        <v>185</v>
      </c>
      <c r="B104" s="100" t="s">
        <v>186</v>
      </c>
      <c r="C104" s="101">
        <v>276</v>
      </c>
      <c r="D104" s="101">
        <v>37</v>
      </c>
      <c r="E104" s="102">
        <f t="shared" si="12"/>
        <v>2.7599999999999998E-7</v>
      </c>
      <c r="F104" s="102">
        <f t="shared" si="13"/>
        <v>2035</v>
      </c>
      <c r="G104" s="103">
        <v>7373188405.797102</v>
      </c>
      <c r="H104" s="104">
        <v>3.3085644135612382</v>
      </c>
      <c r="I104" s="104">
        <v>9.8676553314960209</v>
      </c>
      <c r="J104" s="105" t="s">
        <v>246</v>
      </c>
    </row>
    <row r="105" spans="1:11" x14ac:dyDescent="0.25">
      <c r="A105" s="114" t="s">
        <v>188</v>
      </c>
      <c r="B105" s="100" t="s">
        <v>187</v>
      </c>
      <c r="C105" s="101">
        <v>10.1</v>
      </c>
      <c r="D105" s="101">
        <v>0.68200000000000005</v>
      </c>
      <c r="E105" s="102">
        <f t="shared" si="12"/>
        <v>1.0099999999999998E-8</v>
      </c>
      <c r="F105" s="102">
        <f t="shared" si="13"/>
        <v>37.510000000000005</v>
      </c>
      <c r="G105" s="103">
        <v>3713861386.1386151</v>
      </c>
      <c r="H105" s="104">
        <v>1.5741470641507227</v>
      </c>
      <c r="I105" s="104">
        <v>9.5698256903680807</v>
      </c>
      <c r="J105" s="105" t="s">
        <v>246</v>
      </c>
    </row>
    <row r="106" spans="1:11" x14ac:dyDescent="0.25">
      <c r="A106" s="114" t="s">
        <v>189</v>
      </c>
      <c r="B106" s="100" t="s">
        <v>187</v>
      </c>
      <c r="C106" s="101">
        <v>11.5</v>
      </c>
      <c r="D106" s="101">
        <v>0.57899999999999996</v>
      </c>
      <c r="E106" s="102">
        <f t="shared" si="12"/>
        <v>1.1499999999999999E-8</v>
      </c>
      <c r="F106" s="102">
        <f t="shared" si="13"/>
        <v>31.844999999999999</v>
      </c>
      <c r="G106" s="103">
        <v>2769130434.782609</v>
      </c>
      <c r="H106" s="104">
        <v>1.5030412532216799</v>
      </c>
      <c r="I106" s="104">
        <v>9.4423434128680661</v>
      </c>
      <c r="J106" s="105" t="s">
        <v>246</v>
      </c>
    </row>
    <row r="107" spans="1:11" x14ac:dyDescent="0.25">
      <c r="A107" s="114" t="s">
        <v>188</v>
      </c>
      <c r="B107" s="100" t="s">
        <v>187</v>
      </c>
      <c r="C107" s="101">
        <v>42.5</v>
      </c>
      <c r="D107" s="101">
        <v>1.73</v>
      </c>
      <c r="E107" s="102">
        <f t="shared" si="12"/>
        <v>4.2499999999999997E-8</v>
      </c>
      <c r="F107" s="102">
        <f t="shared" si="13"/>
        <v>95.15</v>
      </c>
      <c r="G107" s="103">
        <v>2238823529.4117651</v>
      </c>
      <c r="H107" s="104">
        <v>1.9784087926230391</v>
      </c>
      <c r="I107" s="104">
        <v>9.3500198625727258</v>
      </c>
      <c r="J107" s="105" t="s">
        <v>246</v>
      </c>
    </row>
    <row r="108" spans="1:11" x14ac:dyDescent="0.25">
      <c r="A108" s="114" t="s">
        <v>188</v>
      </c>
      <c r="B108" s="100" t="s">
        <v>187</v>
      </c>
      <c r="C108" s="101">
        <v>40</v>
      </c>
      <c r="D108" s="101">
        <v>1.36</v>
      </c>
      <c r="E108" s="102">
        <f t="shared" si="12"/>
        <v>3.9999999999999994E-8</v>
      </c>
      <c r="F108" s="102">
        <f t="shared" si="13"/>
        <v>74.800000000000011</v>
      </c>
      <c r="G108" s="103">
        <v>1870000000.0000005</v>
      </c>
      <c r="H108" s="104">
        <v>1.8739015978644613</v>
      </c>
      <c r="I108" s="104">
        <v>9.2718416065364995</v>
      </c>
      <c r="J108" s="105" t="s">
        <v>246</v>
      </c>
    </row>
    <row r="109" spans="1:11" x14ac:dyDescent="0.25">
      <c r="A109" s="114" t="s">
        <v>192</v>
      </c>
      <c r="B109" s="100" t="s">
        <v>190</v>
      </c>
      <c r="C109" s="101">
        <v>20.8</v>
      </c>
      <c r="D109" s="101">
        <v>2.11</v>
      </c>
      <c r="E109" s="102">
        <f t="shared" si="12"/>
        <v>2.0799999999999998E-8</v>
      </c>
      <c r="F109" s="102">
        <f t="shared" si="13"/>
        <v>116.05</v>
      </c>
      <c r="G109" s="103">
        <v>5579326923.0769234</v>
      </c>
      <c r="H109" s="104">
        <v>2.0646451447919363</v>
      </c>
      <c r="I109" s="104">
        <v>9.7465818098291734</v>
      </c>
      <c r="J109" s="105" t="s">
        <v>246</v>
      </c>
    </row>
    <row r="110" spans="1:11" x14ac:dyDescent="0.25">
      <c r="A110" s="114" t="s">
        <v>192</v>
      </c>
      <c r="B110" s="100" t="s">
        <v>190</v>
      </c>
      <c r="C110" s="101">
        <v>16.600000000000001</v>
      </c>
      <c r="D110" s="101">
        <v>1</v>
      </c>
      <c r="E110" s="102">
        <f t="shared" si="12"/>
        <v>1.66E-8</v>
      </c>
      <c r="F110" s="102">
        <f t="shared" si="13"/>
        <v>55</v>
      </c>
      <c r="G110" s="103">
        <v>3313253012.048193</v>
      </c>
      <c r="H110" s="104">
        <v>1.7403626894942439</v>
      </c>
      <c r="I110" s="104">
        <v>9.5202546014541891</v>
      </c>
      <c r="J110" s="105" t="s">
        <v>246</v>
      </c>
    </row>
    <row r="111" spans="1:11" x14ac:dyDescent="0.25">
      <c r="A111" s="115" t="s">
        <v>192</v>
      </c>
      <c r="B111" s="74" t="s">
        <v>190</v>
      </c>
      <c r="C111" s="75">
        <v>0.26200000000000001</v>
      </c>
      <c r="D111" s="75">
        <v>5.22</v>
      </c>
      <c r="E111" s="76">
        <f t="shared" si="12"/>
        <v>2.6199999999999997E-10</v>
      </c>
      <c r="F111" s="76">
        <f t="shared" si="13"/>
        <v>287.09999999999997</v>
      </c>
      <c r="G111" s="76">
        <v>1095801526717.5573</v>
      </c>
      <c r="H111" s="77">
        <v>2.4580331924965058</v>
      </c>
      <c r="I111" s="77">
        <v>12.03973190117676</v>
      </c>
      <c r="J111" s="78" t="s">
        <v>246</v>
      </c>
      <c r="K111" s="87" t="s">
        <v>244</v>
      </c>
    </row>
    <row r="112" spans="1:11" x14ac:dyDescent="0.25">
      <c r="A112" s="114" t="s">
        <v>193</v>
      </c>
      <c r="B112" s="100" t="s">
        <v>190</v>
      </c>
      <c r="C112" s="101">
        <v>4.55</v>
      </c>
      <c r="D112" s="101">
        <v>0.78500000000000003</v>
      </c>
      <c r="E112" s="102">
        <f t="shared" si="12"/>
        <v>4.5499999999999994E-9</v>
      </c>
      <c r="F112" s="102">
        <f t="shared" si="13"/>
        <v>43.175000000000004</v>
      </c>
      <c r="G112" s="103">
        <v>9489010989.0109921</v>
      </c>
      <c r="H112" s="104">
        <v>1.6352323462394964</v>
      </c>
      <c r="I112" s="104">
        <v>9.9772209495823834</v>
      </c>
      <c r="J112" s="105" t="s">
        <v>246</v>
      </c>
    </row>
    <row r="113" spans="1:10" x14ac:dyDescent="0.25">
      <c r="A113" s="114" t="s">
        <v>191</v>
      </c>
      <c r="B113" s="100" t="s">
        <v>190</v>
      </c>
      <c r="C113" s="101">
        <v>1.28</v>
      </c>
      <c r="D113" s="101">
        <v>0.115</v>
      </c>
      <c r="E113" s="102">
        <f t="shared" si="12"/>
        <v>1.2799999999999999E-9</v>
      </c>
      <c r="F113" s="102">
        <f t="shared" si="13"/>
        <v>6.3250000000000002</v>
      </c>
      <c r="G113" s="103">
        <v>4941406250</v>
      </c>
      <c r="H113" s="104">
        <v>0.80106052984785547</v>
      </c>
      <c r="I113" s="104">
        <v>9.6938505601999854</v>
      </c>
      <c r="J113" s="105" t="s">
        <v>246</v>
      </c>
    </row>
    <row r="114" spans="1:10" x14ac:dyDescent="0.25">
      <c r="A114" s="114" t="s">
        <v>191</v>
      </c>
      <c r="B114" s="100" t="s">
        <v>190</v>
      </c>
      <c r="C114" s="101">
        <v>1.46</v>
      </c>
      <c r="D114" s="101">
        <v>0.18099999999999999</v>
      </c>
      <c r="E114" s="102">
        <f t="shared" si="12"/>
        <v>1.4599999999999997E-9</v>
      </c>
      <c r="F114" s="102">
        <f t="shared" si="13"/>
        <v>9.9550000000000001</v>
      </c>
      <c r="G114" s="103">
        <v>6818493150.6849327</v>
      </c>
      <c r="H114" s="104">
        <v>0.99804126436342822</v>
      </c>
      <c r="I114" s="104">
        <v>9.8336884085789897</v>
      </c>
      <c r="J114" s="105" t="s">
        <v>246</v>
      </c>
    </row>
    <row r="115" spans="1:10" x14ac:dyDescent="0.25">
      <c r="A115" s="114" t="s">
        <v>194</v>
      </c>
      <c r="B115" s="100" t="s">
        <v>190</v>
      </c>
      <c r="C115" s="101">
        <v>1</v>
      </c>
      <c r="D115" s="101">
        <v>6.2399999999999997E-2</v>
      </c>
      <c r="E115" s="102">
        <f t="shared" si="12"/>
        <v>9.9999999999999986E-10</v>
      </c>
      <c r="F115" s="102">
        <f t="shared" si="13"/>
        <v>3.4319999999999999</v>
      </c>
      <c r="G115" s="103">
        <v>3432000000.0000005</v>
      </c>
      <c r="H115" s="104">
        <v>0.53554727917666778</v>
      </c>
      <c r="I115" s="104">
        <v>9.5355472791766669</v>
      </c>
      <c r="J115" s="105" t="s">
        <v>246</v>
      </c>
    </row>
    <row r="116" spans="1:10" x14ac:dyDescent="0.25">
      <c r="A116" s="114" t="s">
        <v>195</v>
      </c>
      <c r="B116" s="100" t="s">
        <v>190</v>
      </c>
      <c r="C116" s="101">
        <v>9.08</v>
      </c>
      <c r="D116" s="101">
        <v>0.54400000000000004</v>
      </c>
      <c r="E116" s="102">
        <f t="shared" si="12"/>
        <v>9.0799999999999993E-9</v>
      </c>
      <c r="F116" s="102">
        <f t="shared" si="13"/>
        <v>29.92</v>
      </c>
      <c r="G116" s="103">
        <v>3295154185.022027</v>
      </c>
      <c r="H116" s="104">
        <v>1.4759615891924236</v>
      </c>
      <c r="I116" s="104">
        <v>9.5178757406713377</v>
      </c>
      <c r="J116" s="105" t="s">
        <v>246</v>
      </c>
    </row>
    <row r="117" spans="1:10" x14ac:dyDescent="0.25">
      <c r="A117" s="114" t="s">
        <v>196</v>
      </c>
      <c r="B117" s="100" t="s">
        <v>190</v>
      </c>
      <c r="C117" s="101">
        <v>1.04</v>
      </c>
      <c r="D117" s="101">
        <v>7.3099999999999998E-2</v>
      </c>
      <c r="E117" s="102">
        <f t="shared" si="12"/>
        <v>1.0399999999999999E-9</v>
      </c>
      <c r="F117" s="102">
        <f t="shared" si="13"/>
        <v>4.0205000000000002</v>
      </c>
      <c r="G117" s="103">
        <v>3865865384.6153851</v>
      </c>
      <c r="H117" s="104">
        <v>0.6042800664521043</v>
      </c>
      <c r="I117" s="104">
        <v>9.5872467271533228</v>
      </c>
      <c r="J117" s="105" t="s">
        <v>246</v>
      </c>
    </row>
    <row r="118" spans="1:10" x14ac:dyDescent="0.25">
      <c r="A118" s="114" t="s">
        <v>197</v>
      </c>
      <c r="B118" s="100" t="s">
        <v>190</v>
      </c>
      <c r="C118" s="101">
        <v>17.5</v>
      </c>
      <c r="D118" s="101">
        <v>1.89</v>
      </c>
      <c r="E118" s="102">
        <f t="shared" si="12"/>
        <v>1.7499999999999998E-8</v>
      </c>
      <c r="F118" s="102">
        <f t="shared" si="13"/>
        <v>103.94999999999999</v>
      </c>
      <c r="G118" s="103">
        <v>5940000000</v>
      </c>
      <c r="H118" s="104">
        <v>2.0168244936674879</v>
      </c>
      <c r="I118" s="104">
        <v>9.7737864449811926</v>
      </c>
      <c r="J118" s="105" t="s">
        <v>246</v>
      </c>
    </row>
    <row r="119" spans="1:10" x14ac:dyDescent="0.25">
      <c r="A119" s="114" t="s">
        <v>198</v>
      </c>
      <c r="B119" s="100" t="s">
        <v>190</v>
      </c>
      <c r="C119" s="101">
        <v>2.72</v>
      </c>
      <c r="D119" s="101">
        <v>0.32400000000000001</v>
      </c>
      <c r="E119" s="102">
        <f t="shared" si="12"/>
        <v>2.7199999999999997E-9</v>
      </c>
      <c r="F119" s="102">
        <f t="shared" si="13"/>
        <v>17.82</v>
      </c>
      <c r="G119" s="103">
        <v>6551470588.2352953</v>
      </c>
      <c r="H119" s="104">
        <v>1.2509076997008559</v>
      </c>
      <c r="I119" s="104">
        <v>9.8163387956666561</v>
      </c>
      <c r="J119" s="105" t="s">
        <v>246</v>
      </c>
    </row>
    <row r="120" spans="1:10" x14ac:dyDescent="0.25">
      <c r="A120" s="114" t="s">
        <v>199</v>
      </c>
      <c r="B120" s="100" t="s">
        <v>190</v>
      </c>
      <c r="C120" s="101">
        <v>1.88</v>
      </c>
      <c r="D120" s="101">
        <v>0.109</v>
      </c>
      <c r="E120" s="102">
        <f t="shared" si="12"/>
        <v>1.8799999999999997E-9</v>
      </c>
      <c r="F120" s="102">
        <f t="shared" si="13"/>
        <v>5.9950000000000001</v>
      </c>
      <c r="G120" s="103">
        <v>3188829787.2340431</v>
      </c>
      <c r="H120" s="104">
        <v>0.77778918743486747</v>
      </c>
      <c r="I120" s="104">
        <v>9.5036313381711874</v>
      </c>
      <c r="J120" s="105" t="s">
        <v>246</v>
      </c>
    </row>
    <row r="121" spans="1:10" x14ac:dyDescent="0.25">
      <c r="A121" s="114" t="s">
        <v>200</v>
      </c>
      <c r="B121" s="100" t="s">
        <v>190</v>
      </c>
      <c r="C121" s="101">
        <v>5.64</v>
      </c>
      <c r="D121" s="101">
        <v>0.26500000000000001</v>
      </c>
      <c r="E121" s="102">
        <f t="shared" si="12"/>
        <v>5.6399999999999987E-9</v>
      </c>
      <c r="F121" s="102">
        <f t="shared" si="13"/>
        <v>14.575000000000001</v>
      </c>
      <c r="G121" s="103">
        <v>2584219858.1560292</v>
      </c>
      <c r="H121" s="104">
        <v>1.1636085634310516</v>
      </c>
      <c r="I121" s="104">
        <v>9.412329459447708</v>
      </c>
      <c r="J121" s="105" t="s">
        <v>246</v>
      </c>
    </row>
    <row r="122" spans="1:10" x14ac:dyDescent="0.25">
      <c r="A122" s="114" t="s">
        <v>201</v>
      </c>
      <c r="B122" s="100" t="s">
        <v>190</v>
      </c>
      <c r="C122" s="101">
        <v>0.42</v>
      </c>
      <c r="D122" s="101">
        <v>2.8000000000000001E-2</v>
      </c>
      <c r="E122" s="102">
        <f t="shared" si="12"/>
        <v>4.1999999999999995E-10</v>
      </c>
      <c r="F122" s="102">
        <f t="shared" si="13"/>
        <v>1.54</v>
      </c>
      <c r="G122" s="103">
        <v>3666666666.6666675</v>
      </c>
      <c r="H122" s="104">
        <v>0.18752072083646307</v>
      </c>
      <c r="I122" s="104">
        <v>9.564271430438561</v>
      </c>
      <c r="J122" s="105" t="s">
        <v>246</v>
      </c>
    </row>
    <row r="123" spans="1:10" x14ac:dyDescent="0.25">
      <c r="A123" s="114" t="s">
        <v>202</v>
      </c>
      <c r="B123" s="100" t="s">
        <v>190</v>
      </c>
      <c r="C123" s="101">
        <v>3.1</v>
      </c>
      <c r="D123" s="101">
        <v>0.191</v>
      </c>
      <c r="E123" s="102">
        <f t="shared" ref="E123:E170" si="14">IF(ISBLANK(C123), NA(),C123*$D$4)</f>
        <v>3.0999999999999996E-9</v>
      </c>
      <c r="F123" s="102">
        <f t="shared" ref="F123:F170" si="15">IF(ISBLANK(D123),NA(),D123*$J$4)</f>
        <v>10.505000000000001</v>
      </c>
      <c r="G123" s="103">
        <v>3388709677.4193554</v>
      </c>
      <c r="H123" s="104">
        <v>1.0213960567419713</v>
      </c>
      <c r="I123" s="104">
        <v>9.5300343629076973</v>
      </c>
      <c r="J123" s="105" t="s">
        <v>246</v>
      </c>
    </row>
    <row r="124" spans="1:10" x14ac:dyDescent="0.25">
      <c r="A124" s="114" t="s">
        <v>203</v>
      </c>
      <c r="B124" s="100" t="s">
        <v>190</v>
      </c>
      <c r="C124" s="101">
        <v>2.21</v>
      </c>
      <c r="D124" s="101">
        <v>0.115</v>
      </c>
      <c r="E124" s="102">
        <f t="shared" si="14"/>
        <v>2.2099999999999996E-9</v>
      </c>
      <c r="F124" s="102">
        <f t="shared" si="15"/>
        <v>6.3250000000000002</v>
      </c>
      <c r="G124" s="103">
        <v>2861990950.2262449</v>
      </c>
      <c r="H124" s="104">
        <v>0.80106052984785547</v>
      </c>
      <c r="I124" s="104">
        <v>9.4566682561627431</v>
      </c>
      <c r="J124" s="105" t="s">
        <v>246</v>
      </c>
    </row>
    <row r="125" spans="1:10" x14ac:dyDescent="0.25">
      <c r="A125" s="114" t="s">
        <v>204</v>
      </c>
      <c r="B125" s="100" t="s">
        <v>190</v>
      </c>
      <c r="C125" s="101">
        <v>0.2</v>
      </c>
      <c r="D125" s="101">
        <v>1.3299999999999999E-2</v>
      </c>
      <c r="E125" s="102">
        <f t="shared" si="14"/>
        <v>1.9999999999999998E-10</v>
      </c>
      <c r="F125" s="102">
        <f t="shared" si="15"/>
        <v>0.73149999999999993</v>
      </c>
      <c r="G125" s="103">
        <v>3657500000</v>
      </c>
      <c r="H125" s="104">
        <v>-0.13578566953867038</v>
      </c>
      <c r="I125" s="104">
        <v>9.5631843347973469</v>
      </c>
      <c r="J125" s="105" t="s">
        <v>246</v>
      </c>
    </row>
    <row r="126" spans="1:10" x14ac:dyDescent="0.25">
      <c r="A126" s="114" t="s">
        <v>205</v>
      </c>
      <c r="B126" s="100" t="s">
        <v>190</v>
      </c>
      <c r="C126" s="101">
        <v>9.7699999999999995E-2</v>
      </c>
      <c r="D126" s="101">
        <v>1.89E-2</v>
      </c>
      <c r="E126" s="102">
        <f t="shared" si="14"/>
        <v>9.7699999999999983E-11</v>
      </c>
      <c r="F126" s="102">
        <f t="shared" si="15"/>
        <v>1.0395000000000001</v>
      </c>
      <c r="G126" s="103">
        <v>10639713408.393044</v>
      </c>
      <c r="H126" s="104">
        <v>1.6824493667488023E-2</v>
      </c>
      <c r="I126" s="104">
        <v>10.026929929948714</v>
      </c>
      <c r="J126" s="105" t="s">
        <v>246</v>
      </c>
    </row>
    <row r="127" spans="1:10" x14ac:dyDescent="0.25">
      <c r="A127" s="114" t="s">
        <v>205</v>
      </c>
      <c r="B127" s="100" t="s">
        <v>190</v>
      </c>
      <c r="C127" s="101">
        <v>0.27900000000000003</v>
      </c>
      <c r="D127" s="101">
        <v>4.7E-2</v>
      </c>
      <c r="E127" s="102">
        <f t="shared" si="14"/>
        <v>2.7899999999999997E-10</v>
      </c>
      <c r="F127" s="102">
        <f t="shared" si="15"/>
        <v>2.585</v>
      </c>
      <c r="G127" s="103">
        <v>9265232974.9103947</v>
      </c>
      <c r="H127" s="104">
        <v>0.4124605474299613</v>
      </c>
      <c r="I127" s="104">
        <v>9.966856344156362</v>
      </c>
      <c r="J127" s="105" t="s">
        <v>246</v>
      </c>
    </row>
    <row r="128" spans="1:10" x14ac:dyDescent="0.25">
      <c r="A128" s="114" t="s">
        <v>205</v>
      </c>
      <c r="B128" s="100" t="s">
        <v>190</v>
      </c>
      <c r="C128" s="101">
        <v>0.67500000000000004</v>
      </c>
      <c r="D128" s="101">
        <v>0.128</v>
      </c>
      <c r="E128" s="102">
        <f t="shared" si="14"/>
        <v>6.7499999999999994E-10</v>
      </c>
      <c r="F128" s="102">
        <f t="shared" si="15"/>
        <v>7.04</v>
      </c>
      <c r="G128" s="103">
        <v>10429629629.629631</v>
      </c>
      <c r="H128" s="104">
        <v>0.84757265914211211</v>
      </c>
      <c r="I128" s="104">
        <v>10.018268886311086</v>
      </c>
      <c r="J128" s="105" t="s">
        <v>246</v>
      </c>
    </row>
    <row r="129" spans="1:10" x14ac:dyDescent="0.25">
      <c r="A129" s="114" t="s">
        <v>205</v>
      </c>
      <c r="B129" s="100" t="s">
        <v>190</v>
      </c>
      <c r="C129" s="101">
        <v>0.93700000000000006</v>
      </c>
      <c r="D129" s="101">
        <v>0.11600000000000001</v>
      </c>
      <c r="E129" s="102">
        <f t="shared" si="14"/>
        <v>9.3699999999999997E-10</v>
      </c>
      <c r="F129" s="102">
        <f t="shared" si="15"/>
        <v>6.38</v>
      </c>
      <c r="G129" s="103">
        <v>6808964781.2166491</v>
      </c>
      <c r="H129" s="104">
        <v>0.80482067872116225</v>
      </c>
      <c r="I129" s="104">
        <v>9.8330810878333832</v>
      </c>
      <c r="J129" s="105" t="s">
        <v>246</v>
      </c>
    </row>
    <row r="130" spans="1:10" x14ac:dyDescent="0.25">
      <c r="A130" s="114" t="s">
        <v>205</v>
      </c>
      <c r="B130" s="100" t="s">
        <v>190</v>
      </c>
      <c r="C130" s="101">
        <v>0.999</v>
      </c>
      <c r="D130" s="101">
        <v>0.114</v>
      </c>
      <c r="E130" s="102">
        <f t="shared" si="14"/>
        <v>9.9899999999999976E-10</v>
      </c>
      <c r="F130" s="102">
        <f t="shared" si="15"/>
        <v>6.2700000000000005</v>
      </c>
      <c r="G130" s="103">
        <v>6276276276.2762785</v>
      </c>
      <c r="H130" s="104">
        <v>0.79726754083071638</v>
      </c>
      <c r="I130" s="104">
        <v>9.797702052604734</v>
      </c>
      <c r="J130" s="105" t="s">
        <v>246</v>
      </c>
    </row>
    <row r="131" spans="1:10" x14ac:dyDescent="0.25">
      <c r="A131" s="114" t="s">
        <v>206</v>
      </c>
      <c r="B131" s="100" t="s">
        <v>190</v>
      </c>
      <c r="C131" s="101">
        <v>0.90500000000000003</v>
      </c>
      <c r="D131" s="101">
        <v>0.191</v>
      </c>
      <c r="E131" s="102">
        <f t="shared" si="14"/>
        <v>9.0499999999999987E-10</v>
      </c>
      <c r="F131" s="102">
        <f t="shared" si="15"/>
        <v>10.505000000000001</v>
      </c>
      <c r="G131" s="103">
        <v>11607734806.629837</v>
      </c>
      <c r="H131" s="104">
        <v>1.0213960567419713</v>
      </c>
      <c r="I131" s="104">
        <v>10.064747477536768</v>
      </c>
      <c r="J131" s="105" t="s">
        <v>246</v>
      </c>
    </row>
    <row r="132" spans="1:10" x14ac:dyDescent="0.25">
      <c r="A132" s="114" t="s">
        <v>206</v>
      </c>
      <c r="B132" s="100" t="s">
        <v>190</v>
      </c>
      <c r="C132" s="101">
        <v>1.04</v>
      </c>
      <c r="D132" s="101">
        <v>0.191</v>
      </c>
      <c r="E132" s="102">
        <f t="shared" si="14"/>
        <v>1.0399999999999999E-9</v>
      </c>
      <c r="F132" s="102">
        <f t="shared" si="15"/>
        <v>10.505000000000001</v>
      </c>
      <c r="G132" s="103">
        <v>10100961538.46154</v>
      </c>
      <c r="H132" s="104">
        <v>1.0213960567419713</v>
      </c>
      <c r="I132" s="104">
        <v>10.00436271744319</v>
      </c>
      <c r="J132" s="105" t="s">
        <v>246</v>
      </c>
    </row>
    <row r="133" spans="1:10" x14ac:dyDescent="0.25">
      <c r="A133" s="114" t="s">
        <v>206</v>
      </c>
      <c r="B133" s="100" t="s">
        <v>190</v>
      </c>
      <c r="C133" s="101">
        <v>0.877</v>
      </c>
      <c r="D133" s="101">
        <v>0.14000000000000001</v>
      </c>
      <c r="E133" s="102">
        <f t="shared" si="14"/>
        <v>8.7699999999999987E-10</v>
      </c>
      <c r="F133" s="102">
        <f t="shared" si="15"/>
        <v>7.7000000000000011</v>
      </c>
      <c r="G133" s="103">
        <v>8779931584.9486904</v>
      </c>
      <c r="H133" s="104">
        <v>0.88649072517248184</v>
      </c>
      <c r="I133" s="104">
        <v>9.9434911318064412</v>
      </c>
      <c r="J133" s="105" t="s">
        <v>246</v>
      </c>
    </row>
    <row r="134" spans="1:10" x14ac:dyDescent="0.25">
      <c r="A134" s="114" t="s">
        <v>206</v>
      </c>
      <c r="B134" s="100" t="s">
        <v>190</v>
      </c>
      <c r="C134" s="101">
        <v>0.82299999999999995</v>
      </c>
      <c r="D134" s="101">
        <v>0.105</v>
      </c>
      <c r="E134" s="102">
        <f t="shared" si="14"/>
        <v>8.2299999999999985E-10</v>
      </c>
      <c r="F134" s="102">
        <f t="shared" si="15"/>
        <v>5.7749999999999995</v>
      </c>
      <c r="G134" s="103">
        <v>7017010935.6014585</v>
      </c>
      <c r="H134" s="104">
        <v>0.76155198856418183</v>
      </c>
      <c r="I134" s="104">
        <v>9.8461521533519107</v>
      </c>
      <c r="J134" s="105" t="s">
        <v>246</v>
      </c>
    </row>
    <row r="135" spans="1:10" x14ac:dyDescent="0.25">
      <c r="A135" s="114" t="s">
        <v>206</v>
      </c>
      <c r="B135" s="100" t="s">
        <v>190</v>
      </c>
      <c r="C135" s="101">
        <v>0.60799999999999998</v>
      </c>
      <c r="D135" s="101">
        <v>5.6099999999999997E-2</v>
      </c>
      <c r="E135" s="102">
        <f t="shared" si="14"/>
        <v>6.0799999999999986E-10</v>
      </c>
      <c r="F135" s="102">
        <f t="shared" si="15"/>
        <v>3.0854999999999997</v>
      </c>
      <c r="G135" s="103">
        <v>5074835526.3157902</v>
      </c>
      <c r="H135" s="104">
        <v>0.48932555075040518</v>
      </c>
      <c r="I135" s="104">
        <v>9.7054219714776693</v>
      </c>
      <c r="J135" s="105" t="s">
        <v>246</v>
      </c>
    </row>
    <row r="136" spans="1:10" x14ac:dyDescent="0.25">
      <c r="A136" s="114" t="s">
        <v>206</v>
      </c>
      <c r="B136" s="100" t="s">
        <v>190</v>
      </c>
      <c r="C136" s="101">
        <v>0.66300000000000003</v>
      </c>
      <c r="D136" s="101">
        <v>5.96E-2</v>
      </c>
      <c r="E136" s="102">
        <f t="shared" si="14"/>
        <v>6.6299999999999999E-10</v>
      </c>
      <c r="F136" s="102">
        <f t="shared" si="15"/>
        <v>3.278</v>
      </c>
      <c r="G136" s="103">
        <v>4944193061.8401213</v>
      </c>
      <c r="H136" s="104">
        <v>0.5156089492344802</v>
      </c>
      <c r="I136" s="104">
        <v>9.6940954208297061</v>
      </c>
      <c r="J136" s="105" t="s">
        <v>246</v>
      </c>
    </row>
    <row r="137" spans="1:10" x14ac:dyDescent="0.25">
      <c r="A137" s="114" t="s">
        <v>206</v>
      </c>
      <c r="B137" s="100" t="s">
        <v>190</v>
      </c>
      <c r="C137" s="101">
        <v>0.76</v>
      </c>
      <c r="D137" s="101">
        <v>0.126</v>
      </c>
      <c r="E137" s="102">
        <f t="shared" si="14"/>
        <v>7.5999999999999986E-10</v>
      </c>
      <c r="F137" s="102">
        <f t="shared" si="15"/>
        <v>6.93</v>
      </c>
      <c r="G137" s="103">
        <v>9118421052.6315804</v>
      </c>
      <c r="H137" s="104">
        <v>0.84073323461180671</v>
      </c>
      <c r="I137" s="104">
        <v>9.9599196423310143</v>
      </c>
      <c r="J137" s="105" t="s">
        <v>246</v>
      </c>
    </row>
    <row r="138" spans="1:10" x14ac:dyDescent="0.25">
      <c r="A138" s="114" t="s">
        <v>206</v>
      </c>
      <c r="B138" s="100" t="s">
        <v>190</v>
      </c>
      <c r="C138" s="101">
        <v>1.06</v>
      </c>
      <c r="D138" s="101">
        <v>0.17899999999999999</v>
      </c>
      <c r="E138" s="102">
        <f t="shared" si="14"/>
        <v>1.0599999999999999E-9</v>
      </c>
      <c r="F138" s="102">
        <f t="shared" si="15"/>
        <v>9.8449999999999989</v>
      </c>
      <c r="G138" s="103">
        <v>9287735849.0566044</v>
      </c>
      <c r="H138" s="104">
        <v>0.99321572047413687</v>
      </c>
      <c r="I138" s="104">
        <v>9.9679098552093652</v>
      </c>
      <c r="J138" s="105" t="s">
        <v>246</v>
      </c>
    </row>
    <row r="139" spans="1:10" x14ac:dyDescent="0.25">
      <c r="A139" s="114" t="s">
        <v>206</v>
      </c>
      <c r="B139" s="100" t="s">
        <v>190</v>
      </c>
      <c r="C139" s="101">
        <v>1.08</v>
      </c>
      <c r="D139" s="101">
        <v>0.158</v>
      </c>
      <c r="E139" s="102">
        <f t="shared" si="14"/>
        <v>1.08E-9</v>
      </c>
      <c r="F139" s="102">
        <f t="shared" si="15"/>
        <v>8.69</v>
      </c>
      <c r="G139" s="103">
        <v>8046296296.2962961</v>
      </c>
      <c r="H139" s="104">
        <v>0.93901977644866641</v>
      </c>
      <c r="I139" s="104">
        <v>9.9055960209617151</v>
      </c>
      <c r="J139" s="105" t="s">
        <v>246</v>
      </c>
    </row>
    <row r="140" spans="1:10" x14ac:dyDescent="0.25">
      <c r="A140" s="114" t="s">
        <v>206</v>
      </c>
      <c r="B140" s="100" t="s">
        <v>190</v>
      </c>
      <c r="C140" s="101">
        <v>1.1000000000000001</v>
      </c>
      <c r="D140" s="101">
        <v>0.224</v>
      </c>
      <c r="E140" s="102">
        <f t="shared" si="14"/>
        <v>1.0999999999999999E-9</v>
      </c>
      <c r="F140" s="102">
        <f t="shared" si="15"/>
        <v>12.32</v>
      </c>
      <c r="G140" s="103">
        <v>11200000000.000002</v>
      </c>
      <c r="H140" s="104">
        <v>1.0906107078284066</v>
      </c>
      <c r="I140" s="104">
        <v>10.04921802267018</v>
      </c>
      <c r="J140" s="105" t="s">
        <v>246</v>
      </c>
    </row>
    <row r="141" spans="1:10" x14ac:dyDescent="0.25">
      <c r="A141" s="114" t="s">
        <v>206</v>
      </c>
      <c r="B141" s="100" t="s">
        <v>190</v>
      </c>
      <c r="C141" s="101">
        <v>1.1299999999999999</v>
      </c>
      <c r="D141" s="101">
        <v>0.23100000000000001</v>
      </c>
      <c r="E141" s="102">
        <f t="shared" si="14"/>
        <v>1.1299999999999998E-9</v>
      </c>
      <c r="F141" s="102">
        <f t="shared" si="15"/>
        <v>12.705</v>
      </c>
      <c r="G141" s="103">
        <v>11243362831.85841</v>
      </c>
      <c r="H141" s="104">
        <v>1.1039746693863881</v>
      </c>
      <c r="I141" s="104">
        <v>10.050896225902967</v>
      </c>
      <c r="J141" s="105" t="s">
        <v>246</v>
      </c>
    </row>
    <row r="142" spans="1:10" x14ac:dyDescent="0.25">
      <c r="A142" s="114" t="s">
        <v>206</v>
      </c>
      <c r="B142" s="100" t="s">
        <v>190</v>
      </c>
      <c r="C142" s="101">
        <v>1.04</v>
      </c>
      <c r="D142" s="101">
        <v>0.17699999999999999</v>
      </c>
      <c r="E142" s="102">
        <f t="shared" si="14"/>
        <v>1.0399999999999999E-9</v>
      </c>
      <c r="F142" s="102">
        <f t="shared" si="15"/>
        <v>9.7349999999999994</v>
      </c>
      <c r="G142" s="103">
        <v>9360576923.0769234</v>
      </c>
      <c r="H142" s="104">
        <v>0.98833595585605027</v>
      </c>
      <c r="I142" s="104">
        <v>9.9713026165572689</v>
      </c>
      <c r="J142" s="105" t="s">
        <v>246</v>
      </c>
    </row>
    <row r="143" spans="1:10" x14ac:dyDescent="0.25">
      <c r="A143" s="114" t="s">
        <v>206</v>
      </c>
      <c r="B143" s="100" t="s">
        <v>190</v>
      </c>
      <c r="C143" s="101">
        <v>1.02</v>
      </c>
      <c r="D143" s="101">
        <v>0.187</v>
      </c>
      <c r="E143" s="102">
        <f t="shared" si="14"/>
        <v>1.0199999999999998E-9</v>
      </c>
      <c r="F143" s="102">
        <f t="shared" si="15"/>
        <v>10.285</v>
      </c>
      <c r="G143" s="103">
        <v>10083333333.333336</v>
      </c>
      <c r="H143" s="104">
        <v>1.0122042960307427</v>
      </c>
      <c r="I143" s="104">
        <v>10.003604124268826</v>
      </c>
      <c r="J143" s="105" t="s">
        <v>246</v>
      </c>
    </row>
    <row r="144" spans="1:10" x14ac:dyDescent="0.25">
      <c r="A144" s="114" t="s">
        <v>206</v>
      </c>
      <c r="B144" s="100" t="s">
        <v>190</v>
      </c>
      <c r="C144" s="101">
        <v>1.1299999999999999</v>
      </c>
      <c r="D144" s="101">
        <v>0.20100000000000001</v>
      </c>
      <c r="E144" s="102">
        <f t="shared" si="14"/>
        <v>1.1299999999999998E-9</v>
      </c>
      <c r="F144" s="102">
        <f t="shared" si="15"/>
        <v>11.055000000000001</v>
      </c>
      <c r="G144" s="103">
        <v>9783185840.7079678</v>
      </c>
      <c r="H144" s="104">
        <v>1.0435587469147327</v>
      </c>
      <c r="I144" s="104">
        <v>9.9904803034313119</v>
      </c>
      <c r="J144" s="105" t="s">
        <v>246</v>
      </c>
    </row>
    <row r="145" spans="1:10" x14ac:dyDescent="0.25">
      <c r="A145" s="114" t="s">
        <v>206</v>
      </c>
      <c r="B145" s="100" t="s">
        <v>190</v>
      </c>
      <c r="C145" s="101">
        <v>0.34699999999999998</v>
      </c>
      <c r="D145" s="101">
        <v>5.4300000000000001E-2</v>
      </c>
      <c r="E145" s="102">
        <f t="shared" si="14"/>
        <v>3.4699999999999994E-10</v>
      </c>
      <c r="F145" s="102">
        <f t="shared" si="15"/>
        <v>2.9864999999999999</v>
      </c>
      <c r="G145" s="103">
        <v>8606628242.0749302</v>
      </c>
      <c r="H145" s="104">
        <v>0.47516251908309076</v>
      </c>
      <c r="I145" s="104">
        <v>9.9348330442922155</v>
      </c>
      <c r="J145" s="105" t="s">
        <v>246</v>
      </c>
    </row>
    <row r="146" spans="1:10" x14ac:dyDescent="0.25">
      <c r="A146" s="114" t="s">
        <v>206</v>
      </c>
      <c r="B146" s="100" t="s">
        <v>190</v>
      </c>
      <c r="C146" s="101">
        <v>0.33100000000000002</v>
      </c>
      <c r="D146" s="101">
        <v>4.7300000000000002E-2</v>
      </c>
      <c r="E146" s="102">
        <f t="shared" si="14"/>
        <v>3.3099999999999999E-10</v>
      </c>
      <c r="F146" s="102">
        <f t="shared" si="15"/>
        <v>2.6015000000000001</v>
      </c>
      <c r="G146" s="103">
        <v>7859516616.3142004</v>
      </c>
      <c r="H146" s="104">
        <v>0.41522383023205539</v>
      </c>
      <c r="I146" s="104">
        <v>9.8953958364563359</v>
      </c>
      <c r="J146" s="105" t="s">
        <v>246</v>
      </c>
    </row>
    <row r="147" spans="1:10" x14ac:dyDescent="0.25">
      <c r="A147" s="114" t="s">
        <v>206</v>
      </c>
      <c r="B147" s="100" t="s">
        <v>190</v>
      </c>
      <c r="C147" s="101">
        <v>0.37</v>
      </c>
      <c r="D147" s="101">
        <v>4.3799999999999999E-2</v>
      </c>
      <c r="E147" s="102">
        <f t="shared" si="14"/>
        <v>3.6999999999999996E-10</v>
      </c>
      <c r="F147" s="102">
        <f t="shared" si="15"/>
        <v>2.4089999999999998</v>
      </c>
      <c r="G147" s="103">
        <v>6510810810.810811</v>
      </c>
      <c r="H147" s="104">
        <v>0.3818367999983433</v>
      </c>
      <c r="I147" s="104">
        <v>9.813635075931348</v>
      </c>
      <c r="J147" s="105" t="s">
        <v>246</v>
      </c>
    </row>
    <row r="148" spans="1:10" x14ac:dyDescent="0.25">
      <c r="A148" s="114" t="s">
        <v>206</v>
      </c>
      <c r="B148" s="100" t="s">
        <v>190</v>
      </c>
      <c r="C148" s="101">
        <v>0.34300000000000003</v>
      </c>
      <c r="D148" s="101">
        <v>2.2800000000000001E-2</v>
      </c>
      <c r="E148" s="102">
        <f t="shared" si="14"/>
        <v>3.4299999999999995E-10</v>
      </c>
      <c r="F148" s="102">
        <f t="shared" si="15"/>
        <v>1.254</v>
      </c>
      <c r="G148" s="103">
        <v>3655976676.38484</v>
      </c>
      <c r="H148" s="104">
        <v>9.8297536494697635E-2</v>
      </c>
      <c r="I148" s="104">
        <v>9.5630034164519255</v>
      </c>
      <c r="J148" s="105" t="s">
        <v>246</v>
      </c>
    </row>
    <row r="149" spans="1:10" x14ac:dyDescent="0.25">
      <c r="A149" s="114" t="s">
        <v>206</v>
      </c>
      <c r="B149" s="100" t="s">
        <v>190</v>
      </c>
      <c r="C149" s="101">
        <v>0.42899999999999999</v>
      </c>
      <c r="D149" s="101">
        <v>4.7300000000000002E-2</v>
      </c>
      <c r="E149" s="102">
        <f t="shared" si="14"/>
        <v>4.2899999999999991E-10</v>
      </c>
      <c r="F149" s="102">
        <f t="shared" si="15"/>
        <v>2.6015000000000001</v>
      </c>
      <c r="G149" s="103">
        <v>6064102564.1025658</v>
      </c>
      <c r="H149" s="104">
        <v>0.41522383023205539</v>
      </c>
      <c r="I149" s="104">
        <v>9.7827665380473317</v>
      </c>
      <c r="J149" s="105" t="s">
        <v>246</v>
      </c>
    </row>
    <row r="150" spans="1:10" x14ac:dyDescent="0.25">
      <c r="A150" s="114" t="s">
        <v>206</v>
      </c>
      <c r="B150" s="100" t="s">
        <v>190</v>
      </c>
      <c r="C150" s="101">
        <v>0.46800000000000003</v>
      </c>
      <c r="D150" s="101">
        <v>5.0799999999999998E-2</v>
      </c>
      <c r="E150" s="102">
        <f t="shared" si="14"/>
        <v>4.6799999999999993E-10</v>
      </c>
      <c r="F150" s="102">
        <f t="shared" si="15"/>
        <v>2.794</v>
      </c>
      <c r="G150" s="103">
        <v>5970085470.0854712</v>
      </c>
      <c r="H150" s="104">
        <v>0.44622640177816303</v>
      </c>
      <c r="I150" s="104">
        <v>9.7759805487040374</v>
      </c>
      <c r="J150" s="105" t="s">
        <v>246</v>
      </c>
    </row>
    <row r="151" spans="1:10" x14ac:dyDescent="0.25">
      <c r="A151" s="114" t="s">
        <v>206</v>
      </c>
      <c r="B151" s="100" t="s">
        <v>190</v>
      </c>
      <c r="C151" s="101">
        <v>0.45200000000000001</v>
      </c>
      <c r="D151" s="101">
        <v>7.1800000000000003E-2</v>
      </c>
      <c r="E151" s="102">
        <f t="shared" si="14"/>
        <v>4.5199999999999994E-10</v>
      </c>
      <c r="F151" s="102">
        <f t="shared" si="15"/>
        <v>3.9490000000000003</v>
      </c>
      <c r="G151" s="103">
        <v>8736725663.7168159</v>
      </c>
      <c r="H151" s="104">
        <v>0.59648713373654416</v>
      </c>
      <c r="I151" s="104">
        <v>9.9413486989251609</v>
      </c>
      <c r="J151" s="105" t="s">
        <v>246</v>
      </c>
    </row>
    <row r="152" spans="1:10" x14ac:dyDescent="0.25">
      <c r="A152" s="114" t="s">
        <v>206</v>
      </c>
      <c r="B152" s="100" t="s">
        <v>190</v>
      </c>
      <c r="C152" s="101">
        <v>0.40500000000000003</v>
      </c>
      <c r="D152" s="101">
        <v>6.3100000000000003E-2</v>
      </c>
      <c r="E152" s="102">
        <f t="shared" si="14"/>
        <v>4.0499999999999995E-10</v>
      </c>
      <c r="F152" s="102">
        <f t="shared" si="15"/>
        <v>3.4705000000000004</v>
      </c>
      <c r="G152" s="103">
        <v>8569135802.4691381</v>
      </c>
      <c r="H152" s="104">
        <v>0.54039204873837809</v>
      </c>
      <c r="I152" s="104">
        <v>9.9329370255237084</v>
      </c>
      <c r="J152" s="105" t="s">
        <v>246</v>
      </c>
    </row>
    <row r="153" spans="1:10" x14ac:dyDescent="0.25">
      <c r="A153" s="114" t="s">
        <v>206</v>
      </c>
      <c r="B153" s="100" t="s">
        <v>190</v>
      </c>
      <c r="C153" s="101">
        <v>0.38600000000000001</v>
      </c>
      <c r="D153" s="101">
        <v>5.0799999999999998E-2</v>
      </c>
      <c r="E153" s="102">
        <f t="shared" si="14"/>
        <v>3.8599999999999996E-10</v>
      </c>
      <c r="F153" s="102">
        <f t="shared" si="15"/>
        <v>2.794</v>
      </c>
      <c r="G153" s="103">
        <v>7238341968.9119177</v>
      </c>
      <c r="H153" s="104">
        <v>0.44622640177816303</v>
      </c>
      <c r="I153" s="104">
        <v>9.8596390971064078</v>
      </c>
      <c r="J153" s="105" t="s">
        <v>246</v>
      </c>
    </row>
    <row r="154" spans="1:10" x14ac:dyDescent="0.25">
      <c r="A154" s="114" t="s">
        <v>206</v>
      </c>
      <c r="B154" s="100" t="s">
        <v>190</v>
      </c>
      <c r="C154" s="101">
        <v>0.38600000000000001</v>
      </c>
      <c r="D154" s="101">
        <v>5.6099999999999997E-2</v>
      </c>
      <c r="E154" s="102">
        <f t="shared" si="14"/>
        <v>3.8599999999999996E-10</v>
      </c>
      <c r="F154" s="102">
        <f t="shared" si="15"/>
        <v>3.0854999999999997</v>
      </c>
      <c r="G154" s="103">
        <v>7993523316.0621758</v>
      </c>
      <c r="H154" s="104">
        <v>0.48932555075040518</v>
      </c>
      <c r="I154" s="104">
        <v>9.9027382460786502</v>
      </c>
      <c r="J154" s="105" t="s">
        <v>246</v>
      </c>
    </row>
    <row r="155" spans="1:10" x14ac:dyDescent="0.25">
      <c r="A155" s="114" t="s">
        <v>206</v>
      </c>
      <c r="B155" s="100" t="s">
        <v>190</v>
      </c>
      <c r="C155" s="101">
        <v>0.39800000000000002</v>
      </c>
      <c r="D155" s="101">
        <v>5.6099999999999997E-2</v>
      </c>
      <c r="E155" s="102">
        <f t="shared" si="14"/>
        <v>3.9799999999999997E-10</v>
      </c>
      <c r="F155" s="102">
        <f t="shared" si="15"/>
        <v>3.0854999999999997</v>
      </c>
      <c r="G155" s="103">
        <v>7752512562.8140697</v>
      </c>
      <c r="H155" s="104">
        <v>0.48932555075040518</v>
      </c>
      <c r="I155" s="104">
        <v>9.8894424786767168</v>
      </c>
      <c r="J155" s="105" t="s">
        <v>246</v>
      </c>
    </row>
    <row r="156" spans="1:10" x14ac:dyDescent="0.25">
      <c r="A156" s="114" t="s">
        <v>206</v>
      </c>
      <c r="B156" s="100" t="s">
        <v>190</v>
      </c>
      <c r="C156" s="101">
        <v>1.28</v>
      </c>
      <c r="D156" s="101">
        <v>0.151</v>
      </c>
      <c r="E156" s="102">
        <f t="shared" si="14"/>
        <v>1.2799999999999999E-9</v>
      </c>
      <c r="F156" s="102">
        <f t="shared" si="15"/>
        <v>8.3049999999999997</v>
      </c>
      <c r="G156" s="103">
        <v>6488281250</v>
      </c>
      <c r="H156" s="104">
        <v>0.91933963678741315</v>
      </c>
      <c r="I156" s="104">
        <v>9.8121296671395442</v>
      </c>
      <c r="J156" s="105" t="s">
        <v>246</v>
      </c>
    </row>
    <row r="157" spans="1:10" x14ac:dyDescent="0.25">
      <c r="A157" s="114" t="s">
        <v>206</v>
      </c>
      <c r="B157" s="100" t="s">
        <v>190</v>
      </c>
      <c r="C157" s="101">
        <v>1.1499999999999999</v>
      </c>
      <c r="D157" s="101">
        <v>0.10199999999999999</v>
      </c>
      <c r="E157" s="102">
        <f t="shared" si="14"/>
        <v>1.1499999999999998E-9</v>
      </c>
      <c r="F157" s="102">
        <f t="shared" si="15"/>
        <v>5.6099999999999994</v>
      </c>
      <c r="G157" s="103">
        <v>4878260869.565218</v>
      </c>
      <c r="H157" s="104">
        <v>0.74896286125616129</v>
      </c>
      <c r="I157" s="104">
        <v>9.6882650209025485</v>
      </c>
      <c r="J157" s="105" t="s">
        <v>246</v>
      </c>
    </row>
    <row r="158" spans="1:10" x14ac:dyDescent="0.25">
      <c r="A158" s="114" t="s">
        <v>206</v>
      </c>
      <c r="B158" s="100" t="s">
        <v>190</v>
      </c>
      <c r="C158" s="101">
        <v>1.1200000000000001</v>
      </c>
      <c r="D158" s="101">
        <v>6.4799999999999996E-2</v>
      </c>
      <c r="E158" s="102">
        <f t="shared" si="14"/>
        <v>1.1199999999999999E-9</v>
      </c>
      <c r="F158" s="102">
        <f t="shared" si="15"/>
        <v>3.5639999999999996</v>
      </c>
      <c r="G158" s="103">
        <v>3182142857.1428571</v>
      </c>
      <c r="H158" s="104">
        <v>0.55193769536483706</v>
      </c>
      <c r="I158" s="104">
        <v>9.5027196726946546</v>
      </c>
      <c r="J158" s="105" t="s">
        <v>246</v>
      </c>
    </row>
    <row r="159" spans="1:10" x14ac:dyDescent="0.25">
      <c r="A159" s="114" t="s">
        <v>206</v>
      </c>
      <c r="B159" s="100" t="s">
        <v>190</v>
      </c>
      <c r="C159" s="101">
        <v>0.98299999999999998</v>
      </c>
      <c r="D159" s="101">
        <v>0.10199999999999999</v>
      </c>
      <c r="E159" s="102">
        <f t="shared" si="14"/>
        <v>9.8299999999999981E-10</v>
      </c>
      <c r="F159" s="102">
        <f t="shared" si="15"/>
        <v>5.6099999999999994</v>
      </c>
      <c r="G159" s="103">
        <v>5707019328.5859623</v>
      </c>
      <c r="H159" s="104">
        <v>0.74896286125616129</v>
      </c>
      <c r="I159" s="104">
        <v>9.7564093434240249</v>
      </c>
      <c r="J159" s="105" t="s">
        <v>246</v>
      </c>
    </row>
    <row r="160" spans="1:10" x14ac:dyDescent="0.25">
      <c r="A160" s="114" t="s">
        <v>206</v>
      </c>
      <c r="B160" s="100" t="s">
        <v>190</v>
      </c>
      <c r="C160" s="101">
        <v>1.08</v>
      </c>
      <c r="D160" s="101">
        <v>0.107</v>
      </c>
      <c r="E160" s="102">
        <f t="shared" si="14"/>
        <v>1.08E-9</v>
      </c>
      <c r="F160" s="102">
        <f t="shared" si="15"/>
        <v>5.8849999999999998</v>
      </c>
      <c r="G160" s="103">
        <v>5449074074.0740738</v>
      </c>
      <c r="H160" s="104">
        <v>0.76974646717945339</v>
      </c>
      <c r="I160" s="104">
        <v>9.7363227116925035</v>
      </c>
      <c r="J160" s="105" t="s">
        <v>246</v>
      </c>
    </row>
    <row r="161" spans="1:10" x14ac:dyDescent="0.25">
      <c r="A161" s="114" t="s">
        <v>206</v>
      </c>
      <c r="B161" s="100" t="s">
        <v>190</v>
      </c>
      <c r="C161" s="101">
        <v>1.2</v>
      </c>
      <c r="D161" s="101">
        <v>9.2799999999999994E-2</v>
      </c>
      <c r="E161" s="102">
        <f t="shared" si="14"/>
        <v>1.1999999999999998E-9</v>
      </c>
      <c r="F161" s="102">
        <f t="shared" si="15"/>
        <v>5.1039999999999992</v>
      </c>
      <c r="G161" s="103">
        <v>4253333333.3333335</v>
      </c>
      <c r="H161" s="104">
        <v>0.70791066571310579</v>
      </c>
      <c r="I161" s="104">
        <v>9.6287294196654791</v>
      </c>
      <c r="J161" s="105" t="s">
        <v>246</v>
      </c>
    </row>
    <row r="162" spans="1:10" x14ac:dyDescent="0.25">
      <c r="A162" s="114" t="s">
        <v>206</v>
      </c>
      <c r="B162" s="100" t="s">
        <v>190</v>
      </c>
      <c r="C162" s="101">
        <v>1.1299999999999999</v>
      </c>
      <c r="D162" s="101">
        <v>7.5300000000000006E-2</v>
      </c>
      <c r="E162" s="102">
        <f t="shared" si="14"/>
        <v>1.1299999999999998E-9</v>
      </c>
      <c r="F162" s="102">
        <f t="shared" si="15"/>
        <v>4.1415000000000006</v>
      </c>
      <c r="G162" s="103">
        <v>3665044247.787612</v>
      </c>
      <c r="H162" s="104">
        <v>0.61715766569494446</v>
      </c>
      <c r="I162" s="104">
        <v>9.5640792222115234</v>
      </c>
      <c r="J162" s="105" t="s">
        <v>246</v>
      </c>
    </row>
    <row r="163" spans="1:10" x14ac:dyDescent="0.25">
      <c r="A163" s="114" t="s">
        <v>206</v>
      </c>
      <c r="B163" s="100" t="s">
        <v>190</v>
      </c>
      <c r="C163" s="101">
        <v>1.04</v>
      </c>
      <c r="D163" s="101">
        <v>8.2299999999999998E-2</v>
      </c>
      <c r="E163" s="102">
        <f t="shared" si="14"/>
        <v>1.0399999999999999E-9</v>
      </c>
      <c r="F163" s="102">
        <f t="shared" si="15"/>
        <v>4.5264999999999995</v>
      </c>
      <c r="G163" s="103">
        <v>4352403846.1538458</v>
      </c>
      <c r="H163" s="104">
        <v>0.65576252470651353</v>
      </c>
      <c r="I163" s="104">
        <v>9.6387291854077333</v>
      </c>
      <c r="J163" s="105" t="s">
        <v>246</v>
      </c>
    </row>
    <row r="164" spans="1:10" x14ac:dyDescent="0.25">
      <c r="A164" s="114" t="s">
        <v>206</v>
      </c>
      <c r="B164" s="100" t="s">
        <v>190</v>
      </c>
      <c r="C164" s="101">
        <v>1.22</v>
      </c>
      <c r="D164" s="101">
        <v>0.123</v>
      </c>
      <c r="E164" s="102">
        <f t="shared" si="14"/>
        <v>1.2199999999999997E-9</v>
      </c>
      <c r="F164" s="102">
        <f t="shared" si="15"/>
        <v>6.7649999999999997</v>
      </c>
      <c r="G164" s="103">
        <v>5545081967.2131157</v>
      </c>
      <c r="H164" s="104">
        <v>0.83026780093364172</v>
      </c>
      <c r="I164" s="104">
        <v>9.743907970258892</v>
      </c>
      <c r="J164" s="105" t="s">
        <v>246</v>
      </c>
    </row>
    <row r="165" spans="1:10" x14ac:dyDescent="0.25">
      <c r="A165" s="114" t="s">
        <v>206</v>
      </c>
      <c r="B165" s="100" t="s">
        <v>190</v>
      </c>
      <c r="C165" s="101">
        <v>1.29</v>
      </c>
      <c r="D165" s="101">
        <v>0.10199999999999999</v>
      </c>
      <c r="E165" s="102">
        <f t="shared" si="14"/>
        <v>1.2899999999999999E-9</v>
      </c>
      <c r="F165" s="102">
        <f t="shared" si="15"/>
        <v>5.6099999999999994</v>
      </c>
      <c r="G165" s="103">
        <v>4348837209.3023252</v>
      </c>
      <c r="H165" s="104">
        <v>0.74896286125616129</v>
      </c>
      <c r="I165" s="104">
        <v>9.6383731509569124</v>
      </c>
      <c r="J165" s="105" t="s">
        <v>246</v>
      </c>
    </row>
    <row r="166" spans="1:10" x14ac:dyDescent="0.25">
      <c r="A166" s="114" t="s">
        <v>206</v>
      </c>
      <c r="B166" s="100" t="s">
        <v>190</v>
      </c>
      <c r="C166" s="101">
        <v>1.1399999999999999</v>
      </c>
      <c r="D166" s="101">
        <v>0.17</v>
      </c>
      <c r="E166" s="102">
        <f t="shared" si="14"/>
        <v>1.1399999999999998E-9</v>
      </c>
      <c r="F166" s="102">
        <f t="shared" si="15"/>
        <v>9.3500000000000014</v>
      </c>
      <c r="G166" s="103">
        <v>8201754385.9649153</v>
      </c>
      <c r="H166" s="104">
        <v>0.97081161087251788</v>
      </c>
      <c r="I166" s="104">
        <v>9.9139067595360455</v>
      </c>
      <c r="J166" s="105" t="s">
        <v>246</v>
      </c>
    </row>
    <row r="167" spans="1:10" x14ac:dyDescent="0.25">
      <c r="A167" s="114" t="s">
        <v>206</v>
      </c>
      <c r="B167" s="100" t="s">
        <v>190</v>
      </c>
      <c r="C167" s="101">
        <v>1.34</v>
      </c>
      <c r="D167" s="101">
        <v>0.20100000000000001</v>
      </c>
      <c r="E167" s="102">
        <f t="shared" si="14"/>
        <v>1.3399999999999999E-9</v>
      </c>
      <c r="F167" s="102">
        <f t="shared" si="15"/>
        <v>11.055000000000001</v>
      </c>
      <c r="G167" s="103">
        <v>8250000000.0000019</v>
      </c>
      <c r="H167" s="104">
        <v>1.0435587469147327</v>
      </c>
      <c r="I167" s="104">
        <v>9.9164539485499237</v>
      </c>
      <c r="J167" s="105" t="s">
        <v>246</v>
      </c>
    </row>
    <row r="168" spans="1:10" x14ac:dyDescent="0.25">
      <c r="A168" s="114" t="s">
        <v>206</v>
      </c>
      <c r="B168" s="100" t="s">
        <v>190</v>
      </c>
      <c r="C168" s="101">
        <v>1.44</v>
      </c>
      <c r="D168" s="101">
        <v>0.191</v>
      </c>
      <c r="E168" s="102">
        <f t="shared" si="14"/>
        <v>1.4399999999999998E-9</v>
      </c>
      <c r="F168" s="102">
        <f t="shared" si="15"/>
        <v>10.505000000000001</v>
      </c>
      <c r="G168" s="103">
        <v>7295138888.8888903</v>
      </c>
      <c r="H168" s="104">
        <v>1.0213960567419713</v>
      </c>
      <c r="I168" s="104">
        <v>9.863033564646722</v>
      </c>
      <c r="J168" s="105" t="s">
        <v>246</v>
      </c>
    </row>
    <row r="169" spans="1:10" x14ac:dyDescent="0.25">
      <c r="A169" s="114" t="s">
        <v>206</v>
      </c>
      <c r="B169" s="100" t="s">
        <v>190</v>
      </c>
      <c r="C169" s="101">
        <v>1.1499999999999999</v>
      </c>
      <c r="D169" s="101">
        <v>0.16600000000000001</v>
      </c>
      <c r="E169" s="102">
        <f t="shared" si="14"/>
        <v>1.1499999999999998E-9</v>
      </c>
      <c r="F169" s="102">
        <f t="shared" si="15"/>
        <v>9.1300000000000008</v>
      </c>
      <c r="G169" s="103">
        <v>7939130434.7826109</v>
      </c>
      <c r="H169" s="104">
        <v>0.96047077753429888</v>
      </c>
      <c r="I169" s="104">
        <v>9.8997729371806873</v>
      </c>
      <c r="J169" s="105" t="s">
        <v>246</v>
      </c>
    </row>
    <row r="170" spans="1:10" x14ac:dyDescent="0.25">
      <c r="A170" s="114" t="s">
        <v>206</v>
      </c>
      <c r="B170" s="100" t="s">
        <v>190</v>
      </c>
      <c r="C170" s="101">
        <v>1.03</v>
      </c>
      <c r="D170" s="101">
        <v>0.16600000000000001</v>
      </c>
      <c r="E170" s="102">
        <f t="shared" si="14"/>
        <v>1.03E-9</v>
      </c>
      <c r="F170" s="102">
        <f t="shared" si="15"/>
        <v>9.1300000000000008</v>
      </c>
      <c r="G170" s="103">
        <v>8864077669.902914</v>
      </c>
      <c r="H170" s="104">
        <v>0.96047077753429888</v>
      </c>
      <c r="I170" s="104">
        <v>9.9476335528291262</v>
      </c>
      <c r="J170" s="105" t="s">
        <v>246</v>
      </c>
    </row>
    <row r="171" spans="1:10" x14ac:dyDescent="0.25">
      <c r="A171" s="114" t="s">
        <v>207</v>
      </c>
      <c r="B171" s="100" t="s">
        <v>190</v>
      </c>
      <c r="C171" s="101">
        <v>1.46</v>
      </c>
      <c r="D171" s="101">
        <v>0.215</v>
      </c>
      <c r="E171" s="102">
        <f t="shared" ref="E171:E185" si="16">IF(ISBLANK(C171), NA(),C171*$D$4)</f>
        <v>1.4599999999999997E-9</v>
      </c>
      <c r="F171" s="102">
        <f t="shared" ref="F171:F185" si="17">IF(ISBLANK(D171),NA(),D171*$J$4)</f>
        <v>11.824999999999999</v>
      </c>
      <c r="G171" s="103">
        <v>8099315068.4931517</v>
      </c>
      <c r="H171" s="104">
        <v>1.0728011494098491</v>
      </c>
      <c r="I171" s="104">
        <v>9.9084482936254119</v>
      </c>
      <c r="J171" s="105" t="s">
        <v>246</v>
      </c>
    </row>
    <row r="172" spans="1:10" x14ac:dyDescent="0.25">
      <c r="A172" s="114" t="s">
        <v>208</v>
      </c>
      <c r="B172" s="100" t="s">
        <v>190</v>
      </c>
      <c r="C172" s="101">
        <v>2.02</v>
      </c>
      <c r="D172" s="101">
        <v>0.184</v>
      </c>
      <c r="E172" s="102">
        <f t="shared" si="16"/>
        <v>2.0199999999999996E-9</v>
      </c>
      <c r="F172" s="102">
        <f t="shared" si="17"/>
        <v>10.119999999999999</v>
      </c>
      <c r="G172" s="103">
        <v>5009900990.0990105</v>
      </c>
      <c r="H172" s="104">
        <v>1.00518051250378</v>
      </c>
      <c r="I172" s="104">
        <v>9.6998291430571548</v>
      </c>
      <c r="J172" s="105" t="s">
        <v>246</v>
      </c>
    </row>
    <row r="173" spans="1:10" x14ac:dyDescent="0.25">
      <c r="A173" s="114" t="s">
        <v>208</v>
      </c>
      <c r="B173" s="100" t="s">
        <v>190</v>
      </c>
      <c r="C173" s="101">
        <v>2.83</v>
      </c>
      <c r="D173" s="101">
        <v>0.33300000000000002</v>
      </c>
      <c r="E173" s="102">
        <f t="shared" si="16"/>
        <v>2.8299999999999995E-9</v>
      </c>
      <c r="F173" s="102">
        <f t="shared" si="17"/>
        <v>18.315000000000001</v>
      </c>
      <c r="G173" s="103">
        <v>6471731448.7632523</v>
      </c>
      <c r="H173" s="104">
        <v>1.2628069230005636</v>
      </c>
      <c r="I173" s="104">
        <v>9.8110204874762736</v>
      </c>
      <c r="J173" s="105" t="s">
        <v>246</v>
      </c>
    </row>
    <row r="174" spans="1:10" x14ac:dyDescent="0.25">
      <c r="A174" s="114" t="s">
        <v>209</v>
      </c>
      <c r="B174" s="100" t="s">
        <v>190</v>
      </c>
      <c r="C174" s="101">
        <v>12.3</v>
      </c>
      <c r="D174" s="101">
        <v>2.34</v>
      </c>
      <c r="E174" s="102">
        <f t="shared" si="16"/>
        <v>1.2299999999999999E-8</v>
      </c>
      <c r="F174" s="102">
        <f t="shared" si="17"/>
        <v>128.69999999999999</v>
      </c>
      <c r="G174" s="103">
        <v>10463414634.146341</v>
      </c>
      <c r="H174" s="104">
        <v>2.1095785469043866</v>
      </c>
      <c r="I174" s="104">
        <v>10.019673435464988</v>
      </c>
      <c r="J174" s="105" t="s">
        <v>246</v>
      </c>
    </row>
    <row r="175" spans="1:10" x14ac:dyDescent="0.25">
      <c r="A175" s="114" t="s">
        <v>210</v>
      </c>
      <c r="B175" s="100" t="s">
        <v>190</v>
      </c>
      <c r="C175" s="101">
        <v>8.1199999999999992</v>
      </c>
      <c r="D175" s="101">
        <v>1.1100000000000001</v>
      </c>
      <c r="E175" s="102">
        <f t="shared" si="16"/>
        <v>8.1199999999999976E-9</v>
      </c>
      <c r="F175" s="102">
        <f t="shared" si="17"/>
        <v>61.050000000000004</v>
      </c>
      <c r="G175" s="103">
        <v>7518472906.403944</v>
      </c>
      <c r="H175" s="104">
        <v>1.7856856682809013</v>
      </c>
      <c r="I175" s="104">
        <v>9.8761296390397249</v>
      </c>
      <c r="J175" s="105" t="s">
        <v>246</v>
      </c>
    </row>
    <row r="176" spans="1:10" x14ac:dyDescent="0.25">
      <c r="A176" s="114" t="s">
        <v>210</v>
      </c>
      <c r="B176" s="100" t="s">
        <v>190</v>
      </c>
      <c r="C176" s="101">
        <v>8.5399999999999991</v>
      </c>
      <c r="D176" s="101">
        <v>1.64</v>
      </c>
      <c r="E176" s="102">
        <f t="shared" si="16"/>
        <v>8.5399999999999974E-9</v>
      </c>
      <c r="F176" s="102">
        <f t="shared" si="17"/>
        <v>90.199999999999989</v>
      </c>
      <c r="G176" s="103">
        <v>10562060889.929745</v>
      </c>
      <c r="H176" s="104">
        <v>1.9552065375419416</v>
      </c>
      <c r="I176" s="104">
        <v>10.023748666852935</v>
      </c>
      <c r="J176" s="105" t="s">
        <v>246</v>
      </c>
    </row>
    <row r="177" spans="1:10" x14ac:dyDescent="0.25">
      <c r="A177" s="114" t="s">
        <v>211</v>
      </c>
      <c r="B177" s="100" t="s">
        <v>190</v>
      </c>
      <c r="C177" s="101">
        <v>1.55</v>
      </c>
      <c r="D177" s="101">
        <v>0.16700000000000001</v>
      </c>
      <c r="E177" s="102">
        <f t="shared" si="16"/>
        <v>1.5499999999999998E-9</v>
      </c>
      <c r="F177" s="102">
        <f t="shared" si="17"/>
        <v>9.1850000000000005</v>
      </c>
      <c r="G177" s="103">
        <v>5925806451.6129045</v>
      </c>
      <c r="H177" s="104">
        <v>0.96307916064182697</v>
      </c>
      <c r="I177" s="104">
        <v>9.7727474624715338</v>
      </c>
      <c r="J177" s="105" t="s">
        <v>246</v>
      </c>
    </row>
    <row r="178" spans="1:10" x14ac:dyDescent="0.25">
      <c r="A178" s="114" t="s">
        <v>212</v>
      </c>
      <c r="B178" s="100" t="s">
        <v>190</v>
      </c>
      <c r="C178" s="101">
        <v>20.8</v>
      </c>
      <c r="D178" s="101">
        <v>1.89</v>
      </c>
      <c r="E178" s="102">
        <f t="shared" si="16"/>
        <v>2.0799999999999998E-8</v>
      </c>
      <c r="F178" s="102">
        <f t="shared" si="17"/>
        <v>103.94999999999999</v>
      </c>
      <c r="G178" s="103">
        <v>4997596153.8461542</v>
      </c>
      <c r="H178" s="104">
        <v>2.0168244936674879</v>
      </c>
      <c r="I178" s="104">
        <v>9.6987611587047269</v>
      </c>
      <c r="J178" s="105" t="s">
        <v>246</v>
      </c>
    </row>
    <row r="179" spans="1:10" x14ac:dyDescent="0.25">
      <c r="A179" s="114" t="s">
        <v>213</v>
      </c>
      <c r="B179" s="100" t="s">
        <v>190</v>
      </c>
      <c r="C179" s="101">
        <v>2.4</v>
      </c>
      <c r="D179" s="101">
        <v>0.24199999999999999</v>
      </c>
      <c r="E179" s="102">
        <f t="shared" si="16"/>
        <v>2.3999999999999996E-9</v>
      </c>
      <c r="F179" s="102">
        <f t="shared" si="17"/>
        <v>13.309999999999999</v>
      </c>
      <c r="G179" s="103">
        <v>5545833333.333334</v>
      </c>
      <c r="H179" s="104">
        <v>1.124178055474675</v>
      </c>
      <c r="I179" s="104">
        <v>9.7439668137630679</v>
      </c>
      <c r="J179" s="105" t="s">
        <v>246</v>
      </c>
    </row>
    <row r="180" spans="1:10" x14ac:dyDescent="0.25">
      <c r="A180" s="114" t="s">
        <v>214</v>
      </c>
      <c r="B180" s="100" t="s">
        <v>190</v>
      </c>
      <c r="C180" s="101">
        <v>9.4700000000000006E-2</v>
      </c>
      <c r="D180" s="101">
        <v>2.1000000000000001E-2</v>
      </c>
      <c r="E180" s="102">
        <f t="shared" si="16"/>
        <v>9.4699999999999994E-11</v>
      </c>
      <c r="F180" s="102">
        <f t="shared" si="17"/>
        <v>1.155</v>
      </c>
      <c r="G180" s="103">
        <v>12196409714.889124</v>
      </c>
      <c r="H180" s="104">
        <v>6.2581984228163107E-2</v>
      </c>
      <c r="I180" s="104">
        <v>10.086232005224888</v>
      </c>
      <c r="J180" s="105" t="s">
        <v>246</v>
      </c>
    </row>
    <row r="181" spans="1:10" x14ac:dyDescent="0.25">
      <c r="A181" s="114" t="s">
        <v>215</v>
      </c>
      <c r="B181" s="100" t="s">
        <v>190</v>
      </c>
      <c r="C181" s="101">
        <v>2.0099999999999998</v>
      </c>
      <c r="D181" s="101">
        <v>0.20899999999999999</v>
      </c>
      <c r="E181" s="102">
        <f t="shared" si="16"/>
        <v>2.0099999999999995E-9</v>
      </c>
      <c r="F181" s="102">
        <f t="shared" si="17"/>
        <v>11.494999999999999</v>
      </c>
      <c r="G181" s="103">
        <v>5718905472.636817</v>
      </c>
      <c r="H181" s="104">
        <v>1.0605089756052977</v>
      </c>
      <c r="I181" s="104">
        <v>9.7573129181848071</v>
      </c>
      <c r="J181" s="105" t="s">
        <v>246</v>
      </c>
    </row>
    <row r="182" spans="1:10" x14ac:dyDescent="0.25">
      <c r="A182" s="114" t="s">
        <v>216</v>
      </c>
      <c r="B182" s="100" t="s">
        <v>190</v>
      </c>
      <c r="C182" s="101">
        <v>1.0900000000000001</v>
      </c>
      <c r="D182" s="101">
        <v>0.11899999999999999</v>
      </c>
      <c r="E182" s="102">
        <f t="shared" si="16"/>
        <v>1.09E-9</v>
      </c>
      <c r="F182" s="102">
        <f t="shared" si="17"/>
        <v>6.5449999999999999</v>
      </c>
      <c r="G182" s="103">
        <v>6004587155.9633026</v>
      </c>
      <c r="H182" s="104">
        <v>0.81590965088677458</v>
      </c>
      <c r="I182" s="104">
        <v>9.7784831529461496</v>
      </c>
      <c r="J182" s="105" t="s">
        <v>246</v>
      </c>
    </row>
    <row r="183" spans="1:10" x14ac:dyDescent="0.25">
      <c r="A183" s="114" t="s">
        <v>217</v>
      </c>
      <c r="B183" s="100" t="s">
        <v>190</v>
      </c>
      <c r="C183" s="101">
        <v>11.1</v>
      </c>
      <c r="D183" s="101">
        <v>1.33</v>
      </c>
      <c r="E183" s="102">
        <f t="shared" si="16"/>
        <v>1.1099999999999998E-8</v>
      </c>
      <c r="F183" s="102">
        <f t="shared" si="17"/>
        <v>73.150000000000006</v>
      </c>
      <c r="G183" s="103">
        <v>6590090090.0900917</v>
      </c>
      <c r="H183" s="104">
        <v>1.8642143304613294</v>
      </c>
      <c r="I183" s="104">
        <v>9.8188913516746723</v>
      </c>
      <c r="J183" s="105" t="s">
        <v>246</v>
      </c>
    </row>
    <row r="184" spans="1:10" x14ac:dyDescent="0.25">
      <c r="A184" s="114" t="s">
        <v>218</v>
      </c>
      <c r="B184" s="100" t="s">
        <v>190</v>
      </c>
      <c r="C184" s="101">
        <v>5.25</v>
      </c>
      <c r="D184" s="101">
        <v>0.754</v>
      </c>
      <c r="E184" s="102">
        <f t="shared" si="16"/>
        <v>5.249999999999999E-9</v>
      </c>
      <c r="F184" s="102">
        <f t="shared" si="17"/>
        <v>41.47</v>
      </c>
      <c r="G184" s="103">
        <v>7899047619.0476198</v>
      </c>
      <c r="H184" s="104">
        <v>1.6177340353640177</v>
      </c>
      <c r="I184" s="104">
        <v>9.8975747319580591</v>
      </c>
      <c r="J184" s="105" t="s">
        <v>246</v>
      </c>
    </row>
    <row r="185" spans="1:10" x14ac:dyDescent="0.25">
      <c r="A185" s="114" t="s">
        <v>219</v>
      </c>
      <c r="B185" s="100" t="s">
        <v>190</v>
      </c>
      <c r="C185" s="101">
        <v>0.86699999999999999</v>
      </c>
      <c r="D185" s="101">
        <v>8.7900000000000006E-2</v>
      </c>
      <c r="E185" s="102">
        <f t="shared" si="16"/>
        <v>8.669999999999999E-10</v>
      </c>
      <c r="F185" s="102">
        <f t="shared" si="17"/>
        <v>4.8345000000000002</v>
      </c>
      <c r="G185" s="103">
        <v>5576124567.4740496</v>
      </c>
      <c r="H185" s="104">
        <v>0.68435156456801571</v>
      </c>
      <c r="I185" s="104">
        <v>9.7463324670918041</v>
      </c>
      <c r="J185" s="105" t="s">
        <v>246</v>
      </c>
    </row>
    <row r="186" spans="1:10" x14ac:dyDescent="0.25">
      <c r="A186" s="114" t="s">
        <v>220</v>
      </c>
      <c r="B186" s="100" t="s">
        <v>221</v>
      </c>
      <c r="C186" s="101">
        <v>1.2</v>
      </c>
      <c r="D186" s="101">
        <v>6.5799999999999997E-2</v>
      </c>
      <c r="E186" s="102">
        <f t="shared" ref="E186:E190" si="18">IF(ISBLANK(C186), NA(),C186*$D$4)</f>
        <v>1.1999999999999998E-9</v>
      </c>
      <c r="F186" s="102">
        <f t="shared" ref="F186:F190" si="19">IF(ISBLANK(D186),NA(),D186*$J$4)</f>
        <v>3.6189999999999998</v>
      </c>
      <c r="G186" s="103">
        <v>3015833333.3333335</v>
      </c>
      <c r="H186" s="104">
        <v>0.55858858310819925</v>
      </c>
      <c r="I186" s="104">
        <v>9.4794073370605734</v>
      </c>
      <c r="J186" s="105" t="s">
        <v>246</v>
      </c>
    </row>
    <row r="187" spans="1:10" x14ac:dyDescent="0.25">
      <c r="A187" s="114" t="s">
        <v>222</v>
      </c>
      <c r="B187" s="100" t="s">
        <v>221</v>
      </c>
      <c r="C187" s="101">
        <v>2270</v>
      </c>
      <c r="D187" s="101">
        <v>242</v>
      </c>
      <c r="E187" s="102">
        <f t="shared" si="18"/>
        <v>2.2699999999999999E-6</v>
      </c>
      <c r="F187" s="102">
        <f t="shared" si="19"/>
        <v>13310</v>
      </c>
      <c r="G187" s="103">
        <v>5863436123.3480177</v>
      </c>
      <c r="H187" s="104">
        <v>4.1241780554746743</v>
      </c>
      <c r="I187" s="104">
        <v>9.7681521982815518</v>
      </c>
      <c r="J187" s="105" t="s">
        <v>246</v>
      </c>
    </row>
    <row r="188" spans="1:10" x14ac:dyDescent="0.25">
      <c r="A188" s="114" t="s">
        <v>225</v>
      </c>
      <c r="B188" s="100" t="s">
        <v>223</v>
      </c>
      <c r="C188" s="101">
        <v>7.63</v>
      </c>
      <c r="D188" s="101">
        <v>0.59599999999999997</v>
      </c>
      <c r="E188" s="102">
        <f t="shared" si="18"/>
        <v>7.6299999999999995E-9</v>
      </c>
      <c r="F188" s="102">
        <f t="shared" si="19"/>
        <v>32.78</v>
      </c>
      <c r="G188" s="103">
        <v>4296199213.6304064</v>
      </c>
      <c r="H188" s="104">
        <v>1.51560894923448</v>
      </c>
      <c r="I188" s="104">
        <v>9.633084411279599</v>
      </c>
      <c r="J188" s="105" t="s">
        <v>246</v>
      </c>
    </row>
    <row r="189" spans="1:10" x14ac:dyDescent="0.25">
      <c r="A189" s="114" t="s">
        <v>225</v>
      </c>
      <c r="B189" s="100" t="s">
        <v>223</v>
      </c>
      <c r="C189" s="101">
        <v>61.8</v>
      </c>
      <c r="D189" s="101">
        <v>5.54</v>
      </c>
      <c r="E189" s="102">
        <f t="shared" si="18"/>
        <v>6.1799999999999984E-8</v>
      </c>
      <c r="F189" s="102">
        <f t="shared" si="19"/>
        <v>304.7</v>
      </c>
      <c r="G189" s="103">
        <v>4930420711.9741116</v>
      </c>
      <c r="H189" s="104">
        <v>2.4838724542226736</v>
      </c>
      <c r="I189" s="104">
        <v>9.6928839791338568</v>
      </c>
      <c r="J189" s="105" t="s">
        <v>246</v>
      </c>
    </row>
    <row r="190" spans="1:10" x14ac:dyDescent="0.25">
      <c r="A190" s="114" t="s">
        <v>226</v>
      </c>
      <c r="B190" s="100" t="s">
        <v>223</v>
      </c>
      <c r="C190" s="101">
        <v>67.7</v>
      </c>
      <c r="D190" s="101">
        <v>6.82</v>
      </c>
      <c r="E190" s="102">
        <f t="shared" si="18"/>
        <v>6.7699999999999991E-8</v>
      </c>
      <c r="F190" s="102">
        <f t="shared" si="19"/>
        <v>375.1</v>
      </c>
      <c r="G190" s="103">
        <v>5540620384.0472689</v>
      </c>
      <c r="H190" s="104">
        <v>2.5741470641507225</v>
      </c>
      <c r="I190" s="104">
        <v>9.7435583954655769</v>
      </c>
      <c r="J190" s="105" t="s">
        <v>246</v>
      </c>
    </row>
    <row r="191" spans="1:10" x14ac:dyDescent="0.25">
      <c r="A191" s="114" t="s">
        <v>224</v>
      </c>
      <c r="B191" s="100" t="s">
        <v>223</v>
      </c>
      <c r="C191" s="101">
        <v>229</v>
      </c>
      <c r="D191" s="101">
        <v>20</v>
      </c>
      <c r="E191" s="102">
        <f t="shared" ref="E191:E200" si="20">IF(ISBLANK(C191), NA(),C191*$D$4)</f>
        <v>2.2899999999999997E-7</v>
      </c>
      <c r="F191" s="102">
        <f t="shared" ref="F191:F200" si="21">IF(ISBLANK(D191),NA(),D191*$J$4)</f>
        <v>1100</v>
      </c>
      <c r="G191" s="103">
        <v>4803493449.7816601</v>
      </c>
      <c r="H191" s="104">
        <v>3.0413926851582245</v>
      </c>
      <c r="I191" s="104">
        <v>9.6815572028183361</v>
      </c>
      <c r="J191" s="105" t="s">
        <v>246</v>
      </c>
    </row>
    <row r="192" spans="1:10" x14ac:dyDescent="0.25">
      <c r="A192" s="114" t="s">
        <v>224</v>
      </c>
      <c r="B192" s="100" t="s">
        <v>223</v>
      </c>
      <c r="C192" s="101">
        <v>376</v>
      </c>
      <c r="D192" s="101">
        <v>32.6</v>
      </c>
      <c r="E192" s="102">
        <f t="shared" si="20"/>
        <v>3.7599999999999993E-7</v>
      </c>
      <c r="F192" s="102">
        <f t="shared" si="21"/>
        <v>1793</v>
      </c>
      <c r="G192" s="103">
        <v>4768617021.276597</v>
      </c>
      <c r="H192" s="104">
        <v>3.2535802895621826</v>
      </c>
      <c r="I192" s="104">
        <v>9.67839244463452</v>
      </c>
      <c r="J192" s="105" t="s">
        <v>246</v>
      </c>
    </row>
    <row r="193" spans="1:10" x14ac:dyDescent="0.25">
      <c r="A193" s="114" t="s">
        <v>224</v>
      </c>
      <c r="B193" s="100" t="s">
        <v>223</v>
      </c>
      <c r="C193" s="101">
        <v>431</v>
      </c>
      <c r="D193" s="101">
        <v>58.9</v>
      </c>
      <c r="E193" s="102">
        <f t="shared" si="20"/>
        <v>4.3099999999999993E-7</v>
      </c>
      <c r="F193" s="102">
        <f t="shared" si="21"/>
        <v>3239.5</v>
      </c>
      <c r="G193" s="103">
        <v>7516241299.3039455</v>
      </c>
      <c r="H193" s="104">
        <v>3.5104779842813456</v>
      </c>
      <c r="I193" s="104">
        <v>9.8760007141206128</v>
      </c>
      <c r="J193" s="105" t="s">
        <v>246</v>
      </c>
    </row>
    <row r="194" spans="1:10" x14ac:dyDescent="0.25">
      <c r="A194" s="114" t="s">
        <v>224</v>
      </c>
      <c r="B194" s="100" t="s">
        <v>223</v>
      </c>
      <c r="C194" s="101">
        <v>1100</v>
      </c>
      <c r="D194" s="101">
        <v>106</v>
      </c>
      <c r="E194" s="102">
        <f t="shared" si="20"/>
        <v>1.0999999999999998E-6</v>
      </c>
      <c r="F194" s="102">
        <f t="shared" si="21"/>
        <v>5830</v>
      </c>
      <c r="G194" s="103">
        <v>5300000000.000001</v>
      </c>
      <c r="H194" s="104">
        <v>3.7656685547590136</v>
      </c>
      <c r="I194" s="104">
        <v>9.7242758696007883</v>
      </c>
      <c r="J194" s="105" t="s">
        <v>246</v>
      </c>
    </row>
    <row r="195" spans="1:10" x14ac:dyDescent="0.25">
      <c r="A195" s="114" t="s">
        <v>224</v>
      </c>
      <c r="B195" s="100" t="s">
        <v>223</v>
      </c>
      <c r="C195" s="101">
        <v>1450</v>
      </c>
      <c r="D195" s="101">
        <v>165</v>
      </c>
      <c r="E195" s="102">
        <f t="shared" si="20"/>
        <v>1.4499999999999999E-6</v>
      </c>
      <c r="F195" s="102">
        <f t="shared" si="21"/>
        <v>9075</v>
      </c>
      <c r="G195" s="103">
        <v>6258620689.6551733</v>
      </c>
      <c r="H195" s="104">
        <v>3.9578466337081499</v>
      </c>
      <c r="I195" s="104">
        <v>9.7964786314731747</v>
      </c>
      <c r="J195" s="105" t="s">
        <v>246</v>
      </c>
    </row>
    <row r="196" spans="1:10" x14ac:dyDescent="0.25">
      <c r="A196" s="114" t="s">
        <v>228</v>
      </c>
      <c r="B196" s="100" t="s">
        <v>223</v>
      </c>
      <c r="C196" s="101">
        <v>79</v>
      </c>
      <c r="D196" s="101">
        <v>7.7</v>
      </c>
      <c r="E196" s="102">
        <f t="shared" si="20"/>
        <v>7.8999999999999993E-8</v>
      </c>
      <c r="F196" s="102">
        <f t="shared" si="21"/>
        <v>423.5</v>
      </c>
      <c r="G196" s="103">
        <v>5360759493.670887</v>
      </c>
      <c r="H196" s="104">
        <v>2.6268534146667255</v>
      </c>
      <c r="I196" s="104">
        <v>9.7292263233762828</v>
      </c>
      <c r="J196" s="105" t="s">
        <v>246</v>
      </c>
    </row>
    <row r="197" spans="1:10" x14ac:dyDescent="0.25">
      <c r="A197" s="114" t="s">
        <v>228</v>
      </c>
      <c r="B197" s="100" t="s">
        <v>223</v>
      </c>
      <c r="C197" s="101">
        <v>211</v>
      </c>
      <c r="D197" s="101">
        <v>21.5</v>
      </c>
      <c r="E197" s="102">
        <f t="shared" si="20"/>
        <v>2.1099999999999997E-7</v>
      </c>
      <c r="F197" s="102">
        <f t="shared" si="21"/>
        <v>1182.5</v>
      </c>
      <c r="G197" s="103">
        <v>5604265402.8436031</v>
      </c>
      <c r="H197" s="104">
        <v>3.0728011494098486</v>
      </c>
      <c r="I197" s="104">
        <v>9.7485186941121551</v>
      </c>
      <c r="J197" s="105" t="s">
        <v>246</v>
      </c>
    </row>
    <row r="198" spans="1:10" x14ac:dyDescent="0.25">
      <c r="A198" s="114" t="s">
        <v>228</v>
      </c>
      <c r="B198" s="100" t="s">
        <v>223</v>
      </c>
      <c r="C198" s="101">
        <v>249</v>
      </c>
      <c r="D198" s="101">
        <v>21.9</v>
      </c>
      <c r="E198" s="102">
        <f t="shared" si="20"/>
        <v>2.4899999999999997E-7</v>
      </c>
      <c r="F198" s="102">
        <f t="shared" si="21"/>
        <v>1204.5</v>
      </c>
      <c r="G198" s="103">
        <v>4837349397.5903625</v>
      </c>
      <c r="H198" s="104">
        <v>3.0808068043343622</v>
      </c>
      <c r="I198" s="104">
        <v>9.6846074572386236</v>
      </c>
      <c r="J198" s="105" t="s">
        <v>246</v>
      </c>
    </row>
    <row r="199" spans="1:10" x14ac:dyDescent="0.25">
      <c r="A199" s="114" t="s">
        <v>227</v>
      </c>
      <c r="B199" s="100" t="s">
        <v>223</v>
      </c>
      <c r="C199" s="101">
        <v>17.600000000000001</v>
      </c>
      <c r="D199" s="101">
        <v>2.21</v>
      </c>
      <c r="E199" s="102">
        <f t="shared" si="20"/>
        <v>1.7599999999999999E-8</v>
      </c>
      <c r="F199" s="102">
        <f t="shared" si="21"/>
        <v>121.55</v>
      </c>
      <c r="G199" s="103">
        <v>6906250000</v>
      </c>
      <c r="H199" s="104">
        <v>2.0847549631793547</v>
      </c>
      <c r="I199" s="104">
        <v>9.839242295365203</v>
      </c>
      <c r="J199" s="105" t="s">
        <v>246</v>
      </c>
    </row>
    <row r="200" spans="1:10" x14ac:dyDescent="0.25">
      <c r="A200" s="114" t="s">
        <v>227</v>
      </c>
      <c r="B200" s="100" t="s">
        <v>223</v>
      </c>
      <c r="C200" s="101">
        <v>108</v>
      </c>
      <c r="D200" s="101">
        <v>19.3</v>
      </c>
      <c r="E200" s="102">
        <f t="shared" si="20"/>
        <v>1.0799999999999999E-7</v>
      </c>
      <c r="F200" s="102">
        <f t="shared" si="21"/>
        <v>1061.5</v>
      </c>
      <c r="G200" s="103">
        <v>9828703703.7037048</v>
      </c>
      <c r="H200" s="104">
        <v>3.0259199985020175</v>
      </c>
      <c r="I200" s="104">
        <v>9.9924962430150668</v>
      </c>
      <c r="J200" s="105" t="s">
        <v>246</v>
      </c>
    </row>
    <row r="201" spans="1:10" x14ac:dyDescent="0.25">
      <c r="A201" s="114" t="s">
        <v>230</v>
      </c>
      <c r="B201" s="100" t="s">
        <v>229</v>
      </c>
      <c r="C201" s="101">
        <v>16</v>
      </c>
      <c r="D201" s="101">
        <v>1.01</v>
      </c>
      <c r="E201" s="102">
        <f t="shared" ref="E201:E212" si="22">IF(ISBLANK(C201), NA(),C201*$D$4)</f>
        <v>1.5999999999999998E-8</v>
      </c>
      <c r="F201" s="102">
        <f t="shared" ref="F201:F212" si="23">IF(ISBLANK(D201),NA(),D201*$J$4)</f>
        <v>55.55</v>
      </c>
      <c r="G201" s="103">
        <v>3471875000.0000005</v>
      </c>
      <c r="H201" s="104">
        <v>1.7446840632768863</v>
      </c>
      <c r="I201" s="104">
        <v>9.5405640806209604</v>
      </c>
      <c r="J201" s="105" t="s">
        <v>246</v>
      </c>
    </row>
    <row r="202" spans="1:10" x14ac:dyDescent="0.25">
      <c r="A202" s="114" t="s">
        <v>231</v>
      </c>
      <c r="B202" s="100" t="s">
        <v>229</v>
      </c>
      <c r="C202" s="101">
        <v>0.22</v>
      </c>
      <c r="D202" s="101">
        <v>1.3599999999999999E-2</v>
      </c>
      <c r="E202" s="102">
        <f t="shared" si="22"/>
        <v>2.1999999999999996E-10</v>
      </c>
      <c r="F202" s="102">
        <f t="shared" si="23"/>
        <v>0.748</v>
      </c>
      <c r="G202" s="103">
        <v>3400000000.0000005</v>
      </c>
      <c r="H202" s="104">
        <v>-0.12609840213553863</v>
      </c>
      <c r="I202" s="104">
        <v>9.5314789170422536</v>
      </c>
      <c r="J202" s="105" t="s">
        <v>246</v>
      </c>
    </row>
    <row r="203" spans="1:10" x14ac:dyDescent="0.25">
      <c r="A203" s="114" t="s">
        <v>232</v>
      </c>
      <c r="B203" s="100" t="s">
        <v>229</v>
      </c>
      <c r="C203" s="101">
        <v>0.56000000000000005</v>
      </c>
      <c r="D203" s="101">
        <v>4.0599999999999997E-2</v>
      </c>
      <c r="E203" s="102">
        <f t="shared" si="22"/>
        <v>5.5999999999999993E-10</v>
      </c>
      <c r="F203" s="102">
        <f t="shared" si="23"/>
        <v>2.2329999999999997</v>
      </c>
      <c r="G203" s="103">
        <v>3987500000</v>
      </c>
      <c r="H203" s="104">
        <v>0.34888872307143787</v>
      </c>
      <c r="I203" s="104">
        <v>9.6007006960652355</v>
      </c>
      <c r="J203" s="105" t="s">
        <v>246</v>
      </c>
    </row>
    <row r="204" spans="1:10" x14ac:dyDescent="0.25">
      <c r="A204" s="114" t="s">
        <v>232</v>
      </c>
      <c r="B204" s="100" t="s">
        <v>229</v>
      </c>
      <c r="C204" s="101">
        <v>2.66</v>
      </c>
      <c r="D204" s="101">
        <v>0.219</v>
      </c>
      <c r="E204" s="102">
        <f t="shared" si="22"/>
        <v>2.6599999999999999E-9</v>
      </c>
      <c r="F204" s="102">
        <f t="shared" si="23"/>
        <v>12.045</v>
      </c>
      <c r="G204" s="103">
        <v>4528195488.7218046</v>
      </c>
      <c r="H204" s="104">
        <v>1.0808068043343622</v>
      </c>
      <c r="I204" s="104">
        <v>9.6559251677032947</v>
      </c>
      <c r="J204" s="105" t="s">
        <v>246</v>
      </c>
    </row>
    <row r="205" spans="1:10" x14ac:dyDescent="0.25">
      <c r="A205" s="114" t="s">
        <v>233</v>
      </c>
      <c r="B205" s="100" t="s">
        <v>229</v>
      </c>
      <c r="C205" s="101">
        <v>284</v>
      </c>
      <c r="D205" s="101">
        <v>3.87</v>
      </c>
      <c r="E205" s="102">
        <f t="shared" si="22"/>
        <v>2.8399999999999995E-7</v>
      </c>
      <c r="F205" s="102">
        <f t="shared" si="23"/>
        <v>212.85</v>
      </c>
      <c r="G205" s="103">
        <v>749471830.98591566</v>
      </c>
      <c r="H205" s="104">
        <v>2.3280736545131551</v>
      </c>
      <c r="I205" s="104">
        <v>8.8747553144661175</v>
      </c>
      <c r="J205" s="105" t="s">
        <v>246</v>
      </c>
    </row>
    <row r="206" spans="1:10" x14ac:dyDescent="0.25">
      <c r="A206" s="114" t="s">
        <v>233</v>
      </c>
      <c r="B206" s="100" t="s">
        <v>229</v>
      </c>
      <c r="C206" s="101">
        <v>1030</v>
      </c>
      <c r="D206" s="101">
        <v>25.7</v>
      </c>
      <c r="E206" s="102">
        <f t="shared" si="22"/>
        <v>1.0299999999999999E-6</v>
      </c>
      <c r="F206" s="102">
        <f t="shared" si="23"/>
        <v>1413.5</v>
      </c>
      <c r="G206" s="103">
        <v>1372330097.0873787</v>
      </c>
      <c r="H206" s="104">
        <v>3.1502958128255383</v>
      </c>
      <c r="I206" s="104">
        <v>9.1374585881203654</v>
      </c>
      <c r="J206" s="105" t="s">
        <v>246</v>
      </c>
    </row>
    <row r="207" spans="1:10" x14ac:dyDescent="0.25">
      <c r="A207" s="114" t="s">
        <v>234</v>
      </c>
      <c r="B207" s="100" t="s">
        <v>235</v>
      </c>
      <c r="C207" s="101">
        <v>5.25</v>
      </c>
      <c r="D207" s="101">
        <v>0.41599999999999998</v>
      </c>
      <c r="E207" s="102">
        <f t="shared" si="22"/>
        <v>5.249999999999999E-9</v>
      </c>
      <c r="F207" s="102">
        <f t="shared" si="23"/>
        <v>22.88</v>
      </c>
      <c r="G207" s="103">
        <v>4358095238.0952387</v>
      </c>
      <c r="H207" s="104">
        <v>1.3594560201209864</v>
      </c>
      <c r="I207" s="104">
        <v>9.6392967167150285</v>
      </c>
      <c r="J207" s="105" t="s">
        <v>246</v>
      </c>
    </row>
    <row r="208" spans="1:10" x14ac:dyDescent="0.25">
      <c r="A208" s="114" t="s">
        <v>236</v>
      </c>
      <c r="B208" s="100" t="s">
        <v>235</v>
      </c>
      <c r="C208" s="101">
        <v>721</v>
      </c>
      <c r="D208" s="101">
        <v>75.400000000000006</v>
      </c>
      <c r="E208" s="102">
        <f t="shared" si="22"/>
        <v>7.2099999999999985E-7</v>
      </c>
      <c r="F208" s="102">
        <f t="shared" si="23"/>
        <v>4147</v>
      </c>
      <c r="G208" s="103">
        <v>5751733703.1900148</v>
      </c>
      <c r="H208" s="104">
        <v>3.6177340353640175</v>
      </c>
      <c r="I208" s="104">
        <v>9.7597987706445881</v>
      </c>
      <c r="J208" s="105" t="s">
        <v>246</v>
      </c>
    </row>
    <row r="209" spans="1:10" x14ac:dyDescent="0.25">
      <c r="A209" s="114" t="s">
        <v>237</v>
      </c>
      <c r="B209" s="100" t="s">
        <v>235</v>
      </c>
      <c r="C209" s="101">
        <v>80.5</v>
      </c>
      <c r="D209" s="101">
        <v>8.4600000000000009</v>
      </c>
      <c r="E209" s="102">
        <f t="shared" si="22"/>
        <v>8.0499999999999986E-8</v>
      </c>
      <c r="F209" s="102">
        <f t="shared" si="23"/>
        <v>465.30000000000007</v>
      </c>
      <c r="G209" s="103">
        <v>5780124223.6024866</v>
      </c>
      <c r="H209" s="104">
        <v>2.6677330525332672</v>
      </c>
      <c r="I209" s="104">
        <v>9.761937172165398</v>
      </c>
      <c r="J209" s="105" t="s">
        <v>246</v>
      </c>
    </row>
    <row r="210" spans="1:10" x14ac:dyDescent="0.25">
      <c r="A210" s="114" t="s">
        <v>238</v>
      </c>
      <c r="B210" s="100" t="s">
        <v>235</v>
      </c>
      <c r="C210" s="101">
        <v>103</v>
      </c>
      <c r="D210" s="101">
        <v>8.1199999999999992</v>
      </c>
      <c r="E210" s="102">
        <f t="shared" si="22"/>
        <v>1.0299999999999998E-7</v>
      </c>
      <c r="F210" s="102">
        <f t="shared" si="23"/>
        <v>446.59999999999997</v>
      </c>
      <c r="G210" s="103">
        <v>4335922330.0970879</v>
      </c>
      <c r="H210" s="104">
        <v>2.6499187187354187</v>
      </c>
      <c r="I210" s="104">
        <v>9.6370814940302463</v>
      </c>
      <c r="J210" s="105" t="s">
        <v>246</v>
      </c>
    </row>
    <row r="211" spans="1:10" x14ac:dyDescent="0.25">
      <c r="A211" s="114" t="s">
        <v>239</v>
      </c>
      <c r="B211" s="100" t="s">
        <v>235</v>
      </c>
      <c r="C211" s="101">
        <v>38.1</v>
      </c>
      <c r="D211" s="101">
        <v>3.14</v>
      </c>
      <c r="E211" s="102">
        <f t="shared" si="22"/>
        <v>3.8099999999999997E-8</v>
      </c>
      <c r="F211" s="102">
        <f t="shared" si="23"/>
        <v>172.70000000000002</v>
      </c>
      <c r="G211" s="103">
        <v>4532808398.9501324</v>
      </c>
      <c r="H211" s="104">
        <v>2.2372923375674589</v>
      </c>
      <c r="I211" s="104">
        <v>9.6563673618918386</v>
      </c>
      <c r="J211" s="105" t="s">
        <v>246</v>
      </c>
    </row>
    <row r="212" spans="1:10" x14ac:dyDescent="0.25">
      <c r="A212" s="114" t="s">
        <v>240</v>
      </c>
      <c r="B212" s="100" t="s">
        <v>241</v>
      </c>
      <c r="C212" s="101">
        <v>0.17599999999999999</v>
      </c>
      <c r="D212" s="101">
        <v>1.6899999999999998E-2</v>
      </c>
      <c r="E212" s="102">
        <f t="shared" si="22"/>
        <v>1.7599999999999996E-10</v>
      </c>
      <c r="F212" s="102">
        <f t="shared" si="23"/>
        <v>0.92949999999999988</v>
      </c>
      <c r="G212" s="103">
        <v>5281250000.000001</v>
      </c>
      <c r="H212" s="104">
        <v>-3.1750605892082666E-2</v>
      </c>
      <c r="I212" s="104">
        <v>9.7227367262937658</v>
      </c>
      <c r="J212" s="105" t="s">
        <v>246</v>
      </c>
    </row>
    <row r="213" spans="1:10" x14ac:dyDescent="0.25">
      <c r="A213" s="83" t="s">
        <v>4</v>
      </c>
      <c r="B213" s="84"/>
      <c r="C213" s="84"/>
      <c r="D213" s="84"/>
      <c r="E213" s="84"/>
      <c r="F213" s="84"/>
      <c r="G213" s="84"/>
      <c r="H213" s="84"/>
      <c r="I213" s="85">
        <f>AVERAGE(I98:I110,I112:I212)</f>
        <v>9.7462002538375963</v>
      </c>
      <c r="J213" s="86"/>
    </row>
    <row r="214" spans="1:10" x14ac:dyDescent="0.25">
      <c r="A214" s="72"/>
      <c r="B214" s="72"/>
      <c r="C214" s="72"/>
      <c r="D214" s="72"/>
      <c r="E214" s="72"/>
      <c r="F214" s="72"/>
      <c r="G214" s="72"/>
      <c r="H214" s="72"/>
      <c r="I214" s="72"/>
      <c r="J214" s="72"/>
    </row>
    <row r="215" spans="1:10" x14ac:dyDescent="0.25">
      <c r="A215" s="83" t="s">
        <v>242</v>
      </c>
      <c r="B215" s="84"/>
      <c r="C215" s="84"/>
      <c r="D215" s="84"/>
      <c r="E215" s="84"/>
      <c r="F215" s="84"/>
      <c r="G215" s="84"/>
      <c r="H215" s="84"/>
      <c r="I215" s="85">
        <f>AVERAGE(I96,I213)</f>
        <v>9.7825349095868894</v>
      </c>
      <c r="J215" s="86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workbookViewId="0">
      <selection activeCell="A6" sqref="A6"/>
    </sheetView>
  </sheetViews>
  <sheetFormatPr defaultRowHeight="15" x14ac:dyDescent="0.25"/>
  <cols>
    <col min="1" max="1" width="30.7109375" style="31" customWidth="1"/>
    <col min="2" max="8" width="25.7109375" style="31" customWidth="1"/>
    <col min="9" max="9" width="50.7109375" style="31" customWidth="1"/>
    <col min="11" max="11" width="69.5703125" bestFit="1" customWidth="1"/>
  </cols>
  <sheetData>
    <row r="1" spans="1:11" x14ac:dyDescent="0.25">
      <c r="A1" s="117"/>
      <c r="B1" s="29"/>
      <c r="C1" s="29"/>
      <c r="D1" s="29"/>
      <c r="E1" s="29"/>
      <c r="F1" s="29"/>
      <c r="G1" s="29"/>
      <c r="H1" s="29"/>
      <c r="I1" s="120"/>
    </row>
    <row r="2" spans="1:11" x14ac:dyDescent="0.25">
      <c r="A2" s="118" t="s">
        <v>250</v>
      </c>
      <c r="B2" s="33"/>
      <c r="C2" s="33"/>
      <c r="D2" s="33"/>
      <c r="E2" s="33"/>
      <c r="F2" s="33"/>
      <c r="G2" s="33"/>
      <c r="H2" s="33"/>
      <c r="I2" s="121"/>
    </row>
    <row r="3" spans="1:11" x14ac:dyDescent="0.25">
      <c r="A3" s="118"/>
      <c r="B3" s="33"/>
      <c r="C3" s="33"/>
      <c r="D3" s="33"/>
      <c r="E3" s="33"/>
      <c r="F3" s="33"/>
      <c r="G3" s="33"/>
      <c r="H3" s="33"/>
      <c r="I3" s="121"/>
    </row>
    <row r="4" spans="1:11" x14ac:dyDescent="0.25">
      <c r="A4" s="118" t="s">
        <v>51</v>
      </c>
      <c r="B4" s="33"/>
      <c r="C4" s="116">
        <f>(0.001*20)/3600</f>
        <v>5.5555555555555558E-6</v>
      </c>
      <c r="D4" s="33"/>
      <c r="E4" s="33" t="s">
        <v>52</v>
      </c>
      <c r="F4" s="33"/>
      <c r="G4" s="33"/>
      <c r="H4" s="116">
        <f>0.000001*55000000</f>
        <v>55</v>
      </c>
      <c r="I4" s="121"/>
    </row>
    <row r="5" spans="1:11" x14ac:dyDescent="0.25">
      <c r="A5" s="119"/>
      <c r="B5" s="35"/>
      <c r="C5" s="35"/>
      <c r="D5" s="35"/>
      <c r="E5" s="35"/>
      <c r="F5" s="35"/>
      <c r="G5" s="35"/>
      <c r="H5" s="35"/>
      <c r="I5" s="122"/>
    </row>
    <row r="6" spans="1:11" x14ac:dyDescent="0.25">
      <c r="A6" s="53"/>
      <c r="B6" s="54"/>
      <c r="C6" s="54"/>
      <c r="D6" s="54"/>
      <c r="E6" s="54"/>
      <c r="F6" s="54"/>
      <c r="G6" s="54"/>
      <c r="H6" s="54"/>
      <c r="I6" s="55"/>
    </row>
    <row r="7" spans="1:11" ht="45" x14ac:dyDescent="0.25">
      <c r="A7" s="123" t="s">
        <v>22</v>
      </c>
      <c r="B7" s="124" t="s">
        <v>21</v>
      </c>
      <c r="C7" s="125" t="s">
        <v>53</v>
      </c>
      <c r="D7" s="125" t="s">
        <v>54</v>
      </c>
      <c r="E7" s="125" t="s">
        <v>55</v>
      </c>
      <c r="F7" s="125" t="s">
        <v>56</v>
      </c>
      <c r="G7" s="125" t="s">
        <v>57</v>
      </c>
      <c r="H7" s="125" t="s">
        <v>58</v>
      </c>
      <c r="I7" s="125" t="s">
        <v>13</v>
      </c>
      <c r="K7" s="22"/>
    </row>
    <row r="8" spans="1:11" x14ac:dyDescent="0.25">
      <c r="A8" s="41" t="s">
        <v>59</v>
      </c>
      <c r="B8" s="21" t="s">
        <v>39</v>
      </c>
      <c r="C8" s="21">
        <v>8.4763552599031255E-7</v>
      </c>
      <c r="D8" s="21">
        <v>2.6481741953798371E-6</v>
      </c>
      <c r="E8" s="21">
        <f t="shared" ref="E8:E39" si="0">C8*$H$4</f>
        <v>4.6619953929467192E-5</v>
      </c>
      <c r="F8" s="21">
        <f t="shared" ref="F8:F39" si="1">D8*$C$4</f>
        <v>1.4712078863221319E-11</v>
      </c>
      <c r="G8" s="21">
        <f>F8/E8</f>
        <v>3.1557471904583367E-7</v>
      </c>
      <c r="H8" s="21">
        <f>LOG(G8,10)</f>
        <v>-6.5008977957625644</v>
      </c>
      <c r="I8" s="61" t="s">
        <v>60</v>
      </c>
      <c r="K8" s="17"/>
    </row>
    <row r="9" spans="1:11" x14ac:dyDescent="0.25">
      <c r="A9" s="41" t="s">
        <v>59</v>
      </c>
      <c r="B9" s="21" t="s">
        <v>39</v>
      </c>
      <c r="C9" s="21">
        <v>5.8866295223183519E-7</v>
      </c>
      <c r="D9" s="21">
        <v>5.7627093664336675E-6</v>
      </c>
      <c r="E9" s="21">
        <f t="shared" si="0"/>
        <v>3.2376462372750936E-5</v>
      </c>
      <c r="F9" s="21">
        <f t="shared" si="1"/>
        <v>3.20150520357426E-11</v>
      </c>
      <c r="G9" s="21">
        <f t="shared" ref="G9:G72" si="2">F9/E9</f>
        <v>9.8883725056655639E-7</v>
      </c>
      <c r="H9" s="21">
        <f t="shared" ref="H9:H72" si="3">LOG(G9,10)</f>
        <v>-6.0048751816051942</v>
      </c>
      <c r="I9" s="61" t="s">
        <v>60</v>
      </c>
      <c r="K9" s="8" t="s">
        <v>61</v>
      </c>
    </row>
    <row r="10" spans="1:11" x14ac:dyDescent="0.25">
      <c r="A10" s="41" t="s">
        <v>62</v>
      </c>
      <c r="B10" s="21" t="s">
        <v>39</v>
      </c>
      <c r="C10" s="21">
        <v>7.3819639252807297E-7</v>
      </c>
      <c r="D10" s="21">
        <v>5.4212154780524164E-6</v>
      </c>
      <c r="E10" s="21">
        <f t="shared" si="0"/>
        <v>4.0600801589044013E-5</v>
      </c>
      <c r="F10" s="21">
        <f t="shared" si="1"/>
        <v>3.0117863766957873E-11</v>
      </c>
      <c r="G10" s="21">
        <f t="shared" si="2"/>
        <v>7.4180465873080382E-7</v>
      </c>
      <c r="H10" s="21">
        <f t="shared" si="3"/>
        <v>-6.1297104435138419</v>
      </c>
      <c r="I10" s="61" t="s">
        <v>60</v>
      </c>
      <c r="K10" s="23" t="s">
        <v>63</v>
      </c>
    </row>
    <row r="11" spans="1:11" x14ac:dyDescent="0.25">
      <c r="A11" s="41" t="s">
        <v>62</v>
      </c>
      <c r="B11" s="21" t="s">
        <v>39</v>
      </c>
      <c r="C11" s="21">
        <v>4.9963795880375231E-7</v>
      </c>
      <c r="D11" s="21">
        <v>1.9123657749350238E-5</v>
      </c>
      <c r="E11" s="21">
        <f t="shared" si="0"/>
        <v>2.7480087734206376E-5</v>
      </c>
      <c r="F11" s="21">
        <f t="shared" si="1"/>
        <v>1.0624254305194577E-10</v>
      </c>
      <c r="G11" s="21">
        <f t="shared" si="2"/>
        <v>3.8661646236193882E-6</v>
      </c>
      <c r="H11" s="21">
        <f t="shared" si="3"/>
        <v>-5.4127196573930014</v>
      </c>
      <c r="I11" s="61" t="s">
        <v>60</v>
      </c>
    </row>
    <row r="12" spans="1:11" x14ac:dyDescent="0.25">
      <c r="A12" s="41" t="s">
        <v>62</v>
      </c>
      <c r="B12" s="21" t="s">
        <v>39</v>
      </c>
      <c r="C12" s="21">
        <v>4.9963795880375231E-7</v>
      </c>
      <c r="D12" s="21">
        <v>2.5697415100689423E-6</v>
      </c>
      <c r="E12" s="21">
        <f t="shared" si="0"/>
        <v>2.7480087734206376E-5</v>
      </c>
      <c r="F12" s="21">
        <f t="shared" si="1"/>
        <v>1.4276341722605235E-11</v>
      </c>
      <c r="G12" s="21">
        <f t="shared" si="2"/>
        <v>5.1951587129885613E-7</v>
      </c>
      <c r="H12" s="21">
        <f t="shared" si="3"/>
        <v>-6.2844011801333197</v>
      </c>
      <c r="I12" s="61" t="s">
        <v>60</v>
      </c>
    </row>
    <row r="13" spans="1:11" x14ac:dyDescent="0.25">
      <c r="A13" s="41" t="s">
        <v>62</v>
      </c>
      <c r="B13" s="21" t="s">
        <v>39</v>
      </c>
      <c r="C13" s="21">
        <v>2.2387211385683346E-7</v>
      </c>
      <c r="D13" s="21">
        <v>2.8685486624025357E-6</v>
      </c>
      <c r="E13" s="21">
        <f t="shared" si="0"/>
        <v>1.2312966262125841E-5</v>
      </c>
      <c r="F13" s="21">
        <f t="shared" si="1"/>
        <v>1.5936381457791866E-11</v>
      </c>
      <c r="G13" s="21">
        <f t="shared" si="2"/>
        <v>1.2942763846280888E-6</v>
      </c>
      <c r="H13" s="21">
        <f t="shared" si="3"/>
        <v>-5.8879729728930714</v>
      </c>
      <c r="I13" s="61" t="s">
        <v>60</v>
      </c>
    </row>
    <row r="14" spans="1:11" x14ac:dyDescent="0.25">
      <c r="A14" s="41" t="s">
        <v>64</v>
      </c>
      <c r="B14" s="21" t="s">
        <v>39</v>
      </c>
      <c r="C14" s="21">
        <v>1.2032423035576088E-6</v>
      </c>
      <c r="D14" s="21">
        <v>3.3998820906377238E-6</v>
      </c>
      <c r="E14" s="21">
        <f t="shared" si="0"/>
        <v>6.6178326695668486E-5</v>
      </c>
      <c r="F14" s="21">
        <f t="shared" si="1"/>
        <v>1.8888233836876245E-11</v>
      </c>
      <c r="G14" s="21">
        <f t="shared" si="2"/>
        <v>2.854141949483972E-7</v>
      </c>
      <c r="H14" s="21">
        <f t="shared" si="3"/>
        <v>-6.5445244312407969</v>
      </c>
      <c r="I14" s="61" t="s">
        <v>60</v>
      </c>
    </row>
    <row r="15" spans="1:11" x14ac:dyDescent="0.25">
      <c r="A15" s="41" t="s">
        <v>65</v>
      </c>
      <c r="B15" s="21" t="s">
        <v>39</v>
      </c>
      <c r="C15" s="21">
        <v>6.8265448944480074E-7</v>
      </c>
      <c r="D15" s="21">
        <v>6.3747789199457263E-7</v>
      </c>
      <c r="E15" s="21">
        <f t="shared" si="0"/>
        <v>3.7545996919464041E-5</v>
      </c>
      <c r="F15" s="21">
        <f t="shared" si="1"/>
        <v>3.5415438444142925E-12</v>
      </c>
      <c r="G15" s="21">
        <f t="shared" si="2"/>
        <v>9.4325471021874448E-8</v>
      </c>
      <c r="H15" s="21">
        <f t="shared" si="3"/>
        <v>-7.0253710174369033</v>
      </c>
      <c r="I15" s="61" t="s">
        <v>60</v>
      </c>
    </row>
    <row r="16" spans="1:11" x14ac:dyDescent="0.25">
      <c r="A16" s="41" t="s">
        <v>65</v>
      </c>
      <c r="B16" s="21" t="s">
        <v>39</v>
      </c>
      <c r="C16" s="21">
        <v>9.2277029109688034E-7</v>
      </c>
      <c r="D16" s="21">
        <v>3.5216557239316834E-6</v>
      </c>
      <c r="E16" s="21">
        <f t="shared" si="0"/>
        <v>5.0752366010328421E-5</v>
      </c>
      <c r="F16" s="21">
        <f t="shared" si="1"/>
        <v>1.9564754021842686E-11</v>
      </c>
      <c r="G16" s="21">
        <f t="shared" si="2"/>
        <v>3.8549442242478188E-7</v>
      </c>
      <c r="H16" s="21">
        <f t="shared" si="3"/>
        <v>-6.4139819012126695</v>
      </c>
      <c r="I16" s="61" t="s">
        <v>60</v>
      </c>
    </row>
    <row r="17" spans="1:9" x14ac:dyDescent="0.25">
      <c r="A17" s="41" t="s">
        <v>66</v>
      </c>
      <c r="B17" s="21" t="s">
        <v>39</v>
      </c>
      <c r="C17" s="21">
        <v>9.9676475087097306E-4</v>
      </c>
      <c r="D17" s="21">
        <v>5.6080657433005645E-4</v>
      </c>
      <c r="E17" s="21">
        <f t="shared" si="0"/>
        <v>5.482206129790352E-2</v>
      </c>
      <c r="F17" s="21">
        <f t="shared" si="1"/>
        <v>3.115592079611425E-9</v>
      </c>
      <c r="G17" s="21">
        <f t="shared" si="2"/>
        <v>5.6830991134778256E-8</v>
      </c>
      <c r="H17" s="21">
        <f t="shared" si="3"/>
        <v>-7.2454147697759357</v>
      </c>
      <c r="I17" s="61" t="s">
        <v>60</v>
      </c>
    </row>
    <row r="18" spans="1:9" x14ac:dyDescent="0.25">
      <c r="A18" s="41" t="s">
        <v>67</v>
      </c>
      <c r="B18" s="21" t="s">
        <v>39</v>
      </c>
      <c r="C18" s="21">
        <v>4.1601342603391888E-3</v>
      </c>
      <c r="D18" s="21">
        <v>5.4836852418548585E-3</v>
      </c>
      <c r="E18" s="21">
        <f t="shared" si="0"/>
        <v>0.22880738431865538</v>
      </c>
      <c r="F18" s="21">
        <f t="shared" si="1"/>
        <v>3.0464918010304773E-8</v>
      </c>
      <c r="G18" s="21">
        <f t="shared" si="2"/>
        <v>1.3314656824133307E-7</v>
      </c>
      <c r="H18" s="21">
        <f t="shared" si="3"/>
        <v>-6.8756700227140293</v>
      </c>
      <c r="I18" s="61" t="s">
        <v>60</v>
      </c>
    </row>
    <row r="19" spans="1:9" x14ac:dyDescent="0.25">
      <c r="A19" s="41" t="s">
        <v>67</v>
      </c>
      <c r="B19" s="21" t="s">
        <v>39</v>
      </c>
      <c r="C19" s="21">
        <v>3.2696894698543829E-3</v>
      </c>
      <c r="D19" s="21">
        <v>4.7902999854026037E-3</v>
      </c>
      <c r="E19" s="21">
        <f t="shared" si="0"/>
        <v>0.17983292084199107</v>
      </c>
      <c r="F19" s="21">
        <f t="shared" si="1"/>
        <v>2.6612777696681135E-8</v>
      </c>
      <c r="G19" s="21">
        <f t="shared" si="2"/>
        <v>1.4798612830219369E-7</v>
      </c>
      <c r="H19" s="21">
        <f t="shared" si="3"/>
        <v>-6.8297789919304215</v>
      </c>
      <c r="I19" s="61" t="s">
        <v>60</v>
      </c>
    </row>
    <row r="20" spans="1:9" x14ac:dyDescent="0.25">
      <c r="A20" s="41" t="s">
        <v>68</v>
      </c>
      <c r="B20" s="21" t="s">
        <v>39</v>
      </c>
      <c r="C20" s="21">
        <v>9.2198264654816875E-5</v>
      </c>
      <c r="D20" s="21">
        <v>8.9642145700079504E-5</v>
      </c>
      <c r="E20" s="21">
        <f t="shared" si="0"/>
        <v>5.0709045560149279E-3</v>
      </c>
      <c r="F20" s="21">
        <f t="shared" si="1"/>
        <v>4.980119205559973E-10</v>
      </c>
      <c r="G20" s="21">
        <f t="shared" si="2"/>
        <v>9.8209681340831617E-8</v>
      </c>
      <c r="H20" s="21">
        <f t="shared" si="3"/>
        <v>-7.0078456981025097</v>
      </c>
      <c r="I20" s="61" t="s">
        <v>60</v>
      </c>
    </row>
    <row r="21" spans="1:9" x14ac:dyDescent="0.25">
      <c r="A21" s="41" t="s">
        <v>68</v>
      </c>
      <c r="B21" s="21" t="s">
        <v>39</v>
      </c>
      <c r="C21" s="21">
        <v>2.0494127167373965E-4</v>
      </c>
      <c r="D21" s="21">
        <v>1.3488287527663206E-4</v>
      </c>
      <c r="E21" s="21">
        <f t="shared" si="0"/>
        <v>1.1271769942055681E-2</v>
      </c>
      <c r="F21" s="21">
        <f t="shared" si="1"/>
        <v>7.4934930709240031E-10</v>
      </c>
      <c r="G21" s="21">
        <f t="shared" si="2"/>
        <v>6.6480181102395555E-8</v>
      </c>
      <c r="H21" s="21">
        <f t="shared" si="3"/>
        <v>-7.1773078061363407</v>
      </c>
      <c r="I21" s="61" t="s">
        <v>60</v>
      </c>
    </row>
    <row r="22" spans="1:9" x14ac:dyDescent="0.25">
      <c r="A22" s="41" t="s">
        <v>68</v>
      </c>
      <c r="B22" s="21" t="s">
        <v>39</v>
      </c>
      <c r="C22" s="21">
        <v>9.2198264654816875E-5</v>
      </c>
      <c r="D22" s="21">
        <v>1.0757057484009516E-3</v>
      </c>
      <c r="E22" s="21">
        <f t="shared" si="0"/>
        <v>5.0709045560149279E-3</v>
      </c>
      <c r="F22" s="21">
        <f t="shared" si="1"/>
        <v>5.9761430466719539E-9</v>
      </c>
      <c r="G22" s="21">
        <f t="shared" si="2"/>
        <v>1.1785161760899768E-6</v>
      </c>
      <c r="H22" s="21">
        <f t="shared" si="3"/>
        <v>-5.9286644520548855</v>
      </c>
      <c r="I22" s="61" t="s">
        <v>60</v>
      </c>
    </row>
    <row r="23" spans="1:9" x14ac:dyDescent="0.25">
      <c r="A23" s="41" t="s">
        <v>68</v>
      </c>
      <c r="B23" s="21" t="s">
        <v>39</v>
      </c>
      <c r="C23" s="21">
        <v>8.9070401157529937E-5</v>
      </c>
      <c r="D23" s="21">
        <v>2.689264371002379E-4</v>
      </c>
      <c r="E23" s="21">
        <f t="shared" si="0"/>
        <v>4.8988720636641463E-3</v>
      </c>
      <c r="F23" s="21">
        <f t="shared" si="1"/>
        <v>1.4940357616679885E-9</v>
      </c>
      <c r="G23" s="21">
        <f t="shared" si="2"/>
        <v>3.0497546011653015E-7</v>
      </c>
      <c r="H23" s="21">
        <f t="shared" si="3"/>
        <v>-6.515735104799921</v>
      </c>
      <c r="I23" s="61" t="s">
        <v>60</v>
      </c>
    </row>
    <row r="24" spans="1:9" x14ac:dyDescent="0.25">
      <c r="A24" s="41" t="s">
        <v>68</v>
      </c>
      <c r="B24" s="21" t="s">
        <v>39</v>
      </c>
      <c r="C24" s="21">
        <v>5.3099887848537936E-5</v>
      </c>
      <c r="D24" s="21">
        <v>1.135467178867673E-4</v>
      </c>
      <c r="E24" s="21">
        <f t="shared" si="0"/>
        <v>2.9204938316695866E-3</v>
      </c>
      <c r="F24" s="21">
        <f t="shared" si="1"/>
        <v>6.3081509937092944E-10</v>
      </c>
      <c r="G24" s="21">
        <f t="shared" si="2"/>
        <v>2.1599603893369818E-7</v>
      </c>
      <c r="H24" s="21">
        <f t="shared" si="3"/>
        <v>-6.665554213131526</v>
      </c>
      <c r="I24" s="61" t="s">
        <v>60</v>
      </c>
    </row>
    <row r="25" spans="1:9" x14ac:dyDescent="0.25">
      <c r="A25" s="41" t="s">
        <v>68</v>
      </c>
      <c r="B25" s="21" t="s">
        <v>39</v>
      </c>
      <c r="C25" s="21">
        <v>1.3139918495911568E-4</v>
      </c>
      <c r="D25" s="21">
        <v>6.454234490405722E-4</v>
      </c>
      <c r="E25" s="21">
        <f t="shared" si="0"/>
        <v>7.2269551727513629E-3</v>
      </c>
      <c r="F25" s="21">
        <f t="shared" si="1"/>
        <v>3.5856858280031791E-9</v>
      </c>
      <c r="G25" s="21">
        <f t="shared" si="2"/>
        <v>4.9615443050244881E-7</v>
      </c>
      <c r="H25" s="21">
        <f t="shared" si="3"/>
        <v>-6.3043831261785588</v>
      </c>
      <c r="I25" s="61" t="s">
        <v>60</v>
      </c>
    </row>
    <row r="26" spans="1:9" x14ac:dyDescent="0.25">
      <c r="A26" s="41" t="s">
        <v>69</v>
      </c>
      <c r="B26" s="21" t="s">
        <v>39</v>
      </c>
      <c r="C26" s="21">
        <v>1.8113400601601729E-3</v>
      </c>
      <c r="D26" s="21">
        <v>1.8586806819760647E-3</v>
      </c>
      <c r="E26" s="21">
        <f t="shared" si="0"/>
        <v>9.9623703308809514E-2</v>
      </c>
      <c r="F26" s="21">
        <f t="shared" si="1"/>
        <v>1.0326003788755916E-8</v>
      </c>
      <c r="G26" s="21">
        <f t="shared" si="2"/>
        <v>1.0365006967014455E-7</v>
      </c>
      <c r="H26" s="21">
        <f t="shared" si="3"/>
        <v>-6.9844304016516521</v>
      </c>
      <c r="I26" s="61" t="s">
        <v>60</v>
      </c>
    </row>
    <row r="27" spans="1:9" x14ac:dyDescent="0.25">
      <c r="A27" s="41" t="s">
        <v>69</v>
      </c>
      <c r="B27" s="21" t="s">
        <v>39</v>
      </c>
      <c r="C27" s="21">
        <v>2.3331683711978464E-3</v>
      </c>
      <c r="D27" s="21">
        <v>5.3437069606811936E-3</v>
      </c>
      <c r="E27" s="21">
        <f t="shared" si="0"/>
        <v>0.12832426041588155</v>
      </c>
      <c r="F27" s="21">
        <f t="shared" si="1"/>
        <v>2.9687260892673299E-8</v>
      </c>
      <c r="G27" s="21">
        <f t="shared" si="2"/>
        <v>2.3134566134619367E-7</v>
      </c>
      <c r="H27" s="21">
        <f t="shared" si="3"/>
        <v>-6.6357386408413062</v>
      </c>
      <c r="I27" s="61" t="s">
        <v>60</v>
      </c>
    </row>
    <row r="28" spans="1:9" x14ac:dyDescent="0.25">
      <c r="A28" s="41" t="s">
        <v>69</v>
      </c>
      <c r="B28" s="21" t="s">
        <v>39</v>
      </c>
      <c r="C28" s="21">
        <v>2.2380524615761874E-3</v>
      </c>
      <c r="D28" s="21">
        <v>4.4103935684439051E-3</v>
      </c>
      <c r="E28" s="21">
        <f t="shared" si="0"/>
        <v>0.1230928853866903</v>
      </c>
      <c r="F28" s="21">
        <f t="shared" si="1"/>
        <v>2.4502186491355031E-8</v>
      </c>
      <c r="G28" s="21">
        <f t="shared" si="2"/>
        <v>1.9905444912094314E-7</v>
      </c>
      <c r="H28" s="21">
        <f t="shared" si="3"/>
        <v>-6.7010281109355425</v>
      </c>
      <c r="I28" s="61" t="s">
        <v>60</v>
      </c>
    </row>
    <row r="29" spans="1:9" x14ac:dyDescent="0.25">
      <c r="A29" s="41" t="s">
        <v>69</v>
      </c>
      <c r="B29" s="21" t="s">
        <v>39</v>
      </c>
      <c r="C29" s="21">
        <v>2.2380524615761874E-3</v>
      </c>
      <c r="D29" s="21">
        <v>5.1394830201378829E-3</v>
      </c>
      <c r="E29" s="21">
        <f t="shared" si="0"/>
        <v>0.1230928853866903</v>
      </c>
      <c r="F29" s="21">
        <f t="shared" si="1"/>
        <v>2.8552683445210462E-8</v>
      </c>
      <c r="G29" s="21">
        <f t="shared" si="2"/>
        <v>2.3196046916532664E-7</v>
      </c>
      <c r="H29" s="21">
        <f t="shared" si="3"/>
        <v>-6.6345860215150161</v>
      </c>
      <c r="I29" s="61" t="s">
        <v>60</v>
      </c>
    </row>
    <row r="30" spans="1:9" x14ac:dyDescent="0.25">
      <c r="A30" s="41" t="s">
        <v>69</v>
      </c>
      <c r="B30" s="21" t="s">
        <v>39</v>
      </c>
      <c r="C30" s="21">
        <v>3.0555796136172734E-3</v>
      </c>
      <c r="D30" s="21">
        <v>1.0099681748875601E-3</v>
      </c>
      <c r="E30" s="21">
        <f t="shared" si="0"/>
        <v>0.16805687874895003</v>
      </c>
      <c r="F30" s="21">
        <f t="shared" si="1"/>
        <v>5.6109343049308901E-9</v>
      </c>
      <c r="G30" s="21">
        <f t="shared" si="2"/>
        <v>3.3387114807200035E-8</v>
      </c>
      <c r="H30" s="21">
        <f t="shared" si="3"/>
        <v>-7.4764211094706816</v>
      </c>
      <c r="I30" s="61" t="s">
        <v>60</v>
      </c>
    </row>
    <row r="31" spans="1:9" x14ac:dyDescent="0.25">
      <c r="A31" s="41" t="s">
        <v>69</v>
      </c>
      <c r="B31" s="21" t="s">
        <v>39</v>
      </c>
      <c r="C31" s="21">
        <v>9.0215427502392069E-4</v>
      </c>
      <c r="D31" s="21">
        <v>2.5099800796022221E-3</v>
      </c>
      <c r="E31" s="21">
        <f t="shared" si="0"/>
        <v>4.9618485126315635E-2</v>
      </c>
      <c r="F31" s="21">
        <f t="shared" si="1"/>
        <v>1.3944333775567902E-8</v>
      </c>
      <c r="G31" s="21">
        <f t="shared" si="2"/>
        <v>2.8103102583783622E-7</v>
      </c>
      <c r="H31" s="21">
        <f t="shared" si="3"/>
        <v>-6.5512457313178487</v>
      </c>
      <c r="I31" s="61" t="s">
        <v>60</v>
      </c>
    </row>
    <row r="32" spans="1:9" x14ac:dyDescent="0.25">
      <c r="A32" s="41" t="s">
        <v>69</v>
      </c>
      <c r="B32" s="21" t="s">
        <v>39</v>
      </c>
      <c r="C32" s="21">
        <v>1.3642890586536987E-3</v>
      </c>
      <c r="D32" s="21">
        <v>3.0063723885562894E-3</v>
      </c>
      <c r="E32" s="21">
        <f t="shared" si="0"/>
        <v>7.5035898225953426E-2</v>
      </c>
      <c r="F32" s="21">
        <f t="shared" si="1"/>
        <v>1.6702068825312721E-8</v>
      </c>
      <c r="G32" s="21">
        <f t="shared" si="2"/>
        <v>2.2258771095160699E-7</v>
      </c>
      <c r="H32" s="21">
        <f t="shared" si="3"/>
        <v>-6.6524988167004642</v>
      </c>
      <c r="I32" s="61" t="s">
        <v>60</v>
      </c>
    </row>
    <row r="33" spans="1:9" x14ac:dyDescent="0.25">
      <c r="A33" s="41" t="s">
        <v>69</v>
      </c>
      <c r="B33" s="21" t="s">
        <v>39</v>
      </c>
      <c r="C33" s="21">
        <v>2.2324404296983659E-3</v>
      </c>
      <c r="D33" s="21">
        <v>2.8031733111323841E-3</v>
      </c>
      <c r="E33" s="21">
        <f t="shared" si="0"/>
        <v>0.12278422363341013</v>
      </c>
      <c r="F33" s="21">
        <f t="shared" si="1"/>
        <v>1.557318506184658E-8</v>
      </c>
      <c r="G33" s="21">
        <f t="shared" si="2"/>
        <v>1.2683376252263933E-7</v>
      </c>
      <c r="H33" s="21">
        <f t="shared" si="3"/>
        <v>-6.8967651240133439</v>
      </c>
      <c r="I33" s="61" t="s">
        <v>60</v>
      </c>
    </row>
    <row r="34" spans="1:9" x14ac:dyDescent="0.25">
      <c r="A34" s="41" t="s">
        <v>69</v>
      </c>
      <c r="B34" s="21" t="s">
        <v>39</v>
      </c>
      <c r="C34" s="21">
        <v>1.0591569198707051E-3</v>
      </c>
      <c r="D34" s="21">
        <v>1.9697974618768069E-3</v>
      </c>
      <c r="E34" s="21">
        <f t="shared" si="0"/>
        <v>5.825363059288878E-2</v>
      </c>
      <c r="F34" s="21">
        <f t="shared" si="1"/>
        <v>1.0943319232648928E-8</v>
      </c>
      <c r="G34" s="21">
        <f t="shared" si="2"/>
        <v>1.8785643265957772E-7</v>
      </c>
      <c r="H34" s="21">
        <f t="shared" si="3"/>
        <v>-6.7261739290502787</v>
      </c>
      <c r="I34" s="61" t="s">
        <v>60</v>
      </c>
    </row>
    <row r="35" spans="1:9" x14ac:dyDescent="0.25">
      <c r="A35" s="41" t="s">
        <v>69</v>
      </c>
      <c r="B35" s="21" t="s">
        <v>39</v>
      </c>
      <c r="C35" s="21">
        <v>4.3804544304018811E-4</v>
      </c>
      <c r="D35" s="21">
        <v>7.1720830663206761E-4</v>
      </c>
      <c r="E35" s="21">
        <f t="shared" si="0"/>
        <v>2.4092499367210345E-2</v>
      </c>
      <c r="F35" s="21">
        <f t="shared" si="1"/>
        <v>3.9844905924003761E-9</v>
      </c>
      <c r="G35" s="21">
        <f t="shared" si="2"/>
        <v>1.6538303194160206E-7</v>
      </c>
      <c r="H35" s="21">
        <f t="shared" si="3"/>
        <v>-6.7815090504796576</v>
      </c>
      <c r="I35" s="61" t="s">
        <v>60</v>
      </c>
    </row>
    <row r="36" spans="1:9" x14ac:dyDescent="0.25">
      <c r="A36" s="41" t="s">
        <v>70</v>
      </c>
      <c r="B36" s="21" t="s">
        <v>39</v>
      </c>
      <c r="C36" s="21">
        <v>9.5570544822601986E-5</v>
      </c>
      <c r="D36" s="21">
        <v>6.9323259341394711E-4</v>
      </c>
      <c r="E36" s="21">
        <f t="shared" si="0"/>
        <v>5.2563799652431088E-3</v>
      </c>
      <c r="F36" s="21">
        <f t="shared" si="1"/>
        <v>3.8512921856330396E-9</v>
      </c>
      <c r="G36" s="21">
        <f t="shared" si="2"/>
        <v>7.3268907710230884E-7</v>
      </c>
      <c r="H36" s="21">
        <f t="shared" si="3"/>
        <v>-6.1350802828564532</v>
      </c>
      <c r="I36" s="61" t="s">
        <v>60</v>
      </c>
    </row>
    <row r="37" spans="1:9" x14ac:dyDescent="0.25">
      <c r="A37" s="41" t="s">
        <v>71</v>
      </c>
      <c r="B37" s="21" t="s">
        <v>39</v>
      </c>
      <c r="C37" s="21">
        <v>6.8435400224985685E-3</v>
      </c>
      <c r="D37" s="21">
        <v>2.949645430092453E-2</v>
      </c>
      <c r="E37" s="21">
        <f t="shared" si="0"/>
        <v>0.37639470123742125</v>
      </c>
      <c r="F37" s="21">
        <f t="shared" si="1"/>
        <v>1.6386919056069184E-7</v>
      </c>
      <c r="G37" s="21">
        <f t="shared" si="2"/>
        <v>4.3536529611591656E-7</v>
      </c>
      <c r="H37" s="21">
        <f t="shared" si="3"/>
        <v>-6.3611461924424679</v>
      </c>
      <c r="I37" s="61" t="s">
        <v>60</v>
      </c>
    </row>
    <row r="38" spans="1:9" x14ac:dyDescent="0.25">
      <c r="A38" s="41" t="s">
        <v>72</v>
      </c>
      <c r="B38" s="21" t="s">
        <v>39</v>
      </c>
      <c r="C38" s="21">
        <v>2.8688077601970855E-4</v>
      </c>
      <c r="D38" s="21">
        <v>1.1533956080076893E-2</v>
      </c>
      <c r="E38" s="21">
        <f t="shared" si="0"/>
        <v>1.5778442681083971E-2</v>
      </c>
      <c r="F38" s="21">
        <f t="shared" si="1"/>
        <v>6.4077533778204969E-8</v>
      </c>
      <c r="G38" s="21">
        <f t="shared" si="2"/>
        <v>4.0610809997760103E-6</v>
      </c>
      <c r="H38" s="21">
        <f t="shared" si="3"/>
        <v>-5.3913583482580698</v>
      </c>
      <c r="I38" s="61" t="s">
        <v>60</v>
      </c>
    </row>
    <row r="39" spans="1:9" x14ac:dyDescent="0.25">
      <c r="A39" s="41" t="s">
        <v>73</v>
      </c>
      <c r="B39" s="21" t="s">
        <v>39</v>
      </c>
      <c r="C39" s="21">
        <v>3.1986027623392329E-7</v>
      </c>
      <c r="D39" s="21">
        <v>6.6222921613613438E-7</v>
      </c>
      <c r="E39" s="21">
        <f t="shared" si="0"/>
        <v>1.7592315192865782E-5</v>
      </c>
      <c r="F39" s="21">
        <f t="shared" si="1"/>
        <v>3.679051200756302E-12</v>
      </c>
      <c r="G39" s="21">
        <f t="shared" si="2"/>
        <v>2.091283131539315E-7</v>
      </c>
      <c r="H39" s="21">
        <f t="shared" si="3"/>
        <v>-6.6795871655844934</v>
      </c>
      <c r="I39" s="61" t="s">
        <v>60</v>
      </c>
    </row>
    <row r="40" spans="1:9" x14ac:dyDescent="0.25">
      <c r="A40" s="41" t="s">
        <v>73</v>
      </c>
      <c r="B40" s="21" t="s">
        <v>39</v>
      </c>
      <c r="C40" s="21">
        <v>1.0833607580482295E-6</v>
      </c>
      <c r="D40" s="21">
        <v>2.4331906805001966E-5</v>
      </c>
      <c r="E40" s="21">
        <f t="shared" ref="E40:E71" si="4">C40*$H$4</f>
        <v>5.9584841692652619E-5</v>
      </c>
      <c r="F40" s="21">
        <f t="shared" ref="F40:F71" si="5">D40*$C$4</f>
        <v>1.3517726002778871E-10</v>
      </c>
      <c r="G40" s="21">
        <f t="shared" si="2"/>
        <v>2.2686518280111056E-6</v>
      </c>
      <c r="H40" s="21">
        <f t="shared" si="3"/>
        <v>-5.6442321505566841</v>
      </c>
      <c r="I40" s="61" t="s">
        <v>60</v>
      </c>
    </row>
    <row r="41" spans="1:9" x14ac:dyDescent="0.25">
      <c r="A41" s="41" t="s">
        <v>74</v>
      </c>
      <c r="B41" s="21" t="s">
        <v>39</v>
      </c>
      <c r="C41" s="21">
        <v>4.9433674573658596E-7</v>
      </c>
      <c r="D41" s="21">
        <v>1.3565844715945344E-5</v>
      </c>
      <c r="E41" s="21">
        <f t="shared" si="4"/>
        <v>2.7188521015512229E-5</v>
      </c>
      <c r="F41" s="21">
        <f t="shared" si="5"/>
        <v>7.5365803977474142E-11</v>
      </c>
      <c r="G41" s="21">
        <f t="shared" si="2"/>
        <v>2.7719714483356665E-6</v>
      </c>
      <c r="H41" s="21">
        <f t="shared" si="3"/>
        <v>-5.5572112473265101</v>
      </c>
      <c r="I41" s="61" t="s">
        <v>60</v>
      </c>
    </row>
    <row r="42" spans="1:9" x14ac:dyDescent="0.25">
      <c r="A42" s="41" t="s">
        <v>74</v>
      </c>
      <c r="B42" s="21" t="s">
        <v>39</v>
      </c>
      <c r="C42" s="21">
        <v>2.4345884814047881E-7</v>
      </c>
      <c r="D42" s="21">
        <v>1.5139302151599237E-6</v>
      </c>
      <c r="E42" s="21">
        <f t="shared" si="4"/>
        <v>1.3390236647726335E-5</v>
      </c>
      <c r="F42" s="21">
        <f t="shared" si="5"/>
        <v>8.410723417555132E-12</v>
      </c>
      <c r="G42" s="21">
        <f t="shared" si="2"/>
        <v>6.2812358278845465E-7</v>
      </c>
      <c r="H42" s="21">
        <f t="shared" si="3"/>
        <v>-6.2019549007805672</v>
      </c>
      <c r="I42" s="61" t="s">
        <v>60</v>
      </c>
    </row>
    <row r="43" spans="1:9" x14ac:dyDescent="0.25">
      <c r="A43" s="41" t="s">
        <v>74</v>
      </c>
      <c r="B43" s="21" t="s">
        <v>39</v>
      </c>
      <c r="C43" s="21">
        <v>4.9610467417308093E-7</v>
      </c>
      <c r="D43" s="21">
        <v>8.3021979541028178E-6</v>
      </c>
      <c r="E43" s="21">
        <f t="shared" si="4"/>
        <v>2.7285757079519451E-5</v>
      </c>
      <c r="F43" s="21">
        <f t="shared" si="5"/>
        <v>4.612332196723788E-11</v>
      </c>
      <c r="G43" s="21">
        <f t="shared" si="2"/>
        <v>1.6903808764704502E-6</v>
      </c>
      <c r="H43" s="21">
        <f t="shared" si="3"/>
        <v>-5.7720154291658323</v>
      </c>
      <c r="I43" s="61" t="s">
        <v>60</v>
      </c>
    </row>
    <row r="44" spans="1:9" x14ac:dyDescent="0.25">
      <c r="A44" s="41" t="s">
        <v>74</v>
      </c>
      <c r="B44" s="21" t="s">
        <v>39</v>
      </c>
      <c r="C44" s="21">
        <v>2.4345884814047881E-7</v>
      </c>
      <c r="D44" s="21">
        <v>2.6937879407649019E-6</v>
      </c>
      <c r="E44" s="21">
        <f t="shared" si="4"/>
        <v>1.3390236647726335E-5</v>
      </c>
      <c r="F44" s="21">
        <f t="shared" si="5"/>
        <v>1.4965488559805011E-11</v>
      </c>
      <c r="G44" s="21">
        <f t="shared" si="2"/>
        <v>1.117641827663005E-6</v>
      </c>
      <c r="H44" s="21">
        <f t="shared" si="3"/>
        <v>-5.951697353150756</v>
      </c>
      <c r="I44" s="61" t="s">
        <v>60</v>
      </c>
    </row>
    <row r="45" spans="1:9" x14ac:dyDescent="0.25">
      <c r="A45" s="41" t="s">
        <v>74</v>
      </c>
      <c r="B45" s="21" t="s">
        <v>39</v>
      </c>
      <c r="C45" s="21">
        <v>4.9610467417308093E-7</v>
      </c>
      <c r="D45" s="21">
        <v>1.6733200530681457E-5</v>
      </c>
      <c r="E45" s="21">
        <f t="shared" si="4"/>
        <v>2.7285757079519451E-5</v>
      </c>
      <c r="F45" s="21">
        <f t="shared" si="5"/>
        <v>9.296222517045254E-11</v>
      </c>
      <c r="G45" s="21">
        <f t="shared" si="2"/>
        <v>3.406987202133728E-6</v>
      </c>
      <c r="H45" s="21">
        <f t="shared" si="3"/>
        <v>-5.4676294977949462</v>
      </c>
      <c r="I45" s="61" t="s">
        <v>60</v>
      </c>
    </row>
    <row r="46" spans="1:9" x14ac:dyDescent="0.25">
      <c r="A46" s="41" t="s">
        <v>74</v>
      </c>
      <c r="B46" s="21" t="s">
        <v>39</v>
      </c>
      <c r="C46" s="21">
        <v>5.0140332271914925E-7</v>
      </c>
      <c r="D46" s="21">
        <v>1.6701485232742371E-6</v>
      </c>
      <c r="E46" s="21">
        <f t="shared" si="4"/>
        <v>2.7577182749553209E-5</v>
      </c>
      <c r="F46" s="21">
        <f t="shared" si="5"/>
        <v>9.2786029070790962E-12</v>
      </c>
      <c r="G46" s="21">
        <f t="shared" si="2"/>
        <v>3.3645941977990569E-7</v>
      </c>
      <c r="H46" s="21">
        <f t="shared" si="3"/>
        <v>-6.4730673083446568</v>
      </c>
      <c r="I46" s="61" t="s">
        <v>60</v>
      </c>
    </row>
    <row r="47" spans="1:9" x14ac:dyDescent="0.25">
      <c r="A47" s="41" t="s">
        <v>74</v>
      </c>
      <c r="B47" s="21" t="s">
        <v>39</v>
      </c>
      <c r="C47" s="21">
        <v>1.0152157760186452E-6</v>
      </c>
      <c r="D47" s="21">
        <v>1.2391424527518559E-5</v>
      </c>
      <c r="E47" s="21">
        <f t="shared" si="4"/>
        <v>5.5836867681025484E-5</v>
      </c>
      <c r="F47" s="21">
        <f t="shared" si="5"/>
        <v>6.8841247375103112E-11</v>
      </c>
      <c r="G47" s="21">
        <f t="shared" si="2"/>
        <v>1.2328995202303725E-6</v>
      </c>
      <c r="H47" s="21">
        <f t="shared" si="3"/>
        <v>-5.9090723164193992</v>
      </c>
      <c r="I47" s="61" t="s">
        <v>60</v>
      </c>
    </row>
    <row r="48" spans="1:9" x14ac:dyDescent="0.25">
      <c r="A48" s="41" t="s">
        <v>75</v>
      </c>
      <c r="B48" s="21" t="s">
        <v>39</v>
      </c>
      <c r="C48" s="21">
        <v>2.4812718807253472E-7</v>
      </c>
      <c r="D48" s="21">
        <v>6.0609152673132432E-6</v>
      </c>
      <c r="E48" s="21">
        <f t="shared" si="4"/>
        <v>1.3646995343989409E-5</v>
      </c>
      <c r="F48" s="21">
        <f t="shared" si="5"/>
        <v>3.3671751485073576E-11</v>
      </c>
      <c r="G48" s="21">
        <f t="shared" si="2"/>
        <v>2.4673380943083369E-6</v>
      </c>
      <c r="H48" s="21">
        <f t="shared" si="3"/>
        <v>-5.6077713359452304</v>
      </c>
      <c r="I48" s="61" t="s">
        <v>60</v>
      </c>
    </row>
    <row r="49" spans="1:9" x14ac:dyDescent="0.25">
      <c r="A49" s="41" t="s">
        <v>75</v>
      </c>
      <c r="B49" s="21" t="s">
        <v>39</v>
      </c>
      <c r="C49" s="21">
        <v>3.1986027623392329E-7</v>
      </c>
      <c r="D49" s="21">
        <v>4.9952043328106623E-6</v>
      </c>
      <c r="E49" s="21">
        <f t="shared" si="4"/>
        <v>1.7592315192865782E-5</v>
      </c>
      <c r="F49" s="21">
        <f t="shared" si="5"/>
        <v>2.7751135182281459E-11</v>
      </c>
      <c r="G49" s="21">
        <f t="shared" si="2"/>
        <v>1.5774578205337856E-6</v>
      </c>
      <c r="H49" s="21">
        <f t="shared" si="3"/>
        <v>-5.8020422444795994</v>
      </c>
      <c r="I49" s="61" t="s">
        <v>60</v>
      </c>
    </row>
    <row r="50" spans="1:9" x14ac:dyDescent="0.25">
      <c r="A50" s="41" t="s">
        <v>75</v>
      </c>
      <c r="B50" s="21" t="s">
        <v>39</v>
      </c>
      <c r="C50" s="21">
        <v>5.4527146458748969E-7</v>
      </c>
      <c r="D50" s="21">
        <v>1.3384521215316756E-5</v>
      </c>
      <c r="E50" s="21">
        <f t="shared" si="4"/>
        <v>2.9989930552311934E-5</v>
      </c>
      <c r="F50" s="21">
        <f t="shared" si="5"/>
        <v>7.4358451196204197E-11</v>
      </c>
      <c r="G50" s="21">
        <f t="shared" si="2"/>
        <v>2.4794472620234819E-6</v>
      </c>
      <c r="H50" s="21">
        <f t="shared" si="3"/>
        <v>-5.6056451247416019</v>
      </c>
      <c r="I50" s="61" t="s">
        <v>60</v>
      </c>
    </row>
    <row r="51" spans="1:9" x14ac:dyDescent="0.25">
      <c r="A51" s="41" t="s">
        <v>75</v>
      </c>
      <c r="B51" s="21" t="s">
        <v>39</v>
      </c>
      <c r="C51" s="21">
        <v>5.4527146458748969E-7</v>
      </c>
      <c r="D51" s="21">
        <v>1.7879700038574098E-5</v>
      </c>
      <c r="E51" s="21">
        <f t="shared" si="4"/>
        <v>2.9989930552311934E-5</v>
      </c>
      <c r="F51" s="21">
        <f t="shared" si="5"/>
        <v>9.9331666880967218E-11</v>
      </c>
      <c r="G51" s="21">
        <f t="shared" si="2"/>
        <v>3.3121672858728815E-6</v>
      </c>
      <c r="H51" s="21">
        <f t="shared" si="3"/>
        <v>-5.4798877366526213</v>
      </c>
      <c r="I51" s="61" t="s">
        <v>60</v>
      </c>
    </row>
    <row r="52" spans="1:9" x14ac:dyDescent="0.25">
      <c r="A52" s="41" t="s">
        <v>75</v>
      </c>
      <c r="B52" s="21" t="s">
        <v>39</v>
      </c>
      <c r="C52" s="21">
        <v>2.2387211385683346E-7</v>
      </c>
      <c r="D52" s="21">
        <v>1.1300197893772592E-6</v>
      </c>
      <c r="E52" s="21">
        <f t="shared" si="4"/>
        <v>1.2312966262125841E-5</v>
      </c>
      <c r="F52" s="21">
        <f t="shared" si="5"/>
        <v>6.277887718762552E-12</v>
      </c>
      <c r="G52" s="21">
        <f t="shared" si="2"/>
        <v>5.0985989769768694E-7</v>
      </c>
      <c r="H52" s="21">
        <f t="shared" si="3"/>
        <v>-6.2925491455016598</v>
      </c>
      <c r="I52" s="61" t="s">
        <v>60</v>
      </c>
    </row>
    <row r="53" spans="1:9" x14ac:dyDescent="0.25">
      <c r="A53" s="41" t="s">
        <v>75</v>
      </c>
      <c r="B53" s="21" t="s">
        <v>39</v>
      </c>
      <c r="C53" s="21">
        <v>5.8866295223183519E-7</v>
      </c>
      <c r="D53" s="21">
        <v>1.9672617242340509E-5</v>
      </c>
      <c r="E53" s="21">
        <f t="shared" si="4"/>
        <v>3.2376462372750936E-5</v>
      </c>
      <c r="F53" s="21">
        <f t="shared" si="5"/>
        <v>1.0929231801300284E-10</v>
      </c>
      <c r="G53" s="21">
        <f t="shared" si="2"/>
        <v>3.3756720161306674E-6</v>
      </c>
      <c r="H53" s="21">
        <f t="shared" si="3"/>
        <v>-5.4716397565085462</v>
      </c>
      <c r="I53" s="61" t="s">
        <v>60</v>
      </c>
    </row>
    <row r="54" spans="1:9" x14ac:dyDescent="0.25">
      <c r="A54" s="41" t="s">
        <v>75</v>
      </c>
      <c r="B54" s="21" t="s">
        <v>39</v>
      </c>
      <c r="C54" s="21">
        <v>2.4812718807253472E-7</v>
      </c>
      <c r="D54" s="21">
        <v>8.9642145700079246E-6</v>
      </c>
      <c r="E54" s="21">
        <f t="shared" si="4"/>
        <v>1.3646995343989409E-5</v>
      </c>
      <c r="F54" s="21">
        <f t="shared" si="5"/>
        <v>4.9801192055599586E-11</v>
      </c>
      <c r="G54" s="21">
        <f t="shared" si="2"/>
        <v>3.6492422544522731E-6</v>
      </c>
      <c r="H54" s="21">
        <f t="shared" si="3"/>
        <v>-5.437797305098055</v>
      </c>
      <c r="I54" s="61" t="s">
        <v>60</v>
      </c>
    </row>
    <row r="55" spans="1:9" x14ac:dyDescent="0.25">
      <c r="A55" s="41" t="s">
        <v>76</v>
      </c>
      <c r="B55" s="21" t="s">
        <v>39</v>
      </c>
      <c r="C55" s="21">
        <v>3.3482527678555472E-7</v>
      </c>
      <c r="D55" s="21">
        <v>2.0999677178024717E-6</v>
      </c>
      <c r="E55" s="21">
        <f t="shared" si="4"/>
        <v>1.841539022320551E-5</v>
      </c>
      <c r="F55" s="21">
        <f t="shared" si="5"/>
        <v>1.1666487321124844E-11</v>
      </c>
      <c r="G55" s="21">
        <f t="shared" si="2"/>
        <v>6.3351833329188582E-7</v>
      </c>
      <c r="H55" s="21">
        <f t="shared" si="3"/>
        <v>-6.1982408126159081</v>
      </c>
      <c r="I55" s="61" t="s">
        <v>60</v>
      </c>
    </row>
    <row r="56" spans="1:9" x14ac:dyDescent="0.25">
      <c r="A56" s="41" t="s">
        <v>76</v>
      </c>
      <c r="B56" s="21" t="s">
        <v>39</v>
      </c>
      <c r="C56" s="21">
        <v>1.251200416710515E-6</v>
      </c>
      <c r="D56" s="21">
        <v>1.9256711935158846E-5</v>
      </c>
      <c r="E56" s="21">
        <f t="shared" si="4"/>
        <v>6.8816022919078324E-5</v>
      </c>
      <c r="F56" s="21">
        <f t="shared" si="5"/>
        <v>1.069817329731047E-10</v>
      </c>
      <c r="G56" s="21">
        <f t="shared" si="2"/>
        <v>1.5546049951027531E-6</v>
      </c>
      <c r="H56" s="21">
        <f t="shared" si="3"/>
        <v>-5.8083799411962866</v>
      </c>
      <c r="I56" s="61" t="s">
        <v>60</v>
      </c>
    </row>
    <row r="57" spans="1:9" x14ac:dyDescent="0.25">
      <c r="A57" s="41" t="s">
        <v>77</v>
      </c>
      <c r="B57" s="21" t="s">
        <v>39</v>
      </c>
      <c r="C57" s="21">
        <v>6.6097830890909207E-8</v>
      </c>
      <c r="D57" s="21">
        <v>2.3008150729687013E-6</v>
      </c>
      <c r="E57" s="21">
        <f t="shared" si="4"/>
        <v>3.6353806990000063E-6</v>
      </c>
      <c r="F57" s="21">
        <f t="shared" si="5"/>
        <v>1.2782305960937229E-11</v>
      </c>
      <c r="G57" s="21">
        <f t="shared" si="2"/>
        <v>3.5160845642530071E-6</v>
      </c>
      <c r="H57" s="21">
        <f t="shared" si="3"/>
        <v>-5.453940688391552</v>
      </c>
      <c r="I57" s="61" t="s">
        <v>60</v>
      </c>
    </row>
    <row r="58" spans="1:9" x14ac:dyDescent="0.25">
      <c r="A58" s="41" t="s">
        <v>77</v>
      </c>
      <c r="B58" s="21" t="s">
        <v>39</v>
      </c>
      <c r="C58" s="21">
        <v>2.1561862648734485E-8</v>
      </c>
      <c r="D58" s="21">
        <v>4.1833001326703769E-8</v>
      </c>
      <c r="E58" s="21">
        <f t="shared" si="4"/>
        <v>1.1859024456803966E-6</v>
      </c>
      <c r="F58" s="21">
        <f t="shared" si="5"/>
        <v>2.3240556292613204E-13</v>
      </c>
      <c r="G58" s="21">
        <f t="shared" si="2"/>
        <v>1.9597359274589595E-7</v>
      </c>
      <c r="H58" s="21">
        <f t="shared" si="3"/>
        <v>-6.7078024454669478</v>
      </c>
      <c r="I58" s="61" t="s">
        <v>60</v>
      </c>
    </row>
    <row r="59" spans="1:9" x14ac:dyDescent="0.25">
      <c r="A59" s="41" t="s">
        <v>78</v>
      </c>
      <c r="B59" s="21" t="s">
        <v>39</v>
      </c>
      <c r="C59" s="21">
        <v>1.6035909766134623E-8</v>
      </c>
      <c r="D59" s="21">
        <v>9.621590305141866E-7</v>
      </c>
      <c r="E59" s="21">
        <f t="shared" si="4"/>
        <v>8.8197503713740427E-7</v>
      </c>
      <c r="F59" s="21">
        <f t="shared" si="5"/>
        <v>5.3453279473010371E-12</v>
      </c>
      <c r="G59" s="21">
        <f t="shared" si="2"/>
        <v>6.0606340567757813E-6</v>
      </c>
      <c r="H59" s="21">
        <f t="shared" si="3"/>
        <v>-5.2174819380525053</v>
      </c>
      <c r="I59" s="61" t="s">
        <v>60</v>
      </c>
    </row>
    <row r="60" spans="1:9" x14ac:dyDescent="0.25">
      <c r="A60" s="41" t="s">
        <v>78</v>
      </c>
      <c r="B60" s="21" t="s">
        <v>39</v>
      </c>
      <c r="C60" s="21">
        <v>8.7133910975902713E-9</v>
      </c>
      <c r="D60" s="21">
        <v>3.1374750995027743E-8</v>
      </c>
      <c r="E60" s="21">
        <f t="shared" si="4"/>
        <v>4.792365103674649E-7</v>
      </c>
      <c r="F60" s="21">
        <f t="shared" si="5"/>
        <v>1.7430417219459859E-13</v>
      </c>
      <c r="G60" s="21">
        <f t="shared" si="2"/>
        <v>3.6371221395662678E-7</v>
      </c>
      <c r="H60" s="21">
        <f t="shared" si="3"/>
        <v>-6.4392421144940943</v>
      </c>
      <c r="I60" s="61" t="s">
        <v>60</v>
      </c>
    </row>
    <row r="61" spans="1:9" x14ac:dyDescent="0.25">
      <c r="A61" s="41" t="s">
        <v>79</v>
      </c>
      <c r="B61" s="21" t="s">
        <v>39</v>
      </c>
      <c r="C61" s="21">
        <v>1.7321786101317415E-5</v>
      </c>
      <c r="D61" s="21">
        <v>4.1833001326703759E-5</v>
      </c>
      <c r="E61" s="21">
        <f t="shared" si="4"/>
        <v>9.5269823557245779E-4</v>
      </c>
      <c r="F61" s="21">
        <f t="shared" si="5"/>
        <v>2.32405562926132E-10</v>
      </c>
      <c r="G61" s="21">
        <f t="shared" si="2"/>
        <v>2.4394457158460468E-7</v>
      </c>
      <c r="H61" s="21">
        <f t="shared" si="3"/>
        <v>-6.6127088416512514</v>
      </c>
      <c r="I61" s="61" t="s">
        <v>60</v>
      </c>
    </row>
    <row r="62" spans="1:9" x14ac:dyDescent="0.25">
      <c r="A62" s="41" t="s">
        <v>80</v>
      </c>
      <c r="B62" s="21" t="s">
        <v>39</v>
      </c>
      <c r="C62" s="21">
        <v>4.8561519460692832E-6</v>
      </c>
      <c r="D62" s="21">
        <v>1.6162440712835376E-4</v>
      </c>
      <c r="E62" s="21">
        <f t="shared" si="4"/>
        <v>2.6708835703381057E-4</v>
      </c>
      <c r="F62" s="21">
        <f t="shared" si="5"/>
        <v>8.9791337293529866E-10</v>
      </c>
      <c r="G62" s="21">
        <f t="shared" si="2"/>
        <v>3.3618589103142083E-6</v>
      </c>
      <c r="H62" s="21">
        <f t="shared" si="3"/>
        <v>-5.4734205168804113</v>
      </c>
      <c r="I62" s="61" t="s">
        <v>60</v>
      </c>
    </row>
    <row r="63" spans="1:9" x14ac:dyDescent="0.25">
      <c r="A63" s="41" t="s">
        <v>80</v>
      </c>
      <c r="B63" s="21" t="s">
        <v>39</v>
      </c>
      <c r="C63" s="21">
        <v>2.4263883269369408E-6</v>
      </c>
      <c r="D63" s="21">
        <v>3.0304576336566297E-5</v>
      </c>
      <c r="E63" s="21">
        <f t="shared" si="4"/>
        <v>1.3345135798153174E-4</v>
      </c>
      <c r="F63" s="21">
        <f t="shared" si="5"/>
        <v>1.6835875742536832E-10</v>
      </c>
      <c r="G63" s="21">
        <f t="shared" si="2"/>
        <v>1.2615739545240702E-6</v>
      </c>
      <c r="H63" s="21">
        <f t="shared" si="3"/>
        <v>-5.8990872856931329</v>
      </c>
      <c r="I63" s="61" t="s">
        <v>60</v>
      </c>
    </row>
    <row r="64" spans="1:9" x14ac:dyDescent="0.25">
      <c r="A64" s="41" t="s">
        <v>81</v>
      </c>
      <c r="B64" s="21" t="s">
        <v>39</v>
      </c>
      <c r="C64" s="21">
        <v>2.6811461966596627E-5</v>
      </c>
      <c r="D64" s="21">
        <v>5.6175744638716407E-4</v>
      </c>
      <c r="E64" s="21">
        <f t="shared" si="4"/>
        <v>1.4746304081628145E-3</v>
      </c>
      <c r="F64" s="21">
        <f t="shared" si="5"/>
        <v>3.1208747021509116E-9</v>
      </c>
      <c r="G64" s="21">
        <f t="shared" si="2"/>
        <v>2.1163775579801653E-6</v>
      </c>
      <c r="H64" s="21">
        <f t="shared" si="3"/>
        <v>-5.6744068523644424</v>
      </c>
      <c r="I64" s="61" t="s">
        <v>60</v>
      </c>
    </row>
    <row r="65" spans="1:9" x14ac:dyDescent="0.25">
      <c r="A65" s="41" t="s">
        <v>82</v>
      </c>
      <c r="B65" s="21" t="s">
        <v>39</v>
      </c>
      <c r="C65" s="21">
        <v>9.4120944187604797E-6</v>
      </c>
      <c r="D65" s="21">
        <v>2.0916500663351861E-4</v>
      </c>
      <c r="E65" s="21">
        <f t="shared" si="4"/>
        <v>5.1766519303182636E-4</v>
      </c>
      <c r="F65" s="21">
        <f t="shared" si="5"/>
        <v>1.1620278146306589E-9</v>
      </c>
      <c r="G65" s="21">
        <f t="shared" si="2"/>
        <v>2.2447478220912889E-6</v>
      </c>
      <c r="H65" s="21">
        <f t="shared" si="3"/>
        <v>-5.6488324411309305</v>
      </c>
      <c r="I65" s="61" t="s">
        <v>60</v>
      </c>
    </row>
    <row r="66" spans="1:9" x14ac:dyDescent="0.25">
      <c r="A66" s="41" t="s">
        <v>83</v>
      </c>
      <c r="B66" s="21" t="s">
        <v>39</v>
      </c>
      <c r="C66" s="21">
        <v>6.1298837849822245E-6</v>
      </c>
      <c r="D66" s="21">
        <v>6.0071380199921061E-5</v>
      </c>
      <c r="E66" s="21">
        <f t="shared" si="4"/>
        <v>3.3714360817402235E-4</v>
      </c>
      <c r="F66" s="21">
        <f t="shared" si="5"/>
        <v>3.3372988999956146E-10</v>
      </c>
      <c r="G66" s="21">
        <f t="shared" si="2"/>
        <v>9.898745872924903E-7</v>
      </c>
      <c r="H66" s="21">
        <f t="shared" si="3"/>
        <v>-6.0044198250963774</v>
      </c>
      <c r="I66" s="61" t="s">
        <v>60</v>
      </c>
    </row>
    <row r="67" spans="1:9" x14ac:dyDescent="0.25">
      <c r="A67" s="41" t="s">
        <v>83</v>
      </c>
      <c r="B67" s="21" t="s">
        <v>39</v>
      </c>
      <c r="C67" s="21">
        <v>6.1298837849822245E-6</v>
      </c>
      <c r="D67" s="21">
        <v>6.7530416427393015E-5</v>
      </c>
      <c r="E67" s="21">
        <f t="shared" si="4"/>
        <v>3.3714360817402235E-4</v>
      </c>
      <c r="F67" s="21">
        <f t="shared" si="5"/>
        <v>3.7516898015218341E-10</v>
      </c>
      <c r="G67" s="21">
        <f t="shared" si="2"/>
        <v>1.1127868690262507E-6</v>
      </c>
      <c r="H67" s="21">
        <f t="shared" si="3"/>
        <v>-5.9535880076952763</v>
      </c>
      <c r="I67" s="61" t="s">
        <v>60</v>
      </c>
    </row>
    <row r="68" spans="1:9" x14ac:dyDescent="0.25">
      <c r="A68" s="41" t="s">
        <v>84</v>
      </c>
      <c r="B68" s="21" t="s">
        <v>39</v>
      </c>
      <c r="C68" s="21">
        <v>2.6198078626211189E-6</v>
      </c>
      <c r="D68" s="21">
        <v>5.1452443040801972E-6</v>
      </c>
      <c r="E68" s="21">
        <f t="shared" si="4"/>
        <v>1.4408943244416153E-4</v>
      </c>
      <c r="F68" s="21">
        <f t="shared" si="5"/>
        <v>2.858469057822332E-11</v>
      </c>
      <c r="G68" s="21">
        <f t="shared" si="2"/>
        <v>1.9838158908218785E-7</v>
      </c>
      <c r="H68" s="21">
        <f t="shared" si="3"/>
        <v>-6.7024986352616107</v>
      </c>
      <c r="I68" s="61" t="s">
        <v>60</v>
      </c>
    </row>
    <row r="69" spans="1:9" x14ac:dyDescent="0.25">
      <c r="A69" s="41" t="s">
        <v>84</v>
      </c>
      <c r="B69" s="21" t="s">
        <v>39</v>
      </c>
      <c r="C69" s="21">
        <v>6.3800930414628541E-6</v>
      </c>
      <c r="D69" s="21">
        <v>4.4714001261854302E-5</v>
      </c>
      <c r="E69" s="21">
        <f t="shared" si="4"/>
        <v>3.5090511728045698E-4</v>
      </c>
      <c r="F69" s="21">
        <f t="shared" si="5"/>
        <v>2.4841111812141281E-10</v>
      </c>
      <c r="G69" s="21">
        <f t="shared" si="2"/>
        <v>7.0791534773450738E-7</v>
      </c>
      <c r="H69" s="21">
        <f t="shared" si="3"/>
        <v>-6.1500186719851042</v>
      </c>
      <c r="I69" s="61" t="s">
        <v>60</v>
      </c>
    </row>
    <row r="70" spans="1:9" x14ac:dyDescent="0.25">
      <c r="A70" s="41" t="s">
        <v>84</v>
      </c>
      <c r="B70" s="21" t="s">
        <v>39</v>
      </c>
      <c r="C70" s="21">
        <v>1.6982436524617416E-6</v>
      </c>
      <c r="D70" s="21">
        <v>3.6070291960270086E-5</v>
      </c>
      <c r="E70" s="21">
        <f t="shared" si="4"/>
        <v>9.3403400885395789E-5</v>
      </c>
      <c r="F70" s="21">
        <f t="shared" si="5"/>
        <v>2.0039051089038938E-10</v>
      </c>
      <c r="G70" s="21">
        <f t="shared" si="2"/>
        <v>2.1454305623867459E-6</v>
      </c>
      <c r="H70" s="21">
        <f t="shared" si="3"/>
        <v>-5.6684855369972045</v>
      </c>
      <c r="I70" s="61" t="s">
        <v>60</v>
      </c>
    </row>
    <row r="71" spans="1:9" x14ac:dyDescent="0.25">
      <c r="A71" s="41" t="s">
        <v>85</v>
      </c>
      <c r="B71" s="21" t="s">
        <v>39</v>
      </c>
      <c r="C71" s="21">
        <v>3.327711371279159E-5</v>
      </c>
      <c r="D71" s="21">
        <v>4.1235387022036529E-4</v>
      </c>
      <c r="E71" s="21">
        <f t="shared" si="4"/>
        <v>1.8302412542035374E-3</v>
      </c>
      <c r="F71" s="21">
        <f t="shared" si="5"/>
        <v>2.2908548345575849E-9</v>
      </c>
      <c r="G71" s="21">
        <f t="shared" si="2"/>
        <v>1.2516682318771641E-6</v>
      </c>
      <c r="H71" s="21">
        <f t="shared" si="3"/>
        <v>-5.9025107702941026</v>
      </c>
      <c r="I71" s="61" t="s">
        <v>60</v>
      </c>
    </row>
    <row r="72" spans="1:9" x14ac:dyDescent="0.25">
      <c r="A72" s="41" t="s">
        <v>85</v>
      </c>
      <c r="B72" s="21" t="s">
        <v>39</v>
      </c>
      <c r="C72" s="21">
        <v>1.1304625157222615E-4</v>
      </c>
      <c r="D72" s="21">
        <v>1.6494154808814599E-3</v>
      </c>
      <c r="E72" s="21">
        <f t="shared" ref="E72:E103" si="6">C72*$H$4</f>
        <v>6.217543836472438E-3</v>
      </c>
      <c r="F72" s="21">
        <f t="shared" ref="F72:F103" si="7">D72*$C$4</f>
        <v>9.1634193382303328E-9</v>
      </c>
      <c r="G72" s="21">
        <f t="shared" si="2"/>
        <v>1.4738005198254068E-6</v>
      </c>
      <c r="H72" s="21">
        <f t="shared" si="3"/>
        <v>-5.8315612946328326</v>
      </c>
      <c r="I72" s="61" t="s">
        <v>60</v>
      </c>
    </row>
    <row r="73" spans="1:9" x14ac:dyDescent="0.25">
      <c r="A73" s="41" t="s">
        <v>86</v>
      </c>
      <c r="B73" s="21" t="s">
        <v>39</v>
      </c>
      <c r="C73" s="21">
        <v>2.1114747519944952E-4</v>
      </c>
      <c r="D73" s="21">
        <v>1.3181729641161099E-3</v>
      </c>
      <c r="E73" s="21">
        <f t="shared" si="6"/>
        <v>1.1613111135969724E-2</v>
      </c>
      <c r="F73" s="21">
        <f t="shared" si="7"/>
        <v>7.3231831339783885E-9</v>
      </c>
      <c r="G73" s="21">
        <f t="shared" ref="G73:G138" si="8">F73/E73</f>
        <v>6.305961467376317E-7</v>
      </c>
      <c r="H73" s="21">
        <f t="shared" ref="H73:H138" si="9">LOG(G73,10)</f>
        <v>-6.2002486873396148</v>
      </c>
      <c r="I73" s="61" t="s">
        <v>60</v>
      </c>
    </row>
    <row r="74" spans="1:9" x14ac:dyDescent="0.25">
      <c r="A74" s="41" t="s">
        <v>87</v>
      </c>
      <c r="B74" s="21" t="s">
        <v>39</v>
      </c>
      <c r="C74" s="21">
        <v>3.2625184726589939E-6</v>
      </c>
      <c r="D74" s="21">
        <v>7.1310996419396069E-5</v>
      </c>
      <c r="E74" s="21">
        <f t="shared" si="6"/>
        <v>1.7943851599624467E-4</v>
      </c>
      <c r="F74" s="21">
        <f t="shared" si="7"/>
        <v>3.9617220232997817E-10</v>
      </c>
      <c r="G74" s="21">
        <f t="shared" si="8"/>
        <v>2.2078437292597168E-6</v>
      </c>
      <c r="H74" s="21">
        <f t="shared" si="9"/>
        <v>-5.6560316691321297</v>
      </c>
      <c r="I74" s="61" t="s">
        <v>60</v>
      </c>
    </row>
    <row r="75" spans="1:9" x14ac:dyDescent="0.25">
      <c r="A75" s="41" t="s">
        <v>88</v>
      </c>
      <c r="B75" s="21" t="s">
        <v>39</v>
      </c>
      <c r="C75" s="21">
        <v>1.318420392454326E-6</v>
      </c>
      <c r="D75" s="21">
        <v>3.7375644148431759E-6</v>
      </c>
      <c r="E75" s="21">
        <f t="shared" si="6"/>
        <v>7.2513121584987929E-5</v>
      </c>
      <c r="F75" s="21">
        <f t="shared" si="7"/>
        <v>2.0764246749128754E-11</v>
      </c>
      <c r="G75" s="21">
        <f t="shared" si="8"/>
        <v>2.863515774147487E-7</v>
      </c>
      <c r="H75" s="21">
        <f t="shared" si="9"/>
        <v>-6.5431004201614975</v>
      </c>
      <c r="I75" s="61" t="s">
        <v>60</v>
      </c>
    </row>
    <row r="76" spans="1:9" x14ac:dyDescent="0.25">
      <c r="A76" s="41" t="s">
        <v>89</v>
      </c>
      <c r="B76" s="21" t="s">
        <v>39</v>
      </c>
      <c r="C76" s="21">
        <v>6.3619194576048309E-5</v>
      </c>
      <c r="D76" s="21">
        <v>3.0478329538026941E-5</v>
      </c>
      <c r="E76" s="21">
        <f t="shared" si="6"/>
        <v>3.4990557016826569E-3</v>
      </c>
      <c r="F76" s="21">
        <f t="shared" si="7"/>
        <v>1.6932405298903856E-10</v>
      </c>
      <c r="G76" s="21">
        <f t="shared" si="8"/>
        <v>4.839135681881615E-8</v>
      </c>
      <c r="H76" s="21">
        <f t="shared" si="9"/>
        <v>-7.3152322007749513</v>
      </c>
      <c r="I76" s="61" t="s">
        <v>60</v>
      </c>
    </row>
    <row r="77" spans="1:9" x14ac:dyDescent="0.25">
      <c r="A77" s="41" t="s">
        <v>90</v>
      </c>
      <c r="B77" s="21" t="s">
        <v>39</v>
      </c>
      <c r="C77" s="21">
        <v>3.9371009107416859E-6</v>
      </c>
      <c r="D77" s="21">
        <v>1.0039920318408887E-4</v>
      </c>
      <c r="E77" s="21">
        <f t="shared" si="6"/>
        <v>2.1654055009079272E-4</v>
      </c>
      <c r="F77" s="21">
        <f t="shared" si="7"/>
        <v>5.5777335102271594E-10</v>
      </c>
      <c r="G77" s="21">
        <f t="shared" si="8"/>
        <v>2.5758378778886846E-6</v>
      </c>
      <c r="H77" s="21">
        <f t="shared" si="9"/>
        <v>-5.5890814747571156</v>
      </c>
      <c r="I77" s="61" t="s">
        <v>60</v>
      </c>
    </row>
    <row r="78" spans="1:9" x14ac:dyDescent="0.25">
      <c r="A78" s="41" t="s">
        <v>91</v>
      </c>
      <c r="B78" s="21" t="s">
        <v>39</v>
      </c>
      <c r="C78" s="21">
        <v>1.512444672680774E-5</v>
      </c>
      <c r="D78" s="21">
        <v>2.6713359418623658E-4</v>
      </c>
      <c r="E78" s="21">
        <f t="shared" si="6"/>
        <v>8.3184456997442572E-4</v>
      </c>
      <c r="F78" s="21">
        <f t="shared" si="7"/>
        <v>1.48407552325687E-9</v>
      </c>
      <c r="G78" s="21">
        <f t="shared" si="8"/>
        <v>1.7840779116974899E-6</v>
      </c>
      <c r="H78" s="21">
        <f t="shared" si="9"/>
        <v>-5.7485861836586318</v>
      </c>
      <c r="I78" s="61" t="s">
        <v>60</v>
      </c>
    </row>
    <row r="79" spans="1:9" x14ac:dyDescent="0.25">
      <c r="A79" s="41" t="s">
        <v>92</v>
      </c>
      <c r="B79" s="21" t="s">
        <v>39</v>
      </c>
      <c r="C79" s="21">
        <v>1.2939161523970347E-5</v>
      </c>
      <c r="D79" s="21">
        <v>2.1155546385218704E-4</v>
      </c>
      <c r="E79" s="21">
        <f t="shared" si="6"/>
        <v>7.116538838183691E-4</v>
      </c>
      <c r="F79" s="21">
        <f t="shared" si="7"/>
        <v>1.1753081325121503E-9</v>
      </c>
      <c r="G79" s="21">
        <f t="shared" si="8"/>
        <v>1.6515165015415228E-6</v>
      </c>
      <c r="H79" s="21">
        <f t="shared" si="9"/>
        <v>-5.7821170825885986</v>
      </c>
      <c r="I79" s="61" t="s">
        <v>60</v>
      </c>
    </row>
    <row r="80" spans="1:9" x14ac:dyDescent="0.25">
      <c r="A80" s="41" t="s">
        <v>92</v>
      </c>
      <c r="B80" s="21" t="s">
        <v>39</v>
      </c>
      <c r="C80" s="21">
        <v>2.3708626567821048E-5</v>
      </c>
      <c r="D80" s="21">
        <v>1.0482969779466345E-4</v>
      </c>
      <c r="E80" s="21">
        <f t="shared" si="6"/>
        <v>1.3039744612301576E-3</v>
      </c>
      <c r="F80" s="21">
        <f t="shared" si="7"/>
        <v>5.8238720997035258E-10</v>
      </c>
      <c r="G80" s="21">
        <f t="shared" si="8"/>
        <v>4.4662470568705291E-7</v>
      </c>
      <c r="H80" s="21">
        <f t="shared" si="9"/>
        <v>-6.3500572569770899</v>
      </c>
      <c r="I80" s="61" t="s">
        <v>60</v>
      </c>
    </row>
    <row r="81" spans="1:9" x14ac:dyDescent="0.25">
      <c r="A81" s="41" t="s">
        <v>92</v>
      </c>
      <c r="B81" s="21" t="s">
        <v>39</v>
      </c>
      <c r="C81" s="21">
        <v>2.3708626567821048E-5</v>
      </c>
      <c r="D81" s="21">
        <v>3.8092437671765809E-4</v>
      </c>
      <c r="E81" s="21">
        <f t="shared" si="6"/>
        <v>1.3039744612301576E-3</v>
      </c>
      <c r="F81" s="21">
        <f t="shared" si="7"/>
        <v>2.1162465373203227E-9</v>
      </c>
      <c r="G81" s="21">
        <f t="shared" si="8"/>
        <v>1.6229202336707385E-6</v>
      </c>
      <c r="H81" s="21">
        <f t="shared" si="9"/>
        <v>-5.7897028251694254</v>
      </c>
      <c r="I81" s="61" t="s">
        <v>60</v>
      </c>
    </row>
    <row r="82" spans="1:9" x14ac:dyDescent="0.25">
      <c r="A82" s="41" t="s">
        <v>92</v>
      </c>
      <c r="B82" s="21" t="s">
        <v>39</v>
      </c>
      <c r="C82" s="21">
        <v>1.9267183629237565E-5</v>
      </c>
      <c r="D82" s="21">
        <v>1.972127205401745E-5</v>
      </c>
      <c r="E82" s="21">
        <f t="shared" si="6"/>
        <v>1.0596950996080662E-3</v>
      </c>
      <c r="F82" s="21">
        <f t="shared" si="7"/>
        <v>1.0956262252231917E-10</v>
      </c>
      <c r="G82" s="21">
        <f t="shared" si="8"/>
        <v>1.0339070414012624E-7</v>
      </c>
      <c r="H82" s="21">
        <f t="shared" si="9"/>
        <v>-6.9855185069106636</v>
      </c>
      <c r="I82" s="61" t="s">
        <v>60</v>
      </c>
    </row>
    <row r="83" spans="1:9" x14ac:dyDescent="0.25">
      <c r="A83" s="41" t="s">
        <v>93</v>
      </c>
      <c r="B83" s="21" t="s">
        <v>39</v>
      </c>
      <c r="C83" s="21">
        <v>1.6776204684890304E-5</v>
      </c>
      <c r="D83" s="21">
        <v>6.3347116294722796E-5</v>
      </c>
      <c r="E83" s="21">
        <f t="shared" si="6"/>
        <v>9.2269125766896668E-4</v>
      </c>
      <c r="F83" s="21">
        <f t="shared" si="7"/>
        <v>3.5192842385957111E-10</v>
      </c>
      <c r="G83" s="21">
        <f t="shared" si="8"/>
        <v>3.8141514936281345E-7</v>
      </c>
      <c r="H83" s="21">
        <f t="shared" si="9"/>
        <v>-6.4186020612794934</v>
      </c>
      <c r="I83" s="61" t="s">
        <v>60</v>
      </c>
    </row>
    <row r="84" spans="1:9" x14ac:dyDescent="0.25">
      <c r="A84" s="41" t="s">
        <v>94</v>
      </c>
      <c r="B84" s="21" t="s">
        <v>39</v>
      </c>
      <c r="C84" s="21">
        <v>5.3099887848537936E-5</v>
      </c>
      <c r="D84" s="21">
        <v>2.812429858814724E-4</v>
      </c>
      <c r="E84" s="21">
        <f t="shared" si="6"/>
        <v>2.9204938316695866E-3</v>
      </c>
      <c r="F84" s="21">
        <f t="shared" si="7"/>
        <v>1.5624610326748467E-9</v>
      </c>
      <c r="G84" s="21">
        <f t="shared" si="8"/>
        <v>5.3499891550245787E-7</v>
      </c>
      <c r="H84" s="21">
        <f t="shared" si="9"/>
        <v>-6.2716470983372306</v>
      </c>
      <c r="I84" s="61" t="s">
        <v>60</v>
      </c>
    </row>
    <row r="85" spans="1:9" x14ac:dyDescent="0.25">
      <c r="A85" s="41" t="s">
        <v>94</v>
      </c>
      <c r="B85" s="21" t="s">
        <v>39</v>
      </c>
      <c r="C85" s="21">
        <v>6.5983960168812942E-5</v>
      </c>
      <c r="D85" s="21">
        <v>1.2609661828477824E-3</v>
      </c>
      <c r="E85" s="21">
        <f t="shared" si="6"/>
        <v>3.629117809284712E-3</v>
      </c>
      <c r="F85" s="21">
        <f t="shared" si="7"/>
        <v>7.0053676824876801E-9</v>
      </c>
      <c r="G85" s="21">
        <f t="shared" si="8"/>
        <v>1.9303224779766566E-6</v>
      </c>
      <c r="H85" s="21">
        <f t="shared" si="9"/>
        <v>-5.7143701320767866</v>
      </c>
      <c r="I85" s="61" t="s">
        <v>60</v>
      </c>
    </row>
    <row r="86" spans="1:9" x14ac:dyDescent="0.25">
      <c r="A86" s="41" t="s">
        <v>94</v>
      </c>
      <c r="B86" s="21" t="s">
        <v>39</v>
      </c>
      <c r="C86" s="21">
        <v>2.3708626567821048E-5</v>
      </c>
      <c r="D86" s="21">
        <v>6.7668741544767055E-4</v>
      </c>
      <c r="E86" s="21">
        <f t="shared" si="6"/>
        <v>1.3039744612301576E-3</v>
      </c>
      <c r="F86" s="21">
        <f t="shared" si="7"/>
        <v>3.7593745302648365E-9</v>
      </c>
      <c r="G86" s="21">
        <f t="shared" si="8"/>
        <v>2.8830123917597872E-6</v>
      </c>
      <c r="H86" s="21">
        <f t="shared" si="9"/>
        <v>-5.5401534909238519</v>
      </c>
      <c r="I86" s="61" t="s">
        <v>60</v>
      </c>
    </row>
    <row r="87" spans="1:9" x14ac:dyDescent="0.25">
      <c r="A87" s="41" t="s">
        <v>94</v>
      </c>
      <c r="B87" s="21" t="s">
        <v>39</v>
      </c>
      <c r="C87" s="21">
        <v>1.1473066121679877E-4</v>
      </c>
      <c r="D87" s="21">
        <v>2.4229775198287553E-3</v>
      </c>
      <c r="E87" s="21">
        <f t="shared" si="6"/>
        <v>6.310186366923932E-3</v>
      </c>
      <c r="F87" s="21">
        <f t="shared" si="7"/>
        <v>1.3460986221270863E-8</v>
      </c>
      <c r="G87" s="21">
        <f t="shared" si="8"/>
        <v>2.1332153186202611E-6</v>
      </c>
      <c r="H87" s="21">
        <f t="shared" si="9"/>
        <v>-5.670965306309073</v>
      </c>
      <c r="I87" s="61" t="s">
        <v>60</v>
      </c>
    </row>
    <row r="88" spans="1:9" x14ac:dyDescent="0.25">
      <c r="A88" s="41" t="s">
        <v>94</v>
      </c>
      <c r="B88" s="21" t="s">
        <v>39</v>
      </c>
      <c r="C88" s="21">
        <v>9.341073141365775E-5</v>
      </c>
      <c r="D88" s="21">
        <v>9.0913729009698796E-4</v>
      </c>
      <c r="E88" s="21">
        <f t="shared" si="6"/>
        <v>5.1375902277511765E-3</v>
      </c>
      <c r="F88" s="21">
        <f t="shared" si="7"/>
        <v>5.0507627227610447E-9</v>
      </c>
      <c r="G88" s="21">
        <f t="shared" si="8"/>
        <v>9.8309956591689132E-7</v>
      </c>
      <c r="H88" s="21">
        <f t="shared" si="9"/>
        <v>-6.0074024956586571</v>
      </c>
      <c r="I88" s="61" t="s">
        <v>60</v>
      </c>
    </row>
    <row r="89" spans="1:9" x14ac:dyDescent="0.25">
      <c r="A89" s="41" t="s">
        <v>94</v>
      </c>
      <c r="B89" s="21" t="s">
        <v>39</v>
      </c>
      <c r="C89" s="21">
        <v>2.0549206234916219E-5</v>
      </c>
      <c r="D89" s="21">
        <v>9.5964491732459796E-5</v>
      </c>
      <c r="E89" s="21">
        <f t="shared" si="6"/>
        <v>1.1302063429203921E-3</v>
      </c>
      <c r="F89" s="21">
        <f t="shared" si="7"/>
        <v>5.3313606518033223E-10</v>
      </c>
      <c r="G89" s="21">
        <f t="shared" si="8"/>
        <v>4.7171569025416852E-7</v>
      </c>
      <c r="H89" s="21">
        <f t="shared" si="9"/>
        <v>-6.326319677967831</v>
      </c>
      <c r="I89" s="61" t="s">
        <v>60</v>
      </c>
    </row>
    <row r="90" spans="1:9" x14ac:dyDescent="0.25">
      <c r="A90" s="41" t="s">
        <v>94</v>
      </c>
      <c r="B90" s="21" t="s">
        <v>39</v>
      </c>
      <c r="C90" s="21">
        <v>5.5893687857483085E-5</v>
      </c>
      <c r="D90" s="21">
        <v>4.4821072850039677E-4</v>
      </c>
      <c r="E90" s="21">
        <f t="shared" si="6"/>
        <v>3.0741528321615698E-3</v>
      </c>
      <c r="F90" s="21">
        <f t="shared" si="7"/>
        <v>2.4900596027799823E-9</v>
      </c>
      <c r="G90" s="21">
        <f t="shared" si="8"/>
        <v>8.0999863660946022E-7</v>
      </c>
      <c r="H90" s="21">
        <f t="shared" si="9"/>
        <v>-6.0915157121256538</v>
      </c>
      <c r="I90" s="61" t="s">
        <v>60</v>
      </c>
    </row>
    <row r="91" spans="1:9" x14ac:dyDescent="0.25">
      <c r="A91" s="41" t="s">
        <v>95</v>
      </c>
      <c r="B91" s="21" t="s">
        <v>39</v>
      </c>
      <c r="C91" s="21">
        <v>4.199667632499437E-5</v>
      </c>
      <c r="D91" s="21">
        <v>4.2489948549459013E-4</v>
      </c>
      <c r="E91" s="21">
        <f t="shared" si="6"/>
        <v>2.3098171978746902E-3</v>
      </c>
      <c r="F91" s="21">
        <f t="shared" si="7"/>
        <v>2.3605526971921674E-9</v>
      </c>
      <c r="G91" s="21">
        <f t="shared" si="8"/>
        <v>1.0219651578333384E-6</v>
      </c>
      <c r="H91" s="21">
        <f t="shared" si="9"/>
        <v>-5.9905639104817956</v>
      </c>
      <c r="I91" s="61" t="s">
        <v>60</v>
      </c>
    </row>
    <row r="92" spans="1:9" x14ac:dyDescent="0.25">
      <c r="A92" s="41" t="s">
        <v>96</v>
      </c>
      <c r="B92" s="21" t="s">
        <v>39</v>
      </c>
      <c r="C92" s="21">
        <v>7.2474027159289653E-5</v>
      </c>
      <c r="D92" s="21">
        <v>3.4756422349034425E-4</v>
      </c>
      <c r="E92" s="21">
        <f t="shared" si="6"/>
        <v>3.9860714937609313E-3</v>
      </c>
      <c r="F92" s="21">
        <f t="shared" si="7"/>
        <v>1.9309123527241347E-9</v>
      </c>
      <c r="G92" s="21">
        <f t="shared" si="8"/>
        <v>4.8441488210796828E-7</v>
      </c>
      <c r="H92" s="21">
        <f t="shared" si="9"/>
        <v>-6.3147825230060946</v>
      </c>
      <c r="I92" s="61" t="s">
        <v>60</v>
      </c>
    </row>
    <row r="93" spans="1:9" x14ac:dyDescent="0.25">
      <c r="A93" s="41" t="s">
        <v>97</v>
      </c>
      <c r="B93" s="21" t="s">
        <v>39</v>
      </c>
      <c r="C93" s="21">
        <v>6.938292028175332E-6</v>
      </c>
      <c r="D93" s="21">
        <v>1.2549900398011127E-5</v>
      </c>
      <c r="E93" s="21">
        <f t="shared" si="6"/>
        <v>3.8160606154964325E-4</v>
      </c>
      <c r="F93" s="21">
        <f t="shared" si="7"/>
        <v>6.9721668877839595E-11</v>
      </c>
      <c r="G93" s="21">
        <f t="shared" si="8"/>
        <v>1.8270587368217022E-7</v>
      </c>
      <c r="H93" s="21">
        <f t="shared" si="9"/>
        <v>-6.7382474905962795</v>
      </c>
      <c r="I93" s="61" t="s">
        <v>60</v>
      </c>
    </row>
    <row r="94" spans="1:9" x14ac:dyDescent="0.25">
      <c r="A94" s="41" t="s">
        <v>97</v>
      </c>
      <c r="B94" s="21" t="s">
        <v>39</v>
      </c>
      <c r="C94" s="21">
        <v>2.4121478072724778E-6</v>
      </c>
      <c r="D94" s="21">
        <v>4.6016301459374034E-6</v>
      </c>
      <c r="E94" s="21">
        <f t="shared" si="6"/>
        <v>1.3266812939998629E-4</v>
      </c>
      <c r="F94" s="21">
        <f t="shared" si="7"/>
        <v>2.5564611921874465E-11</v>
      </c>
      <c r="G94" s="21">
        <f t="shared" si="8"/>
        <v>1.9269595521919756E-7</v>
      </c>
      <c r="H94" s="21">
        <f t="shared" si="9"/>
        <v>-6.7151274012989779</v>
      </c>
      <c r="I94" s="61" t="s">
        <v>60</v>
      </c>
    </row>
    <row r="95" spans="1:9" x14ac:dyDescent="0.25">
      <c r="A95" s="41" t="s">
        <v>98</v>
      </c>
      <c r="B95" s="21" t="s">
        <v>39</v>
      </c>
      <c r="C95" s="21">
        <v>6.0914290279570269E-4</v>
      </c>
      <c r="D95" s="21">
        <v>8.9398500192870668E-4</v>
      </c>
      <c r="E95" s="21">
        <f t="shared" si="6"/>
        <v>3.350285965376365E-2</v>
      </c>
      <c r="F95" s="21">
        <f t="shared" si="7"/>
        <v>4.9665833440483704E-9</v>
      </c>
      <c r="G95" s="21">
        <f t="shared" si="8"/>
        <v>1.4824356473971718E-7</v>
      </c>
      <c r="H95" s="21">
        <f t="shared" si="9"/>
        <v>-6.8290241502988813</v>
      </c>
      <c r="I95" s="61" t="s">
        <v>60</v>
      </c>
    </row>
    <row r="96" spans="1:9" x14ac:dyDescent="0.25">
      <c r="A96" s="41" t="s">
        <v>98</v>
      </c>
      <c r="B96" s="21" t="s">
        <v>39</v>
      </c>
      <c r="C96" s="21">
        <v>8.703210676733415E-4</v>
      </c>
      <c r="D96" s="21">
        <v>7.5897016692733892E-3</v>
      </c>
      <c r="E96" s="21">
        <f t="shared" si="6"/>
        <v>4.786765872203378E-2</v>
      </c>
      <c r="F96" s="21">
        <f t="shared" si="7"/>
        <v>4.2165009273741051E-8</v>
      </c>
      <c r="G96" s="21">
        <f t="shared" si="8"/>
        <v>8.808663385563129E-7</v>
      </c>
      <c r="H96" s="21">
        <f t="shared" si="9"/>
        <v>-6.0550899858346119</v>
      </c>
      <c r="I96" s="61" t="s">
        <v>60</v>
      </c>
    </row>
    <row r="97" spans="1:9" x14ac:dyDescent="0.25">
      <c r="A97" s="41" t="s">
        <v>99</v>
      </c>
      <c r="B97" s="21" t="s">
        <v>39</v>
      </c>
      <c r="C97" s="21">
        <v>5.3099887848537936E-5</v>
      </c>
      <c r="D97" s="21">
        <v>1.6135586226014302E-4</v>
      </c>
      <c r="E97" s="21">
        <f t="shared" si="6"/>
        <v>2.9204938316695866E-3</v>
      </c>
      <c r="F97" s="21">
        <f t="shared" si="7"/>
        <v>8.9642145700079466E-10</v>
      </c>
      <c r="G97" s="21">
        <f t="shared" si="8"/>
        <v>3.0694173953736064E-7</v>
      </c>
      <c r="H97" s="21">
        <f t="shared" si="9"/>
        <v>-6.5129440499253679</v>
      </c>
      <c r="I97" s="61" t="s">
        <v>60</v>
      </c>
    </row>
    <row r="98" spans="1:9" x14ac:dyDescent="0.25">
      <c r="A98" s="41" t="s">
        <v>100</v>
      </c>
      <c r="B98" s="21" t="s">
        <v>39</v>
      </c>
      <c r="C98" s="21">
        <v>5.3099887848537936E-5</v>
      </c>
      <c r="D98" s="21">
        <v>1.8526043444683075E-4</v>
      </c>
      <c r="E98" s="21">
        <f t="shared" si="6"/>
        <v>2.9204938316695866E-3</v>
      </c>
      <c r="F98" s="21">
        <f t="shared" si="7"/>
        <v>1.0292246358157264E-9</v>
      </c>
      <c r="G98" s="21">
        <f t="shared" si="8"/>
        <v>3.5241458983919158E-7</v>
      </c>
      <c r="H98" s="21">
        <f t="shared" si="9"/>
        <v>-6.4529461202500826</v>
      </c>
      <c r="I98" s="61" t="s">
        <v>60</v>
      </c>
    </row>
    <row r="99" spans="1:9" x14ac:dyDescent="0.25">
      <c r="A99" s="41" t="s">
        <v>101</v>
      </c>
      <c r="B99" s="21" t="s">
        <v>39</v>
      </c>
      <c r="C99" s="21">
        <v>3.8697808908906816E-5</v>
      </c>
      <c r="D99" s="21">
        <v>2.450218649135505E-5</v>
      </c>
      <c r="E99" s="21">
        <f t="shared" si="6"/>
        <v>2.1283794899898748E-3</v>
      </c>
      <c r="F99" s="21">
        <f t="shared" si="7"/>
        <v>1.3612325828530584E-10</v>
      </c>
      <c r="G99" s="21">
        <f t="shared" si="8"/>
        <v>6.3956291124546312E-8</v>
      </c>
      <c r="H99" s="21">
        <f t="shared" si="9"/>
        <v>-7.1941167292730013</v>
      </c>
      <c r="I99" s="61" t="s">
        <v>60</v>
      </c>
    </row>
    <row r="100" spans="1:9" x14ac:dyDescent="0.25">
      <c r="A100" s="41" t="s">
        <v>102</v>
      </c>
      <c r="B100" s="21" t="s">
        <v>39</v>
      </c>
      <c r="C100" s="21">
        <v>1.2559994350383591E-4</v>
      </c>
      <c r="D100" s="21">
        <v>8.9642145700079355E-4</v>
      </c>
      <c r="E100" s="21">
        <f t="shared" si="6"/>
        <v>6.907996892710975E-3</v>
      </c>
      <c r="F100" s="21">
        <f t="shared" si="7"/>
        <v>4.9801192055599645E-9</v>
      </c>
      <c r="G100" s="21">
        <f t="shared" si="8"/>
        <v>7.2092088095968525E-7</v>
      </c>
      <c r="H100" s="21">
        <f t="shared" si="9"/>
        <v>-6.1421123952640135</v>
      </c>
      <c r="I100" s="61" t="s">
        <v>60</v>
      </c>
    </row>
    <row r="101" spans="1:9" x14ac:dyDescent="0.25">
      <c r="A101" s="41" t="s">
        <v>102</v>
      </c>
      <c r="B101" s="21" t="s">
        <v>39</v>
      </c>
      <c r="C101" s="21">
        <v>9.7723722095581001E-5</v>
      </c>
      <c r="D101" s="21">
        <v>4.4821072850039589E-5</v>
      </c>
      <c r="E101" s="21">
        <f t="shared" si="6"/>
        <v>5.3748047152569547E-3</v>
      </c>
      <c r="F101" s="21">
        <f t="shared" si="7"/>
        <v>2.4900596027799772E-10</v>
      </c>
      <c r="G101" s="21">
        <f t="shared" si="8"/>
        <v>4.6328373488839105E-8</v>
      </c>
      <c r="H101" s="21">
        <f t="shared" si="9"/>
        <v>-7.3341529468769595</v>
      </c>
      <c r="I101" s="61" t="s">
        <v>60</v>
      </c>
    </row>
    <row r="102" spans="1:9" x14ac:dyDescent="0.25">
      <c r="A102" s="41" t="s">
        <v>102</v>
      </c>
      <c r="B102" s="21" t="s">
        <v>39</v>
      </c>
      <c r="C102" s="21">
        <v>5.6198421450733514E-4</v>
      </c>
      <c r="D102" s="21">
        <v>2.0916500663351861E-4</v>
      </c>
      <c r="E102" s="21">
        <f t="shared" si="6"/>
        <v>3.0909131797903434E-2</v>
      </c>
      <c r="F102" s="21">
        <f t="shared" si="7"/>
        <v>1.1620278146306589E-9</v>
      </c>
      <c r="G102" s="21">
        <f t="shared" si="8"/>
        <v>3.7594967798787518E-8</v>
      </c>
      <c r="H102" s="21">
        <f t="shared" si="9"/>
        <v>-7.4248702828243838</v>
      </c>
      <c r="I102" s="61" t="s">
        <v>60</v>
      </c>
    </row>
    <row r="103" spans="1:9" x14ac:dyDescent="0.25">
      <c r="A103" s="41" t="s">
        <v>103</v>
      </c>
      <c r="B103" s="21" t="s">
        <v>39</v>
      </c>
      <c r="C103" s="21">
        <v>3.1986027623392329E-7</v>
      </c>
      <c r="D103" s="21">
        <v>6.201808557914505E-5</v>
      </c>
      <c r="E103" s="21">
        <f t="shared" si="6"/>
        <v>1.7592315192865782E-5</v>
      </c>
      <c r="F103" s="21">
        <f t="shared" si="7"/>
        <v>3.4454491988413917E-10</v>
      </c>
      <c r="G103" s="21">
        <f t="shared" si="8"/>
        <v>1.9584967419402681E-5</v>
      </c>
      <c r="H103" s="21">
        <f t="shared" si="9"/>
        <v>-4.708077146586648</v>
      </c>
      <c r="I103" s="61" t="s">
        <v>60</v>
      </c>
    </row>
    <row r="104" spans="1:9" x14ac:dyDescent="0.25">
      <c r="A104" s="41" t="s">
        <v>104</v>
      </c>
      <c r="B104" s="21" t="s">
        <v>39</v>
      </c>
      <c r="C104" s="21">
        <v>8.9070401157529937E-5</v>
      </c>
      <c r="D104" s="21">
        <v>1.392441329874567E-3</v>
      </c>
      <c r="E104" s="21">
        <f t="shared" ref="E104:E135" si="10">C104*$H$4</f>
        <v>4.8988720636641463E-3</v>
      </c>
      <c r="F104" s="21">
        <f t="shared" ref="F104:F135" si="11">D104*$C$4</f>
        <v>7.7357851659698177E-9</v>
      </c>
      <c r="G104" s="21">
        <f t="shared" si="8"/>
        <v>1.5790951601589248E-6</v>
      </c>
      <c r="H104" s="21">
        <f t="shared" si="9"/>
        <v>-5.8015916975492461</v>
      </c>
      <c r="I104" s="61" t="s">
        <v>60</v>
      </c>
    </row>
    <row r="105" spans="1:9" x14ac:dyDescent="0.25">
      <c r="A105" s="41" t="s">
        <v>105</v>
      </c>
      <c r="B105" s="21" t="s">
        <v>39</v>
      </c>
      <c r="C105" s="21">
        <v>3.459818845642474E-6</v>
      </c>
      <c r="D105" s="21">
        <v>3.438152583009106E-5</v>
      </c>
      <c r="E105" s="21">
        <f t="shared" si="10"/>
        <v>1.9029003651033606E-4</v>
      </c>
      <c r="F105" s="21">
        <f t="shared" si="11"/>
        <v>1.9100847683383923E-10</v>
      </c>
      <c r="G105" s="21">
        <f t="shared" si="8"/>
        <v>1.0037755015274493E-6</v>
      </c>
      <c r="H105" s="21">
        <f t="shared" si="9"/>
        <v>-5.9983634080575063</v>
      </c>
      <c r="I105" s="61" t="s">
        <v>60</v>
      </c>
    </row>
    <row r="106" spans="1:9" x14ac:dyDescent="0.25">
      <c r="A106" s="41" t="s">
        <v>105</v>
      </c>
      <c r="B106" s="21" t="s">
        <v>39</v>
      </c>
      <c r="C106" s="21">
        <v>7.4904258410848027E-6</v>
      </c>
      <c r="D106" s="21">
        <v>1.2835644617972719E-4</v>
      </c>
      <c r="E106" s="21">
        <f t="shared" si="10"/>
        <v>4.1197342125966414E-4</v>
      </c>
      <c r="F106" s="21">
        <f t="shared" si="11"/>
        <v>7.1309136766515106E-10</v>
      </c>
      <c r="G106" s="21">
        <f t="shared" si="8"/>
        <v>1.7309159544438045E-6</v>
      </c>
      <c r="H106" s="21">
        <f t="shared" si="9"/>
        <v>-5.7617240190150856</v>
      </c>
      <c r="I106" s="61" t="s">
        <v>60</v>
      </c>
    </row>
    <row r="107" spans="1:9" x14ac:dyDescent="0.25">
      <c r="A107" s="41" t="s">
        <v>105</v>
      </c>
      <c r="B107" s="21" t="s">
        <v>39</v>
      </c>
      <c r="C107" s="21">
        <v>4.726416403768671E-6</v>
      </c>
      <c r="D107" s="21">
        <v>4.1501917598111726E-5</v>
      </c>
      <c r="E107" s="21">
        <f t="shared" si="10"/>
        <v>2.5995290220727691E-4</v>
      </c>
      <c r="F107" s="21">
        <f t="shared" si="11"/>
        <v>2.3056620887839849E-10</v>
      </c>
      <c r="G107" s="21">
        <f t="shared" si="8"/>
        <v>8.8695377862930512E-7</v>
      </c>
      <c r="H107" s="21">
        <f t="shared" si="9"/>
        <v>-6.0520990117458089</v>
      </c>
      <c r="I107" s="61" t="s">
        <v>60</v>
      </c>
    </row>
    <row r="108" spans="1:9" x14ac:dyDescent="0.25">
      <c r="A108" s="41" t="s">
        <v>105</v>
      </c>
      <c r="B108" s="21" t="s">
        <v>39</v>
      </c>
      <c r="C108" s="21">
        <v>3.6154516882357636E-6</v>
      </c>
      <c r="D108" s="21">
        <v>2.3789092424204551E-4</v>
      </c>
      <c r="E108" s="21">
        <f t="shared" si="10"/>
        <v>1.9884984285296699E-4</v>
      </c>
      <c r="F108" s="21">
        <f t="shared" si="11"/>
        <v>1.3216162457891418E-9</v>
      </c>
      <c r="G108" s="21">
        <f t="shared" si="8"/>
        <v>6.6463026916564759E-6</v>
      </c>
      <c r="H108" s="21">
        <f t="shared" si="9"/>
        <v>-5.1774198835925747</v>
      </c>
      <c r="I108" s="61" t="s">
        <v>60</v>
      </c>
    </row>
    <row r="109" spans="1:9" x14ac:dyDescent="0.25">
      <c r="A109" s="41" t="s">
        <v>106</v>
      </c>
      <c r="B109" s="21" t="s">
        <v>39</v>
      </c>
      <c r="C109" s="21">
        <v>1.6982436524617416E-6</v>
      </c>
      <c r="D109" s="21">
        <v>2.65392708559404E-5</v>
      </c>
      <c r="E109" s="21">
        <f t="shared" si="10"/>
        <v>9.3403400885395789E-5</v>
      </c>
      <c r="F109" s="21">
        <f t="shared" si="11"/>
        <v>1.4744039364411334E-10</v>
      </c>
      <c r="G109" s="21">
        <f t="shared" si="8"/>
        <v>1.5785334607357598E-6</v>
      </c>
      <c r="H109" s="21">
        <f t="shared" si="9"/>
        <v>-5.8017462077794404</v>
      </c>
      <c r="I109" s="61" t="s">
        <v>60</v>
      </c>
    </row>
    <row r="110" spans="1:9" x14ac:dyDescent="0.25">
      <c r="A110" s="41" t="s">
        <v>106</v>
      </c>
      <c r="B110" s="21" t="s">
        <v>39</v>
      </c>
      <c r="C110" s="21">
        <v>1.6982436524617416E-6</v>
      </c>
      <c r="D110" s="21">
        <v>1.0051017818294453E-5</v>
      </c>
      <c r="E110" s="21">
        <f t="shared" si="10"/>
        <v>9.3403400885395789E-5</v>
      </c>
      <c r="F110" s="21">
        <f t="shared" si="11"/>
        <v>5.5838987879413632E-11</v>
      </c>
      <c r="G110" s="21">
        <f t="shared" si="8"/>
        <v>5.9782606789582546E-7</v>
      </c>
      <c r="H110" s="21">
        <f t="shared" si="9"/>
        <v>-6.2234251516980725</v>
      </c>
      <c r="I110" s="61" t="s">
        <v>60</v>
      </c>
    </row>
    <row r="111" spans="1:9" x14ac:dyDescent="0.25">
      <c r="A111" s="41" t="s">
        <v>106</v>
      </c>
      <c r="B111" s="21" t="s">
        <v>39</v>
      </c>
      <c r="C111" s="21">
        <v>6.9999284972924576E-6</v>
      </c>
      <c r="D111" s="21">
        <v>2.3924884109983405E-4</v>
      </c>
      <c r="E111" s="21">
        <f t="shared" si="10"/>
        <v>3.8499606735108518E-4</v>
      </c>
      <c r="F111" s="21">
        <f t="shared" si="11"/>
        <v>1.3291602283324115E-9</v>
      </c>
      <c r="G111" s="21">
        <f t="shared" si="8"/>
        <v>3.4523994945650322E-6</v>
      </c>
      <c r="H111" s="21">
        <f t="shared" si="9"/>
        <v>-5.4618789556432192</v>
      </c>
      <c r="I111" s="61" t="s">
        <v>60</v>
      </c>
    </row>
    <row r="112" spans="1:9" x14ac:dyDescent="0.25">
      <c r="A112" s="41" t="s">
        <v>106</v>
      </c>
      <c r="B112" s="21" t="s">
        <v>39</v>
      </c>
      <c r="C112" s="21">
        <v>2.4263883269369408E-6</v>
      </c>
      <c r="D112" s="21">
        <v>2.1915924375557316E-5</v>
      </c>
      <c r="E112" s="21">
        <f t="shared" si="10"/>
        <v>1.3345135798153174E-4</v>
      </c>
      <c r="F112" s="21">
        <f t="shared" si="11"/>
        <v>1.2175513541976287E-10</v>
      </c>
      <c r="G112" s="21">
        <f t="shared" si="8"/>
        <v>9.1235591200662421E-7</v>
      </c>
      <c r="H112" s="21">
        <f t="shared" si="9"/>
        <v>-6.0398357094046613</v>
      </c>
      <c r="I112" s="61" t="s">
        <v>60</v>
      </c>
    </row>
    <row r="113" spans="1:9" x14ac:dyDescent="0.25">
      <c r="A113" s="41" t="s">
        <v>106</v>
      </c>
      <c r="B113" s="21" t="s">
        <v>39</v>
      </c>
      <c r="C113" s="21">
        <v>9.2277029109688034E-7</v>
      </c>
      <c r="D113" s="21">
        <v>3.5708892449920568E-6</v>
      </c>
      <c r="E113" s="21">
        <f t="shared" si="10"/>
        <v>5.0752366010328421E-5</v>
      </c>
      <c r="F113" s="21">
        <f t="shared" si="11"/>
        <v>1.9838273583289205E-11</v>
      </c>
      <c r="G113" s="21">
        <f t="shared" si="8"/>
        <v>3.9088371917975199E-7</v>
      </c>
      <c r="H113" s="21">
        <f t="shared" si="9"/>
        <v>-6.4079524181265759</v>
      </c>
      <c r="I113" s="61" t="s">
        <v>60</v>
      </c>
    </row>
    <row r="114" spans="1:9" x14ac:dyDescent="0.25">
      <c r="A114" s="41" t="s">
        <v>106</v>
      </c>
      <c r="B114" s="21" t="s">
        <v>39</v>
      </c>
      <c r="C114" s="21">
        <v>2.4263883269369408E-6</v>
      </c>
      <c r="D114" s="21">
        <v>3.1819805153394621E-5</v>
      </c>
      <c r="E114" s="21">
        <f t="shared" si="10"/>
        <v>1.3345135798153174E-4</v>
      </c>
      <c r="F114" s="21">
        <f t="shared" si="11"/>
        <v>1.7677669529663678E-10</v>
      </c>
      <c r="G114" s="21">
        <f t="shared" si="8"/>
        <v>1.3246526522502739E-6</v>
      </c>
      <c r="H114" s="21">
        <f t="shared" si="9"/>
        <v>-5.8778979866231946</v>
      </c>
      <c r="I114" s="61" t="s">
        <v>60</v>
      </c>
    </row>
    <row r="115" spans="1:9" x14ac:dyDescent="0.25">
      <c r="A115" s="41" t="s">
        <v>106</v>
      </c>
      <c r="B115" s="21" t="s">
        <v>39</v>
      </c>
      <c r="C115" s="21">
        <v>1.6982436524617416E-6</v>
      </c>
      <c r="D115" s="21">
        <v>9.6696187936020869E-5</v>
      </c>
      <c r="E115" s="21">
        <f t="shared" si="10"/>
        <v>9.3403400885395789E-5</v>
      </c>
      <c r="F115" s="21">
        <f t="shared" si="11"/>
        <v>5.3720104408900487E-10</v>
      </c>
      <c r="G115" s="21">
        <f t="shared" si="8"/>
        <v>5.7514077538583461E-6</v>
      </c>
      <c r="H115" s="21">
        <f t="shared" si="9"/>
        <v>-5.2402258414140706</v>
      </c>
      <c r="I115" s="61" t="s">
        <v>60</v>
      </c>
    </row>
    <row r="116" spans="1:9" x14ac:dyDescent="0.25">
      <c r="A116" s="41" t="s">
        <v>106</v>
      </c>
      <c r="B116" s="21" t="s">
        <v>39</v>
      </c>
      <c r="C116" s="21">
        <v>1.6982436524617416E-6</v>
      </c>
      <c r="D116" s="21">
        <v>3.6029306043841464E-5</v>
      </c>
      <c r="E116" s="21">
        <f t="shared" si="10"/>
        <v>9.3403400885395789E-5</v>
      </c>
      <c r="F116" s="21">
        <f t="shared" si="11"/>
        <v>2.0016281135467482E-10</v>
      </c>
      <c r="G116" s="21">
        <f t="shared" si="8"/>
        <v>2.1429927546243292E-6</v>
      </c>
      <c r="H116" s="21">
        <f t="shared" si="9"/>
        <v>-5.6689792972885451</v>
      </c>
      <c r="I116" s="61" t="s">
        <v>60</v>
      </c>
    </row>
    <row r="117" spans="1:9" x14ac:dyDescent="0.25">
      <c r="A117" s="41" t="s">
        <v>106</v>
      </c>
      <c r="B117" s="21" t="s">
        <v>39</v>
      </c>
      <c r="C117" s="21">
        <v>1.6982436524617416E-6</v>
      </c>
      <c r="D117" s="21">
        <v>1.6893525039492154E-5</v>
      </c>
      <c r="E117" s="21">
        <f t="shared" si="10"/>
        <v>9.3403400885395789E-5</v>
      </c>
      <c r="F117" s="21">
        <f t="shared" si="11"/>
        <v>9.385291688606753E-11</v>
      </c>
      <c r="G117" s="21">
        <f t="shared" si="8"/>
        <v>1.0048126299086614E-6</v>
      </c>
      <c r="H117" s="21">
        <f t="shared" si="9"/>
        <v>-5.9979149147442525</v>
      </c>
      <c r="I117" s="61" t="s">
        <v>60</v>
      </c>
    </row>
    <row r="118" spans="1:9" x14ac:dyDescent="0.25">
      <c r="A118" s="41" t="s">
        <v>106</v>
      </c>
      <c r="B118" s="21" t="s">
        <v>39</v>
      </c>
      <c r="C118" s="21">
        <v>1.6982436524617416E-6</v>
      </c>
      <c r="D118" s="21">
        <v>6.2151887685388352E-5</v>
      </c>
      <c r="E118" s="21">
        <f t="shared" si="10"/>
        <v>9.3403400885395789E-5</v>
      </c>
      <c r="F118" s="21">
        <f t="shared" si="11"/>
        <v>3.452882649188242E-10</v>
      </c>
      <c r="G118" s="21">
        <f t="shared" si="8"/>
        <v>3.6967418921125406E-6</v>
      </c>
      <c r="H118" s="21">
        <f t="shared" si="9"/>
        <v>-5.4321808709698782</v>
      </c>
      <c r="I118" s="61" t="s">
        <v>60</v>
      </c>
    </row>
    <row r="119" spans="1:9" x14ac:dyDescent="0.25">
      <c r="A119" s="41" t="s">
        <v>106</v>
      </c>
      <c r="B119" s="21" t="s">
        <v>39</v>
      </c>
      <c r="C119" s="21">
        <v>1.3954657719277396E-6</v>
      </c>
      <c r="D119" s="21">
        <v>1.2549900398011127E-5</v>
      </c>
      <c r="E119" s="21">
        <f t="shared" si="10"/>
        <v>7.6750617456025676E-5</v>
      </c>
      <c r="F119" s="21">
        <f t="shared" si="11"/>
        <v>6.9721668877839595E-11</v>
      </c>
      <c r="G119" s="21">
        <f t="shared" si="8"/>
        <v>9.084183448789409E-7</v>
      </c>
      <c r="H119" s="21">
        <f t="shared" si="9"/>
        <v>-6.0417141040876503</v>
      </c>
      <c r="I119" s="61" t="s">
        <v>60</v>
      </c>
    </row>
    <row r="120" spans="1:9" x14ac:dyDescent="0.25">
      <c r="A120" s="41" t="s">
        <v>106</v>
      </c>
      <c r="B120" s="21" t="s">
        <v>39</v>
      </c>
      <c r="C120" s="21">
        <v>1.8468242264180286E-6</v>
      </c>
      <c r="D120" s="21">
        <v>1.135467178867673E-4</v>
      </c>
      <c r="E120" s="21">
        <f t="shared" si="10"/>
        <v>1.0157533245299157E-4</v>
      </c>
      <c r="F120" s="21">
        <f t="shared" si="11"/>
        <v>6.3081509937092944E-10</v>
      </c>
      <c r="G120" s="21">
        <f t="shared" si="8"/>
        <v>6.2103178413210385E-6</v>
      </c>
      <c r="H120" s="21">
        <f t="shared" si="9"/>
        <v>-5.2068861722550679</v>
      </c>
      <c r="I120" s="61" t="s">
        <v>60</v>
      </c>
    </row>
    <row r="121" spans="1:9" x14ac:dyDescent="0.25">
      <c r="A121" s="41" t="s">
        <v>106</v>
      </c>
      <c r="B121" s="21" t="s">
        <v>39</v>
      </c>
      <c r="C121" s="21">
        <v>3.3307792061866836E-6</v>
      </c>
      <c r="D121" s="21">
        <v>7.111610225539625E-5</v>
      </c>
      <c r="E121" s="21">
        <f t="shared" si="10"/>
        <v>1.8319285634026759E-4</v>
      </c>
      <c r="F121" s="21">
        <f t="shared" si="11"/>
        <v>3.9508945697442365E-10</v>
      </c>
      <c r="G121" s="21">
        <f t="shared" si="8"/>
        <v>2.1566859367079974E-6</v>
      </c>
      <c r="H121" s="21">
        <f t="shared" si="9"/>
        <v>-5.6662130936018604</v>
      </c>
      <c r="I121" s="61" t="s">
        <v>60</v>
      </c>
    </row>
    <row r="122" spans="1:9" x14ac:dyDescent="0.25">
      <c r="A122" s="41" t="s">
        <v>106</v>
      </c>
      <c r="B122" s="21" t="s">
        <v>39</v>
      </c>
      <c r="C122" s="21">
        <v>3.3307792061866836E-6</v>
      </c>
      <c r="D122" s="21">
        <v>1.3147514702678334E-5</v>
      </c>
      <c r="E122" s="21">
        <f t="shared" si="10"/>
        <v>1.8319285634026759E-4</v>
      </c>
      <c r="F122" s="21">
        <f t="shared" si="11"/>
        <v>7.3041748348212964E-11</v>
      </c>
      <c r="G122" s="21">
        <f t="shared" si="8"/>
        <v>3.98715047122488E-7</v>
      </c>
      <c r="H122" s="21">
        <f t="shared" si="9"/>
        <v>-6.399337374172184</v>
      </c>
      <c r="I122" s="61" t="s">
        <v>60</v>
      </c>
    </row>
    <row r="123" spans="1:9" x14ac:dyDescent="0.25">
      <c r="A123" s="41" t="s">
        <v>106</v>
      </c>
      <c r="B123" s="21" t="s">
        <v>39</v>
      </c>
      <c r="C123" s="21">
        <v>1.0833607580482295E-6</v>
      </c>
      <c r="D123" s="21">
        <v>2.8685486624025418E-4</v>
      </c>
      <c r="E123" s="21">
        <f t="shared" si="10"/>
        <v>5.9584841692652619E-5</v>
      </c>
      <c r="F123" s="21">
        <f t="shared" si="11"/>
        <v>1.5936381457791901E-9</v>
      </c>
      <c r="G123" s="21">
        <f t="shared" si="8"/>
        <v>2.674569740403793E-5</v>
      </c>
      <c r="H123" s="21">
        <f t="shared" si="9"/>
        <v>-4.5727460732306771</v>
      </c>
      <c r="I123" s="61" t="s">
        <v>60</v>
      </c>
    </row>
    <row r="124" spans="1:9" x14ac:dyDescent="0.25">
      <c r="A124" s="41" t="s">
        <v>106</v>
      </c>
      <c r="B124" s="21" t="s">
        <v>39</v>
      </c>
      <c r="C124" s="21">
        <v>2.1392924084930409E-6</v>
      </c>
      <c r="D124" s="21">
        <v>3.8366838359633924E-5</v>
      </c>
      <c r="E124" s="21">
        <f t="shared" si="10"/>
        <v>1.1766108246711725E-4</v>
      </c>
      <c r="F124" s="21">
        <f t="shared" si="11"/>
        <v>2.1314910199796624E-10</v>
      </c>
      <c r="G124" s="21">
        <f t="shared" si="8"/>
        <v>1.8115514282943557E-6</v>
      </c>
      <c r="H124" s="21">
        <f t="shared" si="9"/>
        <v>-5.7419493322298223</v>
      </c>
      <c r="I124" s="61" t="s">
        <v>60</v>
      </c>
    </row>
    <row r="125" spans="1:9" x14ac:dyDescent="0.25">
      <c r="A125" s="41" t="s">
        <v>106</v>
      </c>
      <c r="B125" s="21" t="s">
        <v>39</v>
      </c>
      <c r="C125" s="21">
        <v>3.6411938409916288E-7</v>
      </c>
      <c r="D125" s="21">
        <v>1.6220959698109595E-6</v>
      </c>
      <c r="E125" s="21">
        <f t="shared" si="10"/>
        <v>2.0026566125453958E-5</v>
      </c>
      <c r="F125" s="21">
        <f t="shared" si="11"/>
        <v>9.0116442767275536E-12</v>
      </c>
      <c r="G125" s="21">
        <f t="shared" si="8"/>
        <v>4.4998449660691791E-7</v>
      </c>
      <c r="H125" s="21">
        <f t="shared" si="9"/>
        <v>-6.3468024487892158</v>
      </c>
      <c r="I125" s="61" t="s">
        <v>60</v>
      </c>
    </row>
    <row r="126" spans="1:9" x14ac:dyDescent="0.25">
      <c r="A126" s="41" t="s">
        <v>106</v>
      </c>
      <c r="B126" s="21" t="s">
        <v>39</v>
      </c>
      <c r="C126" s="21">
        <v>2.3966125688916884E-6</v>
      </c>
      <c r="D126" s="21">
        <v>6.2749501990055486E-5</v>
      </c>
      <c r="E126" s="21">
        <f t="shared" si="10"/>
        <v>1.3181369128904287E-4</v>
      </c>
      <c r="F126" s="21">
        <f t="shared" si="11"/>
        <v>3.4860834438919714E-10</v>
      </c>
      <c r="G126" s="21">
        <f t="shared" si="8"/>
        <v>2.6447051211452989E-6</v>
      </c>
      <c r="H126" s="21">
        <f t="shared" si="9"/>
        <v>-5.5776227438173027</v>
      </c>
      <c r="I126" s="61" t="s">
        <v>60</v>
      </c>
    </row>
    <row r="127" spans="1:9" x14ac:dyDescent="0.25">
      <c r="A127" s="41" t="s">
        <v>107</v>
      </c>
      <c r="B127" s="21" t="s">
        <v>39</v>
      </c>
      <c r="C127" s="21">
        <v>4.0700534483364617E-6</v>
      </c>
      <c r="D127" s="21">
        <v>7.6786894690333911E-5</v>
      </c>
      <c r="E127" s="21">
        <f t="shared" si="10"/>
        <v>2.2385293965850538E-4</v>
      </c>
      <c r="F127" s="21">
        <f t="shared" si="11"/>
        <v>4.2659385939074395E-10</v>
      </c>
      <c r="G127" s="21">
        <f t="shared" si="8"/>
        <v>1.9056879933831833E-6</v>
      </c>
      <c r="H127" s="21">
        <f t="shared" si="9"/>
        <v>-5.7199482022516861</v>
      </c>
      <c r="I127" s="61" t="s">
        <v>60</v>
      </c>
    </row>
    <row r="128" spans="1:9" x14ac:dyDescent="0.25">
      <c r="A128" s="41" t="s">
        <v>108</v>
      </c>
      <c r="B128" s="21" t="s">
        <v>39</v>
      </c>
      <c r="C128" s="21">
        <v>3.7818251615027197E-5</v>
      </c>
      <c r="D128" s="21">
        <v>5.3588592488494646E-4</v>
      </c>
      <c r="E128" s="21">
        <f t="shared" si="10"/>
        <v>2.0800038388264957E-3</v>
      </c>
      <c r="F128" s="21">
        <f t="shared" si="11"/>
        <v>2.9771440271385915E-9</v>
      </c>
      <c r="G128" s="21">
        <f t="shared" si="8"/>
        <v>1.4313166021935073E-6</v>
      </c>
      <c r="H128" s="21">
        <f t="shared" si="9"/>
        <v>-5.844264291203622</v>
      </c>
      <c r="I128" s="61" t="s">
        <v>60</v>
      </c>
    </row>
    <row r="129" spans="1:9" x14ac:dyDescent="0.25">
      <c r="A129" s="41" t="s">
        <v>109</v>
      </c>
      <c r="B129" s="21" t="s">
        <v>39</v>
      </c>
      <c r="C129" s="21">
        <v>1.2164481543781213E-7</v>
      </c>
      <c r="D129" s="21">
        <v>6.8690373029550125E-6</v>
      </c>
      <c r="E129" s="21">
        <f t="shared" si="10"/>
        <v>6.6904648490796673E-6</v>
      </c>
      <c r="F129" s="21">
        <f t="shared" si="11"/>
        <v>3.8161318349750069E-11</v>
      </c>
      <c r="G129" s="21">
        <f t="shared" si="8"/>
        <v>5.7038366108446858E-6</v>
      </c>
      <c r="H129" s="21">
        <f t="shared" si="9"/>
        <v>-5.2438329235532573</v>
      </c>
      <c r="I129" s="61" t="s">
        <v>60</v>
      </c>
    </row>
    <row r="130" spans="1:9" x14ac:dyDescent="0.25">
      <c r="A130" s="41" t="s">
        <v>110</v>
      </c>
      <c r="B130" s="21" t="s">
        <v>39</v>
      </c>
      <c r="C130" s="21">
        <v>2.0123110753743E-5</v>
      </c>
      <c r="D130" s="21">
        <v>1.0159443179342342E-3</v>
      </c>
      <c r="E130" s="21">
        <f t="shared" si="10"/>
        <v>1.1067710914558649E-3</v>
      </c>
      <c r="F130" s="21">
        <f t="shared" si="11"/>
        <v>5.6441350996346352E-9</v>
      </c>
      <c r="G130" s="21">
        <f t="shared" si="8"/>
        <v>5.099640877148541E-6</v>
      </c>
      <c r="H130" s="21">
        <f t="shared" si="9"/>
        <v>-5.2924604063656329</v>
      </c>
      <c r="I130" s="61" t="s">
        <v>60</v>
      </c>
    </row>
    <row r="131" spans="1:9" x14ac:dyDescent="0.25">
      <c r="A131" s="41" t="s">
        <v>111</v>
      </c>
      <c r="B131" s="21" t="s">
        <v>39</v>
      </c>
      <c r="C131" s="21">
        <v>5.7745635708165406E-5</v>
      </c>
      <c r="D131" s="21">
        <v>5.0199601592044486E-4</v>
      </c>
      <c r="E131" s="21">
        <f t="shared" si="10"/>
        <v>3.1760099639490972E-3</v>
      </c>
      <c r="F131" s="21">
        <f t="shared" si="11"/>
        <v>2.7888667551135829E-9</v>
      </c>
      <c r="G131" s="21">
        <f t="shared" si="8"/>
        <v>8.7810390608657449E-7</v>
      </c>
      <c r="H131" s="21">
        <f t="shared" si="9"/>
        <v>-6.0564540909617115</v>
      </c>
      <c r="I131" s="61" t="s">
        <v>60</v>
      </c>
    </row>
    <row r="132" spans="1:9" x14ac:dyDescent="0.25">
      <c r="A132" s="41" t="s">
        <v>112</v>
      </c>
      <c r="B132" s="21" t="s">
        <v>39</v>
      </c>
      <c r="C132" s="21">
        <v>2.9874673586419071E-6</v>
      </c>
      <c r="D132" s="21">
        <v>6.6932802122725841E-5</v>
      </c>
      <c r="E132" s="21">
        <f t="shared" si="10"/>
        <v>1.6431070472530489E-4</v>
      </c>
      <c r="F132" s="21">
        <f t="shared" si="11"/>
        <v>3.7184890068181026E-10</v>
      </c>
      <c r="G132" s="21">
        <f t="shared" si="8"/>
        <v>2.2630838404805597E-6</v>
      </c>
      <c r="H132" s="21">
        <f t="shared" si="9"/>
        <v>-5.6452993564369667</v>
      </c>
      <c r="I132" s="61" t="s">
        <v>60</v>
      </c>
    </row>
    <row r="133" spans="1:9" x14ac:dyDescent="0.25">
      <c r="A133" s="41" t="s">
        <v>113</v>
      </c>
      <c r="B133" s="21" t="s">
        <v>39</v>
      </c>
      <c r="C133" s="21">
        <v>3.9371009107416859E-6</v>
      </c>
      <c r="D133" s="21">
        <v>5.8566201857385245E-6</v>
      </c>
      <c r="E133" s="21">
        <f t="shared" si="10"/>
        <v>2.1654055009079272E-4</v>
      </c>
      <c r="F133" s="21">
        <f t="shared" si="11"/>
        <v>3.2536778809658471E-11</v>
      </c>
      <c r="G133" s="21">
        <f t="shared" si="8"/>
        <v>1.502572095435068E-7</v>
      </c>
      <c r="H133" s="21">
        <f t="shared" si="9"/>
        <v>-6.8231646807904829</v>
      </c>
      <c r="I133" s="61" t="s">
        <v>60</v>
      </c>
    </row>
    <row r="134" spans="1:9" x14ac:dyDescent="0.25">
      <c r="A134" s="41" t="s">
        <v>114</v>
      </c>
      <c r="B134" s="21" t="s">
        <v>39</v>
      </c>
      <c r="C134" s="21">
        <v>1.3108957369973017E-5</v>
      </c>
      <c r="D134" s="21">
        <v>4.7510337221042063E-4</v>
      </c>
      <c r="E134" s="21">
        <f t="shared" si="10"/>
        <v>7.2099265534851596E-4</v>
      </c>
      <c r="F134" s="21">
        <f t="shared" si="11"/>
        <v>2.6394631789467815E-9</v>
      </c>
      <c r="G134" s="21">
        <f t="shared" si="8"/>
        <v>3.6608738790423717E-6</v>
      </c>
      <c r="H134" s="21">
        <f t="shared" si="9"/>
        <v>-5.436415232762676</v>
      </c>
      <c r="I134" s="61" t="s">
        <v>60</v>
      </c>
    </row>
    <row r="135" spans="1:9" x14ac:dyDescent="0.25">
      <c r="A135" s="41" t="s">
        <v>115</v>
      </c>
      <c r="B135" s="21" t="s">
        <v>39</v>
      </c>
      <c r="C135" s="21">
        <v>6.8765808015405515E-6</v>
      </c>
      <c r="D135" s="21">
        <v>2.1454353537552338E-4</v>
      </c>
      <c r="E135" s="21">
        <f t="shared" si="10"/>
        <v>3.7821194408473036E-4</v>
      </c>
      <c r="F135" s="21">
        <f t="shared" si="11"/>
        <v>1.1919085298640189E-9</v>
      </c>
      <c r="G135" s="21">
        <f t="shared" si="8"/>
        <v>3.1514301663540195E-6</v>
      </c>
      <c r="H135" s="21">
        <f t="shared" si="9"/>
        <v>-5.5014923121154329</v>
      </c>
      <c r="I135" s="61" t="s">
        <v>60</v>
      </c>
    </row>
    <row r="136" spans="1:9" x14ac:dyDescent="0.25">
      <c r="A136" s="62" t="s">
        <v>4</v>
      </c>
      <c r="B136" s="63"/>
      <c r="C136" s="20"/>
      <c r="D136" s="20"/>
      <c r="E136" s="20"/>
      <c r="F136" s="20"/>
      <c r="G136" s="20"/>
      <c r="H136" s="20">
        <f>AVERAGE(H8:H135)</f>
        <v>-6.1082481468003289</v>
      </c>
      <c r="I136" s="64"/>
    </row>
    <row r="137" spans="1:9" x14ac:dyDescent="0.25">
      <c r="A137" s="53"/>
      <c r="B137" s="65"/>
      <c r="C137" s="65"/>
      <c r="D137" s="65"/>
      <c r="E137" s="65"/>
      <c r="F137" s="65"/>
      <c r="G137" s="65"/>
      <c r="H137" s="65"/>
      <c r="I137" s="66"/>
    </row>
    <row r="138" spans="1:9" x14ac:dyDescent="0.25">
      <c r="A138" s="67" t="s">
        <v>116</v>
      </c>
      <c r="B138" s="26" t="s">
        <v>117</v>
      </c>
      <c r="C138" s="26">
        <v>10.651832622619201</v>
      </c>
      <c r="D138" s="26">
        <v>98.737053968684691</v>
      </c>
      <c r="E138" s="26">
        <f t="shared" ref="E138:E201" si="12">C138*$H$4</f>
        <v>585.85079424405603</v>
      </c>
      <c r="F138" s="26">
        <f t="shared" ref="F138:F201" si="13">D138*$C$4</f>
        <v>5.4853918871491502E-4</v>
      </c>
      <c r="G138" s="26">
        <f t="shared" si="8"/>
        <v>9.363121021670962E-7</v>
      </c>
      <c r="H138" s="26">
        <f t="shared" si="9"/>
        <v>-6.0285793631680091</v>
      </c>
      <c r="I138" s="68" t="s">
        <v>60</v>
      </c>
    </row>
    <row r="139" spans="1:9" x14ac:dyDescent="0.25">
      <c r="A139" s="67" t="s">
        <v>116</v>
      </c>
      <c r="B139" s="26" t="s">
        <v>117</v>
      </c>
      <c r="C139" s="26">
        <v>5.9215927568718856</v>
      </c>
      <c r="D139" s="26">
        <v>88.646134138236107</v>
      </c>
      <c r="E139" s="26">
        <f t="shared" si="12"/>
        <v>325.68760162795371</v>
      </c>
      <c r="F139" s="26">
        <f t="shared" si="13"/>
        <v>4.924785229902006E-4</v>
      </c>
      <c r="G139" s="26">
        <f t="shared" ref="G139:G202" si="14">F139/E139</f>
        <v>1.5121193454357498E-6</v>
      </c>
      <c r="H139" s="26">
        <f t="shared" ref="H139:H202" si="15">LOG(G139,10)</f>
        <v>-5.8204139303832738</v>
      </c>
      <c r="I139" s="68" t="s">
        <v>60</v>
      </c>
    </row>
    <row r="140" spans="1:9" x14ac:dyDescent="0.25">
      <c r="A140" s="67" t="s">
        <v>116</v>
      </c>
      <c r="B140" s="26" t="s">
        <v>117</v>
      </c>
      <c r="C140" s="26">
        <v>9.3938047900646655</v>
      </c>
      <c r="D140" s="26">
        <v>88.984906156469464</v>
      </c>
      <c r="E140" s="26">
        <f t="shared" si="12"/>
        <v>516.6592634535566</v>
      </c>
      <c r="F140" s="26">
        <f t="shared" si="13"/>
        <v>4.9436058975816375E-4</v>
      </c>
      <c r="G140" s="26">
        <f t="shared" si="14"/>
        <v>9.5684065829703771E-7</v>
      </c>
      <c r="H140" s="26">
        <f t="shared" si="15"/>
        <v>-6.0191603788208763</v>
      </c>
      <c r="I140" s="68" t="s">
        <v>60</v>
      </c>
    </row>
    <row r="141" spans="1:9" x14ac:dyDescent="0.25">
      <c r="A141" s="67" t="s">
        <v>116</v>
      </c>
      <c r="B141" s="26" t="s">
        <v>117</v>
      </c>
      <c r="C141" s="26">
        <v>1.8124529842777664</v>
      </c>
      <c r="D141" s="26">
        <v>25.145202864670708</v>
      </c>
      <c r="E141" s="26">
        <f t="shared" si="12"/>
        <v>99.684914135277154</v>
      </c>
      <c r="F141" s="26">
        <f t="shared" si="13"/>
        <v>1.3969557147039283E-4</v>
      </c>
      <c r="G141" s="26">
        <f t="shared" si="14"/>
        <v>1.4013712373852208E-6</v>
      </c>
      <c r="H141" s="26">
        <f t="shared" si="15"/>
        <v>-5.8534468004809996</v>
      </c>
      <c r="I141" s="68" t="s">
        <v>60</v>
      </c>
    </row>
    <row r="142" spans="1:9" x14ac:dyDescent="0.25">
      <c r="A142" s="67" t="s">
        <v>116</v>
      </c>
      <c r="B142" s="26" t="s">
        <v>117</v>
      </c>
      <c r="C142" s="26">
        <v>2.824587117158377</v>
      </c>
      <c r="D142" s="26">
        <v>25.21235692458103</v>
      </c>
      <c r="E142" s="26">
        <f t="shared" si="12"/>
        <v>155.35229144371073</v>
      </c>
      <c r="F142" s="26">
        <f t="shared" si="13"/>
        <v>1.4006864958100574E-4</v>
      </c>
      <c r="G142" s="26">
        <f t="shared" si="14"/>
        <v>9.0161946295949706E-7</v>
      </c>
      <c r="H142" s="26">
        <f t="shared" si="15"/>
        <v>-6.0449767218902126</v>
      </c>
      <c r="I142" s="68" t="s">
        <v>60</v>
      </c>
    </row>
    <row r="143" spans="1:9" x14ac:dyDescent="0.25">
      <c r="A143" s="67" t="s">
        <v>116</v>
      </c>
      <c r="B143" s="26" t="s">
        <v>117</v>
      </c>
      <c r="C143" s="26">
        <v>3.6904351410339569</v>
      </c>
      <c r="D143" s="26">
        <v>30.696865764925064</v>
      </c>
      <c r="E143" s="26">
        <f t="shared" si="12"/>
        <v>202.97393275686764</v>
      </c>
      <c r="F143" s="26">
        <f t="shared" si="13"/>
        <v>1.7053814313847259E-4</v>
      </c>
      <c r="G143" s="26">
        <f t="shared" si="14"/>
        <v>8.4019726485150056E-7</v>
      </c>
      <c r="H143" s="26">
        <f t="shared" si="15"/>
        <v>-6.0756187365826415</v>
      </c>
      <c r="I143" s="68" t="s">
        <v>60</v>
      </c>
    </row>
    <row r="144" spans="1:9" x14ac:dyDescent="0.25">
      <c r="A144" s="67" t="s">
        <v>116</v>
      </c>
      <c r="B144" s="26" t="s">
        <v>117</v>
      </c>
      <c r="C144" s="26">
        <v>0.87020998788917359</v>
      </c>
      <c r="D144" s="26">
        <v>17.446631565556903</v>
      </c>
      <c r="E144" s="26">
        <f t="shared" si="12"/>
        <v>47.861549333904549</v>
      </c>
      <c r="F144" s="26">
        <f t="shared" si="13"/>
        <v>9.6925730919760573E-5</v>
      </c>
      <c r="G144" s="26">
        <f t="shared" si="14"/>
        <v>2.0251273155317507E-6</v>
      </c>
      <c r="H144" s="26">
        <f t="shared" si="15"/>
        <v>-5.6935476684024957</v>
      </c>
      <c r="I144" s="68" t="s">
        <v>60</v>
      </c>
    </row>
    <row r="145" spans="1:9" x14ac:dyDescent="0.25">
      <c r="A145" s="67" t="s">
        <v>116</v>
      </c>
      <c r="B145" s="26" t="s">
        <v>117</v>
      </c>
      <c r="C145" s="26">
        <v>1.6643999625067434</v>
      </c>
      <c r="D145" s="26">
        <v>20.896414855243361</v>
      </c>
      <c r="E145" s="26">
        <f t="shared" si="12"/>
        <v>91.541997937870889</v>
      </c>
      <c r="F145" s="26">
        <f t="shared" si="13"/>
        <v>1.160911936402409E-4</v>
      </c>
      <c r="G145" s="26">
        <f t="shared" si="14"/>
        <v>1.2681741305125483E-6</v>
      </c>
      <c r="H145" s="26">
        <f t="shared" si="15"/>
        <v>-5.8968211102329864</v>
      </c>
      <c r="I145" s="68" t="s">
        <v>60</v>
      </c>
    </row>
    <row r="146" spans="1:9" x14ac:dyDescent="0.25">
      <c r="A146" s="67" t="s">
        <v>116</v>
      </c>
      <c r="B146" s="26" t="s">
        <v>117</v>
      </c>
      <c r="C146" s="26">
        <v>0.77203353883670101</v>
      </c>
      <c r="D146" s="26">
        <v>9.3776580417640005</v>
      </c>
      <c r="E146" s="26">
        <f t="shared" si="12"/>
        <v>42.461844636018554</v>
      </c>
      <c r="F146" s="26">
        <f t="shared" si="13"/>
        <v>5.2098100232022228E-5</v>
      </c>
      <c r="G146" s="26">
        <f t="shared" si="14"/>
        <v>1.2269391657052423E-6</v>
      </c>
      <c r="H146" s="26">
        <f t="shared" si="15"/>
        <v>-5.9111769699979284</v>
      </c>
      <c r="I146" s="68" t="s">
        <v>60</v>
      </c>
    </row>
    <row r="147" spans="1:9" x14ac:dyDescent="0.25">
      <c r="A147" s="67" t="s">
        <v>116</v>
      </c>
      <c r="B147" s="26" t="s">
        <v>117</v>
      </c>
      <c r="C147" s="26">
        <v>6.2568746970438092</v>
      </c>
      <c r="D147" s="26">
        <v>57.026952531932068</v>
      </c>
      <c r="E147" s="26">
        <f t="shared" si="12"/>
        <v>344.12810833740951</v>
      </c>
      <c r="F147" s="26">
        <f t="shared" si="13"/>
        <v>3.1681640295517816E-4</v>
      </c>
      <c r="G147" s="26">
        <f t="shared" si="14"/>
        <v>9.2063506374360774E-7</v>
      </c>
      <c r="H147" s="26">
        <f t="shared" si="15"/>
        <v>-6.0359124883814648</v>
      </c>
      <c r="I147" s="68" t="s">
        <v>60</v>
      </c>
    </row>
    <row r="148" spans="1:9" x14ac:dyDescent="0.25">
      <c r="A148" s="67" t="s">
        <v>116</v>
      </c>
      <c r="B148" s="26" t="s">
        <v>117</v>
      </c>
      <c r="C148" s="26">
        <v>3.5014578478618184</v>
      </c>
      <c r="D148" s="26">
        <v>40.340298069758234</v>
      </c>
      <c r="E148" s="26">
        <f t="shared" si="12"/>
        <v>192.58018163240001</v>
      </c>
      <c r="F148" s="26">
        <f t="shared" si="13"/>
        <v>2.2411276705421241E-4</v>
      </c>
      <c r="G148" s="26">
        <f t="shared" si="14"/>
        <v>1.1637374373340361E-6</v>
      </c>
      <c r="H148" s="26">
        <f t="shared" si="15"/>
        <v>-5.9341449942391327</v>
      </c>
      <c r="I148" s="68" t="s">
        <v>60</v>
      </c>
    </row>
    <row r="149" spans="1:9" x14ac:dyDescent="0.25">
      <c r="A149" s="67" t="s">
        <v>116</v>
      </c>
      <c r="B149" s="26" t="s">
        <v>117</v>
      </c>
      <c r="C149" s="26">
        <v>4.3933298129817739</v>
      </c>
      <c r="D149" s="26">
        <v>40.389810168414549</v>
      </c>
      <c r="E149" s="26">
        <f t="shared" si="12"/>
        <v>241.63313971399756</v>
      </c>
      <c r="F149" s="26">
        <f t="shared" si="13"/>
        <v>2.2438783426896974E-4</v>
      </c>
      <c r="G149" s="26">
        <f t="shared" si="14"/>
        <v>9.2863021411119447E-7</v>
      </c>
      <c r="H149" s="26">
        <f t="shared" si="15"/>
        <v>-6.0321571901418469</v>
      </c>
      <c r="I149" s="68" t="s">
        <v>60</v>
      </c>
    </row>
    <row r="150" spans="1:9" x14ac:dyDescent="0.25">
      <c r="A150" s="67" t="s">
        <v>116</v>
      </c>
      <c r="B150" s="26" t="s">
        <v>117</v>
      </c>
      <c r="C150" s="26">
        <v>2.6743514672177708</v>
      </c>
      <c r="D150" s="26">
        <v>20.082683832681255</v>
      </c>
      <c r="E150" s="26">
        <f t="shared" si="12"/>
        <v>147.08933069697738</v>
      </c>
      <c r="F150" s="26">
        <f t="shared" si="13"/>
        <v>1.1157046573711809E-4</v>
      </c>
      <c r="G150" s="26">
        <f t="shared" si="14"/>
        <v>7.5852181261853284E-7</v>
      </c>
      <c r="H150" s="26">
        <f t="shared" si="15"/>
        <v>-6.1200319258018965</v>
      </c>
      <c r="I150" s="68" t="s">
        <v>60</v>
      </c>
    </row>
    <row r="151" spans="1:9" x14ac:dyDescent="0.25">
      <c r="A151" s="67" t="s">
        <v>116</v>
      </c>
      <c r="B151" s="26" t="s">
        <v>117</v>
      </c>
      <c r="C151" s="26">
        <v>0.9212700232284311</v>
      </c>
      <c r="D151" s="26">
        <v>7.7603220524001948</v>
      </c>
      <c r="E151" s="26">
        <f t="shared" si="12"/>
        <v>50.669851277563708</v>
      </c>
      <c r="F151" s="26">
        <f t="shared" si="13"/>
        <v>4.3112900291112198E-5</v>
      </c>
      <c r="G151" s="26">
        <f t="shared" si="14"/>
        <v>8.5085902571421839E-7</v>
      </c>
      <c r="H151" s="26">
        <f t="shared" si="15"/>
        <v>-6.0701423898873186</v>
      </c>
      <c r="I151" s="68" t="s">
        <v>60</v>
      </c>
    </row>
    <row r="152" spans="1:9" x14ac:dyDescent="0.25">
      <c r="A152" s="67" t="s">
        <v>116</v>
      </c>
      <c r="B152" s="26" t="s">
        <v>117</v>
      </c>
      <c r="C152" s="26">
        <v>0.99230967958358363</v>
      </c>
      <c r="D152" s="26">
        <v>7.0061812075335155</v>
      </c>
      <c r="E152" s="26">
        <f t="shared" si="12"/>
        <v>54.577032377097098</v>
      </c>
      <c r="F152" s="26">
        <f t="shared" si="13"/>
        <v>3.8923228930741754E-5</v>
      </c>
      <c r="G152" s="26">
        <f t="shared" si="14"/>
        <v>7.131796515025547E-7</v>
      </c>
      <c r="H152" s="26">
        <f t="shared" si="15"/>
        <v>-6.1468010566439437</v>
      </c>
      <c r="I152" s="68" t="s">
        <v>60</v>
      </c>
    </row>
    <row r="153" spans="1:9" x14ac:dyDescent="0.25">
      <c r="A153" s="67" t="s">
        <v>116</v>
      </c>
      <c r="B153" s="26" t="s">
        <v>117</v>
      </c>
      <c r="C153" s="26">
        <v>0.34955965146782175</v>
      </c>
      <c r="D153" s="26">
        <v>3.9749879535395203</v>
      </c>
      <c r="E153" s="26">
        <f t="shared" si="12"/>
        <v>19.225780830730198</v>
      </c>
      <c r="F153" s="26">
        <f t="shared" si="13"/>
        <v>2.2083266408552891E-5</v>
      </c>
      <c r="G153" s="26">
        <f t="shared" si="14"/>
        <v>1.1486278036237327E-6</v>
      </c>
      <c r="H153" s="26">
        <f t="shared" si="15"/>
        <v>-5.9398206754184075</v>
      </c>
      <c r="I153" s="68" t="s">
        <v>60</v>
      </c>
    </row>
    <row r="154" spans="1:9" x14ac:dyDescent="0.25">
      <c r="A154" s="67" t="s">
        <v>116</v>
      </c>
      <c r="B154" s="26" t="s">
        <v>117</v>
      </c>
      <c r="C154" s="26">
        <v>20.728787847394361</v>
      </c>
      <c r="D154" s="26">
        <v>187.13398674444591</v>
      </c>
      <c r="E154" s="26">
        <f t="shared" si="12"/>
        <v>1140.0833316066899</v>
      </c>
      <c r="F154" s="26">
        <f t="shared" si="13"/>
        <v>1.0396332596913662E-3</v>
      </c>
      <c r="G154" s="26">
        <f t="shared" si="14"/>
        <v>9.1189234231346759E-7</v>
      </c>
      <c r="H154" s="26">
        <f t="shared" si="15"/>
        <v>-6.0400564312977174</v>
      </c>
      <c r="I154" s="68" t="s">
        <v>60</v>
      </c>
    </row>
    <row r="155" spans="1:9" x14ac:dyDescent="0.25">
      <c r="A155" s="67" t="s">
        <v>116</v>
      </c>
      <c r="B155" s="26" t="s">
        <v>117</v>
      </c>
      <c r="C155" s="26">
        <v>10.213014591409042</v>
      </c>
      <c r="D155" s="26">
        <v>65.356260305880951</v>
      </c>
      <c r="E155" s="26">
        <f t="shared" si="12"/>
        <v>561.71580252749732</v>
      </c>
      <c r="F155" s="26">
        <f t="shared" si="13"/>
        <v>3.6309033503267196E-4</v>
      </c>
      <c r="G155" s="26">
        <f t="shared" si="14"/>
        <v>6.4639508697976823E-7</v>
      </c>
      <c r="H155" s="26">
        <f t="shared" si="15"/>
        <v>-6.1895019531395414</v>
      </c>
      <c r="I155" s="68" t="s">
        <v>60</v>
      </c>
    </row>
    <row r="156" spans="1:9" x14ac:dyDescent="0.25">
      <c r="A156" s="67" t="s">
        <v>116</v>
      </c>
      <c r="B156" s="26" t="s">
        <v>117</v>
      </c>
      <c r="C156" s="26">
        <v>31.825406386327824</v>
      </c>
      <c r="D156" s="26">
        <v>239.3851616378812</v>
      </c>
      <c r="E156" s="26">
        <f t="shared" si="12"/>
        <v>1750.3973512480304</v>
      </c>
      <c r="F156" s="26">
        <f t="shared" si="13"/>
        <v>1.3299175646548957E-3</v>
      </c>
      <c r="G156" s="26">
        <f t="shared" si="14"/>
        <v>7.5978037998438844E-7</v>
      </c>
      <c r="H156" s="26">
        <f t="shared" si="15"/>
        <v>-6.1193119255411457</v>
      </c>
      <c r="I156" s="68" t="s">
        <v>60</v>
      </c>
    </row>
    <row r="157" spans="1:9" x14ac:dyDescent="0.25">
      <c r="A157" s="67" t="s">
        <v>116</v>
      </c>
      <c r="B157" s="26" t="s">
        <v>117</v>
      </c>
      <c r="C157" s="26">
        <v>14.083695335003391</v>
      </c>
      <c r="D157" s="26">
        <v>188.06432076423425</v>
      </c>
      <c r="E157" s="26">
        <f t="shared" si="12"/>
        <v>774.60324342518652</v>
      </c>
      <c r="F157" s="26">
        <f t="shared" si="13"/>
        <v>1.0448017820235238E-3</v>
      </c>
      <c r="G157" s="26">
        <f t="shared" si="14"/>
        <v>1.3488218528540591E-6</v>
      </c>
      <c r="H157" s="26">
        <f t="shared" si="15"/>
        <v>-5.87004540646707</v>
      </c>
      <c r="I157" s="68" t="s">
        <v>60</v>
      </c>
    </row>
    <row r="158" spans="1:9" x14ac:dyDescent="0.25">
      <c r="A158" s="67" t="s">
        <v>116</v>
      </c>
      <c r="B158" s="26" t="s">
        <v>117</v>
      </c>
      <c r="C158" s="26">
        <v>10.050245283948696</v>
      </c>
      <c r="D158" s="26">
        <v>108.53657933210674</v>
      </c>
      <c r="E158" s="26">
        <f t="shared" si="12"/>
        <v>552.76349061717826</v>
      </c>
      <c r="F158" s="26">
        <f t="shared" si="13"/>
        <v>6.0298099628948193E-4</v>
      </c>
      <c r="G158" s="26">
        <f t="shared" si="14"/>
        <v>1.0908480869751983E-6</v>
      </c>
      <c r="H158" s="26">
        <f t="shared" si="15"/>
        <v>-5.9622357256555363</v>
      </c>
      <c r="I158" s="68" t="s">
        <v>60</v>
      </c>
    </row>
    <row r="159" spans="1:9" x14ac:dyDescent="0.25">
      <c r="A159" s="67" t="s">
        <v>116</v>
      </c>
      <c r="B159" s="26" t="s">
        <v>117</v>
      </c>
      <c r="C159" s="26">
        <v>7.7690248005090723</v>
      </c>
      <c r="D159" s="26">
        <v>50.553400632474634</v>
      </c>
      <c r="E159" s="26">
        <f t="shared" si="12"/>
        <v>427.29636402799895</v>
      </c>
      <c r="F159" s="26">
        <f t="shared" si="13"/>
        <v>2.8085222573597023E-4</v>
      </c>
      <c r="G159" s="26">
        <f t="shared" si="14"/>
        <v>6.57277359181009E-7</v>
      </c>
      <c r="H159" s="26">
        <f t="shared" si="15"/>
        <v>-6.1822513273303166</v>
      </c>
      <c r="I159" s="68" t="s">
        <v>60</v>
      </c>
    </row>
    <row r="160" spans="1:9" x14ac:dyDescent="0.25">
      <c r="A160" s="67" t="s">
        <v>116</v>
      </c>
      <c r="B160" s="26" t="s">
        <v>117</v>
      </c>
      <c r="C160" s="26">
        <v>13.130020492990052</v>
      </c>
      <c r="D160" s="26">
        <v>76.905934582685887</v>
      </c>
      <c r="E160" s="26">
        <f t="shared" si="12"/>
        <v>722.15112711445283</v>
      </c>
      <c r="F160" s="26">
        <f t="shared" si="13"/>
        <v>4.2725519212603272E-4</v>
      </c>
      <c r="G160" s="26">
        <f t="shared" si="14"/>
        <v>5.9164235308091905E-7</v>
      </c>
      <c r="H160" s="26">
        <f t="shared" si="15"/>
        <v>-6.227940744325319</v>
      </c>
      <c r="I160" s="68" t="s">
        <v>60</v>
      </c>
    </row>
    <row r="161" spans="1:9" x14ac:dyDescent="0.25">
      <c r="A161" s="67" t="s">
        <v>116</v>
      </c>
      <c r="B161" s="26" t="s">
        <v>117</v>
      </c>
      <c r="C161" s="26">
        <v>11.713207250322139</v>
      </c>
      <c r="D161" s="26">
        <v>86.876099734776801</v>
      </c>
      <c r="E161" s="26">
        <f t="shared" si="12"/>
        <v>644.22639876771768</v>
      </c>
      <c r="F161" s="26">
        <f t="shared" si="13"/>
        <v>4.8264499852653783E-4</v>
      </c>
      <c r="G161" s="26">
        <f t="shared" si="14"/>
        <v>7.4918537869566622E-7</v>
      </c>
      <c r="H161" s="26">
        <f t="shared" si="15"/>
        <v>-6.1254107070225787</v>
      </c>
      <c r="I161" s="68" t="s">
        <v>60</v>
      </c>
    </row>
    <row r="162" spans="1:9" x14ac:dyDescent="0.25">
      <c r="A162" s="67" t="s">
        <v>116</v>
      </c>
      <c r="B162" s="26" t="s">
        <v>117</v>
      </c>
      <c r="C162" s="26">
        <v>7.8374065587609172</v>
      </c>
      <c r="D162" s="26">
        <v>21.693481106387591</v>
      </c>
      <c r="E162" s="26">
        <f t="shared" si="12"/>
        <v>431.05736073185045</v>
      </c>
      <c r="F162" s="26">
        <f t="shared" si="13"/>
        <v>1.2051933947993107E-4</v>
      </c>
      <c r="G162" s="26">
        <f t="shared" si="14"/>
        <v>2.7959002782208144E-7</v>
      </c>
      <c r="H162" s="26">
        <f t="shared" si="15"/>
        <v>-6.5534783226941542</v>
      </c>
      <c r="I162" s="68" t="s">
        <v>60</v>
      </c>
    </row>
    <row r="163" spans="1:9" x14ac:dyDescent="0.25">
      <c r="A163" s="67" t="s">
        <v>118</v>
      </c>
      <c r="B163" s="26" t="s">
        <v>117</v>
      </c>
      <c r="C163" s="26">
        <v>3.9936926854663928</v>
      </c>
      <c r="D163" s="26">
        <v>64.741595630078692</v>
      </c>
      <c r="E163" s="26">
        <f t="shared" si="12"/>
        <v>219.65309770065161</v>
      </c>
      <c r="F163" s="26">
        <f t="shared" si="13"/>
        <v>3.5967553127821494E-4</v>
      </c>
      <c r="G163" s="26">
        <f t="shared" si="14"/>
        <v>1.6374707893643694E-6</v>
      </c>
      <c r="H163" s="26">
        <f t="shared" si="15"/>
        <v>-5.785826438591763</v>
      </c>
      <c r="I163" s="68" t="s">
        <v>60</v>
      </c>
    </row>
    <row r="164" spans="1:9" x14ac:dyDescent="0.25">
      <c r="A164" s="67" t="s">
        <v>118</v>
      </c>
      <c r="B164" s="26" t="s">
        <v>117</v>
      </c>
      <c r="C164" s="26">
        <v>33.574879678502988</v>
      </c>
      <c r="D164" s="26">
        <v>300.52626321899965</v>
      </c>
      <c r="E164" s="26">
        <f t="shared" si="12"/>
        <v>1846.6183823176643</v>
      </c>
      <c r="F164" s="26">
        <f t="shared" si="13"/>
        <v>1.6695903512166648E-3</v>
      </c>
      <c r="G164" s="26">
        <f t="shared" si="14"/>
        <v>9.0413393866532715E-7</v>
      </c>
      <c r="H164" s="26">
        <f t="shared" si="15"/>
        <v>-6.0437672282475576</v>
      </c>
      <c r="I164" s="68" t="s">
        <v>60</v>
      </c>
    </row>
    <row r="165" spans="1:9" x14ac:dyDescent="0.25">
      <c r="A165" s="67" t="s">
        <v>118</v>
      </c>
      <c r="B165" s="26" t="s">
        <v>117</v>
      </c>
      <c r="C165" s="26">
        <v>41.72323324535143</v>
      </c>
      <c r="D165" s="26">
        <v>500.17350887931565</v>
      </c>
      <c r="E165" s="26">
        <f t="shared" si="12"/>
        <v>2294.7778284943288</v>
      </c>
      <c r="F165" s="26">
        <f t="shared" si="13"/>
        <v>2.778741715996198E-3</v>
      </c>
      <c r="G165" s="26">
        <f t="shared" si="14"/>
        <v>1.2108979272383035E-6</v>
      </c>
      <c r="H165" s="26">
        <f t="shared" si="15"/>
        <v>-5.916892464210779</v>
      </c>
      <c r="I165" s="68" t="s">
        <v>60</v>
      </c>
    </row>
    <row r="166" spans="1:9" x14ac:dyDescent="0.25">
      <c r="A166" s="67" t="s">
        <v>118</v>
      </c>
      <c r="B166" s="26" t="s">
        <v>117</v>
      </c>
      <c r="C166" s="26">
        <v>21.81324859993013</v>
      </c>
      <c r="D166" s="26">
        <v>180.7072817144813</v>
      </c>
      <c r="E166" s="26">
        <f t="shared" si="12"/>
        <v>1199.7286729961572</v>
      </c>
      <c r="F166" s="26">
        <f t="shared" si="13"/>
        <v>1.0039293428582294E-3</v>
      </c>
      <c r="G166" s="26">
        <f t="shared" si="14"/>
        <v>8.3679699039871573E-7</v>
      </c>
      <c r="H166" s="26">
        <f t="shared" si="15"/>
        <v>-6.077379890445707</v>
      </c>
      <c r="I166" s="68" t="s">
        <v>60</v>
      </c>
    </row>
    <row r="167" spans="1:9" x14ac:dyDescent="0.25">
      <c r="A167" s="67" t="s">
        <v>118</v>
      </c>
      <c r="B167" s="26" t="s">
        <v>117</v>
      </c>
      <c r="C167" s="26">
        <v>10.635359230095933</v>
      </c>
      <c r="D167" s="26">
        <v>102.37916847494525</v>
      </c>
      <c r="E167" s="26">
        <f t="shared" si="12"/>
        <v>584.94475765527625</v>
      </c>
      <c r="F167" s="26">
        <f t="shared" si="13"/>
        <v>5.6877315819414025E-4</v>
      </c>
      <c r="G167" s="26">
        <f t="shared" si="14"/>
        <v>9.7235362955305537E-7</v>
      </c>
      <c r="H167" s="26">
        <f t="shared" si="15"/>
        <v>-6.0121757603484607</v>
      </c>
      <c r="I167" s="68" t="s">
        <v>60</v>
      </c>
    </row>
    <row r="168" spans="1:9" x14ac:dyDescent="0.25">
      <c r="A168" s="67" t="s">
        <v>118</v>
      </c>
      <c r="B168" s="26" t="s">
        <v>117</v>
      </c>
      <c r="C168" s="26">
        <v>1.4855769579266891</v>
      </c>
      <c r="D168" s="26">
        <v>19.834466555473302</v>
      </c>
      <c r="E168" s="26">
        <f t="shared" si="12"/>
        <v>81.706732685967893</v>
      </c>
      <c r="F168" s="26">
        <f t="shared" si="13"/>
        <v>1.1019148086374057E-4</v>
      </c>
      <c r="G168" s="26">
        <f t="shared" si="14"/>
        <v>1.3486217994697097E-6</v>
      </c>
      <c r="H168" s="26">
        <f t="shared" si="15"/>
        <v>-5.8701098245549099</v>
      </c>
      <c r="I168" s="68" t="s">
        <v>60</v>
      </c>
    </row>
    <row r="169" spans="1:9" x14ac:dyDescent="0.25">
      <c r="A169" s="67" t="s">
        <v>119</v>
      </c>
      <c r="B169" s="26" t="s">
        <v>117</v>
      </c>
      <c r="C169" s="26">
        <v>0.33840000000000003</v>
      </c>
      <c r="D169" s="26">
        <v>7.9744615576976532</v>
      </c>
      <c r="E169" s="26">
        <f t="shared" si="12"/>
        <v>18.612000000000002</v>
      </c>
      <c r="F169" s="26">
        <f t="shared" si="13"/>
        <v>4.430256420943141E-5</v>
      </c>
      <c r="G169" s="26">
        <f t="shared" si="14"/>
        <v>2.3803225988304001E-6</v>
      </c>
      <c r="H169" s="26">
        <f t="shared" si="15"/>
        <v>-5.6233641801713894</v>
      </c>
      <c r="I169" s="68" t="s">
        <v>60</v>
      </c>
    </row>
    <row r="170" spans="1:9" x14ac:dyDescent="0.25">
      <c r="A170" s="67" t="s">
        <v>119</v>
      </c>
      <c r="B170" s="26" t="s">
        <v>117</v>
      </c>
      <c r="C170" s="26">
        <v>3.3839999999999999</v>
      </c>
      <c r="D170" s="26">
        <v>43.497063041987182</v>
      </c>
      <c r="E170" s="26">
        <f t="shared" si="12"/>
        <v>186.12</v>
      </c>
      <c r="F170" s="26">
        <f t="shared" si="13"/>
        <v>2.4165035023326214E-4</v>
      </c>
      <c r="G170" s="26">
        <f t="shared" si="14"/>
        <v>1.2983577811802179E-6</v>
      </c>
      <c r="H170" s="26">
        <f t="shared" si="15"/>
        <v>-5.8866056149459709</v>
      </c>
      <c r="I170" s="68" t="s">
        <v>60</v>
      </c>
    </row>
    <row r="171" spans="1:9" x14ac:dyDescent="0.25">
      <c r="A171" s="67" t="s">
        <v>120</v>
      </c>
      <c r="B171" s="26" t="s">
        <v>117</v>
      </c>
      <c r="C171" s="26">
        <v>0.33840000000000003</v>
      </c>
      <c r="D171" s="26">
        <v>5.6546181954583332</v>
      </c>
      <c r="E171" s="26">
        <f t="shared" si="12"/>
        <v>18.612000000000002</v>
      </c>
      <c r="F171" s="26">
        <f t="shared" si="13"/>
        <v>3.1414545530324074E-5</v>
      </c>
      <c r="G171" s="26">
        <f t="shared" si="14"/>
        <v>1.6878651155342827E-6</v>
      </c>
      <c r="H171" s="26">
        <f t="shared" si="15"/>
        <v>-5.772662262639134</v>
      </c>
      <c r="I171" s="68" t="s">
        <v>60</v>
      </c>
    </row>
    <row r="172" spans="1:9" x14ac:dyDescent="0.25">
      <c r="A172" s="67" t="s">
        <v>121</v>
      </c>
      <c r="B172" s="26" t="s">
        <v>117</v>
      </c>
      <c r="C172" s="26">
        <v>0.33840000000000003</v>
      </c>
      <c r="D172" s="26">
        <v>5.9445986157382498</v>
      </c>
      <c r="E172" s="26">
        <f t="shared" si="12"/>
        <v>18.612000000000002</v>
      </c>
      <c r="F172" s="26">
        <f t="shared" si="13"/>
        <v>3.3025547865212503E-5</v>
      </c>
      <c r="G172" s="26">
        <f t="shared" si="14"/>
        <v>1.7744223009462981E-6</v>
      </c>
      <c r="H172" s="26">
        <f t="shared" si="15"/>
        <v>-5.7509430129458972</v>
      </c>
      <c r="I172" s="68" t="s">
        <v>60</v>
      </c>
    </row>
    <row r="173" spans="1:9" x14ac:dyDescent="0.25">
      <c r="A173" s="67" t="s">
        <v>121</v>
      </c>
      <c r="B173" s="26" t="s">
        <v>117</v>
      </c>
      <c r="C173" s="26">
        <v>3.3839999999999999</v>
      </c>
      <c r="D173" s="26">
        <v>20.298629419594022</v>
      </c>
      <c r="E173" s="26">
        <f t="shared" si="12"/>
        <v>186.12</v>
      </c>
      <c r="F173" s="26">
        <f t="shared" si="13"/>
        <v>1.1277016344218902E-4</v>
      </c>
      <c r="G173" s="26">
        <f t="shared" si="14"/>
        <v>6.0590029788410177E-7</v>
      </c>
      <c r="H173" s="26">
        <f t="shared" si="15"/>
        <v>-6.2175988339873944</v>
      </c>
      <c r="I173" s="68" t="s">
        <v>60</v>
      </c>
    </row>
    <row r="174" spans="1:9" x14ac:dyDescent="0.25">
      <c r="A174" s="67" t="s">
        <v>122</v>
      </c>
      <c r="B174" s="26" t="s">
        <v>117</v>
      </c>
      <c r="C174" s="26">
        <v>3.3839999999999999</v>
      </c>
      <c r="D174" s="26">
        <v>51.47152459968482</v>
      </c>
      <c r="E174" s="26">
        <f t="shared" si="12"/>
        <v>186.12</v>
      </c>
      <c r="F174" s="26">
        <f t="shared" si="13"/>
        <v>2.8595291444269346E-4</v>
      </c>
      <c r="G174" s="26">
        <f t="shared" si="14"/>
        <v>1.5363900410632573E-6</v>
      </c>
      <c r="H174" s="26">
        <f t="shared" si="15"/>
        <v>-5.8134985166105384</v>
      </c>
      <c r="I174" s="68" t="s">
        <v>60</v>
      </c>
    </row>
    <row r="175" spans="1:9" x14ac:dyDescent="0.25">
      <c r="A175" s="67" t="s">
        <v>123</v>
      </c>
      <c r="B175" s="26" t="s">
        <v>117</v>
      </c>
      <c r="C175" s="26">
        <v>0.33840000000000003</v>
      </c>
      <c r="D175" s="26">
        <v>2.899804202799146</v>
      </c>
      <c r="E175" s="26">
        <f t="shared" si="12"/>
        <v>18.612000000000002</v>
      </c>
      <c r="F175" s="26">
        <f t="shared" si="13"/>
        <v>1.6110023348884146E-5</v>
      </c>
      <c r="G175" s="26">
        <f t="shared" si="14"/>
        <v>8.6557185412014526E-7</v>
      </c>
      <c r="H175" s="26">
        <f t="shared" si="15"/>
        <v>-6.0626968740016514</v>
      </c>
      <c r="I175" s="68" t="s">
        <v>60</v>
      </c>
    </row>
    <row r="176" spans="1:9" x14ac:dyDescent="0.25">
      <c r="A176" s="67" t="s">
        <v>123</v>
      </c>
      <c r="B176" s="26" t="s">
        <v>117</v>
      </c>
      <c r="C176" s="26">
        <v>3.3839999999999999</v>
      </c>
      <c r="D176" s="26">
        <v>31.897846230790616</v>
      </c>
      <c r="E176" s="26">
        <f t="shared" si="12"/>
        <v>186.12</v>
      </c>
      <c r="F176" s="26">
        <f t="shared" si="13"/>
        <v>1.7721025683772567E-4</v>
      </c>
      <c r="G176" s="26">
        <f t="shared" si="14"/>
        <v>9.5212903953216025E-7</v>
      </c>
      <c r="H176" s="26">
        <f t="shared" si="15"/>
        <v>-6.021304188843426</v>
      </c>
      <c r="I176" s="68" t="s">
        <v>60</v>
      </c>
    </row>
    <row r="177" spans="1:9" x14ac:dyDescent="0.25">
      <c r="A177" s="67" t="s">
        <v>123</v>
      </c>
      <c r="B177" s="26" t="s">
        <v>117</v>
      </c>
      <c r="C177" s="26">
        <v>0.33840000000000003</v>
      </c>
      <c r="D177" s="26">
        <v>3.3347748332190177</v>
      </c>
      <c r="E177" s="26">
        <f t="shared" si="12"/>
        <v>18.612000000000002</v>
      </c>
      <c r="F177" s="26">
        <f t="shared" si="13"/>
        <v>1.8526526851216766E-5</v>
      </c>
      <c r="G177" s="26">
        <f t="shared" si="14"/>
        <v>9.9540763223816701E-7</v>
      </c>
      <c r="H177" s="26">
        <f t="shared" si="15"/>
        <v>-6.0019990336480395</v>
      </c>
      <c r="I177" s="68" t="s">
        <v>60</v>
      </c>
    </row>
    <row r="178" spans="1:9" x14ac:dyDescent="0.25">
      <c r="A178" s="67" t="s">
        <v>124</v>
      </c>
      <c r="B178" s="26" t="s">
        <v>117</v>
      </c>
      <c r="C178" s="26">
        <v>0.33840000000000003</v>
      </c>
      <c r="D178" s="26">
        <v>2.3198433622393169</v>
      </c>
      <c r="E178" s="26">
        <f t="shared" si="12"/>
        <v>18.612000000000002</v>
      </c>
      <c r="F178" s="26">
        <f t="shared" si="13"/>
        <v>1.2888018679107317E-5</v>
      </c>
      <c r="G178" s="26">
        <f t="shared" si="14"/>
        <v>6.9245748329611623E-7</v>
      </c>
      <c r="H178" s="26">
        <f t="shared" si="15"/>
        <v>-6.1596068870097076</v>
      </c>
      <c r="I178" s="68" t="s">
        <v>60</v>
      </c>
    </row>
    <row r="179" spans="1:9" x14ac:dyDescent="0.25">
      <c r="A179" s="67" t="s">
        <v>125</v>
      </c>
      <c r="B179" s="26" t="s">
        <v>117</v>
      </c>
      <c r="C179" s="26">
        <v>0.33840000000000003</v>
      </c>
      <c r="D179" s="26">
        <v>27.838120346871822</v>
      </c>
      <c r="E179" s="26">
        <f t="shared" si="12"/>
        <v>18.612000000000002</v>
      </c>
      <c r="F179" s="26">
        <f t="shared" si="13"/>
        <v>1.5465622414928789E-4</v>
      </c>
      <c r="G179" s="26">
        <f t="shared" si="14"/>
        <v>8.3094897995534003E-6</v>
      </c>
      <c r="H179" s="26">
        <f t="shared" si="15"/>
        <v>-5.0804256409620834</v>
      </c>
      <c r="I179" s="68" t="s">
        <v>60</v>
      </c>
    </row>
    <row r="180" spans="1:9" x14ac:dyDescent="0.25">
      <c r="A180" s="67" t="s">
        <v>126</v>
      </c>
      <c r="B180" s="26" t="s">
        <v>117</v>
      </c>
      <c r="C180" s="26">
        <v>0.33840000000000003</v>
      </c>
      <c r="D180" s="26">
        <v>7.8294713475576945</v>
      </c>
      <c r="E180" s="26">
        <f t="shared" si="12"/>
        <v>18.612000000000002</v>
      </c>
      <c r="F180" s="26">
        <f t="shared" si="13"/>
        <v>4.3497063041987192E-5</v>
      </c>
      <c r="G180" s="26">
        <f t="shared" si="14"/>
        <v>2.3370440061243923E-6</v>
      </c>
      <c r="H180" s="26">
        <f t="shared" si="15"/>
        <v>-5.6313331098426636</v>
      </c>
      <c r="I180" s="68" t="s">
        <v>60</v>
      </c>
    </row>
    <row r="181" spans="1:9" x14ac:dyDescent="0.25">
      <c r="A181" s="67" t="s">
        <v>127</v>
      </c>
      <c r="B181" s="26" t="s">
        <v>117</v>
      </c>
      <c r="C181" s="26">
        <v>0.42039399999999999</v>
      </c>
      <c r="D181" s="26">
        <v>2.1132202965804847</v>
      </c>
      <c r="E181" s="26">
        <f t="shared" si="12"/>
        <v>23.121669999999998</v>
      </c>
      <c r="F181" s="26">
        <f t="shared" si="13"/>
        <v>1.1740112758780472E-5</v>
      </c>
      <c r="G181" s="26">
        <f t="shared" si="14"/>
        <v>5.0775366825927678E-7</v>
      </c>
      <c r="H181" s="26">
        <f t="shared" si="15"/>
        <v>-6.2943469303574089</v>
      </c>
      <c r="I181" s="68" t="s">
        <v>60</v>
      </c>
    </row>
    <row r="182" spans="1:9" x14ac:dyDescent="0.25">
      <c r="A182" s="67" t="s">
        <v>124</v>
      </c>
      <c r="B182" s="26" t="s">
        <v>117</v>
      </c>
      <c r="C182" s="26">
        <v>0.25615099999999996</v>
      </c>
      <c r="D182" s="26">
        <v>1.6729752410004288</v>
      </c>
      <c r="E182" s="26">
        <f t="shared" si="12"/>
        <v>14.088304999999998</v>
      </c>
      <c r="F182" s="26">
        <f t="shared" si="13"/>
        <v>9.2943068944468276E-6</v>
      </c>
      <c r="G182" s="26">
        <f t="shared" si="14"/>
        <v>6.5971789327721315E-7</v>
      </c>
      <c r="H182" s="26">
        <f t="shared" si="15"/>
        <v>-6.1806417365559394</v>
      </c>
      <c r="I182" s="68" t="s">
        <v>60</v>
      </c>
    </row>
    <row r="183" spans="1:9" x14ac:dyDescent="0.25">
      <c r="A183" s="67" t="s">
        <v>124</v>
      </c>
      <c r="B183" s="26" t="s">
        <v>117</v>
      </c>
      <c r="C183" s="26">
        <v>0.32848599999999994</v>
      </c>
      <c r="D183" s="26">
        <v>1.6177354924768297</v>
      </c>
      <c r="E183" s="26">
        <f t="shared" si="12"/>
        <v>18.066729999999996</v>
      </c>
      <c r="F183" s="26">
        <f t="shared" si="13"/>
        <v>8.9874194026490547E-6</v>
      </c>
      <c r="G183" s="26">
        <f t="shared" si="14"/>
        <v>4.9745689467042776E-7</v>
      </c>
      <c r="H183" s="26">
        <f t="shared" si="15"/>
        <v>-6.303244545506848</v>
      </c>
      <c r="I183" s="68" t="s">
        <v>60</v>
      </c>
    </row>
    <row r="184" spans="1:9" x14ac:dyDescent="0.25">
      <c r="A184" s="67" t="s">
        <v>124</v>
      </c>
      <c r="B184" s="26" t="s">
        <v>117</v>
      </c>
      <c r="C184" s="26">
        <v>0.17360399999999998</v>
      </c>
      <c r="D184" s="26">
        <v>0.89172736902381333</v>
      </c>
      <c r="E184" s="26">
        <f t="shared" si="12"/>
        <v>9.5482199999999988</v>
      </c>
      <c r="F184" s="26">
        <f t="shared" si="13"/>
        <v>4.954040939021185E-6</v>
      </c>
      <c r="G184" s="26">
        <f t="shared" si="14"/>
        <v>5.1884444839155209E-7</v>
      </c>
      <c r="H184" s="26">
        <f t="shared" si="15"/>
        <v>-6.2849628258333272</v>
      </c>
      <c r="I184" s="68" t="s">
        <v>60</v>
      </c>
    </row>
    <row r="185" spans="1:9" x14ac:dyDescent="0.25">
      <c r="A185" s="67" t="s">
        <v>122</v>
      </c>
      <c r="B185" s="26" t="s">
        <v>117</v>
      </c>
      <c r="C185" s="26">
        <v>7.3696599999999988</v>
      </c>
      <c r="D185" s="26">
        <v>10.713612629431381</v>
      </c>
      <c r="E185" s="26">
        <f t="shared" si="12"/>
        <v>405.33129999999994</v>
      </c>
      <c r="F185" s="26">
        <f t="shared" si="13"/>
        <v>5.9520070163507673E-5</v>
      </c>
      <c r="G185" s="26">
        <f t="shared" si="14"/>
        <v>1.4684301499417312E-7</v>
      </c>
      <c r="H185" s="26">
        <f t="shared" si="15"/>
        <v>-6.8331467071026051</v>
      </c>
      <c r="I185" s="68" t="s">
        <v>60</v>
      </c>
    </row>
    <row r="186" spans="1:9" x14ac:dyDescent="0.25">
      <c r="A186" s="67" t="s">
        <v>122</v>
      </c>
      <c r="B186" s="26" t="s">
        <v>117</v>
      </c>
      <c r="C186" s="26">
        <v>3.5818590000000001</v>
      </c>
      <c r="D186" s="26">
        <v>8.0684402804774802</v>
      </c>
      <c r="E186" s="26">
        <f t="shared" si="12"/>
        <v>197.00224500000002</v>
      </c>
      <c r="F186" s="26">
        <f t="shared" si="13"/>
        <v>4.4824668224874891E-5</v>
      </c>
      <c r="G186" s="26">
        <f t="shared" si="14"/>
        <v>2.2753379396704279E-7</v>
      </c>
      <c r="H186" s="26">
        <f t="shared" si="15"/>
        <v>-6.642954091563114</v>
      </c>
      <c r="I186" s="68" t="s">
        <v>60</v>
      </c>
    </row>
    <row r="187" spans="1:9" x14ac:dyDescent="0.25">
      <c r="A187" s="67" t="s">
        <v>122</v>
      </c>
      <c r="B187" s="26" t="s">
        <v>117</v>
      </c>
      <c r="C187" s="26">
        <v>9.9737200000000001</v>
      </c>
      <c r="D187" s="26">
        <v>11.580936728774308</v>
      </c>
      <c r="E187" s="26">
        <f t="shared" si="12"/>
        <v>548.55460000000005</v>
      </c>
      <c r="F187" s="26">
        <f t="shared" si="13"/>
        <v>6.4338537382079488E-5</v>
      </c>
      <c r="G187" s="26">
        <f t="shared" si="14"/>
        <v>1.1728739013779026E-7</v>
      </c>
      <c r="H187" s="26">
        <f t="shared" si="15"/>
        <v>-6.9307486774663554</v>
      </c>
      <c r="I187" s="68" t="s">
        <v>60</v>
      </c>
    </row>
    <row r="188" spans="1:9" x14ac:dyDescent="0.25">
      <c r="A188" s="67" t="s">
        <v>128</v>
      </c>
      <c r="B188" s="26" t="s">
        <v>117</v>
      </c>
      <c r="C188" s="26">
        <v>0.48421900000000001</v>
      </c>
      <c r="D188" s="26">
        <v>3.8718052756652708</v>
      </c>
      <c r="E188" s="26">
        <f t="shared" si="12"/>
        <v>26.632045000000002</v>
      </c>
      <c r="F188" s="26">
        <f t="shared" si="13"/>
        <v>2.1510029309251504E-5</v>
      </c>
      <c r="G188" s="26">
        <f t="shared" si="14"/>
        <v>8.0767471327310775E-7</v>
      </c>
      <c r="H188" s="26">
        <f t="shared" si="15"/>
        <v>-6.0927635138227245</v>
      </c>
      <c r="I188" s="68" t="s">
        <v>60</v>
      </c>
    </row>
    <row r="189" spans="1:9" x14ac:dyDescent="0.25">
      <c r="A189" s="67" t="s">
        <v>128</v>
      </c>
      <c r="B189" s="26" t="s">
        <v>117</v>
      </c>
      <c r="C189" s="26">
        <v>0.54889500000000002</v>
      </c>
      <c r="D189" s="26">
        <v>1.9833238840043288</v>
      </c>
      <c r="E189" s="26">
        <f t="shared" si="12"/>
        <v>30.189225</v>
      </c>
      <c r="F189" s="26">
        <f t="shared" si="13"/>
        <v>1.1018466022246272E-5</v>
      </c>
      <c r="G189" s="26">
        <f t="shared" si="14"/>
        <v>3.6498008883123936E-7</v>
      </c>
      <c r="H189" s="26">
        <f t="shared" si="15"/>
        <v>-6.4377308274519907</v>
      </c>
      <c r="I189" s="68" t="s">
        <v>60</v>
      </c>
    </row>
    <row r="190" spans="1:9" x14ac:dyDescent="0.25">
      <c r="A190" s="67" t="s">
        <v>128</v>
      </c>
      <c r="B190" s="26" t="s">
        <v>117</v>
      </c>
      <c r="C190" s="26">
        <v>0.16254099999999999</v>
      </c>
      <c r="D190" s="26">
        <v>1.6123223698375551</v>
      </c>
      <c r="E190" s="26">
        <f t="shared" si="12"/>
        <v>8.9397549999999999</v>
      </c>
      <c r="F190" s="26">
        <f t="shared" si="13"/>
        <v>8.9573464990975291E-6</v>
      </c>
      <c r="G190" s="26">
        <f t="shared" si="14"/>
        <v>1.0019677831324828E-6</v>
      </c>
      <c r="H190" s="26">
        <f t="shared" si="15"/>
        <v>-5.9991462423736879</v>
      </c>
      <c r="I190" s="68" t="s">
        <v>60</v>
      </c>
    </row>
    <row r="191" spans="1:9" x14ac:dyDescent="0.25">
      <c r="A191" s="67" t="s">
        <v>128</v>
      </c>
      <c r="B191" s="26" t="s">
        <v>117</v>
      </c>
      <c r="C191" s="26">
        <v>0.46379500000000001</v>
      </c>
      <c r="D191" s="26">
        <v>4.1089115065237349</v>
      </c>
      <c r="E191" s="26">
        <f t="shared" si="12"/>
        <v>25.508725000000002</v>
      </c>
      <c r="F191" s="26">
        <f t="shared" si="13"/>
        <v>2.2827286147354082E-5</v>
      </c>
      <c r="G191" s="26">
        <f t="shared" si="14"/>
        <v>8.9488150220577789E-7</v>
      </c>
      <c r="H191" s="26">
        <f t="shared" si="15"/>
        <v>-6.0482344689805005</v>
      </c>
      <c r="I191" s="68" t="s">
        <v>60</v>
      </c>
    </row>
    <row r="192" spans="1:9" x14ac:dyDescent="0.25">
      <c r="A192" s="67" t="s">
        <v>129</v>
      </c>
      <c r="B192" s="26" t="s">
        <v>117</v>
      </c>
      <c r="C192" s="26">
        <v>1.1062999999999998</v>
      </c>
      <c r="D192" s="26">
        <v>3.1881226290762892</v>
      </c>
      <c r="E192" s="26">
        <f t="shared" si="12"/>
        <v>60.846499999999992</v>
      </c>
      <c r="F192" s="26">
        <f t="shared" si="13"/>
        <v>1.7711792383757164E-5</v>
      </c>
      <c r="G192" s="26">
        <f t="shared" si="14"/>
        <v>2.9108974852714892E-7</v>
      </c>
      <c r="H192" s="26">
        <f t="shared" si="15"/>
        <v>-6.5359730890870793</v>
      </c>
      <c r="I192" s="68" t="s">
        <v>60</v>
      </c>
    </row>
    <row r="193" spans="1:9" x14ac:dyDescent="0.25">
      <c r="A193" s="67" t="s">
        <v>129</v>
      </c>
      <c r="B193" s="26" t="s">
        <v>117</v>
      </c>
      <c r="C193" s="26">
        <v>0.87397699999999989</v>
      </c>
      <c r="D193" s="26">
        <v>4.2376778510246718</v>
      </c>
      <c r="E193" s="26">
        <f t="shared" si="12"/>
        <v>48.068734999999997</v>
      </c>
      <c r="F193" s="26">
        <f t="shared" si="13"/>
        <v>2.3542654727914844E-5</v>
      </c>
      <c r="G193" s="26">
        <f t="shared" si="14"/>
        <v>4.8977063215653268E-7</v>
      </c>
      <c r="H193" s="26">
        <f t="shared" si="15"/>
        <v>-6.3100072597885699</v>
      </c>
      <c r="I193" s="68" t="s">
        <v>60</v>
      </c>
    </row>
    <row r="194" spans="1:9" x14ac:dyDescent="0.25">
      <c r="A194" s="67" t="s">
        <v>130</v>
      </c>
      <c r="B194" s="26" t="s">
        <v>117</v>
      </c>
      <c r="C194" s="26">
        <v>3.3563439999999995</v>
      </c>
      <c r="D194" s="26">
        <v>4.3565589817569919</v>
      </c>
      <c r="E194" s="26">
        <f t="shared" si="12"/>
        <v>184.59891999999996</v>
      </c>
      <c r="F194" s="26">
        <f t="shared" si="13"/>
        <v>2.4203105454205513E-5</v>
      </c>
      <c r="G194" s="26">
        <f t="shared" si="14"/>
        <v>1.3111184753521592E-7</v>
      </c>
      <c r="H194" s="26">
        <f t="shared" si="15"/>
        <v>-6.882358062797401</v>
      </c>
      <c r="I194" s="68" t="s">
        <v>60</v>
      </c>
    </row>
    <row r="195" spans="1:9" x14ac:dyDescent="0.25">
      <c r="A195" s="67" t="s">
        <v>130</v>
      </c>
      <c r="B195" s="26" t="s">
        <v>117</v>
      </c>
      <c r="C195" s="26">
        <v>7.7100599999999995</v>
      </c>
      <c r="D195" s="26">
        <v>14.578355646810008</v>
      </c>
      <c r="E195" s="26">
        <f t="shared" si="12"/>
        <v>424.05329999999998</v>
      </c>
      <c r="F195" s="26">
        <f t="shared" si="13"/>
        <v>8.0990864704500056E-5</v>
      </c>
      <c r="G195" s="26">
        <f t="shared" si="14"/>
        <v>1.90992181182177E-7</v>
      </c>
      <c r="H195" s="26">
        <f t="shared" si="15"/>
        <v>-6.7189844114901796</v>
      </c>
      <c r="I195" s="68" t="s">
        <v>60</v>
      </c>
    </row>
    <row r="196" spans="1:9" x14ac:dyDescent="0.25">
      <c r="A196" s="67" t="s">
        <v>131</v>
      </c>
      <c r="B196" s="26" t="s">
        <v>117</v>
      </c>
      <c r="C196" s="26">
        <v>0.47252954247975548</v>
      </c>
      <c r="D196" s="26">
        <v>2.20812080591632</v>
      </c>
      <c r="E196" s="26">
        <f t="shared" si="12"/>
        <v>25.989124836386551</v>
      </c>
      <c r="F196" s="26">
        <f t="shared" si="13"/>
        <v>1.2267337810646223E-5</v>
      </c>
      <c r="G196" s="26">
        <f t="shared" si="14"/>
        <v>4.7201811865057924E-7</v>
      </c>
      <c r="H196" s="26">
        <f t="shared" si="15"/>
        <v>-6.3260413304359551</v>
      </c>
      <c r="I196" s="68" t="s">
        <v>60</v>
      </c>
    </row>
    <row r="197" spans="1:9" x14ac:dyDescent="0.25">
      <c r="A197" s="67" t="s">
        <v>131</v>
      </c>
      <c r="B197" s="26" t="s">
        <v>117</v>
      </c>
      <c r="C197" s="26">
        <v>0.67728120429015337</v>
      </c>
      <c r="D197" s="26">
        <v>1.5265726818345042</v>
      </c>
      <c r="E197" s="26">
        <f t="shared" si="12"/>
        <v>37.250466235958434</v>
      </c>
      <c r="F197" s="26">
        <f t="shared" si="13"/>
        <v>8.4809593435250234E-6</v>
      </c>
      <c r="G197" s="26">
        <f t="shared" si="14"/>
        <v>2.276739112419008E-7</v>
      </c>
      <c r="H197" s="26">
        <f t="shared" si="15"/>
        <v>-6.642686731584293</v>
      </c>
      <c r="I197" s="68" t="s">
        <v>60</v>
      </c>
    </row>
    <row r="198" spans="1:9" x14ac:dyDescent="0.25">
      <c r="A198" s="67" t="s">
        <v>131</v>
      </c>
      <c r="B198" s="26" t="s">
        <v>117</v>
      </c>
      <c r="C198" s="26">
        <v>1.2679534721735433</v>
      </c>
      <c r="D198" s="26">
        <v>3.1108408389644091</v>
      </c>
      <c r="E198" s="26">
        <f t="shared" si="12"/>
        <v>69.737440969544878</v>
      </c>
      <c r="F198" s="26">
        <f t="shared" si="13"/>
        <v>1.728244910535783E-5</v>
      </c>
      <c r="G198" s="26">
        <f t="shared" si="14"/>
        <v>2.4782167032634981E-7</v>
      </c>
      <c r="H198" s="26">
        <f t="shared" si="15"/>
        <v>-6.6058607201889075</v>
      </c>
      <c r="I198" s="68" t="s">
        <v>60</v>
      </c>
    </row>
    <row r="199" spans="1:9" x14ac:dyDescent="0.25">
      <c r="A199" s="67" t="s">
        <v>131</v>
      </c>
      <c r="B199" s="26" t="s">
        <v>117</v>
      </c>
      <c r="C199" s="26">
        <v>0.99356328870728583</v>
      </c>
      <c r="D199" s="26">
        <v>4.7433360990128621</v>
      </c>
      <c r="E199" s="26">
        <f t="shared" si="12"/>
        <v>54.645980878900723</v>
      </c>
      <c r="F199" s="26">
        <f t="shared" si="13"/>
        <v>2.6351867216738124E-5</v>
      </c>
      <c r="G199" s="26">
        <f t="shared" si="14"/>
        <v>4.8222882621753434E-7</v>
      </c>
      <c r="H199" s="26">
        <f t="shared" si="15"/>
        <v>-6.3167468323388523</v>
      </c>
      <c r="I199" s="68" t="s">
        <v>60</v>
      </c>
    </row>
    <row r="200" spans="1:9" x14ac:dyDescent="0.25">
      <c r="A200" s="67" t="s">
        <v>131</v>
      </c>
      <c r="B200" s="26" t="s">
        <v>117</v>
      </c>
      <c r="C200" s="26">
        <v>1.6754859150090717</v>
      </c>
      <c r="D200" s="26">
        <v>6.0136387222694037</v>
      </c>
      <c r="E200" s="26">
        <f t="shared" si="12"/>
        <v>92.151725325498944</v>
      </c>
      <c r="F200" s="26">
        <f t="shared" si="13"/>
        <v>3.3409104012607797E-5</v>
      </c>
      <c r="G200" s="26">
        <f t="shared" si="14"/>
        <v>3.6254453071388449E-7</v>
      </c>
      <c r="H200" s="26">
        <f t="shared" si="15"/>
        <v>-6.4406386421811206</v>
      </c>
      <c r="I200" s="68" t="s">
        <v>60</v>
      </c>
    </row>
    <row r="201" spans="1:9" x14ac:dyDescent="0.25">
      <c r="A201" s="67" t="s">
        <v>131</v>
      </c>
      <c r="B201" s="26" t="s">
        <v>117</v>
      </c>
      <c r="C201" s="26">
        <v>1.4745696027115003</v>
      </c>
      <c r="D201" s="26">
        <v>6.1742998294429592</v>
      </c>
      <c r="E201" s="26">
        <f t="shared" si="12"/>
        <v>81.101328149132513</v>
      </c>
      <c r="F201" s="26">
        <f t="shared" si="13"/>
        <v>3.4301665719127552E-5</v>
      </c>
      <c r="G201" s="26">
        <f t="shared" si="14"/>
        <v>4.2294826116845109E-7</v>
      </c>
      <c r="H201" s="26">
        <f t="shared" si="15"/>
        <v>-6.3737127561789642</v>
      </c>
      <c r="I201" s="68" t="s">
        <v>60</v>
      </c>
    </row>
    <row r="202" spans="1:9" x14ac:dyDescent="0.25">
      <c r="A202" s="67" t="s">
        <v>131</v>
      </c>
      <c r="B202" s="26" t="s">
        <v>117</v>
      </c>
      <c r="C202" s="26">
        <v>1.1554668653467046</v>
      </c>
      <c r="D202" s="26">
        <v>8.6984661391619635</v>
      </c>
      <c r="E202" s="26">
        <f t="shared" ref="E202:E265" si="16">C202*$H$4</f>
        <v>63.550677594068752</v>
      </c>
      <c r="F202" s="26">
        <f t="shared" ref="F202:F265" si="17">D202*$C$4</f>
        <v>4.8324811884233135E-5</v>
      </c>
      <c r="G202" s="26">
        <f t="shared" si="14"/>
        <v>7.6041379437224664E-7</v>
      </c>
      <c r="H202" s="26">
        <f t="shared" si="15"/>
        <v>-6.1189500133670762</v>
      </c>
      <c r="I202" s="68" t="s">
        <v>60</v>
      </c>
    </row>
    <row r="203" spans="1:9" x14ac:dyDescent="0.25">
      <c r="A203" s="67" t="s">
        <v>131</v>
      </c>
      <c r="B203" s="26" t="s">
        <v>117</v>
      </c>
      <c r="C203" s="26">
        <v>1.4575452595077845</v>
      </c>
      <c r="D203" s="26">
        <v>9.6659424247073034</v>
      </c>
      <c r="E203" s="26">
        <f t="shared" si="16"/>
        <v>80.164989272928139</v>
      </c>
      <c r="F203" s="26">
        <f t="shared" si="17"/>
        <v>5.3699680137262796E-5</v>
      </c>
      <c r="G203" s="26">
        <f t="shared" ref="G203:G266" si="18">F203/E203</f>
        <v>6.6986449601381383E-7</v>
      </c>
      <c r="H203" s="26">
        <f t="shared" ref="H203:H266" si="19">LOG(G203,10)</f>
        <v>-6.1740130399636399</v>
      </c>
      <c r="I203" s="68" t="s">
        <v>60</v>
      </c>
    </row>
    <row r="204" spans="1:9" x14ac:dyDescent="0.25">
      <c r="A204" s="67" t="s">
        <v>131</v>
      </c>
      <c r="B204" s="26" t="s">
        <v>117</v>
      </c>
      <c r="C204" s="26">
        <v>1.5809736912310715</v>
      </c>
      <c r="D204" s="26">
        <v>15.951497341690285</v>
      </c>
      <c r="E204" s="26">
        <f t="shared" si="16"/>
        <v>86.953553017708927</v>
      </c>
      <c r="F204" s="26">
        <f t="shared" si="17"/>
        <v>8.8619429676057145E-5</v>
      </c>
      <c r="G204" s="26">
        <f t="shared" si="18"/>
        <v>1.0191582356388468E-6</v>
      </c>
      <c r="H204" s="26">
        <f t="shared" si="19"/>
        <v>-5.9917583817151856</v>
      </c>
      <c r="I204" s="68" t="s">
        <v>60</v>
      </c>
    </row>
    <row r="205" spans="1:9" x14ac:dyDescent="0.25">
      <c r="A205" s="67" t="s">
        <v>131</v>
      </c>
      <c r="B205" s="26" t="s">
        <v>117</v>
      </c>
      <c r="C205" s="26">
        <v>2.0175877108136957</v>
      </c>
      <c r="D205" s="26">
        <v>16.377659494481684</v>
      </c>
      <c r="E205" s="26">
        <f t="shared" si="16"/>
        <v>110.96732409475327</v>
      </c>
      <c r="F205" s="26">
        <f t="shared" si="17"/>
        <v>9.0986997191564917E-5</v>
      </c>
      <c r="G205" s="26">
        <f t="shared" si="18"/>
        <v>8.1994405050150205E-7</v>
      </c>
      <c r="H205" s="26">
        <f t="shared" si="19"/>
        <v>-6.0862157810156239</v>
      </c>
      <c r="I205" s="68" t="s">
        <v>60</v>
      </c>
    </row>
    <row r="206" spans="1:9" x14ac:dyDescent="0.25">
      <c r="A206" s="67" t="s">
        <v>131</v>
      </c>
      <c r="B206" s="26" t="s">
        <v>117</v>
      </c>
      <c r="C206" s="26">
        <v>2.0175877108136957</v>
      </c>
      <c r="D206" s="26">
        <v>10.461533472926225</v>
      </c>
      <c r="E206" s="26">
        <f t="shared" si="16"/>
        <v>110.96732409475327</v>
      </c>
      <c r="F206" s="26">
        <f t="shared" si="17"/>
        <v>5.8119630405145698E-5</v>
      </c>
      <c r="G206" s="26">
        <f t="shared" si="18"/>
        <v>5.2375445546040426E-7</v>
      </c>
      <c r="H206" s="26">
        <f t="shared" si="19"/>
        <v>-6.2808722695652417</v>
      </c>
      <c r="I206" s="68" t="s">
        <v>60</v>
      </c>
    </row>
    <row r="207" spans="1:9" x14ac:dyDescent="0.25">
      <c r="A207" s="67" t="s">
        <v>131</v>
      </c>
      <c r="B207" s="26" t="s">
        <v>117</v>
      </c>
      <c r="C207" s="26">
        <v>2.6352793580814993</v>
      </c>
      <c r="D207" s="26">
        <v>18.199244693544617</v>
      </c>
      <c r="E207" s="26">
        <f t="shared" si="16"/>
        <v>144.94036469448247</v>
      </c>
      <c r="F207" s="26">
        <f t="shared" si="17"/>
        <v>1.0110691496413677E-4</v>
      </c>
      <c r="G207" s="26">
        <f t="shared" si="18"/>
        <v>6.9757596634490648E-7</v>
      </c>
      <c r="H207" s="26">
        <f t="shared" si="19"/>
        <v>-6.1564084906093051</v>
      </c>
      <c r="I207" s="68" t="s">
        <v>60</v>
      </c>
    </row>
    <row r="208" spans="1:9" x14ac:dyDescent="0.25">
      <c r="A208" s="67" t="s">
        <v>131</v>
      </c>
      <c r="B208" s="26" t="s">
        <v>117</v>
      </c>
      <c r="C208" s="26">
        <v>2.7605751287298652</v>
      </c>
      <c r="D208" s="26">
        <v>21.318451425885126</v>
      </c>
      <c r="E208" s="26">
        <f t="shared" si="16"/>
        <v>151.83163208014258</v>
      </c>
      <c r="F208" s="26">
        <f t="shared" si="17"/>
        <v>1.1843584125491737E-4</v>
      </c>
      <c r="G208" s="26">
        <f t="shared" si="18"/>
        <v>7.8004721171937597E-7</v>
      </c>
      <c r="H208" s="26">
        <f t="shared" si="19"/>
        <v>-6.1078791111957935</v>
      </c>
      <c r="I208" s="68" t="s">
        <v>60</v>
      </c>
    </row>
    <row r="209" spans="1:9" x14ac:dyDescent="0.25">
      <c r="A209" s="67" t="s">
        <v>131</v>
      </c>
      <c r="B209" s="26" t="s">
        <v>117</v>
      </c>
      <c r="C209" s="26">
        <v>3.4822834934240978</v>
      </c>
      <c r="D209" s="26">
        <v>15.951497341690285</v>
      </c>
      <c r="E209" s="26">
        <f t="shared" si="16"/>
        <v>191.52559213832538</v>
      </c>
      <c r="F209" s="26">
        <f t="shared" si="17"/>
        <v>8.8619429676057145E-5</v>
      </c>
      <c r="G209" s="26">
        <f t="shared" si="18"/>
        <v>4.6270281003519153E-7</v>
      </c>
      <c r="H209" s="26">
        <f t="shared" si="19"/>
        <v>-6.334697862983198</v>
      </c>
      <c r="I209" s="68" t="s">
        <v>60</v>
      </c>
    </row>
    <row r="210" spans="1:9" x14ac:dyDescent="0.25">
      <c r="A210" s="67" t="s">
        <v>131</v>
      </c>
      <c r="B210" s="26" t="s">
        <v>117</v>
      </c>
      <c r="C210" s="26">
        <v>2.6352793580814993</v>
      </c>
      <c r="D210" s="26">
        <v>24.972265544571151</v>
      </c>
      <c r="E210" s="26">
        <f t="shared" si="16"/>
        <v>144.94036469448247</v>
      </c>
      <c r="F210" s="26">
        <f t="shared" si="17"/>
        <v>1.3873480858095084E-4</v>
      </c>
      <c r="G210" s="26">
        <f t="shared" si="18"/>
        <v>9.571854526058891E-7</v>
      </c>
      <c r="H210" s="26">
        <f t="shared" si="19"/>
        <v>-6.0190039104566333</v>
      </c>
      <c r="I210" s="68" t="s">
        <v>60</v>
      </c>
    </row>
    <row r="211" spans="1:9" x14ac:dyDescent="0.25">
      <c r="A211" s="67" t="s">
        <v>131</v>
      </c>
      <c r="B211" s="26" t="s">
        <v>117</v>
      </c>
      <c r="C211" s="26">
        <v>2.5156704568028472</v>
      </c>
      <c r="D211" s="26">
        <v>27.027699981074974</v>
      </c>
      <c r="E211" s="26">
        <f t="shared" si="16"/>
        <v>138.3618751241566</v>
      </c>
      <c r="F211" s="26">
        <f t="shared" si="17"/>
        <v>1.5015388878374987E-4</v>
      </c>
      <c r="G211" s="26">
        <f t="shared" si="18"/>
        <v>1.0852258879045395E-6</v>
      </c>
      <c r="H211" s="26">
        <f t="shared" si="19"/>
        <v>-5.9644798547556404</v>
      </c>
      <c r="I211" s="68" t="s">
        <v>60</v>
      </c>
    </row>
    <row r="212" spans="1:9" x14ac:dyDescent="0.25">
      <c r="A212" s="67" t="s">
        <v>131</v>
      </c>
      <c r="B212" s="26" t="s">
        <v>117</v>
      </c>
      <c r="C212" s="26">
        <v>2.6352793580814993</v>
      </c>
      <c r="D212" s="26">
        <v>31.660034188359525</v>
      </c>
      <c r="E212" s="26">
        <f t="shared" si="16"/>
        <v>144.94036469448247</v>
      </c>
      <c r="F212" s="26">
        <f t="shared" si="17"/>
        <v>1.7588907882421959E-4</v>
      </c>
      <c r="G212" s="26">
        <f t="shared" si="18"/>
        <v>1.2135272268354881E-6</v>
      </c>
      <c r="H212" s="26">
        <f t="shared" si="19"/>
        <v>-5.9159504753421297</v>
      </c>
      <c r="I212" s="68" t="s">
        <v>60</v>
      </c>
    </row>
    <row r="213" spans="1:9" x14ac:dyDescent="0.25">
      <c r="A213" s="67" t="s">
        <v>131</v>
      </c>
      <c r="B213" s="26" t="s">
        <v>117</v>
      </c>
      <c r="C213" s="26">
        <v>4.1448855122681536</v>
      </c>
      <c r="D213" s="26">
        <v>30.033822941857505</v>
      </c>
      <c r="E213" s="26">
        <f t="shared" si="16"/>
        <v>227.96870317474844</v>
      </c>
      <c r="F213" s="26">
        <f t="shared" si="17"/>
        <v>1.6685457189920835E-4</v>
      </c>
      <c r="G213" s="26">
        <f t="shared" si="18"/>
        <v>7.3191876593387778E-7</v>
      </c>
      <c r="H213" s="26">
        <f t="shared" si="19"/>
        <v>-6.1355371176634446</v>
      </c>
      <c r="I213" s="68" t="s">
        <v>60</v>
      </c>
    </row>
    <row r="214" spans="1:9" x14ac:dyDescent="0.25">
      <c r="A214" s="67" t="s">
        <v>131</v>
      </c>
      <c r="B214" s="26" t="s">
        <v>117</v>
      </c>
      <c r="C214" s="26">
        <v>4.9335661333297711</v>
      </c>
      <c r="D214" s="26">
        <v>24.972265544571151</v>
      </c>
      <c r="E214" s="26">
        <f t="shared" si="16"/>
        <v>271.34613733313739</v>
      </c>
      <c r="F214" s="26">
        <f t="shared" si="17"/>
        <v>1.3873480858095084E-4</v>
      </c>
      <c r="G214" s="26">
        <f t="shared" si="18"/>
        <v>5.1128352127829693E-7</v>
      </c>
      <c r="H214" s="26">
        <f t="shared" si="19"/>
        <v>-6.2913382044047603</v>
      </c>
      <c r="I214" s="68" t="s">
        <v>60</v>
      </c>
    </row>
    <row r="215" spans="1:9" x14ac:dyDescent="0.25">
      <c r="A215" s="67" t="s">
        <v>131</v>
      </c>
      <c r="B215" s="26" t="s">
        <v>117</v>
      </c>
      <c r="C215" s="26">
        <v>4.9335661333297711</v>
      </c>
      <c r="D215" s="26">
        <v>45.794858665574843</v>
      </c>
      <c r="E215" s="26">
        <f t="shared" si="16"/>
        <v>271.34613733313739</v>
      </c>
      <c r="F215" s="26">
        <f t="shared" si="17"/>
        <v>2.5441588147541579E-4</v>
      </c>
      <c r="G215" s="26">
        <f t="shared" si="18"/>
        <v>9.3760642394206638E-7</v>
      </c>
      <c r="H215" s="26">
        <f t="shared" si="19"/>
        <v>-6.0279794257788053</v>
      </c>
      <c r="I215" s="68" t="s">
        <v>60</v>
      </c>
    </row>
    <row r="216" spans="1:9" x14ac:dyDescent="0.25">
      <c r="A216" s="67" t="s">
        <v>131</v>
      </c>
      <c r="B216" s="26" t="s">
        <v>117</v>
      </c>
      <c r="C216" s="26">
        <v>5.8045177222795425</v>
      </c>
      <c r="D216" s="26">
        <v>47.018319707360085</v>
      </c>
      <c r="E216" s="26">
        <f t="shared" si="16"/>
        <v>319.24847472537482</v>
      </c>
      <c r="F216" s="26">
        <f t="shared" si="17"/>
        <v>2.6121288726311159E-4</v>
      </c>
      <c r="G216" s="26">
        <f t="shared" si="18"/>
        <v>8.1821185672950562E-7</v>
      </c>
      <c r="H216" s="26">
        <f t="shared" si="19"/>
        <v>-6.0871342314193022</v>
      </c>
      <c r="I216" s="68" t="s">
        <v>60</v>
      </c>
    </row>
    <row r="217" spans="1:9" x14ac:dyDescent="0.25">
      <c r="A217" s="67" t="s">
        <v>131</v>
      </c>
      <c r="B217" s="26" t="s">
        <v>117</v>
      </c>
      <c r="C217" s="26">
        <v>5.7375028444098106</v>
      </c>
      <c r="D217" s="26">
        <v>53.643735575665005</v>
      </c>
      <c r="E217" s="26">
        <f t="shared" si="16"/>
        <v>315.56265644253961</v>
      </c>
      <c r="F217" s="26">
        <f t="shared" si="17"/>
        <v>2.9802075319813892E-4</v>
      </c>
      <c r="G217" s="26">
        <f t="shared" si="18"/>
        <v>9.4441071246465794E-7</v>
      </c>
      <c r="H217" s="26">
        <f t="shared" si="19"/>
        <v>-6.0248390953566497</v>
      </c>
      <c r="I217" s="68" t="s">
        <v>60</v>
      </c>
    </row>
    <row r="218" spans="1:9" x14ac:dyDescent="0.25">
      <c r="A218" s="67" t="s">
        <v>131</v>
      </c>
      <c r="B218" s="26" t="s">
        <v>117</v>
      </c>
      <c r="C218" s="26">
        <v>11.252010233104157</v>
      </c>
      <c r="D218" s="26">
        <v>93.32049384001597</v>
      </c>
      <c r="E218" s="26">
        <f t="shared" si="16"/>
        <v>618.86056282072866</v>
      </c>
      <c r="F218" s="26">
        <f t="shared" si="17"/>
        <v>5.184471880000887E-4</v>
      </c>
      <c r="G218" s="26">
        <f t="shared" si="18"/>
        <v>8.377447508321391E-7</v>
      </c>
      <c r="H218" s="26">
        <f t="shared" si="19"/>
        <v>-6.0768882847004235</v>
      </c>
      <c r="I218" s="68" t="s">
        <v>60</v>
      </c>
    </row>
    <row r="219" spans="1:9" x14ac:dyDescent="0.25">
      <c r="A219" s="67" t="s">
        <v>131</v>
      </c>
      <c r="B219" s="26" t="s">
        <v>117</v>
      </c>
      <c r="C219" s="26">
        <v>10.018387871439677</v>
      </c>
      <c r="D219" s="26">
        <v>112.23535901599644</v>
      </c>
      <c r="E219" s="26">
        <f t="shared" si="16"/>
        <v>551.01133292918223</v>
      </c>
      <c r="F219" s="26">
        <f t="shared" si="17"/>
        <v>6.2352977231109133E-4</v>
      </c>
      <c r="G219" s="26">
        <f t="shared" si="18"/>
        <v>1.1316097057321857E-6</v>
      </c>
      <c r="H219" s="26">
        <f t="shared" si="19"/>
        <v>-5.946303336287639</v>
      </c>
      <c r="I219" s="68" t="s">
        <v>60</v>
      </c>
    </row>
    <row r="220" spans="1:9" x14ac:dyDescent="0.25">
      <c r="A220" s="67" t="s">
        <v>131</v>
      </c>
      <c r="B220" s="26" t="s">
        <v>117</v>
      </c>
      <c r="C220" s="26">
        <v>15.217875886376021</v>
      </c>
      <c r="D220" s="26">
        <v>158.11921950434524</v>
      </c>
      <c r="E220" s="26">
        <f t="shared" si="16"/>
        <v>836.98317375068109</v>
      </c>
      <c r="F220" s="26">
        <f t="shared" si="17"/>
        <v>8.7844010835747357E-4</v>
      </c>
      <c r="G220" s="26">
        <f t="shared" si="18"/>
        <v>1.0495313835534065E-6</v>
      </c>
      <c r="H220" s="26">
        <f t="shared" si="19"/>
        <v>-5.9790045704209955</v>
      </c>
      <c r="I220" s="68" t="s">
        <v>60</v>
      </c>
    </row>
    <row r="221" spans="1:9" x14ac:dyDescent="0.25">
      <c r="A221" s="67" t="s">
        <v>132</v>
      </c>
      <c r="B221" s="26" t="s">
        <v>117</v>
      </c>
      <c r="C221" s="26">
        <v>2.6380987809115088E-3</v>
      </c>
      <c r="D221" s="26">
        <v>3.0349561586443821E-2</v>
      </c>
      <c r="E221" s="26">
        <f t="shared" si="16"/>
        <v>0.145095432950133</v>
      </c>
      <c r="F221" s="26">
        <f t="shared" si="17"/>
        <v>1.6860867548024347E-7</v>
      </c>
      <c r="G221" s="26">
        <f t="shared" si="18"/>
        <v>1.1620536363690482E-6</v>
      </c>
      <c r="H221" s="26">
        <f t="shared" si="19"/>
        <v>-5.9347738259547116</v>
      </c>
      <c r="I221" s="68" t="s">
        <v>60</v>
      </c>
    </row>
    <row r="222" spans="1:9" x14ac:dyDescent="0.25">
      <c r="A222" s="67" t="s">
        <v>132</v>
      </c>
      <c r="B222" s="26" t="s">
        <v>117</v>
      </c>
      <c r="C222" s="26">
        <v>9.009483344407444E-3</v>
      </c>
      <c r="D222" s="26">
        <v>0.13663477796525356</v>
      </c>
      <c r="E222" s="26">
        <f t="shared" si="16"/>
        <v>0.49552158394240942</v>
      </c>
      <c r="F222" s="26">
        <f t="shared" si="17"/>
        <v>7.590820998069642E-7</v>
      </c>
      <c r="G222" s="26">
        <f t="shared" si="18"/>
        <v>1.5318850367074754E-6</v>
      </c>
      <c r="H222" s="26">
        <f t="shared" si="19"/>
        <v>-5.8147738259547115</v>
      </c>
      <c r="I222" s="68" t="s">
        <v>60</v>
      </c>
    </row>
    <row r="223" spans="1:9" x14ac:dyDescent="0.25">
      <c r="A223" s="67" t="s">
        <v>132</v>
      </c>
      <c r="B223" s="26" t="s">
        <v>117</v>
      </c>
      <c r="C223" s="26">
        <v>1.1663198498597647E-2</v>
      </c>
      <c r="D223" s="26">
        <v>0.17285384148019634</v>
      </c>
      <c r="E223" s="26">
        <f t="shared" si="16"/>
        <v>0.64147591742287058</v>
      </c>
      <c r="F223" s="26">
        <f t="shared" si="17"/>
        <v>9.6029911933442409E-7</v>
      </c>
      <c r="G223" s="26">
        <f t="shared" si="18"/>
        <v>1.4970150760958037E-6</v>
      </c>
      <c r="H223" s="26">
        <f t="shared" si="19"/>
        <v>-5.8247738259547113</v>
      </c>
      <c r="I223" s="68" t="s">
        <v>60</v>
      </c>
    </row>
    <row r="224" spans="1:9" x14ac:dyDescent="0.25">
      <c r="A224" s="67" t="s">
        <v>132</v>
      </c>
      <c r="B224" s="26" t="s">
        <v>117</v>
      </c>
      <c r="C224" s="26">
        <v>1.3013160490826983E-2</v>
      </c>
      <c r="D224" s="26">
        <v>0.16669048924509164</v>
      </c>
      <c r="E224" s="26">
        <f t="shared" si="16"/>
        <v>0.71572382699548409</v>
      </c>
      <c r="F224" s="26">
        <f t="shared" si="17"/>
        <v>9.260582735838425E-7</v>
      </c>
      <c r="G224" s="26">
        <f t="shared" si="18"/>
        <v>1.2938765465882492E-6</v>
      </c>
      <c r="H224" s="26">
        <f t="shared" si="19"/>
        <v>-5.8881071592880447</v>
      </c>
      <c r="I224" s="68" t="s">
        <v>60</v>
      </c>
    </row>
    <row r="225" spans="1:9" x14ac:dyDescent="0.25">
      <c r="A225" s="67" t="s">
        <v>132</v>
      </c>
      <c r="B225" s="26" t="s">
        <v>117</v>
      </c>
      <c r="C225" s="26">
        <v>1.1482135034981161E-2</v>
      </c>
      <c r="D225" s="26">
        <v>0.10737026344455572</v>
      </c>
      <c r="E225" s="26">
        <f t="shared" si="16"/>
        <v>0.63151742692396384</v>
      </c>
      <c r="F225" s="26">
        <f t="shared" si="17"/>
        <v>5.9650146358086517E-7</v>
      </c>
      <c r="G225" s="26">
        <f t="shared" si="18"/>
        <v>9.4455265706022291E-7</v>
      </c>
      <c r="H225" s="26">
        <f t="shared" si="19"/>
        <v>-6.0247738259547114</v>
      </c>
      <c r="I225" s="68" t="s">
        <v>60</v>
      </c>
    </row>
    <row r="226" spans="1:9" x14ac:dyDescent="0.25">
      <c r="A226" s="67" t="s">
        <v>132</v>
      </c>
      <c r="B226" s="26" t="s">
        <v>117</v>
      </c>
      <c r="C226" s="26">
        <v>2.1638185423056646E-2</v>
      </c>
      <c r="D226" s="26">
        <v>0.29247059369256978</v>
      </c>
      <c r="E226" s="26">
        <f t="shared" si="16"/>
        <v>1.1901001982681156</v>
      </c>
      <c r="F226" s="26">
        <f t="shared" si="17"/>
        <v>1.6248366316253878E-6</v>
      </c>
      <c r="G226" s="26">
        <f t="shared" si="18"/>
        <v>1.3652939760785848E-6</v>
      </c>
      <c r="H226" s="26">
        <f t="shared" si="19"/>
        <v>-5.8647738259547113</v>
      </c>
      <c r="I226" s="68" t="s">
        <v>60</v>
      </c>
    </row>
    <row r="227" spans="1:9" x14ac:dyDescent="0.25">
      <c r="A227" s="67" t="s">
        <v>132</v>
      </c>
      <c r="B227" s="26" t="s">
        <v>117</v>
      </c>
      <c r="C227" s="26">
        <v>2.8453365019441741E-2</v>
      </c>
      <c r="D227" s="26">
        <v>0.28075554167420841</v>
      </c>
      <c r="E227" s="26">
        <f t="shared" si="16"/>
        <v>1.5649350760692957</v>
      </c>
      <c r="F227" s="26">
        <f t="shared" si="17"/>
        <v>1.5597530093011579E-6</v>
      </c>
      <c r="G227" s="26">
        <f t="shared" si="18"/>
        <v>9.9668863785636798E-7</v>
      </c>
      <c r="H227" s="26">
        <f t="shared" si="19"/>
        <v>-6.0014404926213771</v>
      </c>
      <c r="I227" s="68" t="s">
        <v>60</v>
      </c>
    </row>
    <row r="228" spans="1:9" x14ac:dyDescent="0.25">
      <c r="A228" s="67" t="s">
        <v>132</v>
      </c>
      <c r="B228" s="26" t="s">
        <v>117</v>
      </c>
      <c r="C228" s="26">
        <v>3.4330002826656471E-2</v>
      </c>
      <c r="D228" s="26">
        <v>0.3413515462815922</v>
      </c>
      <c r="E228" s="26">
        <f t="shared" si="16"/>
        <v>1.888150155466106</v>
      </c>
      <c r="F228" s="26">
        <f t="shared" si="17"/>
        <v>1.8963974793421789E-6</v>
      </c>
      <c r="G228" s="26">
        <f t="shared" si="18"/>
        <v>1.0043679385626177E-6</v>
      </c>
      <c r="H228" s="26">
        <f t="shared" si="19"/>
        <v>-5.9981071592880451</v>
      </c>
      <c r="I228" s="68" t="s">
        <v>60</v>
      </c>
    </row>
    <row r="229" spans="1:9" x14ac:dyDescent="0.25">
      <c r="A229" s="67" t="s">
        <v>132</v>
      </c>
      <c r="B229" s="26" t="s">
        <v>117</v>
      </c>
      <c r="C229" s="26">
        <v>3.4062485181890929E-2</v>
      </c>
      <c r="D229" s="26">
        <v>0.37711259085730642</v>
      </c>
      <c r="E229" s="26">
        <f t="shared" si="16"/>
        <v>1.8734366850040012</v>
      </c>
      <c r="F229" s="26">
        <f t="shared" si="17"/>
        <v>2.0950699492072582E-6</v>
      </c>
      <c r="G229" s="26">
        <f t="shared" si="18"/>
        <v>1.1183030448679313E-6</v>
      </c>
      <c r="H229" s="26">
        <f t="shared" si="19"/>
        <v>-5.9514404926213773</v>
      </c>
      <c r="I229" s="68" t="s">
        <v>60</v>
      </c>
    </row>
    <row r="230" spans="1:9" x14ac:dyDescent="0.25">
      <c r="A230" s="67" t="s">
        <v>132</v>
      </c>
      <c r="B230" s="26" t="s">
        <v>117</v>
      </c>
      <c r="C230" s="26">
        <v>3.5699438196276197E-2</v>
      </c>
      <c r="D230" s="26">
        <v>0.38623896409696762</v>
      </c>
      <c r="E230" s="26">
        <f t="shared" si="16"/>
        <v>1.9634691007951908</v>
      </c>
      <c r="F230" s="26">
        <f t="shared" si="17"/>
        <v>2.1457720227609314E-6</v>
      </c>
      <c r="G230" s="26">
        <f t="shared" si="18"/>
        <v>1.0928473597531579E-6</v>
      </c>
      <c r="H230" s="26">
        <f t="shared" si="19"/>
        <v>-5.961440492621378</v>
      </c>
      <c r="I230" s="68" t="s">
        <v>60</v>
      </c>
    </row>
    <row r="231" spans="1:9" x14ac:dyDescent="0.25">
      <c r="A231" s="67" t="s">
        <v>132</v>
      </c>
      <c r="B231" s="26" t="s">
        <v>117</v>
      </c>
      <c r="C231" s="26">
        <v>3.5699438196276197E-2</v>
      </c>
      <c r="D231" s="26">
        <v>0.42026454244571648</v>
      </c>
      <c r="E231" s="26">
        <f t="shared" si="16"/>
        <v>1.9634691007951908</v>
      </c>
      <c r="F231" s="26">
        <f t="shared" si="17"/>
        <v>2.3348030135873139E-6</v>
      </c>
      <c r="G231" s="26">
        <f t="shared" si="18"/>
        <v>1.1891213427508156E-6</v>
      </c>
      <c r="H231" s="26">
        <f t="shared" si="19"/>
        <v>-5.9247738259547118</v>
      </c>
      <c r="I231" s="68" t="s">
        <v>60</v>
      </c>
    </row>
    <row r="232" spans="1:9" x14ac:dyDescent="0.25">
      <c r="A232" s="67" t="s">
        <v>132</v>
      </c>
      <c r="B232" s="26" t="s">
        <v>117</v>
      </c>
      <c r="C232" s="26">
        <v>4.3751868241328075E-2</v>
      </c>
      <c r="D232" s="26">
        <v>0.49187864855510866</v>
      </c>
      <c r="E232" s="26">
        <f t="shared" si="16"/>
        <v>2.406352753273044</v>
      </c>
      <c r="F232" s="26">
        <f t="shared" si="17"/>
        <v>2.7326591586394925E-6</v>
      </c>
      <c r="G232" s="26">
        <f t="shared" si="18"/>
        <v>1.1356020662068838E-6</v>
      </c>
      <c r="H232" s="26">
        <f t="shared" si="19"/>
        <v>-5.9447738259547114</v>
      </c>
      <c r="I232" s="68" t="s">
        <v>60</v>
      </c>
    </row>
    <row r="233" spans="1:9" x14ac:dyDescent="0.25">
      <c r="A233" s="67" t="s">
        <v>132</v>
      </c>
      <c r="B233" s="26" t="s">
        <v>117</v>
      </c>
      <c r="C233" s="26">
        <v>4.6214596115552606E-2</v>
      </c>
      <c r="D233" s="26">
        <v>0.52760292824729815</v>
      </c>
      <c r="E233" s="26">
        <f t="shared" si="16"/>
        <v>2.5418027863553934</v>
      </c>
      <c r="F233" s="26">
        <f t="shared" si="17"/>
        <v>2.9311273791516567E-6</v>
      </c>
      <c r="G233" s="26">
        <f t="shared" si="18"/>
        <v>1.1531686859760285E-6</v>
      </c>
      <c r="H233" s="26">
        <f t="shared" si="19"/>
        <v>-5.9381071592880446</v>
      </c>
      <c r="I233" s="68" t="s">
        <v>60</v>
      </c>
    </row>
    <row r="234" spans="1:9" x14ac:dyDescent="0.25">
      <c r="A234" s="67" t="s">
        <v>132</v>
      </c>
      <c r="B234" s="26" t="s">
        <v>117</v>
      </c>
      <c r="C234" s="26">
        <v>4.3751868241328075E-2</v>
      </c>
      <c r="D234" s="26">
        <v>0.43503543976667897</v>
      </c>
      <c r="E234" s="26">
        <f t="shared" si="16"/>
        <v>2.406352753273044</v>
      </c>
      <c r="F234" s="26">
        <f t="shared" si="17"/>
        <v>2.4168635542593279E-6</v>
      </c>
      <c r="G234" s="26">
        <f t="shared" si="18"/>
        <v>1.0043679385626182E-6</v>
      </c>
      <c r="H234" s="26">
        <f t="shared" si="19"/>
        <v>-5.9981071592880451</v>
      </c>
      <c r="I234" s="68" t="s">
        <v>60</v>
      </c>
    </row>
    <row r="235" spans="1:9" x14ac:dyDescent="0.25">
      <c r="A235" s="67" t="s">
        <v>132</v>
      </c>
      <c r="B235" s="26" t="s">
        <v>117</v>
      </c>
      <c r="C235" s="26">
        <v>4.6577553188138623E-2</v>
      </c>
      <c r="D235" s="26">
        <v>0.41915183560429958</v>
      </c>
      <c r="E235" s="26">
        <f t="shared" si="16"/>
        <v>2.5617654253476241</v>
      </c>
      <c r="F235" s="26">
        <f t="shared" si="17"/>
        <v>2.3286213089127757E-6</v>
      </c>
      <c r="G235" s="26">
        <f t="shared" si="18"/>
        <v>9.0899084118788453E-7</v>
      </c>
      <c r="H235" s="26">
        <f t="shared" si="19"/>
        <v>-6.0414404926213781</v>
      </c>
      <c r="I235" s="68" t="s">
        <v>60</v>
      </c>
    </row>
    <row r="236" spans="1:9" x14ac:dyDescent="0.25">
      <c r="A236" s="67" t="s">
        <v>132</v>
      </c>
      <c r="B236" s="26" t="s">
        <v>117</v>
      </c>
      <c r="C236" s="26">
        <v>5.6638844257351967E-2</v>
      </c>
      <c r="D236" s="26">
        <v>0.42394457750690695</v>
      </c>
      <c r="E236" s="26">
        <f t="shared" si="16"/>
        <v>3.1151364341543584</v>
      </c>
      <c r="F236" s="26">
        <f t="shared" si="17"/>
        <v>2.3552476528161497E-6</v>
      </c>
      <c r="G236" s="26">
        <f t="shared" si="18"/>
        <v>7.5606564996422383E-7</v>
      </c>
      <c r="H236" s="26">
        <f t="shared" si="19"/>
        <v>-6.1214404926213781</v>
      </c>
      <c r="I236" s="68" t="s">
        <v>60</v>
      </c>
    </row>
    <row r="237" spans="1:9" x14ac:dyDescent="0.25">
      <c r="A237" s="67" t="s">
        <v>132</v>
      </c>
      <c r="B237" s="26" t="s">
        <v>117</v>
      </c>
      <c r="C237" s="26">
        <v>5.6197484252388505E-2</v>
      </c>
      <c r="D237" s="26">
        <v>0.52550668239986642</v>
      </c>
      <c r="E237" s="26">
        <f t="shared" si="16"/>
        <v>3.0908616338813677</v>
      </c>
      <c r="F237" s="26">
        <f t="shared" si="17"/>
        <v>2.9194815688881469E-6</v>
      </c>
      <c r="G237" s="26">
        <f t="shared" si="18"/>
        <v>9.4455265706022259E-7</v>
      </c>
      <c r="H237" s="26">
        <f t="shared" si="19"/>
        <v>-6.0247738259547114</v>
      </c>
      <c r="I237" s="68" t="s">
        <v>60</v>
      </c>
    </row>
    <row r="238" spans="1:9" x14ac:dyDescent="0.25">
      <c r="A238" s="67" t="s">
        <v>132</v>
      </c>
      <c r="B238" s="26" t="s">
        <v>117</v>
      </c>
      <c r="C238" s="26">
        <v>7.9287960727740539E-2</v>
      </c>
      <c r="D238" s="26">
        <v>0.77636977002486318</v>
      </c>
      <c r="E238" s="26">
        <f t="shared" si="16"/>
        <v>4.3608378400257299</v>
      </c>
      <c r="F238" s="26">
        <f t="shared" si="17"/>
        <v>4.313165389027018E-6</v>
      </c>
      <c r="G238" s="26">
        <f t="shared" si="18"/>
        <v>9.8906805234509004E-7</v>
      </c>
      <c r="H238" s="26">
        <f t="shared" si="19"/>
        <v>-6.004773825954711</v>
      </c>
      <c r="I238" s="68" t="s">
        <v>60</v>
      </c>
    </row>
    <row r="239" spans="1:9" x14ac:dyDescent="0.25">
      <c r="A239" s="67" t="s">
        <v>133</v>
      </c>
      <c r="B239" s="26" t="s">
        <v>117</v>
      </c>
      <c r="C239" s="26">
        <v>0.34767740747657799</v>
      </c>
      <c r="D239" s="26">
        <v>24.614662446674071</v>
      </c>
      <c r="E239" s="26">
        <f t="shared" si="16"/>
        <v>19.122257411211791</v>
      </c>
      <c r="F239" s="26">
        <f t="shared" si="17"/>
        <v>1.3674812470374485E-4</v>
      </c>
      <c r="G239" s="26">
        <f t="shared" si="18"/>
        <v>7.1512542563916372E-6</v>
      </c>
      <c r="H239" s="26">
        <f t="shared" si="19"/>
        <v>-5.1456177807362415</v>
      </c>
      <c r="I239" s="68" t="s">
        <v>60</v>
      </c>
    </row>
    <row r="240" spans="1:9" x14ac:dyDescent="0.25">
      <c r="A240" s="67" t="s">
        <v>133</v>
      </c>
      <c r="B240" s="26" t="s">
        <v>117</v>
      </c>
      <c r="C240" s="26">
        <v>0.35146521838757422</v>
      </c>
      <c r="D240" s="26">
        <v>22.335711511475679</v>
      </c>
      <c r="E240" s="26">
        <f t="shared" si="16"/>
        <v>19.330587011316581</v>
      </c>
      <c r="F240" s="26">
        <f t="shared" si="17"/>
        <v>1.2408728617486489E-4</v>
      </c>
      <c r="G240" s="26">
        <f t="shared" si="18"/>
        <v>6.4192197630739961E-6</v>
      </c>
      <c r="H240" s="26">
        <f t="shared" si="19"/>
        <v>-5.1925177559161879</v>
      </c>
      <c r="I240" s="68" t="s">
        <v>60</v>
      </c>
    </row>
    <row r="241" spans="1:9" x14ac:dyDescent="0.25">
      <c r="A241" s="67" t="s">
        <v>133</v>
      </c>
      <c r="B241" s="26" t="s">
        <v>117</v>
      </c>
      <c r="C241" s="26">
        <v>0.61077654779050694</v>
      </c>
      <c r="D241" s="26">
        <v>44.091862196495278</v>
      </c>
      <c r="E241" s="26">
        <f t="shared" si="16"/>
        <v>33.592710128477883</v>
      </c>
      <c r="F241" s="26">
        <f t="shared" si="17"/>
        <v>2.4495478998052932E-4</v>
      </c>
      <c r="G241" s="26">
        <f t="shared" si="18"/>
        <v>7.2919031850565501E-6</v>
      </c>
      <c r="H241" s="26">
        <f t="shared" si="19"/>
        <v>-5.1371591061271582</v>
      </c>
      <c r="I241" s="68" t="s">
        <v>60</v>
      </c>
    </row>
    <row r="242" spans="1:9" x14ac:dyDescent="0.25">
      <c r="A242" s="67" t="s">
        <v>133</v>
      </c>
      <c r="B242" s="26" t="s">
        <v>117</v>
      </c>
      <c r="C242" s="26">
        <v>0.73431492090692851</v>
      </c>
      <c r="D242" s="26">
        <v>40.794645840876605</v>
      </c>
      <c r="E242" s="26">
        <f t="shared" si="16"/>
        <v>40.387320649881069</v>
      </c>
      <c r="F242" s="26">
        <f t="shared" si="17"/>
        <v>2.2663692133820338E-4</v>
      </c>
      <c r="G242" s="26">
        <f t="shared" si="18"/>
        <v>5.6115859554766176E-6</v>
      </c>
      <c r="H242" s="26">
        <f t="shared" si="19"/>
        <v>-5.2509143803887612</v>
      </c>
      <c r="I242" s="68" t="s">
        <v>60</v>
      </c>
    </row>
    <row r="243" spans="1:9" x14ac:dyDescent="0.25">
      <c r="A243" s="67" t="s">
        <v>133</v>
      </c>
      <c r="B243" s="26" t="s">
        <v>117</v>
      </c>
      <c r="C243" s="26">
        <v>0.6660846290809157</v>
      </c>
      <c r="D243" s="26">
        <v>34.249465643193616</v>
      </c>
      <c r="E243" s="26">
        <f t="shared" si="16"/>
        <v>36.634654599450364</v>
      </c>
      <c r="F243" s="26">
        <f t="shared" si="17"/>
        <v>1.9027480912885342E-4</v>
      </c>
      <c r="G243" s="26">
        <f t="shared" si="18"/>
        <v>5.1938474979291367E-6</v>
      </c>
      <c r="H243" s="26">
        <f t="shared" si="19"/>
        <v>-5.2845108063008972</v>
      </c>
      <c r="I243" s="68" t="s">
        <v>60</v>
      </c>
    </row>
    <row r="244" spans="1:9" x14ac:dyDescent="0.25">
      <c r="A244" s="67" t="s">
        <v>133</v>
      </c>
      <c r="B244" s="26" t="s">
        <v>117</v>
      </c>
      <c r="C244" s="26">
        <v>0.61743072209735195</v>
      </c>
      <c r="D244" s="26">
        <v>28.201071808522286</v>
      </c>
      <c r="E244" s="26">
        <f t="shared" si="16"/>
        <v>33.95868971535436</v>
      </c>
      <c r="F244" s="26">
        <f t="shared" si="17"/>
        <v>1.5667262115845714E-4</v>
      </c>
      <c r="G244" s="26">
        <f t="shared" si="18"/>
        <v>4.6136238609824192E-6</v>
      </c>
      <c r="H244" s="26">
        <f t="shared" si="19"/>
        <v>-5.3359578154843179</v>
      </c>
      <c r="I244" s="68" t="s">
        <v>60</v>
      </c>
    </row>
    <row r="245" spans="1:9" x14ac:dyDescent="0.25">
      <c r="A245" s="67" t="s">
        <v>133</v>
      </c>
      <c r="B245" s="26" t="s">
        <v>117</v>
      </c>
      <c r="C245" s="26">
        <v>0.65890610189334931</v>
      </c>
      <c r="D245" s="26">
        <v>26.092178453130554</v>
      </c>
      <c r="E245" s="26">
        <f t="shared" si="16"/>
        <v>36.239835604134214</v>
      </c>
      <c r="F245" s="26">
        <f t="shared" si="17"/>
        <v>1.4495654696183643E-4</v>
      </c>
      <c r="G245" s="26">
        <f t="shared" si="18"/>
        <v>3.999922862379097E-6</v>
      </c>
      <c r="H245" s="26">
        <f t="shared" si="19"/>
        <v>-5.3979483838635689</v>
      </c>
      <c r="I245" s="68" t="s">
        <v>60</v>
      </c>
    </row>
    <row r="246" spans="1:9" x14ac:dyDescent="0.25">
      <c r="A246" s="67" t="s">
        <v>133</v>
      </c>
      <c r="B246" s="26" t="s">
        <v>117</v>
      </c>
      <c r="C246" s="26">
        <v>0.6660846290809157</v>
      </c>
      <c r="D246" s="26">
        <v>20.665433377569343</v>
      </c>
      <c r="E246" s="26">
        <f t="shared" si="16"/>
        <v>36.634654599450364</v>
      </c>
      <c r="F246" s="26">
        <f t="shared" si="17"/>
        <v>1.1480796320871858E-4</v>
      </c>
      <c r="G246" s="26">
        <f t="shared" si="18"/>
        <v>3.1338623078062559E-6</v>
      </c>
      <c r="H246" s="26">
        <f t="shared" si="19"/>
        <v>-5.5039200890013191</v>
      </c>
      <c r="I246" s="68" t="s">
        <v>60</v>
      </c>
    </row>
    <row r="247" spans="1:9" x14ac:dyDescent="0.25">
      <c r="A247" s="67" t="s">
        <v>133</v>
      </c>
      <c r="B247" s="26" t="s">
        <v>117</v>
      </c>
      <c r="C247" s="26">
        <v>0.65890610189334931</v>
      </c>
      <c r="D247" s="26">
        <v>17.690249934866163</v>
      </c>
      <c r="E247" s="26">
        <f t="shared" si="16"/>
        <v>36.239835604134214</v>
      </c>
      <c r="F247" s="26">
        <f t="shared" si="17"/>
        <v>9.8279166304812016E-5</v>
      </c>
      <c r="G247" s="26">
        <f t="shared" si="18"/>
        <v>2.7119098270302416E-6</v>
      </c>
      <c r="H247" s="26">
        <f t="shared" si="19"/>
        <v>-5.5667247551715864</v>
      </c>
      <c r="I247" s="68" t="s">
        <v>60</v>
      </c>
    </row>
    <row r="248" spans="1:9" x14ac:dyDescent="0.25">
      <c r="A248" s="67" t="s">
        <v>133</v>
      </c>
      <c r="B248" s="26" t="s">
        <v>117</v>
      </c>
      <c r="C248" s="26">
        <v>0.4917730283768762</v>
      </c>
      <c r="D248" s="26">
        <v>14.851988413553229</v>
      </c>
      <c r="E248" s="26">
        <f t="shared" si="16"/>
        <v>27.047516560728191</v>
      </c>
      <c r="F248" s="26">
        <f t="shared" si="17"/>
        <v>8.2511046741962389E-5</v>
      </c>
      <c r="G248" s="26">
        <f t="shared" si="18"/>
        <v>3.050596033713676E-6</v>
      </c>
      <c r="H248" s="26">
        <f t="shared" si="19"/>
        <v>-5.5156152987307818</v>
      </c>
      <c r="I248" s="68" t="s">
        <v>60</v>
      </c>
    </row>
    <row r="249" spans="1:9" x14ac:dyDescent="0.25">
      <c r="A249" s="67" t="s">
        <v>133</v>
      </c>
      <c r="B249" s="26" t="s">
        <v>117</v>
      </c>
      <c r="C249" s="26">
        <v>0.88284071321529878</v>
      </c>
      <c r="D249" s="26">
        <v>45.839099619061336</v>
      </c>
      <c r="E249" s="26">
        <f t="shared" si="16"/>
        <v>48.556239226841434</v>
      </c>
      <c r="F249" s="26">
        <f t="shared" si="17"/>
        <v>2.5466166455034075E-4</v>
      </c>
      <c r="G249" s="26">
        <f t="shared" si="18"/>
        <v>5.2446743941727304E-6</v>
      </c>
      <c r="H249" s="26">
        <f t="shared" si="19"/>
        <v>-5.280281468996356</v>
      </c>
      <c r="I249" s="68" t="s">
        <v>60</v>
      </c>
    </row>
    <row r="250" spans="1:9" x14ac:dyDescent="0.25">
      <c r="A250" s="67" t="s">
        <v>133</v>
      </c>
      <c r="B250" s="26" t="s">
        <v>117</v>
      </c>
      <c r="C250" s="26">
        <v>1.0054325503532091</v>
      </c>
      <c r="D250" s="26">
        <v>43.24337908425138</v>
      </c>
      <c r="E250" s="26">
        <f t="shared" si="16"/>
        <v>55.298790269426505</v>
      </c>
      <c r="F250" s="26">
        <f t="shared" si="17"/>
        <v>2.4024099491250768E-4</v>
      </c>
      <c r="G250" s="26">
        <f t="shared" si="18"/>
        <v>4.3444168261549055E-6</v>
      </c>
      <c r="H250" s="26">
        <f t="shared" si="19"/>
        <v>-5.3620685129278529</v>
      </c>
      <c r="I250" s="68" t="s">
        <v>60</v>
      </c>
    </row>
    <row r="251" spans="1:9" x14ac:dyDescent="0.25">
      <c r="A251" s="67" t="s">
        <v>133</v>
      </c>
      <c r="B251" s="26" t="s">
        <v>117</v>
      </c>
      <c r="C251" s="26">
        <v>0.93199109915108236</v>
      </c>
      <c r="D251" s="26">
        <v>62.55430100964103</v>
      </c>
      <c r="E251" s="26">
        <f t="shared" si="16"/>
        <v>51.259510453309531</v>
      </c>
      <c r="F251" s="26">
        <f t="shared" si="17"/>
        <v>3.4752389449800575E-4</v>
      </c>
      <c r="G251" s="26">
        <f t="shared" si="18"/>
        <v>6.7796959320271488E-6</v>
      </c>
      <c r="H251" s="26">
        <f t="shared" si="19"/>
        <v>-5.1687897837146481</v>
      </c>
      <c r="I251" s="68" t="s">
        <v>60</v>
      </c>
    </row>
    <row r="252" spans="1:9" x14ac:dyDescent="0.25">
      <c r="A252" s="67" t="s">
        <v>133</v>
      </c>
      <c r="B252" s="26" t="s">
        <v>117</v>
      </c>
      <c r="C252" s="26">
        <v>1.2487358734735639</v>
      </c>
      <c r="D252" s="26">
        <v>78.981067327917643</v>
      </c>
      <c r="E252" s="26">
        <f t="shared" si="16"/>
        <v>68.680473041046014</v>
      </c>
      <c r="F252" s="26">
        <f t="shared" si="17"/>
        <v>4.3878370737732028E-4</v>
      </c>
      <c r="G252" s="26">
        <f t="shared" si="18"/>
        <v>6.388769441280446E-6</v>
      </c>
      <c r="H252" s="26">
        <f t="shared" si="19"/>
        <v>-5.19458278445925</v>
      </c>
      <c r="I252" s="68" t="s">
        <v>60</v>
      </c>
    </row>
    <row r="253" spans="1:9" x14ac:dyDescent="0.25">
      <c r="A253" s="67" t="s">
        <v>133</v>
      </c>
      <c r="B253" s="26" t="s">
        <v>117</v>
      </c>
      <c r="C253" s="26">
        <v>1.4691252515745519</v>
      </c>
      <c r="D253" s="26">
        <v>82.11086656149395</v>
      </c>
      <c r="E253" s="26">
        <f t="shared" si="16"/>
        <v>80.801888836600355</v>
      </c>
      <c r="F253" s="26">
        <f t="shared" si="17"/>
        <v>4.5617148089718861E-4</v>
      </c>
      <c r="G253" s="26">
        <f t="shared" si="18"/>
        <v>5.6455546703823997E-6</v>
      </c>
      <c r="H253" s="26">
        <f t="shared" si="19"/>
        <v>-5.248293382622566</v>
      </c>
      <c r="I253" s="68" t="s">
        <v>60</v>
      </c>
    </row>
    <row r="254" spans="1:9" x14ac:dyDescent="0.25">
      <c r="A254" s="67" t="s">
        <v>133</v>
      </c>
      <c r="B254" s="26" t="s">
        <v>117</v>
      </c>
      <c r="C254" s="26">
        <v>1.7472415192554043</v>
      </c>
      <c r="D254" s="26">
        <v>97.802510437978299</v>
      </c>
      <c r="E254" s="26">
        <f t="shared" si="16"/>
        <v>96.098283559047232</v>
      </c>
      <c r="F254" s="26">
        <f t="shared" si="17"/>
        <v>5.433472802109906E-4</v>
      </c>
      <c r="G254" s="26">
        <f t="shared" si="18"/>
        <v>5.6540789292779919E-6</v>
      </c>
      <c r="H254" s="26">
        <f t="shared" si="19"/>
        <v>-5.2476381331810176</v>
      </c>
      <c r="I254" s="68" t="s">
        <v>60</v>
      </c>
    </row>
    <row r="255" spans="1:9" x14ac:dyDescent="0.25">
      <c r="A255" s="67" t="s">
        <v>133</v>
      </c>
      <c r="B255" s="26" t="s">
        <v>117</v>
      </c>
      <c r="C255" s="26">
        <v>1.9472053974467589</v>
      </c>
      <c r="D255" s="26">
        <v>82.11086656149395</v>
      </c>
      <c r="E255" s="26">
        <f t="shared" si="16"/>
        <v>107.09629685957174</v>
      </c>
      <c r="F255" s="26">
        <f t="shared" si="17"/>
        <v>4.5617148089718861E-4</v>
      </c>
      <c r="G255" s="26">
        <f t="shared" si="18"/>
        <v>4.2594514868738738E-6</v>
      </c>
      <c r="H255" s="26">
        <f t="shared" si="19"/>
        <v>-5.3706463237990363</v>
      </c>
      <c r="I255" s="68" t="s">
        <v>60</v>
      </c>
    </row>
    <row r="256" spans="1:9" x14ac:dyDescent="0.25">
      <c r="A256" s="67" t="s">
        <v>133</v>
      </c>
      <c r="B256" s="26" t="s">
        <v>117</v>
      </c>
      <c r="C256" s="26">
        <v>1.7472415192554043</v>
      </c>
      <c r="D256" s="26">
        <v>118.7785962110618</v>
      </c>
      <c r="E256" s="26">
        <f t="shared" si="16"/>
        <v>96.098283559047232</v>
      </c>
      <c r="F256" s="26">
        <f t="shared" si="17"/>
        <v>6.5988109006145446E-4</v>
      </c>
      <c r="G256" s="26">
        <f t="shared" si="18"/>
        <v>6.8667312840816034E-6</v>
      </c>
      <c r="H256" s="26">
        <f t="shared" si="19"/>
        <v>-5.1632499475270084</v>
      </c>
      <c r="I256" s="68" t="s">
        <v>60</v>
      </c>
    </row>
    <row r="257" spans="1:9" x14ac:dyDescent="0.25">
      <c r="A257" s="67" t="s">
        <v>133</v>
      </c>
      <c r="B257" s="26" t="s">
        <v>117</v>
      </c>
      <c r="C257" s="26">
        <v>9.6801559270807349</v>
      </c>
      <c r="D257" s="26">
        <v>112.05254696831554</v>
      </c>
      <c r="E257" s="26">
        <f t="shared" si="16"/>
        <v>532.40857598944046</v>
      </c>
      <c r="F257" s="26">
        <f t="shared" si="17"/>
        <v>6.2251414982397528E-4</v>
      </c>
      <c r="G257" s="26">
        <f t="shared" si="18"/>
        <v>1.1692414019948505E-6</v>
      </c>
      <c r="H257" s="26">
        <f t="shared" si="19"/>
        <v>-5.9320958149879166</v>
      </c>
      <c r="I257" s="68" t="s">
        <v>60</v>
      </c>
    </row>
    <row r="258" spans="1:9" x14ac:dyDescent="0.25">
      <c r="A258" s="67" t="s">
        <v>133</v>
      </c>
      <c r="B258" s="26" t="s">
        <v>117</v>
      </c>
      <c r="C258" s="26">
        <v>8.408255157539001</v>
      </c>
      <c r="D258" s="26">
        <v>101.67815092457431</v>
      </c>
      <c r="E258" s="26">
        <f t="shared" si="16"/>
        <v>462.45403366464507</v>
      </c>
      <c r="F258" s="26">
        <f t="shared" si="17"/>
        <v>5.6487861624763506E-4</v>
      </c>
      <c r="G258" s="26">
        <f t="shared" si="18"/>
        <v>1.2214805691526622E-6</v>
      </c>
      <c r="H258" s="26">
        <f t="shared" si="19"/>
        <v>-5.913113437226686</v>
      </c>
      <c r="I258" s="68" t="s">
        <v>60</v>
      </c>
    </row>
    <row r="259" spans="1:9" x14ac:dyDescent="0.25">
      <c r="A259" s="67" t="s">
        <v>133</v>
      </c>
      <c r="B259" s="26" t="s">
        <v>117</v>
      </c>
      <c r="C259" s="26">
        <v>7.4634766162246837</v>
      </c>
      <c r="D259" s="26">
        <v>94.074596764318812</v>
      </c>
      <c r="E259" s="26">
        <f t="shared" si="16"/>
        <v>410.49121389235762</v>
      </c>
      <c r="F259" s="26">
        <f t="shared" si="17"/>
        <v>5.2263664869066004E-4</v>
      </c>
      <c r="G259" s="26">
        <f t="shared" si="18"/>
        <v>1.2731981367759802E-6</v>
      </c>
      <c r="H259" s="26">
        <f t="shared" si="19"/>
        <v>-5.8951040056059369</v>
      </c>
      <c r="I259" s="68" t="s">
        <v>60</v>
      </c>
    </row>
    <row r="260" spans="1:9" x14ac:dyDescent="0.25">
      <c r="A260" s="67" t="s">
        <v>133</v>
      </c>
      <c r="B260" s="26" t="s">
        <v>117</v>
      </c>
      <c r="C260" s="26">
        <v>7.303472725733454</v>
      </c>
      <c r="D260" s="26">
        <v>82.11086656149395</v>
      </c>
      <c r="E260" s="26">
        <f t="shared" si="16"/>
        <v>401.69099991533994</v>
      </c>
      <c r="F260" s="26">
        <f t="shared" si="17"/>
        <v>4.5617148089718861E-4</v>
      </c>
      <c r="G260" s="26">
        <f t="shared" si="18"/>
        <v>1.1356278358074514E-6</v>
      </c>
      <c r="H260" s="26">
        <f t="shared" si="19"/>
        <v>-5.9447639708578599</v>
      </c>
      <c r="I260" s="68" t="s">
        <v>60</v>
      </c>
    </row>
    <row r="261" spans="1:9" x14ac:dyDescent="0.25">
      <c r="A261" s="67" t="s">
        <v>133</v>
      </c>
      <c r="B261" s="26" t="s">
        <v>117</v>
      </c>
      <c r="C261" s="26">
        <v>5.450929790574623</v>
      </c>
      <c r="D261" s="26">
        <v>85.364691002299168</v>
      </c>
      <c r="E261" s="26">
        <f t="shared" si="16"/>
        <v>299.80113848160426</v>
      </c>
      <c r="F261" s="26">
        <f t="shared" si="17"/>
        <v>4.7424828334610648E-4</v>
      </c>
      <c r="G261" s="26">
        <f t="shared" si="18"/>
        <v>1.5818761921586441E-6</v>
      </c>
      <c r="H261" s="26">
        <f t="shared" si="19"/>
        <v>-5.8008275101976459</v>
      </c>
      <c r="I261" s="68" t="s">
        <v>60</v>
      </c>
    </row>
    <row r="262" spans="1:9" x14ac:dyDescent="0.25">
      <c r="A262" s="67" t="s">
        <v>133</v>
      </c>
      <c r="B262" s="26" t="s">
        <v>117</v>
      </c>
      <c r="C262" s="26">
        <v>5.6923830611097737</v>
      </c>
      <c r="D262" s="26">
        <v>73.074814926572429</v>
      </c>
      <c r="E262" s="26">
        <f t="shared" si="16"/>
        <v>313.08106836103752</v>
      </c>
      <c r="F262" s="26">
        <f t="shared" si="17"/>
        <v>4.0597119403651351E-4</v>
      </c>
      <c r="G262" s="26">
        <f t="shared" si="18"/>
        <v>1.2966967187180967E-6</v>
      </c>
      <c r="H262" s="26">
        <f t="shared" si="19"/>
        <v>-5.887161588132618</v>
      </c>
      <c r="I262" s="68" t="s">
        <v>60</v>
      </c>
    </row>
    <row r="263" spans="1:9" x14ac:dyDescent="0.25">
      <c r="A263" s="67" t="s">
        <v>133</v>
      </c>
      <c r="B263" s="26" t="s">
        <v>117</v>
      </c>
      <c r="C263" s="26">
        <v>3.1708556421780072</v>
      </c>
      <c r="D263" s="26">
        <v>65.033153347050259</v>
      </c>
      <c r="E263" s="26">
        <f t="shared" si="16"/>
        <v>174.3970603197904</v>
      </c>
      <c r="F263" s="26">
        <f t="shared" si="17"/>
        <v>3.6129529637250144E-4</v>
      </c>
      <c r="G263" s="26">
        <f t="shared" si="18"/>
        <v>2.0716822617881137E-6</v>
      </c>
      <c r="H263" s="26">
        <f t="shared" si="19"/>
        <v>-5.6836768524661991</v>
      </c>
      <c r="I263" s="68" t="s">
        <v>60</v>
      </c>
    </row>
    <row r="264" spans="1:9" x14ac:dyDescent="0.25">
      <c r="A264" s="67" t="s">
        <v>133</v>
      </c>
      <c r="B264" s="26" t="s">
        <v>117</v>
      </c>
      <c r="C264" s="26">
        <v>2.5530470797228939</v>
      </c>
      <c r="D264" s="26">
        <v>35.606676364028957</v>
      </c>
      <c r="E264" s="26">
        <f t="shared" si="16"/>
        <v>140.41758938475917</v>
      </c>
      <c r="F264" s="26">
        <f t="shared" si="17"/>
        <v>1.9781486868904977E-4</v>
      </c>
      <c r="G264" s="26">
        <f t="shared" si="18"/>
        <v>1.4087613208272357E-6</v>
      </c>
      <c r="H264" s="26">
        <f t="shared" si="19"/>
        <v>-5.851162580934802</v>
      </c>
      <c r="I264" s="68" t="s">
        <v>60</v>
      </c>
    </row>
    <row r="265" spans="1:9" x14ac:dyDescent="0.25">
      <c r="A265" s="67" t="s">
        <v>133</v>
      </c>
      <c r="B265" s="26" t="s">
        <v>117</v>
      </c>
      <c r="C265" s="26">
        <v>2.444754724726474</v>
      </c>
      <c r="D265" s="26">
        <v>38.484576472161734</v>
      </c>
      <c r="E265" s="26">
        <f t="shared" si="16"/>
        <v>134.46150985995607</v>
      </c>
      <c r="F265" s="26">
        <f t="shared" si="17"/>
        <v>2.1380320262312077E-4</v>
      </c>
      <c r="G265" s="26">
        <f t="shared" si="18"/>
        <v>1.5900699229526755E-6</v>
      </c>
      <c r="H265" s="26">
        <f t="shared" si="19"/>
        <v>-5.7985837772614337</v>
      </c>
      <c r="I265" s="68" t="s">
        <v>60</v>
      </c>
    </row>
    <row r="266" spans="1:9" x14ac:dyDescent="0.25">
      <c r="A266" s="67" t="s">
        <v>133</v>
      </c>
      <c r="B266" s="26" t="s">
        <v>117</v>
      </c>
      <c r="C266" s="26">
        <v>1.276093078115093</v>
      </c>
      <c r="D266" s="26">
        <v>18.391265159920575</v>
      </c>
      <c r="E266" s="26">
        <f t="shared" ref="E266:E329" si="20">C266*$H$4</f>
        <v>70.185119296330114</v>
      </c>
      <c r="F266" s="26">
        <f t="shared" ref="F266:F329" si="21">D266*$C$4</f>
        <v>1.0217369533289209E-4</v>
      </c>
      <c r="G266" s="26">
        <f t="shared" si="18"/>
        <v>1.4557743344640097E-6</v>
      </c>
      <c r="H266" s="26">
        <f t="shared" si="19"/>
        <v>-5.8369059415701958</v>
      </c>
      <c r="I266" s="68" t="s">
        <v>60</v>
      </c>
    </row>
    <row r="267" spans="1:9" x14ac:dyDescent="0.25">
      <c r="A267" s="67" t="s">
        <v>133</v>
      </c>
      <c r="B267" s="26" t="s">
        <v>117</v>
      </c>
      <c r="C267" s="26">
        <v>0.96278521355610525</v>
      </c>
      <c r="D267" s="26">
        <v>15.440531257129019</v>
      </c>
      <c r="E267" s="26">
        <f t="shared" si="20"/>
        <v>52.953186745585789</v>
      </c>
      <c r="F267" s="26">
        <f t="shared" si="21"/>
        <v>8.5780729206272333E-5</v>
      </c>
      <c r="G267" s="26">
        <f t="shared" ref="G267:G330" si="22">F267/E267</f>
        <v>1.6199351630791714E-6</v>
      </c>
      <c r="H267" s="26">
        <f t="shared" ref="H267:H330" si="23">LOG(G267,10)</f>
        <v>-5.7905023674823326</v>
      </c>
      <c r="I267" s="68" t="s">
        <v>60</v>
      </c>
    </row>
    <row r="268" spans="1:9" x14ac:dyDescent="0.25">
      <c r="A268" s="67" t="s">
        <v>133</v>
      </c>
      <c r="B268" s="26" t="s">
        <v>117</v>
      </c>
      <c r="C268" s="26">
        <v>0.96278521355610525</v>
      </c>
      <c r="D268" s="26">
        <v>17.690249934866163</v>
      </c>
      <c r="E268" s="26">
        <f t="shared" si="20"/>
        <v>52.953186745585789</v>
      </c>
      <c r="F268" s="26">
        <f t="shared" si="21"/>
        <v>9.8279166304812016E-5</v>
      </c>
      <c r="G268" s="26">
        <f t="shared" si="22"/>
        <v>1.8559632072191507E-6</v>
      </c>
      <c r="H268" s="26">
        <f t="shared" si="23"/>
        <v>-5.731430637524527</v>
      </c>
      <c r="I268" s="68" t="s">
        <v>60</v>
      </c>
    </row>
    <row r="269" spans="1:9" x14ac:dyDescent="0.25">
      <c r="A269" s="67" t="s">
        <v>133</v>
      </c>
      <c r="B269" s="26" t="s">
        <v>117</v>
      </c>
      <c r="C269" s="26">
        <v>0.90218191624338318</v>
      </c>
      <c r="D269" s="26">
        <v>20.665433377569343</v>
      </c>
      <c r="E269" s="26">
        <f t="shared" si="20"/>
        <v>49.620005393386073</v>
      </c>
      <c r="F269" s="26">
        <f t="shared" si="21"/>
        <v>1.1480796320871858E-4</v>
      </c>
      <c r="G269" s="26">
        <f t="shared" si="22"/>
        <v>2.313743464929601E-6</v>
      </c>
      <c r="H269" s="26">
        <f t="shared" si="23"/>
        <v>-5.635684794883673</v>
      </c>
      <c r="I269" s="68" t="s">
        <v>60</v>
      </c>
    </row>
    <row r="270" spans="1:9" x14ac:dyDescent="0.25">
      <c r="A270" s="67" t="s">
        <v>133</v>
      </c>
      <c r="B270" s="26" t="s">
        <v>117</v>
      </c>
      <c r="C270" s="26">
        <v>0.30199517204020165</v>
      </c>
      <c r="D270" s="26">
        <v>6.1949494409750079</v>
      </c>
      <c r="E270" s="26">
        <f t="shared" si="20"/>
        <v>16.60973446221109</v>
      </c>
      <c r="F270" s="26">
        <f t="shared" si="21"/>
        <v>3.441638578319449E-5</v>
      </c>
      <c r="G270" s="26">
        <f t="shared" si="22"/>
        <v>2.0720611675939445E-6</v>
      </c>
      <c r="H270" s="26">
        <f t="shared" si="23"/>
        <v>-5.6835974282914661</v>
      </c>
      <c r="I270" s="68" t="s">
        <v>60</v>
      </c>
    </row>
    <row r="271" spans="1:9" x14ac:dyDescent="0.25">
      <c r="A271" s="67" t="s">
        <v>133</v>
      </c>
      <c r="B271" s="26" t="s">
        <v>117</v>
      </c>
      <c r="C271" s="26">
        <v>0.3052852926609933</v>
      </c>
      <c r="D271" s="26">
        <v>4.1192919810339239</v>
      </c>
      <c r="E271" s="26">
        <f t="shared" si="20"/>
        <v>16.790691096354632</v>
      </c>
      <c r="F271" s="26">
        <f t="shared" si="21"/>
        <v>2.2884955450188466E-5</v>
      </c>
      <c r="G271" s="26">
        <f t="shared" si="22"/>
        <v>1.3629549444309019E-6</v>
      </c>
      <c r="H271" s="26">
        <f t="shared" si="23"/>
        <v>-5.8655185005178252</v>
      </c>
      <c r="I271" s="68" t="s">
        <v>60</v>
      </c>
    </row>
    <row r="272" spans="1:9" x14ac:dyDescent="0.25">
      <c r="A272" s="67" t="s">
        <v>133</v>
      </c>
      <c r="B272" s="26" t="s">
        <v>117</v>
      </c>
      <c r="C272" s="26">
        <v>0.25118864315095807</v>
      </c>
      <c r="D272" s="26">
        <v>2.6863869433301186</v>
      </c>
      <c r="E272" s="26">
        <f t="shared" si="20"/>
        <v>13.815375373302693</v>
      </c>
      <c r="F272" s="26">
        <f t="shared" si="21"/>
        <v>1.4924371907389548E-5</v>
      </c>
      <c r="G272" s="26">
        <f t="shared" si="22"/>
        <v>1.080272631334355E-6</v>
      </c>
      <c r="H272" s="26">
        <f t="shared" si="23"/>
        <v>-5.9664666266037027</v>
      </c>
      <c r="I272" s="68" t="s">
        <v>60</v>
      </c>
    </row>
    <row r="273" spans="1:9" x14ac:dyDescent="0.25">
      <c r="A273" s="67" t="s">
        <v>133</v>
      </c>
      <c r="B273" s="26" t="s">
        <v>117</v>
      </c>
      <c r="C273" s="26">
        <v>0.24848153293501576</v>
      </c>
      <c r="D273" s="26">
        <v>1.8570817207197858</v>
      </c>
      <c r="E273" s="26">
        <f t="shared" si="20"/>
        <v>13.666484311425867</v>
      </c>
      <c r="F273" s="26">
        <f t="shared" si="21"/>
        <v>1.0317120670665478E-5</v>
      </c>
      <c r="G273" s="26">
        <f t="shared" si="22"/>
        <v>7.5492134155086595E-7</v>
      </c>
      <c r="H273" s="26">
        <f t="shared" si="23"/>
        <v>-6.1220982969933777</v>
      </c>
      <c r="I273" s="68" t="s">
        <v>60</v>
      </c>
    </row>
    <row r="274" spans="1:9" x14ac:dyDescent="0.25">
      <c r="A274" s="67" t="s">
        <v>133</v>
      </c>
      <c r="B274" s="26" t="s">
        <v>117</v>
      </c>
      <c r="C274" s="26">
        <v>0.24580359778697952</v>
      </c>
      <c r="D274" s="26">
        <v>1.6209114320822484</v>
      </c>
      <c r="E274" s="26">
        <f t="shared" si="20"/>
        <v>13.519197878283874</v>
      </c>
      <c r="F274" s="26">
        <f t="shared" si="21"/>
        <v>9.0050635115680473E-6</v>
      </c>
      <c r="G274" s="26">
        <f t="shared" si="22"/>
        <v>6.660945118669385E-7</v>
      </c>
      <c r="H274" s="26">
        <f t="shared" si="23"/>
        <v>-6.176464144598242</v>
      </c>
      <c r="I274" s="68" t="s">
        <v>60</v>
      </c>
    </row>
    <row r="275" spans="1:9" x14ac:dyDescent="0.25">
      <c r="A275" s="67" t="s">
        <v>133</v>
      </c>
      <c r="B275" s="26" t="s">
        <v>117</v>
      </c>
      <c r="C275" s="26">
        <v>0.30199517204020165</v>
      </c>
      <c r="D275" s="26">
        <v>1.6527155141334084</v>
      </c>
      <c r="E275" s="26">
        <f t="shared" si="20"/>
        <v>16.60973446221109</v>
      </c>
      <c r="F275" s="26">
        <f t="shared" si="21"/>
        <v>9.1817528562967139E-6</v>
      </c>
      <c r="G275" s="26">
        <f t="shared" si="22"/>
        <v>5.5279347645118446E-7</v>
      </c>
      <c r="H275" s="26">
        <f t="shared" si="23"/>
        <v>-6.2574370907387236</v>
      </c>
      <c r="I275" s="68" t="s">
        <v>60</v>
      </c>
    </row>
    <row r="276" spans="1:9" x14ac:dyDescent="0.25">
      <c r="A276" s="67" t="s">
        <v>133</v>
      </c>
      <c r="B276" s="26" t="s">
        <v>117</v>
      </c>
      <c r="C276" s="26">
        <v>0.38329169721956574</v>
      </c>
      <c r="D276" s="26">
        <v>2.2996302850756187</v>
      </c>
      <c r="E276" s="26">
        <f t="shared" si="20"/>
        <v>21.081043347076115</v>
      </c>
      <c r="F276" s="26">
        <f t="shared" si="21"/>
        <v>1.2775723805975661E-5</v>
      </c>
      <c r="G276" s="26">
        <f t="shared" si="22"/>
        <v>6.0602900888905106E-7</v>
      </c>
      <c r="H276" s="26">
        <f t="shared" si="23"/>
        <v>-6.2175065868916155</v>
      </c>
      <c r="I276" s="68" t="s">
        <v>60</v>
      </c>
    </row>
    <row r="277" spans="1:9" x14ac:dyDescent="0.25">
      <c r="A277" s="67" t="s">
        <v>133</v>
      </c>
      <c r="B277" s="26" t="s">
        <v>117</v>
      </c>
      <c r="C277" s="26">
        <v>0.38746751204561347</v>
      </c>
      <c r="D277" s="26">
        <v>2.6863869433301186</v>
      </c>
      <c r="E277" s="26">
        <f t="shared" si="20"/>
        <v>21.31071316250874</v>
      </c>
      <c r="F277" s="26">
        <f t="shared" si="21"/>
        <v>1.4924371907389548E-5</v>
      </c>
      <c r="G277" s="26">
        <f t="shared" si="22"/>
        <v>7.0032249946686537E-7</v>
      </c>
      <c r="H277" s="26">
        <f t="shared" si="23"/>
        <v>-6.15470192072135</v>
      </c>
      <c r="I277" s="68" t="s">
        <v>60</v>
      </c>
    </row>
    <row r="278" spans="1:9" x14ac:dyDescent="0.25">
      <c r="A278" s="67" t="s">
        <v>133</v>
      </c>
      <c r="B278" s="26" t="s">
        <v>117</v>
      </c>
      <c r="C278" s="26">
        <v>0.46583840930213477</v>
      </c>
      <c r="D278" s="26">
        <v>5.002772594482356</v>
      </c>
      <c r="E278" s="26">
        <f t="shared" si="20"/>
        <v>25.621112511617412</v>
      </c>
      <c r="F278" s="26">
        <f t="shared" si="21"/>
        <v>2.7793181080457533E-5</v>
      </c>
      <c r="G278" s="26">
        <f t="shared" si="22"/>
        <v>1.0847765126457814E-6</v>
      </c>
      <c r="H278" s="26">
        <f t="shared" si="23"/>
        <v>-5.9646597266285228</v>
      </c>
      <c r="I278" s="68" t="s">
        <v>60</v>
      </c>
    </row>
    <row r="279" spans="1:9" x14ac:dyDescent="0.25">
      <c r="A279" s="67" t="s">
        <v>133</v>
      </c>
      <c r="B279" s="26" t="s">
        <v>117</v>
      </c>
      <c r="C279" s="26">
        <v>0.59124122192161754</v>
      </c>
      <c r="D279" s="26">
        <v>6.9609846759684402</v>
      </c>
      <c r="E279" s="26">
        <f t="shared" si="20"/>
        <v>32.518267205688964</v>
      </c>
      <c r="F279" s="26">
        <f t="shared" si="21"/>
        <v>3.8672137088713555E-5</v>
      </c>
      <c r="G279" s="26">
        <f t="shared" si="22"/>
        <v>1.1892434748782676E-6</v>
      </c>
      <c r="H279" s="26">
        <f t="shared" si="23"/>
        <v>-5.9247292227814148</v>
      </c>
      <c r="I279" s="68" t="s">
        <v>60</v>
      </c>
    </row>
    <row r="280" spans="1:9" x14ac:dyDescent="0.25">
      <c r="A280" s="67" t="s">
        <v>133</v>
      </c>
      <c r="B280" s="26" t="s">
        <v>117</v>
      </c>
      <c r="C280" s="26">
        <v>0.61077654779050694</v>
      </c>
      <c r="D280" s="26">
        <v>7.6712258755402276</v>
      </c>
      <c r="E280" s="26">
        <f t="shared" si="20"/>
        <v>33.592710128477883</v>
      </c>
      <c r="F280" s="26">
        <f t="shared" si="21"/>
        <v>4.2617921530779042E-5</v>
      </c>
      <c r="G280" s="26">
        <f t="shared" si="22"/>
        <v>1.2686657720613654E-6</v>
      </c>
      <c r="H280" s="26">
        <f t="shared" si="23"/>
        <v>-5.8966527770132338</v>
      </c>
      <c r="I280" s="68" t="s">
        <v>60</v>
      </c>
    </row>
    <row r="281" spans="1:9" x14ac:dyDescent="0.25">
      <c r="A281" s="67" t="s">
        <v>133</v>
      </c>
      <c r="B281" s="26" t="s">
        <v>117</v>
      </c>
      <c r="C281" s="26">
        <v>0.75040223287523034</v>
      </c>
      <c r="D281" s="26">
        <v>8.2912506582809993</v>
      </c>
      <c r="E281" s="26">
        <f t="shared" si="20"/>
        <v>41.272122808137667</v>
      </c>
      <c r="F281" s="26">
        <f t="shared" si="21"/>
        <v>4.6062503657116664E-5</v>
      </c>
      <c r="G281" s="26">
        <f t="shared" si="22"/>
        <v>1.1160681962313427E-6</v>
      </c>
      <c r="H281" s="26">
        <f t="shared" si="23"/>
        <v>-5.9523092674575135</v>
      </c>
      <c r="I281" s="68" t="s">
        <v>60</v>
      </c>
    </row>
    <row r="282" spans="1:9" x14ac:dyDescent="0.25">
      <c r="A282" s="67" t="s">
        <v>133</v>
      </c>
      <c r="B282" s="26" t="s">
        <v>117</v>
      </c>
      <c r="C282" s="26">
        <v>1.0964781961431864</v>
      </c>
      <c r="D282" s="26">
        <v>6.8270307523208809</v>
      </c>
      <c r="E282" s="26">
        <f t="shared" si="20"/>
        <v>60.306300787875252</v>
      </c>
      <c r="F282" s="26">
        <f t="shared" si="21"/>
        <v>3.7927948624004894E-5</v>
      </c>
      <c r="G282" s="26">
        <f t="shared" si="22"/>
        <v>6.2892182290229972E-7</v>
      </c>
      <c r="H282" s="26">
        <f t="shared" si="23"/>
        <v>-6.2014033354644633</v>
      </c>
      <c r="I282" s="68" t="s">
        <v>60</v>
      </c>
    </row>
    <row r="283" spans="1:9" x14ac:dyDescent="0.25">
      <c r="A283" s="67" t="s">
        <v>133</v>
      </c>
      <c r="B283" s="26" t="s">
        <v>117</v>
      </c>
      <c r="C283" s="26">
        <v>1.1828813281147201</v>
      </c>
      <c r="D283" s="26">
        <v>7.3788236896751425</v>
      </c>
      <c r="E283" s="26">
        <f t="shared" si="20"/>
        <v>65.058473046309601</v>
      </c>
      <c r="F283" s="26">
        <f t="shared" si="21"/>
        <v>4.0993464942639685E-5</v>
      </c>
      <c r="G283" s="26">
        <f t="shared" si="22"/>
        <v>6.3010186103599327E-7</v>
      </c>
      <c r="H283" s="26">
        <f t="shared" si="23"/>
        <v>-6.2005892376734479</v>
      </c>
      <c r="I283" s="68" t="s">
        <v>60</v>
      </c>
    </row>
    <row r="284" spans="1:9" x14ac:dyDescent="0.25">
      <c r="A284" s="67" t="s">
        <v>133</v>
      </c>
      <c r="B284" s="26" t="s">
        <v>117</v>
      </c>
      <c r="C284" s="26">
        <v>1.0964781961431864</v>
      </c>
      <c r="D284" s="26">
        <v>8.6198097779993716</v>
      </c>
      <c r="E284" s="26">
        <f t="shared" si="20"/>
        <v>60.306300787875252</v>
      </c>
      <c r="F284" s="26">
        <f t="shared" si="21"/>
        <v>4.7887832099996508E-5</v>
      </c>
      <c r="G284" s="26">
        <f t="shared" si="22"/>
        <v>7.9407676269913891E-7</v>
      </c>
      <c r="H284" s="26">
        <f t="shared" si="23"/>
        <v>-6.1001375126796527</v>
      </c>
      <c r="I284" s="68" t="s">
        <v>60</v>
      </c>
    </row>
    <row r="285" spans="1:9" x14ac:dyDescent="0.25">
      <c r="A285" s="67" t="s">
        <v>133</v>
      </c>
      <c r="B285" s="26" t="s">
        <v>117</v>
      </c>
      <c r="C285" s="26">
        <v>1.2219651594718093</v>
      </c>
      <c r="D285" s="26">
        <v>11.096916630787812</v>
      </c>
      <c r="E285" s="26">
        <f t="shared" si="20"/>
        <v>67.208083770949514</v>
      </c>
      <c r="F285" s="26">
        <f t="shared" si="21"/>
        <v>6.1649536837710061E-5</v>
      </c>
      <c r="G285" s="26">
        <f t="shared" si="22"/>
        <v>9.1729347689507977E-7</v>
      </c>
      <c r="H285" s="26">
        <f t="shared" si="23"/>
        <v>-6.0374916948588524</v>
      </c>
      <c r="I285" s="68" t="s">
        <v>60</v>
      </c>
    </row>
    <row r="286" spans="1:9" x14ac:dyDescent="0.25">
      <c r="A286" s="67" t="s">
        <v>133</v>
      </c>
      <c r="B286" s="26" t="s">
        <v>117</v>
      </c>
      <c r="C286" s="26">
        <v>1.2487358734735639</v>
      </c>
      <c r="D286" s="26">
        <v>12.713761297194525</v>
      </c>
      <c r="E286" s="26">
        <f t="shared" si="20"/>
        <v>68.680473041046014</v>
      </c>
      <c r="F286" s="26">
        <f t="shared" si="21"/>
        <v>7.0632007206636259E-5</v>
      </c>
      <c r="G286" s="26">
        <f t="shared" si="22"/>
        <v>1.028414687307467E-6</v>
      </c>
      <c r="H286" s="26">
        <f t="shared" si="23"/>
        <v>-5.9878317296069294</v>
      </c>
      <c r="I286" s="68" t="s">
        <v>60</v>
      </c>
    </row>
    <row r="287" spans="1:9" x14ac:dyDescent="0.25">
      <c r="A287" s="67" t="s">
        <v>133</v>
      </c>
      <c r="B287" s="26" t="s">
        <v>117</v>
      </c>
      <c r="C287" s="26">
        <v>2.2661785141650679</v>
      </c>
      <c r="D287" s="26">
        <v>13.217572168711662</v>
      </c>
      <c r="E287" s="26">
        <f t="shared" si="20"/>
        <v>124.63981827907874</v>
      </c>
      <c r="F287" s="26">
        <f t="shared" si="21"/>
        <v>7.3430956492842565E-5</v>
      </c>
      <c r="G287" s="26">
        <f t="shared" si="22"/>
        <v>5.8914524673346882E-7</v>
      </c>
      <c r="H287" s="26">
        <f t="shared" si="23"/>
        <v>-6.2297776218878926</v>
      </c>
      <c r="I287" s="68" t="s">
        <v>60</v>
      </c>
    </row>
    <row r="288" spans="1:9" x14ac:dyDescent="0.25">
      <c r="A288" s="67" t="s">
        <v>133</v>
      </c>
      <c r="B288" s="26" t="s">
        <v>117</v>
      </c>
      <c r="C288" s="26">
        <v>2.5255323810302985</v>
      </c>
      <c r="D288" s="26">
        <v>10.883372772802364</v>
      </c>
      <c r="E288" s="26">
        <f t="shared" si="20"/>
        <v>138.90428095666641</v>
      </c>
      <c r="F288" s="26">
        <f t="shared" si="21"/>
        <v>6.046318207112425E-5</v>
      </c>
      <c r="G288" s="26">
        <f t="shared" si="22"/>
        <v>4.3528667118608665E-7</v>
      </c>
      <c r="H288" s="26">
        <f t="shared" si="23"/>
        <v>-6.3612246310713125</v>
      </c>
      <c r="I288" s="68" t="s">
        <v>60</v>
      </c>
    </row>
    <row r="289" spans="1:9" x14ac:dyDescent="0.25">
      <c r="A289" s="67" t="s">
        <v>133</v>
      </c>
      <c r="B289" s="26" t="s">
        <v>117</v>
      </c>
      <c r="C289" s="26">
        <v>2.8145681232806767</v>
      </c>
      <c r="D289" s="26">
        <v>8.6198097779993716</v>
      </c>
      <c r="E289" s="26">
        <f t="shared" si="20"/>
        <v>154.80124678043722</v>
      </c>
      <c r="F289" s="26">
        <f t="shared" si="21"/>
        <v>4.7887832099996508E-5</v>
      </c>
      <c r="G289" s="26">
        <f t="shared" si="22"/>
        <v>3.0935042899181779E-7</v>
      </c>
      <c r="H289" s="26">
        <f t="shared" si="23"/>
        <v>-6.5095492773855339</v>
      </c>
      <c r="I289" s="68" t="s">
        <v>60</v>
      </c>
    </row>
    <row r="290" spans="1:9" x14ac:dyDescent="0.25">
      <c r="A290" s="67" t="s">
        <v>133</v>
      </c>
      <c r="B290" s="26" t="s">
        <v>117</v>
      </c>
      <c r="C290" s="26">
        <v>2.8145681232806767</v>
      </c>
      <c r="D290" s="26">
        <v>10.883372772802364</v>
      </c>
      <c r="E290" s="26">
        <f t="shared" si="20"/>
        <v>154.80124678043722</v>
      </c>
      <c r="F290" s="26">
        <f t="shared" si="21"/>
        <v>6.046318207112425E-5</v>
      </c>
      <c r="G290" s="26">
        <f t="shared" si="22"/>
        <v>3.9058588563490298E-7</v>
      </c>
      <c r="H290" s="26">
        <f t="shared" si="23"/>
        <v>-6.4082834546007241</v>
      </c>
      <c r="I290" s="68" t="s">
        <v>60</v>
      </c>
    </row>
    <row r="291" spans="1:9" x14ac:dyDescent="0.25">
      <c r="A291" s="67" t="s">
        <v>133</v>
      </c>
      <c r="B291" s="26" t="s">
        <v>117</v>
      </c>
      <c r="C291" s="26">
        <v>3.2054008882605931</v>
      </c>
      <c r="D291" s="26">
        <v>10.468533992145572</v>
      </c>
      <c r="E291" s="26">
        <f t="shared" si="20"/>
        <v>176.29704885433262</v>
      </c>
      <c r="F291" s="26">
        <f t="shared" si="21"/>
        <v>5.8158522178586511E-5</v>
      </c>
      <c r="G291" s="26">
        <f t="shared" si="22"/>
        <v>3.2988936886085164E-7</v>
      </c>
      <c r="H291" s="26">
        <f t="shared" si="23"/>
        <v>-6.4816316799668199</v>
      </c>
      <c r="I291" s="68" t="s">
        <v>60</v>
      </c>
    </row>
    <row r="292" spans="1:9" x14ac:dyDescent="0.25">
      <c r="A292" s="67" t="s">
        <v>133</v>
      </c>
      <c r="B292" s="26" t="s">
        <v>117</v>
      </c>
      <c r="C292" s="26">
        <v>3.2403224914409448</v>
      </c>
      <c r="D292" s="26">
        <v>13.217572168711662</v>
      </c>
      <c r="E292" s="26">
        <f t="shared" si="20"/>
        <v>178.21773702925196</v>
      </c>
      <c r="F292" s="26">
        <f t="shared" si="21"/>
        <v>7.3430956492842565E-5</v>
      </c>
      <c r="G292" s="26">
        <f t="shared" si="22"/>
        <v>4.1202945182044309E-7</v>
      </c>
      <c r="H292" s="26">
        <f t="shared" si="23"/>
        <v>-6.3850717395349514</v>
      </c>
      <c r="I292" s="68" t="s">
        <v>60</v>
      </c>
    </row>
    <row r="293" spans="1:9" x14ac:dyDescent="0.25">
      <c r="A293" s="67" t="s">
        <v>133</v>
      </c>
      <c r="B293" s="26" t="s">
        <v>117</v>
      </c>
      <c r="C293" s="26">
        <v>3.5722445018714644</v>
      </c>
      <c r="D293" s="26">
        <v>14.010968157304811</v>
      </c>
      <c r="E293" s="26">
        <f t="shared" si="20"/>
        <v>196.47344760293055</v>
      </c>
      <c r="F293" s="26">
        <f t="shared" si="21"/>
        <v>7.7838711985026731E-5</v>
      </c>
      <c r="G293" s="26">
        <f t="shared" si="22"/>
        <v>3.961792951398574E-7</v>
      </c>
      <c r="H293" s="26">
        <f t="shared" si="23"/>
        <v>-6.402108225015219</v>
      </c>
      <c r="I293" s="68" t="s">
        <v>60</v>
      </c>
    </row>
    <row r="294" spans="1:9" x14ac:dyDescent="0.25">
      <c r="A294" s="67" t="s">
        <v>133</v>
      </c>
      <c r="B294" s="26" t="s">
        <v>117</v>
      </c>
      <c r="C294" s="26">
        <v>3.7711220494241959</v>
      </c>
      <c r="D294" s="26">
        <v>16.688508072494187</v>
      </c>
      <c r="E294" s="26">
        <f t="shared" si="20"/>
        <v>207.41171271833079</v>
      </c>
      <c r="F294" s="26">
        <f t="shared" si="21"/>
        <v>9.2713933736078818E-5</v>
      </c>
      <c r="G294" s="26">
        <f t="shared" si="22"/>
        <v>4.4700433028093341E-7</v>
      </c>
      <c r="H294" s="26">
        <f t="shared" si="23"/>
        <v>-6.3496882696913168</v>
      </c>
      <c r="I294" s="68" t="s">
        <v>60</v>
      </c>
    </row>
    <row r="295" spans="1:9" x14ac:dyDescent="0.25">
      <c r="A295" s="67" t="s">
        <v>133</v>
      </c>
      <c r="B295" s="26" t="s">
        <v>117</v>
      </c>
      <c r="C295" s="26">
        <v>7.4634766162246837</v>
      </c>
      <c r="D295" s="26">
        <v>11.763018470690049</v>
      </c>
      <c r="E295" s="26">
        <f t="shared" si="20"/>
        <v>410.49121389235762</v>
      </c>
      <c r="F295" s="26">
        <f t="shared" si="21"/>
        <v>6.5350102614944715E-5</v>
      </c>
      <c r="G295" s="26">
        <f t="shared" si="22"/>
        <v>1.5919975971052416E-7</v>
      </c>
      <c r="H295" s="26">
        <f t="shared" si="23"/>
        <v>-6.7980575921038273</v>
      </c>
      <c r="I295" s="68" t="s">
        <v>60</v>
      </c>
    </row>
    <row r="296" spans="1:9" x14ac:dyDescent="0.25">
      <c r="A296" s="67" t="s">
        <v>133</v>
      </c>
      <c r="B296" s="26" t="s">
        <v>117</v>
      </c>
      <c r="C296" s="26">
        <v>3.1708556421780072</v>
      </c>
      <c r="D296" s="26">
        <v>29.31860156493703</v>
      </c>
      <c r="E296" s="26">
        <f t="shared" si="20"/>
        <v>174.3970603197904</v>
      </c>
      <c r="F296" s="26">
        <f t="shared" si="21"/>
        <v>1.6288111980520572E-4</v>
      </c>
      <c r="G296" s="26">
        <f t="shared" si="22"/>
        <v>9.3396711794643789E-7</v>
      </c>
      <c r="H296" s="26">
        <f t="shared" si="23"/>
        <v>-6.0296684136476353</v>
      </c>
      <c r="I296" s="68" t="s">
        <v>60</v>
      </c>
    </row>
    <row r="297" spans="1:9" x14ac:dyDescent="0.25">
      <c r="A297" s="67" t="s">
        <v>133</v>
      </c>
      <c r="B297" s="26" t="s">
        <v>117</v>
      </c>
      <c r="C297" s="26">
        <v>4.4366873309786161</v>
      </c>
      <c r="D297" s="26">
        <v>37.743997335971741</v>
      </c>
      <c r="E297" s="26">
        <f t="shared" si="20"/>
        <v>244.01780320382389</v>
      </c>
      <c r="F297" s="26">
        <f t="shared" si="21"/>
        <v>2.096888740887319E-4</v>
      </c>
      <c r="G297" s="26">
        <f t="shared" si="22"/>
        <v>8.5931793228046712E-7</v>
      </c>
      <c r="H297" s="26">
        <f t="shared" si="23"/>
        <v>-6.0658461252385996</v>
      </c>
      <c r="I297" s="68" t="s">
        <v>60</v>
      </c>
    </row>
    <row r="298" spans="1:9" x14ac:dyDescent="0.25">
      <c r="A298" s="67" t="s">
        <v>134</v>
      </c>
      <c r="B298" s="26" t="s">
        <v>117</v>
      </c>
      <c r="C298" s="26">
        <v>0.13692116580055771</v>
      </c>
      <c r="D298" s="26">
        <v>0.85041370391657545</v>
      </c>
      <c r="E298" s="26">
        <f t="shared" si="20"/>
        <v>7.530664119030674</v>
      </c>
      <c r="F298" s="26">
        <f t="shared" si="21"/>
        <v>4.7245205773143083E-6</v>
      </c>
      <c r="G298" s="26">
        <f t="shared" si="22"/>
        <v>6.2737103961057226E-7</v>
      </c>
      <c r="H298" s="26">
        <f t="shared" si="23"/>
        <v>-6.2024755328611167</v>
      </c>
      <c r="I298" s="68" t="s">
        <v>60</v>
      </c>
    </row>
    <row r="299" spans="1:9" x14ac:dyDescent="0.25">
      <c r="A299" s="67" t="s">
        <v>134</v>
      </c>
      <c r="B299" s="26" t="s">
        <v>117</v>
      </c>
      <c r="C299" s="26">
        <v>0.29233603545747222</v>
      </c>
      <c r="D299" s="26">
        <v>1.4940185451080925</v>
      </c>
      <c r="E299" s="26">
        <f t="shared" si="20"/>
        <v>16.07848195016097</v>
      </c>
      <c r="F299" s="26">
        <f t="shared" si="21"/>
        <v>8.3001030283782925E-6</v>
      </c>
      <c r="G299" s="26">
        <f t="shared" si="22"/>
        <v>5.1622429618084658E-7</v>
      </c>
      <c r="H299" s="26">
        <f t="shared" si="23"/>
        <v>-6.2871615591703742</v>
      </c>
      <c r="I299" s="68" t="s">
        <v>60</v>
      </c>
    </row>
    <row r="300" spans="1:9" x14ac:dyDescent="0.25">
      <c r="A300" s="67" t="s">
        <v>134</v>
      </c>
      <c r="B300" s="26" t="s">
        <v>117</v>
      </c>
      <c r="C300" s="26">
        <v>0.27393470624862976</v>
      </c>
      <c r="D300" s="26">
        <v>2.8925163307117963</v>
      </c>
      <c r="E300" s="26">
        <f t="shared" si="20"/>
        <v>15.066408843674637</v>
      </c>
      <c r="F300" s="26">
        <f t="shared" si="21"/>
        <v>1.6069535170621091E-5</v>
      </c>
      <c r="G300" s="26">
        <f t="shared" si="22"/>
        <v>1.0665803203241494E-6</v>
      </c>
      <c r="H300" s="26">
        <f t="shared" si="23"/>
        <v>-5.9720064338290992</v>
      </c>
      <c r="I300" s="68" t="s">
        <v>60</v>
      </c>
    </row>
    <row r="301" spans="1:9" x14ac:dyDescent="0.25">
      <c r="A301" s="67" t="s">
        <v>134</v>
      </c>
      <c r="B301" s="26" t="s">
        <v>117</v>
      </c>
      <c r="C301" s="26">
        <v>0.29874050970698457</v>
      </c>
      <c r="D301" s="26">
        <v>3.5128855868929199</v>
      </c>
      <c r="E301" s="26">
        <f t="shared" si="20"/>
        <v>16.430728033884151</v>
      </c>
      <c r="F301" s="26">
        <f t="shared" si="21"/>
        <v>1.9516031038293999E-5</v>
      </c>
      <c r="G301" s="26">
        <f t="shared" si="22"/>
        <v>1.1877764027283031E-6</v>
      </c>
      <c r="H301" s="26">
        <f t="shared" si="23"/>
        <v>-5.9252653069986199</v>
      </c>
      <c r="I301" s="68" t="s">
        <v>60</v>
      </c>
    </row>
    <row r="302" spans="1:9" x14ac:dyDescent="0.25">
      <c r="A302" s="67" t="s">
        <v>134</v>
      </c>
      <c r="B302" s="26" t="s">
        <v>117</v>
      </c>
      <c r="C302" s="26">
        <v>0.33293000797355993</v>
      </c>
      <c r="D302" s="26">
        <v>3.3789858111639068</v>
      </c>
      <c r="E302" s="26">
        <f t="shared" si="20"/>
        <v>18.311150438545795</v>
      </c>
      <c r="F302" s="26">
        <f t="shared" si="21"/>
        <v>1.8772143395355037E-5</v>
      </c>
      <c r="G302" s="26">
        <f t="shared" si="22"/>
        <v>1.0251755321631147E-6</v>
      </c>
      <c r="H302" s="26">
        <f t="shared" si="23"/>
        <v>-5.9892017676588329</v>
      </c>
      <c r="I302" s="68" t="s">
        <v>60</v>
      </c>
    </row>
    <row r="303" spans="1:9" x14ac:dyDescent="0.25">
      <c r="A303" s="67" t="s">
        <v>134</v>
      </c>
      <c r="B303" s="26" t="s">
        <v>117</v>
      </c>
      <c r="C303" s="26">
        <v>0.27993604566431834</v>
      </c>
      <c r="D303" s="26">
        <v>4.7016065606836754</v>
      </c>
      <c r="E303" s="26">
        <f t="shared" si="20"/>
        <v>15.396482511537508</v>
      </c>
      <c r="F303" s="26">
        <f t="shared" si="21"/>
        <v>2.6120036448242642E-5</v>
      </c>
      <c r="G303" s="26">
        <f t="shared" si="22"/>
        <v>1.6964937561984909E-6</v>
      </c>
      <c r="H303" s="26">
        <f t="shared" si="23"/>
        <v>-5.7704477343999603</v>
      </c>
      <c r="I303" s="68" t="s">
        <v>60</v>
      </c>
    </row>
    <row r="304" spans="1:9" x14ac:dyDescent="0.25">
      <c r="A304" s="67" t="s">
        <v>134</v>
      </c>
      <c r="B304" s="26" t="s">
        <v>117</v>
      </c>
      <c r="C304" s="26">
        <v>0.37507459332795684</v>
      </c>
      <c r="D304" s="26">
        <v>4.7016065606836754</v>
      </c>
      <c r="E304" s="26">
        <f t="shared" si="20"/>
        <v>20.629102633037625</v>
      </c>
      <c r="F304" s="26">
        <f t="shared" si="21"/>
        <v>2.6120036448242642E-5</v>
      </c>
      <c r="G304" s="26">
        <f t="shared" si="22"/>
        <v>1.2661741478958593E-6</v>
      </c>
      <c r="H304" s="26">
        <f t="shared" si="23"/>
        <v>-5.897506557929372</v>
      </c>
      <c r="I304" s="68" t="s">
        <v>60</v>
      </c>
    </row>
    <row r="305" spans="1:9" x14ac:dyDescent="0.25">
      <c r="A305" s="67" t="s">
        <v>134</v>
      </c>
      <c r="B305" s="26" t="s">
        <v>117</v>
      </c>
      <c r="C305" s="26">
        <v>0.38329169721956574</v>
      </c>
      <c r="D305" s="26">
        <v>5.3866407683025317</v>
      </c>
      <c r="E305" s="26">
        <f t="shared" si="20"/>
        <v>21.081043347076115</v>
      </c>
      <c r="F305" s="26">
        <f t="shared" si="21"/>
        <v>2.9925782046125177E-5</v>
      </c>
      <c r="G305" s="26">
        <f t="shared" si="22"/>
        <v>1.4195588687632866E-6</v>
      </c>
      <c r="H305" s="26">
        <f t="shared" si="23"/>
        <v>-5.8478465926774481</v>
      </c>
      <c r="I305" s="68" t="s">
        <v>60</v>
      </c>
    </row>
    <row r="306" spans="1:9" x14ac:dyDescent="0.25">
      <c r="A306" s="67" t="s">
        <v>134</v>
      </c>
      <c r="B306" s="26" t="s">
        <v>117</v>
      </c>
      <c r="C306" s="26">
        <v>0.47604395954208567</v>
      </c>
      <c r="D306" s="26">
        <v>4.887918104804883</v>
      </c>
      <c r="E306" s="26">
        <f t="shared" si="20"/>
        <v>26.182417774814713</v>
      </c>
      <c r="F306" s="26">
        <f t="shared" si="21"/>
        <v>2.715510058224935E-5</v>
      </c>
      <c r="G306" s="26">
        <f t="shared" si="22"/>
        <v>1.037150228668732E-6</v>
      </c>
      <c r="H306" s="26">
        <f t="shared" si="23"/>
        <v>-5.9841583325632755</v>
      </c>
      <c r="I306" s="68" t="s">
        <v>60</v>
      </c>
    </row>
    <row r="307" spans="1:9" x14ac:dyDescent="0.25">
      <c r="A307" s="67" t="s">
        <v>134</v>
      </c>
      <c r="B307" s="26" t="s">
        <v>117</v>
      </c>
      <c r="C307" s="26">
        <v>0.57233072187190037</v>
      </c>
      <c r="D307" s="26">
        <v>3.1263031906766559</v>
      </c>
      <c r="E307" s="26">
        <f t="shared" si="20"/>
        <v>31.47818970295452</v>
      </c>
      <c r="F307" s="26">
        <f t="shared" si="21"/>
        <v>1.7368351059314757E-5</v>
      </c>
      <c r="G307" s="26">
        <f t="shared" si="22"/>
        <v>5.5175825621524149E-7</v>
      </c>
      <c r="H307" s="26">
        <f t="shared" si="23"/>
        <v>-6.2582511595674966</v>
      </c>
      <c r="I307" s="68" t="s">
        <v>60</v>
      </c>
    </row>
    <row r="308" spans="1:9" x14ac:dyDescent="0.25">
      <c r="A308" s="67" t="s">
        <v>134</v>
      </c>
      <c r="B308" s="26" t="s">
        <v>117</v>
      </c>
      <c r="C308" s="26">
        <v>0.64478030701350053</v>
      </c>
      <c r="D308" s="26">
        <v>2.3358707873651605</v>
      </c>
      <c r="E308" s="26">
        <f t="shared" si="20"/>
        <v>35.46291688574253</v>
      </c>
      <c r="F308" s="26">
        <f t="shared" si="21"/>
        <v>1.2977059929806448E-5</v>
      </c>
      <c r="G308" s="26">
        <f t="shared" si="22"/>
        <v>3.6593323588178192E-7</v>
      </c>
      <c r="H308" s="26">
        <f t="shared" si="23"/>
        <v>-6.436598143930861</v>
      </c>
      <c r="I308" s="68" t="s">
        <v>60</v>
      </c>
    </row>
    <row r="309" spans="1:9" x14ac:dyDescent="0.25">
      <c r="A309" s="67" t="s">
        <v>134</v>
      </c>
      <c r="B309" s="26" t="s">
        <v>117</v>
      </c>
      <c r="C309" s="26">
        <v>0.72640106222617795</v>
      </c>
      <c r="D309" s="26">
        <v>3.5128855868929199</v>
      </c>
      <c r="E309" s="26">
        <f t="shared" si="20"/>
        <v>39.952058422439791</v>
      </c>
      <c r="F309" s="26">
        <f t="shared" si="21"/>
        <v>1.9516031038293999E-5</v>
      </c>
      <c r="G309" s="26">
        <f t="shared" si="22"/>
        <v>4.8848624598857886E-7</v>
      </c>
      <c r="H309" s="26">
        <f t="shared" si="23"/>
        <v>-6.3111476599397971</v>
      </c>
      <c r="I309" s="68" t="s">
        <v>60</v>
      </c>
    </row>
    <row r="310" spans="1:9" x14ac:dyDescent="0.25">
      <c r="A310" s="67" t="s">
        <v>134</v>
      </c>
      <c r="B310" s="26" t="s">
        <v>117</v>
      </c>
      <c r="C310" s="26">
        <v>0.71857249278228652</v>
      </c>
      <c r="D310" s="26">
        <v>4.7016065606836754</v>
      </c>
      <c r="E310" s="26">
        <f t="shared" si="20"/>
        <v>39.521487103025756</v>
      </c>
      <c r="F310" s="26">
        <f t="shared" si="21"/>
        <v>2.6120036448242642E-5</v>
      </c>
      <c r="G310" s="26">
        <f t="shared" si="22"/>
        <v>6.6090722700166056E-7</v>
      </c>
      <c r="H310" s="26">
        <f t="shared" si="23"/>
        <v>-6.1798594991058415</v>
      </c>
      <c r="I310" s="68" t="s">
        <v>60</v>
      </c>
    </row>
    <row r="311" spans="1:9" x14ac:dyDescent="0.25">
      <c r="A311" s="67" t="s">
        <v>134</v>
      </c>
      <c r="B311" s="26" t="s">
        <v>117</v>
      </c>
      <c r="C311" s="26">
        <v>0.61077654779050694</v>
      </c>
      <c r="D311" s="26">
        <v>6.0527247559262261</v>
      </c>
      <c r="E311" s="26">
        <f t="shared" si="20"/>
        <v>33.592710128477883</v>
      </c>
      <c r="F311" s="26">
        <f t="shared" si="21"/>
        <v>3.3626248644034588E-5</v>
      </c>
      <c r="G311" s="26">
        <f t="shared" si="22"/>
        <v>1.0009983867162975E-6</v>
      </c>
      <c r="H311" s="26">
        <f t="shared" si="23"/>
        <v>-5.9995666224615141</v>
      </c>
      <c r="I311" s="68" t="s">
        <v>60</v>
      </c>
    </row>
    <row r="312" spans="1:9" x14ac:dyDescent="0.25">
      <c r="A312" s="67" t="s">
        <v>134</v>
      </c>
      <c r="B312" s="26" t="s">
        <v>117</v>
      </c>
      <c r="C312" s="26">
        <v>0.71082829339610187</v>
      </c>
      <c r="D312" s="26">
        <v>6.6702946388435223</v>
      </c>
      <c r="E312" s="26">
        <f t="shared" si="20"/>
        <v>39.095556136785603</v>
      </c>
      <c r="F312" s="26">
        <f t="shared" si="21"/>
        <v>3.7057192438019568E-5</v>
      </c>
      <c r="G312" s="26">
        <f t="shared" si="22"/>
        <v>9.4786201041278679E-7</v>
      </c>
      <c r="H312" s="26">
        <f t="shared" si="23"/>
        <v>-6.023254882575686</v>
      </c>
      <c r="I312" s="68" t="s">
        <v>60</v>
      </c>
    </row>
    <row r="313" spans="1:9" x14ac:dyDescent="0.25">
      <c r="A313" s="67" t="s">
        <v>134</v>
      </c>
      <c r="B313" s="26" t="s">
        <v>117</v>
      </c>
      <c r="C313" s="26">
        <v>0.96278521355610525</v>
      </c>
      <c r="D313" s="26">
        <v>7.9450088442473605</v>
      </c>
      <c r="E313" s="26">
        <f t="shared" si="20"/>
        <v>52.953186745585789</v>
      </c>
      <c r="F313" s="26">
        <f t="shared" si="21"/>
        <v>4.413893802359645E-5</v>
      </c>
      <c r="G313" s="26">
        <f t="shared" si="22"/>
        <v>8.3354639704051242E-7</v>
      </c>
      <c r="H313" s="26">
        <f t="shared" si="23"/>
        <v>-6.0790702213694319</v>
      </c>
      <c r="I313" s="68" t="s">
        <v>60</v>
      </c>
    </row>
    <row r="314" spans="1:9" x14ac:dyDescent="0.25">
      <c r="A314" s="67" t="s">
        <v>134</v>
      </c>
      <c r="B314" s="26" t="s">
        <v>117</v>
      </c>
      <c r="C314" s="26">
        <v>1.0163863491983487</v>
      </c>
      <c r="D314" s="26">
        <v>13.689302007744187</v>
      </c>
      <c r="E314" s="26">
        <f t="shared" si="20"/>
        <v>55.901249205909181</v>
      </c>
      <c r="F314" s="26">
        <f t="shared" si="21"/>
        <v>7.6051677820801041E-5</v>
      </c>
      <c r="G314" s="26">
        <f t="shared" si="22"/>
        <v>1.3604647284476392E-6</v>
      </c>
      <c r="H314" s="26">
        <f t="shared" si="23"/>
        <v>-5.8663127133029134</v>
      </c>
      <c r="I314" s="68" t="s">
        <v>60</v>
      </c>
    </row>
    <row r="315" spans="1:9" x14ac:dyDescent="0.25">
      <c r="A315" s="67" t="s">
        <v>134</v>
      </c>
      <c r="B315" s="26" t="s">
        <v>117</v>
      </c>
      <c r="C315" s="26">
        <v>0.94214478178446825</v>
      </c>
      <c r="D315" s="26">
        <v>15.683862810034414</v>
      </c>
      <c r="E315" s="26">
        <f t="shared" si="20"/>
        <v>51.817962998145752</v>
      </c>
      <c r="F315" s="26">
        <f t="shared" si="21"/>
        <v>8.7132571166857861E-5</v>
      </c>
      <c r="G315" s="26">
        <f t="shared" si="22"/>
        <v>1.6815128601248914E-6</v>
      </c>
      <c r="H315" s="26">
        <f t="shared" si="23"/>
        <v>-5.7742998068745193</v>
      </c>
      <c r="I315" s="68" t="s">
        <v>60</v>
      </c>
    </row>
    <row r="316" spans="1:9" x14ac:dyDescent="0.25">
      <c r="A316" s="67" t="s">
        <v>134</v>
      </c>
      <c r="B316" s="26" t="s">
        <v>117</v>
      </c>
      <c r="C316" s="26">
        <v>1.2487358734735639</v>
      </c>
      <c r="D316" s="26">
        <v>19.047642022687459</v>
      </c>
      <c r="E316" s="26">
        <f t="shared" si="20"/>
        <v>68.680473041046014</v>
      </c>
      <c r="F316" s="26">
        <f t="shared" si="21"/>
        <v>1.0582023345937477E-4</v>
      </c>
      <c r="G316" s="26">
        <f t="shared" si="22"/>
        <v>1.5407615698297922E-6</v>
      </c>
      <c r="H316" s="26">
        <f t="shared" si="23"/>
        <v>-5.8122645623969813</v>
      </c>
      <c r="I316" s="68" t="s">
        <v>60</v>
      </c>
    </row>
    <row r="317" spans="1:9" x14ac:dyDescent="0.25">
      <c r="A317" s="67" t="s">
        <v>134</v>
      </c>
      <c r="B317" s="26" t="s">
        <v>117</v>
      </c>
      <c r="C317" s="26">
        <v>1.3326186359659615</v>
      </c>
      <c r="D317" s="26">
        <v>17.969035419397205</v>
      </c>
      <c r="E317" s="26">
        <f t="shared" si="20"/>
        <v>73.294024978127879</v>
      </c>
      <c r="F317" s="26">
        <f t="shared" si="21"/>
        <v>9.9827974552206693E-5</v>
      </c>
      <c r="G317" s="26">
        <f t="shared" si="22"/>
        <v>1.3620206364979543E-6</v>
      </c>
      <c r="H317" s="26">
        <f t="shared" si="23"/>
        <v>-5.8658163122108311</v>
      </c>
      <c r="I317" s="68" t="s">
        <v>60</v>
      </c>
    </row>
    <row r="318" spans="1:9" x14ac:dyDescent="0.25">
      <c r="A318" s="67" t="s">
        <v>134</v>
      </c>
      <c r="B318" s="26" t="s">
        <v>117</v>
      </c>
      <c r="C318" s="26">
        <v>1.4376297746061091</v>
      </c>
      <c r="D318" s="26">
        <v>23.586756557850151</v>
      </c>
      <c r="E318" s="26">
        <f t="shared" si="20"/>
        <v>79.069637603336005</v>
      </c>
      <c r="F318" s="26">
        <f t="shared" si="21"/>
        <v>1.3103753643250085E-4</v>
      </c>
      <c r="G318" s="26">
        <f t="shared" si="22"/>
        <v>1.6572421526688807E-6</v>
      </c>
      <c r="H318" s="26">
        <f t="shared" si="23"/>
        <v>-5.7806140287658074</v>
      </c>
      <c r="I318" s="68" t="s">
        <v>60</v>
      </c>
    </row>
    <row r="319" spans="1:9" x14ac:dyDescent="0.25">
      <c r="A319" s="67" t="s">
        <v>134</v>
      </c>
      <c r="B319" s="26" t="s">
        <v>117</v>
      </c>
      <c r="C319" s="26">
        <v>1.3326186359659615</v>
      </c>
      <c r="D319" s="26">
        <v>32.187653811318377</v>
      </c>
      <c r="E319" s="26">
        <f t="shared" si="20"/>
        <v>73.294024978127879</v>
      </c>
      <c r="F319" s="26">
        <f t="shared" si="21"/>
        <v>1.7882029895176878E-4</v>
      </c>
      <c r="G319" s="26">
        <f t="shared" si="22"/>
        <v>2.4397663930331515E-6</v>
      </c>
      <c r="H319" s="26">
        <f t="shared" si="23"/>
        <v>-5.6126517552488062</v>
      </c>
      <c r="I319" s="68" t="s">
        <v>60</v>
      </c>
    </row>
    <row r="320" spans="1:9" x14ac:dyDescent="0.25">
      <c r="A320" s="67" t="s">
        <v>134</v>
      </c>
      <c r="B320" s="26" t="s">
        <v>117</v>
      </c>
      <c r="C320" s="26">
        <v>1.5848931924611156</v>
      </c>
      <c r="D320" s="26">
        <v>24.049554910702099</v>
      </c>
      <c r="E320" s="26">
        <f t="shared" si="20"/>
        <v>87.169125585361357</v>
      </c>
      <c r="F320" s="26">
        <f t="shared" si="21"/>
        <v>1.3360863839278944E-4</v>
      </c>
      <c r="G320" s="26">
        <f t="shared" si="22"/>
        <v>1.5327518487259765E-6</v>
      </c>
      <c r="H320" s="26">
        <f t="shared" si="23"/>
        <v>-5.8145281513768783</v>
      </c>
      <c r="I320" s="68" t="s">
        <v>60</v>
      </c>
    </row>
    <row r="321" spans="1:9" x14ac:dyDescent="0.25">
      <c r="A321" s="67" t="s">
        <v>134</v>
      </c>
      <c r="B321" s="26" t="s">
        <v>117</v>
      </c>
      <c r="C321" s="26">
        <v>1.6196149044917929</v>
      </c>
      <c r="D321" s="26">
        <v>20.991105591270202</v>
      </c>
      <c r="E321" s="26">
        <f t="shared" si="20"/>
        <v>89.078819747048612</v>
      </c>
      <c r="F321" s="26">
        <f t="shared" si="21"/>
        <v>1.1661725328483446E-4</v>
      </c>
      <c r="G321" s="26">
        <f t="shared" si="22"/>
        <v>1.3091468164484549E-6</v>
      </c>
      <c r="H321" s="26">
        <f t="shared" si="23"/>
        <v>-5.8830116460405657</v>
      </c>
      <c r="I321" s="68" t="s">
        <v>60</v>
      </c>
    </row>
    <row r="322" spans="1:9" x14ac:dyDescent="0.25">
      <c r="A322" s="67" t="s">
        <v>134</v>
      </c>
      <c r="B322" s="26" t="s">
        <v>117</v>
      </c>
      <c r="C322" s="26">
        <v>1.5848931924611156</v>
      </c>
      <c r="D322" s="26">
        <v>14.23177083453464</v>
      </c>
      <c r="E322" s="26">
        <f t="shared" si="20"/>
        <v>87.169125585361357</v>
      </c>
      <c r="F322" s="26">
        <f t="shared" si="21"/>
        <v>7.9065393525192443E-5</v>
      </c>
      <c r="G322" s="26">
        <f t="shared" si="22"/>
        <v>9.0703437707157856E-7</v>
      </c>
      <c r="H322" s="26">
        <f t="shared" si="23"/>
        <v>-6.0423762526427005</v>
      </c>
      <c r="I322" s="68" t="s">
        <v>60</v>
      </c>
    </row>
    <row r="323" spans="1:9" x14ac:dyDescent="0.25">
      <c r="A323" s="67" t="s">
        <v>134</v>
      </c>
      <c r="B323" s="26" t="s">
        <v>117</v>
      </c>
      <c r="C323" s="26">
        <v>2.1466671275519889</v>
      </c>
      <c r="D323" s="26">
        <v>13.167510328686129</v>
      </c>
      <c r="E323" s="26">
        <f t="shared" si="20"/>
        <v>118.06669201535939</v>
      </c>
      <c r="F323" s="26">
        <f t="shared" si="21"/>
        <v>7.3152835159367383E-5</v>
      </c>
      <c r="G323" s="26">
        <f t="shared" si="22"/>
        <v>6.1958909757419878E-7</v>
      </c>
      <c r="H323" s="26">
        <f t="shared" si="23"/>
        <v>-6.2078962327866565</v>
      </c>
      <c r="I323" s="68" t="s">
        <v>60</v>
      </c>
    </row>
    <row r="324" spans="1:9" x14ac:dyDescent="0.25">
      <c r="A324" s="67" t="s">
        <v>134</v>
      </c>
      <c r="B324" s="26" t="s">
        <v>117</v>
      </c>
      <c r="C324" s="26">
        <v>2.1700542358114334</v>
      </c>
      <c r="D324" s="26">
        <v>17.623247731212796</v>
      </c>
      <c r="E324" s="26">
        <f t="shared" si="20"/>
        <v>119.35298296962884</v>
      </c>
      <c r="F324" s="26">
        <f t="shared" si="21"/>
        <v>9.7906931840071096E-5</v>
      </c>
      <c r="G324" s="26">
        <f t="shared" si="22"/>
        <v>8.2031407514117173E-7</v>
      </c>
      <c r="H324" s="26">
        <f t="shared" si="23"/>
        <v>-6.0860198366585854</v>
      </c>
      <c r="I324" s="68" t="s">
        <v>60</v>
      </c>
    </row>
    <row r="325" spans="1:9" x14ac:dyDescent="0.25">
      <c r="A325" s="67" t="s">
        <v>134</v>
      </c>
      <c r="B325" s="26" t="s">
        <v>117</v>
      </c>
      <c r="C325" s="26">
        <v>2.4713893820895696</v>
      </c>
      <c r="D325" s="26">
        <v>21.402974390117347</v>
      </c>
      <c r="E325" s="26">
        <f t="shared" si="20"/>
        <v>135.92641601492633</v>
      </c>
      <c r="F325" s="26">
        <f t="shared" si="21"/>
        <v>1.1890541327842971E-4</v>
      </c>
      <c r="G325" s="26">
        <f t="shared" si="22"/>
        <v>8.7477781555994592E-7</v>
      </c>
      <c r="H325" s="26">
        <f t="shared" si="23"/>
        <v>-6.0581022392398705</v>
      </c>
      <c r="I325" s="68" t="s">
        <v>60</v>
      </c>
    </row>
    <row r="326" spans="1:9" x14ac:dyDescent="0.25">
      <c r="A326" s="67" t="s">
        <v>134</v>
      </c>
      <c r="B326" s="26" t="s">
        <v>117</v>
      </c>
      <c r="C326" s="26">
        <v>2.9392416569015238</v>
      </c>
      <c r="D326" s="26">
        <v>23.586756557850151</v>
      </c>
      <c r="E326" s="26">
        <f t="shared" si="20"/>
        <v>161.6582911295838</v>
      </c>
      <c r="F326" s="26">
        <f t="shared" si="21"/>
        <v>1.3103753643250085E-4</v>
      </c>
      <c r="G326" s="26">
        <f t="shared" si="22"/>
        <v>8.1058345672763766E-7</v>
      </c>
      <c r="H326" s="26">
        <f t="shared" si="23"/>
        <v>-6.091202264059925</v>
      </c>
      <c r="I326" s="68" t="s">
        <v>60</v>
      </c>
    </row>
    <row r="327" spans="1:9" x14ac:dyDescent="0.25">
      <c r="A327" s="67" t="s">
        <v>135</v>
      </c>
      <c r="B327" s="26" t="s">
        <v>117</v>
      </c>
      <c r="C327" s="26">
        <v>8.4082551575390047E-2</v>
      </c>
      <c r="D327" s="26">
        <v>0.39858075540880372</v>
      </c>
      <c r="E327" s="26">
        <f t="shared" si="20"/>
        <v>4.6245403366464526</v>
      </c>
      <c r="F327" s="26">
        <f t="shared" si="21"/>
        <v>2.2143375300489095E-6</v>
      </c>
      <c r="G327" s="26">
        <f t="shared" si="22"/>
        <v>4.7882327082363948E-7</v>
      </c>
      <c r="H327" s="26">
        <f t="shared" si="23"/>
        <v>-6.3198247510293966</v>
      </c>
      <c r="I327" s="68" t="s">
        <v>60</v>
      </c>
    </row>
    <row r="328" spans="1:9" x14ac:dyDescent="0.25">
      <c r="A328" s="67" t="s">
        <v>135</v>
      </c>
      <c r="B328" s="26" t="s">
        <v>117</v>
      </c>
      <c r="C328" s="26">
        <v>0.12022644346174136</v>
      </c>
      <c r="D328" s="26">
        <v>0.93718287197511096</v>
      </c>
      <c r="E328" s="26">
        <f t="shared" si="20"/>
        <v>6.6124543903957749</v>
      </c>
      <c r="F328" s="26">
        <f t="shared" si="21"/>
        <v>5.206571510972839E-6</v>
      </c>
      <c r="G328" s="26">
        <f t="shared" si="22"/>
        <v>7.8738864626954502E-7</v>
      </c>
      <c r="H328" s="26">
        <f t="shared" si="23"/>
        <v>-6.1038108517988192</v>
      </c>
      <c r="I328" s="68" t="s">
        <v>60</v>
      </c>
    </row>
    <row r="329" spans="1:9" x14ac:dyDescent="0.25">
      <c r="A329" s="67" t="s">
        <v>135</v>
      </c>
      <c r="B329" s="26" t="s">
        <v>117</v>
      </c>
      <c r="C329" s="26">
        <v>0.20667793688340122</v>
      </c>
      <c r="D329" s="26">
        <v>2.5742036881385872</v>
      </c>
      <c r="E329" s="26">
        <f t="shared" si="20"/>
        <v>11.367286528587067</v>
      </c>
      <c r="F329" s="26">
        <f t="shared" si="21"/>
        <v>1.430113160076993E-5</v>
      </c>
      <c r="G329" s="26">
        <f t="shared" si="22"/>
        <v>1.2580954623431607E-6</v>
      </c>
      <c r="H329" s="26">
        <f t="shared" si="23"/>
        <v>-5.9002864040450334</v>
      </c>
      <c r="I329" s="68" t="s">
        <v>60</v>
      </c>
    </row>
    <row r="330" spans="1:9" x14ac:dyDescent="0.25">
      <c r="A330" s="67" t="s">
        <v>135</v>
      </c>
      <c r="B330" s="26" t="s">
        <v>117</v>
      </c>
      <c r="C330" s="26">
        <v>0.25118864315095807</v>
      </c>
      <c r="D330" s="26">
        <v>0.78681924829798577</v>
      </c>
      <c r="E330" s="26">
        <f t="shared" ref="E330:E393" si="24">C330*$H$4</f>
        <v>13.815375373302693</v>
      </c>
      <c r="F330" s="26">
        <f t="shared" ref="F330:F393" si="25">D330*$C$4</f>
        <v>4.3712180460999213E-6</v>
      </c>
      <c r="G330" s="26">
        <f t="shared" si="22"/>
        <v>3.1640240876458657E-7</v>
      </c>
      <c r="H330" s="26">
        <f t="shared" si="23"/>
        <v>-6.4997602188874257</v>
      </c>
      <c r="I330" s="68" t="s">
        <v>60</v>
      </c>
    </row>
    <row r="331" spans="1:9" x14ac:dyDescent="0.25">
      <c r="A331" s="67" t="s">
        <v>135</v>
      </c>
      <c r="B331" s="26" t="s">
        <v>117</v>
      </c>
      <c r="C331" s="26">
        <v>0.4134953102188435</v>
      </c>
      <c r="D331" s="26">
        <v>1.465268353082765</v>
      </c>
      <c r="E331" s="26">
        <f t="shared" si="24"/>
        <v>22.742242062036393</v>
      </c>
      <c r="F331" s="26">
        <f t="shared" si="25"/>
        <v>8.140379739348695E-6</v>
      </c>
      <c r="G331" s="26">
        <f t="shared" ref="G331:G394" si="26">F331/E331</f>
        <v>3.5794095046316581E-7</v>
      </c>
      <c r="H331" s="26">
        <f t="shared" ref="H331:H394" si="27">LOG(G331,10)</f>
        <v>-6.4461886130298929</v>
      </c>
      <c r="I331" s="68" t="s">
        <v>60</v>
      </c>
    </row>
    <row r="332" spans="1:9" x14ac:dyDescent="0.25">
      <c r="A332" s="67" t="s">
        <v>135</v>
      </c>
      <c r="B332" s="26" t="s">
        <v>117</v>
      </c>
      <c r="C332" s="26">
        <v>0.50802180469130276</v>
      </c>
      <c r="D332" s="26">
        <v>3.0071386788421712</v>
      </c>
      <c r="E332" s="26">
        <f t="shared" si="24"/>
        <v>27.941199258021651</v>
      </c>
      <c r="F332" s="26">
        <f t="shared" si="25"/>
        <v>1.6706325993567619E-5</v>
      </c>
      <c r="G332" s="26">
        <f t="shared" si="26"/>
        <v>5.9791012688087797E-7</v>
      </c>
      <c r="H332" s="26">
        <f t="shared" si="27"/>
        <v>-6.2233640908159442</v>
      </c>
      <c r="I332" s="68" t="s">
        <v>60</v>
      </c>
    </row>
    <row r="333" spans="1:9" x14ac:dyDescent="0.25">
      <c r="A333" s="67" t="s">
        <v>135</v>
      </c>
      <c r="B333" s="26" t="s">
        <v>117</v>
      </c>
      <c r="C333" s="26">
        <v>0.41800018172907594</v>
      </c>
      <c r="D333" s="26">
        <v>4.5223966067954748</v>
      </c>
      <c r="E333" s="26">
        <f t="shared" si="24"/>
        <v>22.990009995099175</v>
      </c>
      <c r="F333" s="26">
        <f t="shared" si="25"/>
        <v>2.5124425593308193E-5</v>
      </c>
      <c r="G333" s="26">
        <f t="shared" si="26"/>
        <v>1.0928410034908212E-6</v>
      </c>
      <c r="H333" s="26">
        <f t="shared" si="27"/>
        <v>-5.961443018589585</v>
      </c>
      <c r="I333" s="68" t="s">
        <v>60</v>
      </c>
    </row>
    <row r="334" spans="1:9" x14ac:dyDescent="0.25">
      <c r="A334" s="67" t="s">
        <v>135</v>
      </c>
      <c r="B334" s="26" t="s">
        <v>117</v>
      </c>
      <c r="C334" s="26">
        <v>0.45093884388679212</v>
      </c>
      <c r="D334" s="26">
        <v>4.7016065606836754</v>
      </c>
      <c r="E334" s="26">
        <f t="shared" si="24"/>
        <v>24.801636413773565</v>
      </c>
      <c r="F334" s="26">
        <f t="shared" si="25"/>
        <v>2.6120036448242642E-5</v>
      </c>
      <c r="G334" s="26">
        <f t="shared" si="26"/>
        <v>1.053157784126571E-6</v>
      </c>
      <c r="H334" s="26">
        <f t="shared" si="27"/>
        <v>-5.977506557929372</v>
      </c>
      <c r="I334" s="68" t="s">
        <v>60</v>
      </c>
    </row>
    <row r="335" spans="1:9" x14ac:dyDescent="0.25">
      <c r="A335" s="67" t="s">
        <v>135</v>
      </c>
      <c r="B335" s="26" t="s">
        <v>117</v>
      </c>
      <c r="C335" s="26">
        <v>0.37507459332795684</v>
      </c>
      <c r="D335" s="26">
        <v>6.8011732259151572</v>
      </c>
      <c r="E335" s="26">
        <f t="shared" si="24"/>
        <v>20.629102633037625</v>
      </c>
      <c r="F335" s="26">
        <f t="shared" si="25"/>
        <v>3.7784295699528654E-5</v>
      </c>
      <c r="G335" s="26">
        <f t="shared" si="26"/>
        <v>1.8316015180910918E-6</v>
      </c>
      <c r="H335" s="26">
        <f t="shared" si="27"/>
        <v>-5.7371690051867557</v>
      </c>
      <c r="I335" s="68" t="s">
        <v>60</v>
      </c>
    </row>
    <row r="336" spans="1:9" x14ac:dyDescent="0.25">
      <c r="A336" s="67" t="s">
        <v>135</v>
      </c>
      <c r="B336" s="26" t="s">
        <v>117</v>
      </c>
      <c r="C336" s="26">
        <v>0.65180493912815807</v>
      </c>
      <c r="D336" s="26">
        <v>3.3139621933246874</v>
      </c>
      <c r="E336" s="26">
        <f t="shared" si="24"/>
        <v>35.849271652048692</v>
      </c>
      <c r="F336" s="26">
        <f t="shared" si="25"/>
        <v>1.8410901074026041E-5</v>
      </c>
      <c r="G336" s="26">
        <f t="shared" si="26"/>
        <v>5.1356415976093909E-7</v>
      </c>
      <c r="H336" s="26">
        <f t="shared" si="27"/>
        <v>-6.2894052921065864</v>
      </c>
      <c r="I336" s="68" t="s">
        <v>60</v>
      </c>
    </row>
    <row r="337" spans="1:9" x14ac:dyDescent="0.25">
      <c r="A337" s="67" t="s">
        <v>135</v>
      </c>
      <c r="B337" s="26" t="s">
        <v>117</v>
      </c>
      <c r="C337" s="26">
        <v>0.75857757502918377</v>
      </c>
      <c r="D337" s="26">
        <v>7.0706847363321019</v>
      </c>
      <c r="E337" s="26">
        <f t="shared" si="24"/>
        <v>41.72176662660511</v>
      </c>
      <c r="F337" s="26">
        <f t="shared" si="25"/>
        <v>3.9281581868511678E-5</v>
      </c>
      <c r="G337" s="26">
        <f t="shared" si="26"/>
        <v>9.4151290907855811E-7</v>
      </c>
      <c r="H337" s="26">
        <f t="shared" si="27"/>
        <v>-6.0261737209971304</v>
      </c>
      <c r="I337" s="68" t="s">
        <v>60</v>
      </c>
    </row>
    <row r="338" spans="1:9" x14ac:dyDescent="0.25">
      <c r="A338" s="67" t="s">
        <v>135</v>
      </c>
      <c r="B338" s="26" t="s">
        <v>117</v>
      </c>
      <c r="C338" s="26">
        <v>0.72640106222617795</v>
      </c>
      <c r="D338" s="26">
        <v>11.492961125887318</v>
      </c>
      <c r="E338" s="26">
        <f t="shared" si="24"/>
        <v>39.952058422439791</v>
      </c>
      <c r="F338" s="26">
        <f t="shared" si="25"/>
        <v>6.3849784032707319E-5</v>
      </c>
      <c r="G338" s="26">
        <f t="shared" si="26"/>
        <v>1.5981600586778512E-6</v>
      </c>
      <c r="H338" s="26">
        <f t="shared" si="27"/>
        <v>-5.7963797274503452</v>
      </c>
      <c r="I338" s="68" t="s">
        <v>60</v>
      </c>
    </row>
    <row r="339" spans="1:9" x14ac:dyDescent="0.25">
      <c r="A339" s="67" t="s">
        <v>135</v>
      </c>
      <c r="B339" s="26" t="s">
        <v>117</v>
      </c>
      <c r="C339" s="26">
        <v>1.6021599909302435</v>
      </c>
      <c r="D339" s="26">
        <v>4.1036900736986901</v>
      </c>
      <c r="E339" s="26">
        <f t="shared" si="24"/>
        <v>88.118799501163394</v>
      </c>
      <c r="F339" s="26">
        <f t="shared" si="25"/>
        <v>2.2798278187214947E-5</v>
      </c>
      <c r="G339" s="26">
        <f t="shared" si="26"/>
        <v>2.5872206970901768E-7</v>
      </c>
      <c r="H339" s="26">
        <f t="shared" si="27"/>
        <v>-6.5871665231812955</v>
      </c>
      <c r="I339" s="68" t="s">
        <v>60</v>
      </c>
    </row>
    <row r="340" spans="1:9" x14ac:dyDescent="0.25">
      <c r="A340" s="67" t="s">
        <v>135</v>
      </c>
      <c r="B340" s="26" t="s">
        <v>117</v>
      </c>
      <c r="C340" s="26">
        <v>1.4532921950830351</v>
      </c>
      <c r="D340" s="26">
        <v>7.642170941874717</v>
      </c>
      <c r="E340" s="26">
        <f t="shared" si="24"/>
        <v>79.931070729566926</v>
      </c>
      <c r="F340" s="26">
        <f t="shared" si="25"/>
        <v>4.2456505232637317E-5</v>
      </c>
      <c r="G340" s="26">
        <f t="shared" si="26"/>
        <v>5.3116397472369189E-7</v>
      </c>
      <c r="H340" s="26">
        <f t="shared" si="27"/>
        <v>-6.274771387911998</v>
      </c>
      <c r="I340" s="68" t="s">
        <v>60</v>
      </c>
    </row>
    <row r="341" spans="1:9" x14ac:dyDescent="0.25">
      <c r="A341" s="67" t="s">
        <v>135</v>
      </c>
      <c r="B341" s="26" t="s">
        <v>117</v>
      </c>
      <c r="C341" s="26">
        <v>1.5678124817304515</v>
      </c>
      <c r="D341" s="26">
        <v>9.838330079703427</v>
      </c>
      <c r="E341" s="26">
        <f t="shared" si="24"/>
        <v>86.229686495174832</v>
      </c>
      <c r="F341" s="26">
        <f t="shared" si="25"/>
        <v>5.4657389331685708E-5</v>
      </c>
      <c r="G341" s="26">
        <f t="shared" si="26"/>
        <v>6.3385814738807131E-7</v>
      </c>
      <c r="H341" s="26">
        <f t="shared" si="27"/>
        <v>-6.1980079230323746</v>
      </c>
      <c r="I341" s="68" t="s">
        <v>60</v>
      </c>
    </row>
    <row r="342" spans="1:9" x14ac:dyDescent="0.25">
      <c r="A342" s="67" t="s">
        <v>135</v>
      </c>
      <c r="B342" s="26" t="s">
        <v>117</v>
      </c>
      <c r="C342" s="26">
        <v>1.6021599909302435</v>
      </c>
      <c r="D342" s="26">
        <v>11.271795973426007</v>
      </c>
      <c r="E342" s="26">
        <f t="shared" si="24"/>
        <v>88.118799501163394</v>
      </c>
      <c r="F342" s="26">
        <f t="shared" si="25"/>
        <v>6.2621088741255605E-5</v>
      </c>
      <c r="G342" s="26">
        <f t="shared" si="26"/>
        <v>7.1064391589253151E-7</v>
      </c>
      <c r="H342" s="26">
        <f t="shared" si="27"/>
        <v>-6.1483479577804507</v>
      </c>
      <c r="I342" s="68" t="s">
        <v>60</v>
      </c>
    </row>
    <row r="343" spans="1:9" x14ac:dyDescent="0.25">
      <c r="A343" s="67" t="s">
        <v>135</v>
      </c>
      <c r="B343" s="26" t="s">
        <v>117</v>
      </c>
      <c r="C343" s="26">
        <v>0.97327438615815109</v>
      </c>
      <c r="D343" s="26">
        <v>13.167510328686129</v>
      </c>
      <c r="E343" s="26">
        <f t="shared" si="24"/>
        <v>53.530091238698311</v>
      </c>
      <c r="F343" s="26">
        <f t="shared" si="25"/>
        <v>7.3152835159367383E-5</v>
      </c>
      <c r="G343" s="26">
        <f t="shared" si="26"/>
        <v>1.366574079486778E-6</v>
      </c>
      <c r="H343" s="26">
        <f t="shared" si="27"/>
        <v>-5.8643668210219504</v>
      </c>
      <c r="I343" s="68" t="s">
        <v>60</v>
      </c>
    </row>
    <row r="344" spans="1:9" x14ac:dyDescent="0.25">
      <c r="A344" s="67" t="s">
        <v>135</v>
      </c>
      <c r="B344" s="26" t="s">
        <v>117</v>
      </c>
      <c r="C344" s="26">
        <v>1.1204997518893374</v>
      </c>
      <c r="D344" s="26">
        <v>19.047642022687459</v>
      </c>
      <c r="E344" s="26">
        <f t="shared" si="24"/>
        <v>61.627486353913554</v>
      </c>
      <c r="F344" s="26">
        <f t="shared" si="25"/>
        <v>1.0582023345937477E-4</v>
      </c>
      <c r="G344" s="26">
        <f t="shared" si="26"/>
        <v>1.7170947530079625E-6</v>
      </c>
      <c r="H344" s="26">
        <f t="shared" si="27"/>
        <v>-5.7652057388675697</v>
      </c>
      <c r="I344" s="68" t="s">
        <v>60</v>
      </c>
    </row>
    <row r="345" spans="1:9" x14ac:dyDescent="0.25">
      <c r="A345" s="67" t="s">
        <v>135</v>
      </c>
      <c r="B345" s="26" t="s">
        <v>117</v>
      </c>
      <c r="C345" s="26">
        <v>2.444754724726474</v>
      </c>
      <c r="D345" s="26">
        <v>34.789212334700117</v>
      </c>
      <c r="E345" s="26">
        <f t="shared" si="24"/>
        <v>134.46150985995607</v>
      </c>
      <c r="F345" s="26">
        <f t="shared" si="25"/>
        <v>1.932734018594451E-4</v>
      </c>
      <c r="G345" s="26">
        <f t="shared" si="26"/>
        <v>1.4373883058485854E-6</v>
      </c>
      <c r="H345" s="26">
        <f t="shared" si="27"/>
        <v>-5.8424258927519075</v>
      </c>
      <c r="I345" s="68" t="s">
        <v>60</v>
      </c>
    </row>
    <row r="346" spans="1:9" x14ac:dyDescent="0.25">
      <c r="A346" s="67" t="s">
        <v>135</v>
      </c>
      <c r="B346" s="26" t="s">
        <v>117</v>
      </c>
      <c r="C346" s="26">
        <v>2.4713893820895696</v>
      </c>
      <c r="D346" s="26">
        <v>29.78064142153308</v>
      </c>
      <c r="E346" s="26">
        <f t="shared" si="24"/>
        <v>135.92641601492633</v>
      </c>
      <c r="F346" s="26">
        <f t="shared" si="25"/>
        <v>1.6544800789740601E-4</v>
      </c>
      <c r="G346" s="26">
        <f t="shared" si="26"/>
        <v>1.2171880400292307E-6</v>
      </c>
      <c r="H346" s="26">
        <f t="shared" si="27"/>
        <v>-5.9146423236280556</v>
      </c>
      <c r="I346" s="68" t="s">
        <v>60</v>
      </c>
    </row>
    <row r="347" spans="1:9" x14ac:dyDescent="0.25">
      <c r="A347" s="67" t="s">
        <v>135</v>
      </c>
      <c r="B347" s="26" t="s">
        <v>117</v>
      </c>
      <c r="C347" s="26">
        <v>4.8911588172087406</v>
      </c>
      <c r="D347" s="26">
        <v>17.969035419397205</v>
      </c>
      <c r="E347" s="26">
        <f t="shared" si="24"/>
        <v>269.01373494648072</v>
      </c>
      <c r="F347" s="26">
        <f t="shared" si="25"/>
        <v>9.9827974552206693E-5</v>
      </c>
      <c r="G347" s="26">
        <f t="shared" si="26"/>
        <v>3.7108876456463125E-7</v>
      </c>
      <c r="H347" s="26">
        <f t="shared" si="27"/>
        <v>-6.4305221945637729</v>
      </c>
      <c r="I347" s="68" t="s">
        <v>60</v>
      </c>
    </row>
    <row r="348" spans="1:9" x14ac:dyDescent="0.25">
      <c r="A348" s="67" t="s">
        <v>135</v>
      </c>
      <c r="B348" s="26" t="s">
        <v>117</v>
      </c>
      <c r="C348" s="26">
        <v>3.6902757856182204</v>
      </c>
      <c r="D348" s="26">
        <v>22.251114521781094</v>
      </c>
      <c r="E348" s="26">
        <f t="shared" si="24"/>
        <v>202.96516820900212</v>
      </c>
      <c r="F348" s="26">
        <f t="shared" si="25"/>
        <v>1.2361730289878387E-4</v>
      </c>
      <c r="G348" s="26">
        <f t="shared" si="26"/>
        <v>6.0905673613656574E-7</v>
      </c>
      <c r="H348" s="26">
        <f t="shared" si="27"/>
        <v>-6.2153422491678931</v>
      </c>
      <c r="I348" s="68" t="s">
        <v>60</v>
      </c>
    </row>
    <row r="349" spans="1:9" x14ac:dyDescent="0.25">
      <c r="A349" s="67" t="s">
        <v>135</v>
      </c>
      <c r="B349" s="26" t="s">
        <v>117</v>
      </c>
      <c r="C349" s="26">
        <v>3.2403224914409448</v>
      </c>
      <c r="D349" s="26">
        <v>27.023397816610888</v>
      </c>
      <c r="E349" s="26">
        <f t="shared" si="24"/>
        <v>178.21773702925196</v>
      </c>
      <c r="F349" s="26">
        <f t="shared" si="25"/>
        <v>1.5012998787006051E-4</v>
      </c>
      <c r="G349" s="26">
        <f t="shared" si="26"/>
        <v>8.4239644365711343E-7</v>
      </c>
      <c r="H349" s="26">
        <f t="shared" si="27"/>
        <v>-6.0744834752785897</v>
      </c>
      <c r="I349" s="68" t="s">
        <v>60</v>
      </c>
    </row>
    <row r="350" spans="1:9" x14ac:dyDescent="0.25">
      <c r="A350" s="67" t="s">
        <v>135</v>
      </c>
      <c r="B350" s="26" t="s">
        <v>117</v>
      </c>
      <c r="C350" s="26">
        <v>4.3415725111228856</v>
      </c>
      <c r="D350" s="26">
        <v>42.250590357030575</v>
      </c>
      <c r="E350" s="26">
        <f t="shared" si="24"/>
        <v>238.7864881117587</v>
      </c>
      <c r="F350" s="26">
        <f t="shared" si="25"/>
        <v>2.3472550198350321E-4</v>
      </c>
      <c r="G350" s="26">
        <f t="shared" si="26"/>
        <v>9.8299323315833996E-7</v>
      </c>
      <c r="H350" s="26">
        <f t="shared" si="27"/>
        <v>-6.0074494718037821</v>
      </c>
      <c r="I350" s="68" t="s">
        <v>60</v>
      </c>
    </row>
    <row r="351" spans="1:9" x14ac:dyDescent="0.25">
      <c r="A351" s="67" t="s">
        <v>135</v>
      </c>
      <c r="B351" s="26" t="s">
        <v>117</v>
      </c>
      <c r="C351" s="26">
        <v>4.7863009232263849</v>
      </c>
      <c r="D351" s="26">
        <v>38.338815307690062</v>
      </c>
      <c r="E351" s="26">
        <f t="shared" si="24"/>
        <v>263.24655077745115</v>
      </c>
      <c r="F351" s="26">
        <f t="shared" si="25"/>
        <v>2.1299341837605591E-4</v>
      </c>
      <c r="G351" s="26">
        <f t="shared" si="26"/>
        <v>8.0910240892812583E-7</v>
      </c>
      <c r="H351" s="26">
        <f t="shared" si="27"/>
        <v>-6.0919965058072565</v>
      </c>
      <c r="I351" s="68" t="s">
        <v>60</v>
      </c>
    </row>
    <row r="352" spans="1:9" x14ac:dyDescent="0.25">
      <c r="A352" s="67" t="s">
        <v>135</v>
      </c>
      <c r="B352" s="26" t="s">
        <v>117</v>
      </c>
      <c r="C352" s="26">
        <v>5.510315562821571</v>
      </c>
      <c r="D352" s="26">
        <v>30.960765112563266</v>
      </c>
      <c r="E352" s="26">
        <f t="shared" si="24"/>
        <v>303.06735595518643</v>
      </c>
      <c r="F352" s="26">
        <f t="shared" si="25"/>
        <v>1.7200425062535149E-4</v>
      </c>
      <c r="G352" s="26">
        <f t="shared" si="26"/>
        <v>5.6754463074137615E-7</v>
      </c>
      <c r="H352" s="26">
        <f t="shared" si="27"/>
        <v>-6.2459999806149016</v>
      </c>
      <c r="I352" s="68" t="s">
        <v>60</v>
      </c>
    </row>
    <row r="353" spans="1:9" x14ac:dyDescent="0.25">
      <c r="A353" s="67" t="s">
        <v>135</v>
      </c>
      <c r="B353" s="26" t="s">
        <v>117</v>
      </c>
      <c r="C353" s="26">
        <v>5.5703483200932498</v>
      </c>
      <c r="D353" s="26">
        <v>39.858075540880421</v>
      </c>
      <c r="E353" s="26">
        <f t="shared" si="24"/>
        <v>306.36915760512875</v>
      </c>
      <c r="F353" s="26">
        <f t="shared" si="25"/>
        <v>2.2143375300489123E-4</v>
      </c>
      <c r="G353" s="26">
        <f t="shared" si="26"/>
        <v>7.227677705413528E-7</v>
      </c>
      <c r="H353" s="26">
        <f t="shared" si="27"/>
        <v>-6.141001221617632</v>
      </c>
      <c r="I353" s="68" t="s">
        <v>60</v>
      </c>
    </row>
    <row r="354" spans="1:9" x14ac:dyDescent="0.25">
      <c r="A354" s="67" t="s">
        <v>135</v>
      </c>
      <c r="B354" s="26" t="s">
        <v>117</v>
      </c>
      <c r="C354" s="26">
        <v>4.9983139294618937</v>
      </c>
      <c r="D354" s="26">
        <v>51.312239217818281</v>
      </c>
      <c r="E354" s="26">
        <f t="shared" si="24"/>
        <v>274.90726612040413</v>
      </c>
      <c r="F354" s="26">
        <f t="shared" si="25"/>
        <v>2.8506799565454602E-4</v>
      </c>
      <c r="G354" s="26">
        <f t="shared" si="26"/>
        <v>1.0369605710228542E-6</v>
      </c>
      <c r="H354" s="26">
        <f t="shared" si="27"/>
        <v>-5.9842377567380094</v>
      </c>
      <c r="I354" s="68" t="s">
        <v>60</v>
      </c>
    </row>
    <row r="355" spans="1:9" x14ac:dyDescent="0.25">
      <c r="A355" s="67" t="s">
        <v>135</v>
      </c>
      <c r="B355" s="26" t="s">
        <v>117</v>
      </c>
      <c r="C355" s="26">
        <v>9.2695536744227471</v>
      </c>
      <c r="D355" s="26">
        <v>42.250590357030575</v>
      </c>
      <c r="E355" s="26">
        <f t="shared" si="24"/>
        <v>509.8254520932511</v>
      </c>
      <c r="F355" s="26">
        <f t="shared" si="25"/>
        <v>2.3472550198350321E-4</v>
      </c>
      <c r="G355" s="26">
        <f t="shared" si="26"/>
        <v>4.6040365583899894E-7</v>
      </c>
      <c r="H355" s="26">
        <f t="shared" si="27"/>
        <v>-6.3368612365096642</v>
      </c>
      <c r="I355" s="68" t="s">
        <v>60</v>
      </c>
    </row>
    <row r="356" spans="1:9" x14ac:dyDescent="0.25">
      <c r="A356" s="67" t="s">
        <v>43</v>
      </c>
      <c r="B356" s="26" t="s">
        <v>117</v>
      </c>
      <c r="C356" s="26">
        <v>7.0794578438413795E-3</v>
      </c>
      <c r="D356" s="26">
        <v>8.5372810168265312E-2</v>
      </c>
      <c r="E356" s="26">
        <f t="shared" si="24"/>
        <v>0.38937018141127588</v>
      </c>
      <c r="F356" s="26">
        <f t="shared" si="25"/>
        <v>4.7429338982369619E-7</v>
      </c>
      <c r="G356" s="26">
        <f t="shared" si="26"/>
        <v>1.218104036895212E-6</v>
      </c>
      <c r="H356" s="26">
        <f t="shared" si="27"/>
        <v>-5.9143156175159914</v>
      </c>
      <c r="I356" s="68" t="s">
        <v>60</v>
      </c>
    </row>
    <row r="357" spans="1:9" x14ac:dyDescent="0.25">
      <c r="A357" s="67" t="s">
        <v>43</v>
      </c>
      <c r="B357" s="26" t="s">
        <v>117</v>
      </c>
      <c r="C357" s="26">
        <v>3.3645197107501704E-2</v>
      </c>
      <c r="D357" s="26">
        <v>0.39859382995520515</v>
      </c>
      <c r="E357" s="26">
        <f t="shared" si="24"/>
        <v>1.8504858409125937</v>
      </c>
      <c r="F357" s="26">
        <f t="shared" si="25"/>
        <v>2.2144101664178064E-6</v>
      </c>
      <c r="G357" s="26">
        <f t="shared" si="26"/>
        <v>1.1966642043182227E-6</v>
      </c>
      <c r="H357" s="26">
        <f t="shared" si="27"/>
        <v>-5.9220276997782024</v>
      </c>
      <c r="I357" s="68" t="s">
        <v>60</v>
      </c>
    </row>
    <row r="358" spans="1:9" x14ac:dyDescent="0.25">
      <c r="A358" s="67" t="s">
        <v>43</v>
      </c>
      <c r="B358" s="26" t="s">
        <v>117</v>
      </c>
      <c r="C358" s="26">
        <v>3.9459706090564491E-2</v>
      </c>
      <c r="D358" s="26">
        <v>0.4786787158988553</v>
      </c>
      <c r="E358" s="26">
        <f t="shared" si="24"/>
        <v>2.1702838349810469</v>
      </c>
      <c r="F358" s="26">
        <f t="shared" si="25"/>
        <v>2.659326199438085E-6</v>
      </c>
      <c r="G358" s="26">
        <f t="shared" si="26"/>
        <v>1.2253356711111056E-6</v>
      </c>
      <c r="H358" s="26">
        <f t="shared" si="27"/>
        <v>-5.9117449234285884</v>
      </c>
      <c r="I358" s="68" t="s">
        <v>60</v>
      </c>
    </row>
    <row r="359" spans="1:9" x14ac:dyDescent="0.25">
      <c r="A359" s="67" t="s">
        <v>43</v>
      </c>
      <c r="B359" s="26" t="s">
        <v>117</v>
      </c>
      <c r="C359" s="26">
        <v>5.1468138567569467E-2</v>
      </c>
      <c r="D359" s="26">
        <v>0.67429160988211012</v>
      </c>
      <c r="E359" s="26">
        <f t="shared" si="24"/>
        <v>2.8307476212163207</v>
      </c>
      <c r="F359" s="26">
        <f t="shared" si="25"/>
        <v>3.7460644993450563E-6</v>
      </c>
      <c r="G359" s="26">
        <f t="shared" si="26"/>
        <v>1.323348104673295E-6</v>
      </c>
      <c r="H359" s="26">
        <f t="shared" si="27"/>
        <v>-5.8783259002923405</v>
      </c>
      <c r="I359" s="68" t="s">
        <v>60</v>
      </c>
    </row>
    <row r="360" spans="1:9" x14ac:dyDescent="0.25">
      <c r="A360" s="67" t="s">
        <v>43</v>
      </c>
      <c r="B360" s="26" t="s">
        <v>117</v>
      </c>
      <c r="C360" s="26">
        <v>4.2733575421093219E-2</v>
      </c>
      <c r="D360" s="26">
        <v>0.58009976508696892</v>
      </c>
      <c r="E360" s="26">
        <f t="shared" si="24"/>
        <v>2.3503466481601269</v>
      </c>
      <c r="F360" s="26">
        <f t="shared" si="25"/>
        <v>3.2227764727053829E-6</v>
      </c>
      <c r="G360" s="26">
        <f t="shared" si="26"/>
        <v>1.3711919793738519E-6</v>
      </c>
      <c r="H360" s="26">
        <f t="shared" si="27"/>
        <v>-5.8629017357679194</v>
      </c>
      <c r="I360" s="68" t="s">
        <v>60</v>
      </c>
    </row>
    <row r="361" spans="1:9" x14ac:dyDescent="0.25">
      <c r="A361" s="67" t="s">
        <v>43</v>
      </c>
      <c r="B361" s="26" t="s">
        <v>117</v>
      </c>
      <c r="C361" s="26">
        <v>4.5466582086103532E-2</v>
      </c>
      <c r="D361" s="26">
        <v>0.64712968064115828</v>
      </c>
      <c r="E361" s="26">
        <f t="shared" si="24"/>
        <v>2.5006620147356942</v>
      </c>
      <c r="F361" s="26">
        <f t="shared" si="25"/>
        <v>3.5951648924508795E-6</v>
      </c>
      <c r="G361" s="26">
        <f t="shared" si="26"/>
        <v>1.4376852494521809E-6</v>
      </c>
      <c r="H361" s="26">
        <f t="shared" si="27"/>
        <v>-5.8423361830686904</v>
      </c>
      <c r="I361" s="68" t="s">
        <v>60</v>
      </c>
    </row>
    <row r="362" spans="1:9" x14ac:dyDescent="0.25">
      <c r="A362" s="67" t="s">
        <v>43</v>
      </c>
      <c r="B362" s="26" t="s">
        <v>117</v>
      </c>
      <c r="C362" s="26">
        <v>4.3113708853989414E-2</v>
      </c>
      <c r="D362" s="26">
        <v>0.65492569721399285</v>
      </c>
      <c r="E362" s="26">
        <f t="shared" si="24"/>
        <v>2.3712539869694176</v>
      </c>
      <c r="F362" s="26">
        <f t="shared" si="25"/>
        <v>3.6384760956332937E-6</v>
      </c>
      <c r="G362" s="26">
        <f t="shared" si="26"/>
        <v>1.5344101119608238E-6</v>
      </c>
      <c r="H362" s="26">
        <f t="shared" si="27"/>
        <v>-5.8140585481072504</v>
      </c>
      <c r="I362" s="68" t="s">
        <v>60</v>
      </c>
    </row>
    <row r="363" spans="1:9" x14ac:dyDescent="0.25">
      <c r="A363" s="67" t="s">
        <v>43</v>
      </c>
      <c r="B363" s="26" t="s">
        <v>117</v>
      </c>
      <c r="C363" s="26">
        <v>3.5481338923357558E-2</v>
      </c>
      <c r="D363" s="26">
        <v>0.47598368908152566</v>
      </c>
      <c r="E363" s="26">
        <f t="shared" si="24"/>
        <v>1.9514736407846658</v>
      </c>
      <c r="F363" s="26">
        <f t="shared" si="25"/>
        <v>2.6443538282306982E-6</v>
      </c>
      <c r="G363" s="26">
        <f t="shared" si="26"/>
        <v>1.3550548534016749E-6</v>
      </c>
      <c r="H363" s="26">
        <f t="shared" si="27"/>
        <v>-5.8680431239427264</v>
      </c>
      <c r="I363" s="68" t="s">
        <v>60</v>
      </c>
    </row>
    <row r="364" spans="1:9" x14ac:dyDescent="0.25">
      <c r="A364" s="67" t="s">
        <v>43</v>
      </c>
      <c r="B364" s="26" t="s">
        <v>117</v>
      </c>
      <c r="C364" s="26">
        <v>3.0253054571024559E-2</v>
      </c>
      <c r="D364" s="26">
        <v>0.38252018799990423</v>
      </c>
      <c r="E364" s="26">
        <f t="shared" si="24"/>
        <v>1.6639180014063508</v>
      </c>
      <c r="F364" s="26">
        <f t="shared" si="25"/>
        <v>2.1251121555550238E-6</v>
      </c>
      <c r="G364" s="26">
        <f t="shared" si="26"/>
        <v>1.2771736069679333E-6</v>
      </c>
      <c r="H364" s="26">
        <f t="shared" si="27"/>
        <v>-5.8937500648167624</v>
      </c>
      <c r="I364" s="68" t="s">
        <v>60</v>
      </c>
    </row>
    <row r="365" spans="1:9" x14ac:dyDescent="0.25">
      <c r="A365" s="67" t="s">
        <v>43</v>
      </c>
      <c r="B365" s="26" t="s">
        <v>117</v>
      </c>
      <c r="C365" s="26">
        <v>2.4460286438014463E-2</v>
      </c>
      <c r="D365" s="26">
        <v>0.37156789743428109</v>
      </c>
      <c r="E365" s="26">
        <f t="shared" si="24"/>
        <v>1.3453157540907954</v>
      </c>
      <c r="F365" s="26">
        <f t="shared" si="25"/>
        <v>2.0642660968571174E-6</v>
      </c>
      <c r="G365" s="26">
        <f t="shared" si="26"/>
        <v>1.5344101119608238E-6</v>
      </c>
      <c r="H365" s="26">
        <f t="shared" si="27"/>
        <v>-5.8140585481072504</v>
      </c>
      <c r="I365" s="68" t="s">
        <v>60</v>
      </c>
    </row>
    <row r="366" spans="1:9" x14ac:dyDescent="0.25">
      <c r="A366" s="67" t="s">
        <v>43</v>
      </c>
      <c r="B366" s="26" t="s">
        <v>117</v>
      </c>
      <c r="C366" s="26">
        <v>3.3348547512351855E-2</v>
      </c>
      <c r="D366" s="26">
        <v>0.52180356271515815</v>
      </c>
      <c r="E366" s="26">
        <f t="shared" si="24"/>
        <v>1.834170113179352</v>
      </c>
      <c r="F366" s="26">
        <f t="shared" si="25"/>
        <v>2.898908681750879E-6</v>
      </c>
      <c r="G366" s="26">
        <f t="shared" si="26"/>
        <v>1.5805015363192829E-6</v>
      </c>
      <c r="H366" s="26">
        <f t="shared" si="27"/>
        <v>-5.8012050776702324</v>
      </c>
      <c r="I366" s="68" t="s">
        <v>60</v>
      </c>
    </row>
    <row r="367" spans="1:9" x14ac:dyDescent="0.25">
      <c r="A367" s="67" t="s">
        <v>43</v>
      </c>
      <c r="B367" s="26" t="s">
        <v>117</v>
      </c>
      <c r="C367" s="26">
        <v>3.3645197107501704E-2</v>
      </c>
      <c r="D367" s="26">
        <v>0.50209701694065823</v>
      </c>
      <c r="E367" s="26">
        <f t="shared" si="24"/>
        <v>1.8504858409125937</v>
      </c>
      <c r="F367" s="26">
        <f t="shared" si="25"/>
        <v>2.7894278718925456E-6</v>
      </c>
      <c r="G367" s="26">
        <f t="shared" si="26"/>
        <v>1.5074029804610118E-6</v>
      </c>
      <c r="H367" s="26">
        <f t="shared" si="27"/>
        <v>-5.8217706303694623</v>
      </c>
      <c r="I367" s="68" t="s">
        <v>60</v>
      </c>
    </row>
    <row r="368" spans="1:9" x14ac:dyDescent="0.25">
      <c r="A368" s="67" t="s">
        <v>43</v>
      </c>
      <c r="B368" s="26" t="s">
        <v>117</v>
      </c>
      <c r="C368" s="26">
        <v>3.9111789988331661E-2</v>
      </c>
      <c r="D368" s="26">
        <v>0.62664356691123402</v>
      </c>
      <c r="E368" s="26">
        <f t="shared" si="24"/>
        <v>2.1511484493582413</v>
      </c>
      <c r="F368" s="26">
        <f t="shared" si="25"/>
        <v>3.4813531495068556E-6</v>
      </c>
      <c r="G368" s="26">
        <f t="shared" si="26"/>
        <v>1.6183695507139261E-6</v>
      </c>
      <c r="H368" s="26">
        <f t="shared" si="27"/>
        <v>-5.7909223013206184</v>
      </c>
      <c r="I368" s="68" t="s">
        <v>60</v>
      </c>
    </row>
    <row r="369" spans="1:9" x14ac:dyDescent="0.25">
      <c r="A369" s="67" t="s">
        <v>43</v>
      </c>
      <c r="B369" s="26" t="s">
        <v>117</v>
      </c>
      <c r="C369" s="26">
        <v>4.349722373637542E-2</v>
      </c>
      <c r="D369" s="26">
        <v>0.76613541297038457</v>
      </c>
      <c r="E369" s="26">
        <f t="shared" si="24"/>
        <v>2.3923473055006483</v>
      </c>
      <c r="F369" s="26">
        <f t="shared" si="25"/>
        <v>4.2563078498354703E-6</v>
      </c>
      <c r="G369" s="26">
        <f t="shared" si="26"/>
        <v>1.7791345930622517E-6</v>
      </c>
      <c r="H369" s="26">
        <f t="shared" si="27"/>
        <v>-5.7497911959221613</v>
      </c>
      <c r="I369" s="68" t="s">
        <v>60</v>
      </c>
    </row>
    <row r="370" spans="1:9" x14ac:dyDescent="0.25">
      <c r="A370" s="67" t="s">
        <v>43</v>
      </c>
      <c r="B370" s="26" t="s">
        <v>117</v>
      </c>
      <c r="C370" s="26">
        <v>3.1904074726375097E-2</v>
      </c>
      <c r="D370" s="26">
        <v>0.56863232019958332</v>
      </c>
      <c r="E370" s="26">
        <f t="shared" si="24"/>
        <v>1.7547241099506303</v>
      </c>
      <c r="F370" s="26">
        <f t="shared" si="25"/>
        <v>3.159068445553241E-6</v>
      </c>
      <c r="G370" s="26">
        <f t="shared" si="26"/>
        <v>1.8003220150899518E-6</v>
      </c>
      <c r="H370" s="26">
        <f t="shared" si="27"/>
        <v>-5.7446498077473533</v>
      </c>
      <c r="I370" s="68" t="s">
        <v>60</v>
      </c>
    </row>
    <row r="371" spans="1:9" x14ac:dyDescent="0.25">
      <c r="A371" s="67" t="s">
        <v>43</v>
      </c>
      <c r="B371" s="26" t="s">
        <v>117</v>
      </c>
      <c r="C371" s="26">
        <v>3.4858419519190609E-2</v>
      </c>
      <c r="D371" s="26">
        <v>0.70769862055627408</v>
      </c>
      <c r="E371" s="26">
        <f t="shared" si="24"/>
        <v>1.9172130735554835</v>
      </c>
      <c r="F371" s="26">
        <f t="shared" si="25"/>
        <v>3.9316590030904119E-6</v>
      </c>
      <c r="G371" s="26">
        <f t="shared" si="26"/>
        <v>2.050715727594704E-6</v>
      </c>
      <c r="H371" s="26">
        <f t="shared" si="27"/>
        <v>-5.6880945378244752</v>
      </c>
      <c r="I371" s="68" t="s">
        <v>60</v>
      </c>
    </row>
    <row r="372" spans="1:9" x14ac:dyDescent="0.25">
      <c r="A372" s="67" t="s">
        <v>43</v>
      </c>
      <c r="B372" s="26" t="s">
        <v>117</v>
      </c>
      <c r="C372" s="26">
        <v>1.2928211892293259E-2</v>
      </c>
      <c r="D372" s="26">
        <v>0.21846788365769754</v>
      </c>
      <c r="E372" s="26">
        <f t="shared" si="24"/>
        <v>0.71105165407612925</v>
      </c>
      <c r="F372" s="26">
        <f t="shared" si="25"/>
        <v>1.2137104647649863E-6</v>
      </c>
      <c r="G372" s="26">
        <f t="shared" si="26"/>
        <v>1.7069230593970878E-6</v>
      </c>
      <c r="H372" s="26">
        <f t="shared" si="27"/>
        <v>-5.7677860545339863</v>
      </c>
      <c r="I372" s="68" t="s">
        <v>60</v>
      </c>
    </row>
    <row r="373" spans="1:9" x14ac:dyDescent="0.25">
      <c r="A373" s="67" t="s">
        <v>43</v>
      </c>
      <c r="B373" s="26" t="s">
        <v>117</v>
      </c>
      <c r="C373" s="26">
        <v>1.5989914953549705E-2</v>
      </c>
      <c r="D373" s="26">
        <v>0.11867761658767369</v>
      </c>
      <c r="E373" s="26">
        <f t="shared" si="24"/>
        <v>0.87944532244523377</v>
      </c>
      <c r="F373" s="26">
        <f t="shared" si="25"/>
        <v>6.5932009215374275E-7</v>
      </c>
      <c r="G373" s="26">
        <f t="shared" si="26"/>
        <v>7.496999248578083E-7</v>
      </c>
      <c r="H373" s="26">
        <f t="shared" si="27"/>
        <v>-6.1251125326830866</v>
      </c>
      <c r="I373" s="68" t="s">
        <v>60</v>
      </c>
    </row>
    <row r="374" spans="1:9" x14ac:dyDescent="0.25">
      <c r="A374" s="67" t="s">
        <v>43</v>
      </c>
      <c r="B374" s="26" t="s">
        <v>117</v>
      </c>
      <c r="C374" s="26">
        <v>2.0855988045732913E-2</v>
      </c>
      <c r="D374" s="26">
        <v>0.16326371630079525</v>
      </c>
      <c r="E374" s="26">
        <f t="shared" si="24"/>
        <v>1.1470793425153103</v>
      </c>
      <c r="F374" s="26">
        <f t="shared" si="25"/>
        <v>9.0702064611552925E-7</v>
      </c>
      <c r="G374" s="26">
        <f t="shared" si="26"/>
        <v>7.9072180318984613E-7</v>
      </c>
      <c r="H374" s="26">
        <f t="shared" si="27"/>
        <v>-6.1019762858964546</v>
      </c>
      <c r="I374" s="68" t="s">
        <v>60</v>
      </c>
    </row>
    <row r="375" spans="1:9" x14ac:dyDescent="0.25">
      <c r="A375" s="67" t="s">
        <v>43</v>
      </c>
      <c r="B375" s="26" t="s">
        <v>117</v>
      </c>
      <c r="C375" s="26">
        <v>8.6788371326959705E-3</v>
      </c>
      <c r="D375" s="26">
        <v>8.5075952966384358E-2</v>
      </c>
      <c r="E375" s="26">
        <f t="shared" si="24"/>
        <v>0.47733604229827836</v>
      </c>
      <c r="F375" s="26">
        <f t="shared" si="25"/>
        <v>4.726441831465798E-7</v>
      </c>
      <c r="G375" s="26">
        <f t="shared" si="26"/>
        <v>9.9017074191777303E-7</v>
      </c>
      <c r="H375" s="26">
        <f t="shared" si="27"/>
        <v>-6.0042899105751175</v>
      </c>
      <c r="I375" s="68" t="s">
        <v>60</v>
      </c>
    </row>
    <row r="376" spans="1:9" x14ac:dyDescent="0.25">
      <c r="A376" s="67" t="s">
        <v>43</v>
      </c>
      <c r="B376" s="26" t="s">
        <v>117</v>
      </c>
      <c r="C376" s="26">
        <v>9.3988977091274163E-3</v>
      </c>
      <c r="D376" s="26">
        <v>0.10310159756670223</v>
      </c>
      <c r="E376" s="26">
        <f t="shared" si="24"/>
        <v>0.51693937400200785</v>
      </c>
      <c r="F376" s="26">
        <f t="shared" si="25"/>
        <v>5.7278665314834577E-7</v>
      </c>
      <c r="G376" s="26">
        <f t="shared" si="26"/>
        <v>1.1080344851930762E-6</v>
      </c>
      <c r="H376" s="26">
        <f t="shared" si="27"/>
        <v>-5.9554467229144485</v>
      </c>
      <c r="I376" s="68" t="s">
        <v>60</v>
      </c>
    </row>
    <row r="377" spans="1:9" x14ac:dyDescent="0.25">
      <c r="A377" s="67" t="s">
        <v>43</v>
      </c>
      <c r="B377" s="26" t="s">
        <v>117</v>
      </c>
      <c r="C377" s="26">
        <v>9.1524731087738922E-3</v>
      </c>
      <c r="D377" s="26">
        <v>0.13658500590327477</v>
      </c>
      <c r="E377" s="26">
        <f t="shared" si="24"/>
        <v>0.50338602098256402</v>
      </c>
      <c r="F377" s="26">
        <f t="shared" si="25"/>
        <v>7.5880558835152649E-7</v>
      </c>
      <c r="G377" s="26">
        <f t="shared" si="26"/>
        <v>1.5074029804610118E-6</v>
      </c>
      <c r="H377" s="26">
        <f t="shared" si="27"/>
        <v>-5.8217706303694623</v>
      </c>
      <c r="I377" s="68" t="s">
        <v>60</v>
      </c>
    </row>
    <row r="378" spans="1:9" x14ac:dyDescent="0.25">
      <c r="A378" s="67" t="s">
        <v>43</v>
      </c>
      <c r="B378" s="26" t="s">
        <v>117</v>
      </c>
      <c r="C378" s="26">
        <v>6.6539100110344848E-3</v>
      </c>
      <c r="D378" s="26">
        <v>0.1200062038922271</v>
      </c>
      <c r="E378" s="26">
        <f t="shared" si="24"/>
        <v>0.36596505060689666</v>
      </c>
      <c r="F378" s="26">
        <f t="shared" si="25"/>
        <v>6.6670113273459503E-7</v>
      </c>
      <c r="G378" s="26">
        <f t="shared" si="26"/>
        <v>1.8217617546510901E-6</v>
      </c>
      <c r="H378" s="26">
        <f t="shared" si="27"/>
        <v>-5.7395084195725463</v>
      </c>
      <c r="I378" s="68" t="s">
        <v>60</v>
      </c>
    </row>
    <row r="379" spans="1:9" x14ac:dyDescent="0.25">
      <c r="A379" s="67" t="s">
        <v>43</v>
      </c>
      <c r="B379" s="26" t="s">
        <v>117</v>
      </c>
      <c r="C379" s="26">
        <v>1.5297321160913592E-2</v>
      </c>
      <c r="D379" s="26">
        <v>0.23514373882961945</v>
      </c>
      <c r="E379" s="26">
        <f t="shared" si="24"/>
        <v>0.84135266385024754</v>
      </c>
      <c r="F379" s="26">
        <f t="shared" si="25"/>
        <v>1.3063541046089971E-6</v>
      </c>
      <c r="G379" s="26">
        <f t="shared" si="26"/>
        <v>1.5526831502865665E-6</v>
      </c>
      <c r="H379" s="26">
        <f t="shared" si="27"/>
        <v>-5.8089171599324434</v>
      </c>
      <c r="I379" s="68" t="s">
        <v>60</v>
      </c>
    </row>
    <row r="380" spans="1:9" x14ac:dyDescent="0.25">
      <c r="A380" s="67" t="s">
        <v>43</v>
      </c>
      <c r="B380" s="26" t="s">
        <v>117</v>
      </c>
      <c r="C380" s="26">
        <v>1.925818634185077E-2</v>
      </c>
      <c r="D380" s="26">
        <v>0.32351455956704023</v>
      </c>
      <c r="E380" s="26">
        <f t="shared" si="24"/>
        <v>1.0592002488017924</v>
      </c>
      <c r="F380" s="26">
        <f t="shared" si="25"/>
        <v>1.7973031087057792E-6</v>
      </c>
      <c r="G380" s="26">
        <f t="shared" si="26"/>
        <v>1.6968492131105112E-6</v>
      </c>
      <c r="H380" s="26">
        <f t="shared" si="27"/>
        <v>-5.7703567486213894</v>
      </c>
      <c r="I380" s="68" t="s">
        <v>60</v>
      </c>
    </row>
    <row r="381" spans="1:9" x14ac:dyDescent="0.25">
      <c r="A381" s="67" t="s">
        <v>43</v>
      </c>
      <c r="B381" s="26" t="s">
        <v>117</v>
      </c>
      <c r="C381" s="26">
        <v>2.1228684221461954E-2</v>
      </c>
      <c r="D381" s="26">
        <v>0.36086346183064327</v>
      </c>
      <c r="E381" s="26">
        <f t="shared" si="24"/>
        <v>1.1675776321804074</v>
      </c>
      <c r="F381" s="26">
        <f t="shared" si="25"/>
        <v>2.0047970101702403E-6</v>
      </c>
      <c r="G381" s="26">
        <f t="shared" si="26"/>
        <v>1.7170567120460821E-6</v>
      </c>
      <c r="H381" s="26">
        <f t="shared" si="27"/>
        <v>-5.7652153604465823</v>
      </c>
      <c r="I381" s="68" t="s">
        <v>60</v>
      </c>
    </row>
    <row r="382" spans="1:9" x14ac:dyDescent="0.25">
      <c r="A382" s="67" t="s">
        <v>43</v>
      </c>
      <c r="B382" s="26" t="s">
        <v>117</v>
      </c>
      <c r="C382" s="26">
        <v>2.8434536530170928E-2</v>
      </c>
      <c r="D382" s="26">
        <v>0.4891109392431332</v>
      </c>
      <c r="E382" s="26">
        <f t="shared" si="24"/>
        <v>1.563899509159401</v>
      </c>
      <c r="F382" s="26">
        <f t="shared" si="25"/>
        <v>2.7172829957951844E-6</v>
      </c>
      <c r="G382" s="26">
        <f t="shared" si="26"/>
        <v>1.737504858771731E-6</v>
      </c>
      <c r="H382" s="26">
        <f t="shared" si="27"/>
        <v>-5.7600739722717753</v>
      </c>
      <c r="I382" s="68" t="s">
        <v>60</v>
      </c>
    </row>
    <row r="383" spans="1:9" x14ac:dyDescent="0.25">
      <c r="A383" s="67" t="s">
        <v>43</v>
      </c>
      <c r="B383" s="26" t="s">
        <v>117</v>
      </c>
      <c r="C383" s="26">
        <v>2.9721924255781389E-2</v>
      </c>
      <c r="D383" s="26">
        <v>0.49341685508757338</v>
      </c>
      <c r="E383" s="26">
        <f t="shared" si="24"/>
        <v>1.6347058340679763</v>
      </c>
      <c r="F383" s="26">
        <f t="shared" si="25"/>
        <v>2.741204750486519E-6</v>
      </c>
      <c r="G383" s="26">
        <f t="shared" si="26"/>
        <v>1.6768795298570709E-6</v>
      </c>
      <c r="H383" s="26">
        <f t="shared" si="27"/>
        <v>-5.7754981367961973</v>
      </c>
      <c r="I383" s="68" t="s">
        <v>60</v>
      </c>
    </row>
    <row r="384" spans="1:9" x14ac:dyDescent="0.25">
      <c r="A384" s="67" t="s">
        <v>43</v>
      </c>
      <c r="B384" s="26" t="s">
        <v>117</v>
      </c>
      <c r="C384" s="26">
        <v>7.0794578438413872E-2</v>
      </c>
      <c r="D384" s="26">
        <v>1.506975561565316</v>
      </c>
      <c r="E384" s="26">
        <f t="shared" si="24"/>
        <v>3.8937018141127631</v>
      </c>
      <c r="F384" s="26">
        <f t="shared" si="25"/>
        <v>8.3720864531406453E-6</v>
      </c>
      <c r="G384" s="26">
        <f t="shared" si="26"/>
        <v>2.1501611712524904E-6</v>
      </c>
      <c r="H384" s="26">
        <f t="shared" si="27"/>
        <v>-5.6675289851252462</v>
      </c>
      <c r="I384" s="68" t="s">
        <v>60</v>
      </c>
    </row>
    <row r="385" spans="1:9" x14ac:dyDescent="0.25">
      <c r="A385" s="67" t="s">
        <v>43</v>
      </c>
      <c r="B385" s="26" t="s">
        <v>117</v>
      </c>
      <c r="C385" s="26">
        <v>5.3324043854691812E-2</v>
      </c>
      <c r="D385" s="26">
        <v>1.1901311957864225</v>
      </c>
      <c r="E385" s="26">
        <f t="shared" si="24"/>
        <v>2.9328224120080497</v>
      </c>
      <c r="F385" s="26">
        <f t="shared" si="25"/>
        <v>6.6118399765912359E-6</v>
      </c>
      <c r="G385" s="26">
        <f t="shared" si="26"/>
        <v>2.2544290269741324E-6</v>
      </c>
      <c r="H385" s="26">
        <f t="shared" si="27"/>
        <v>-5.6469634324260172</v>
      </c>
      <c r="I385" s="68" t="s">
        <v>60</v>
      </c>
    </row>
    <row r="386" spans="1:9" x14ac:dyDescent="0.25">
      <c r="A386" s="67" t="s">
        <v>43</v>
      </c>
      <c r="B386" s="26" t="s">
        <v>117</v>
      </c>
      <c r="C386" s="26">
        <v>7.9432823472428193E-2</v>
      </c>
      <c r="D386" s="26">
        <v>2.2598011210603115</v>
      </c>
      <c r="E386" s="26">
        <f t="shared" si="24"/>
        <v>4.3688052909835502</v>
      </c>
      <c r="F386" s="26">
        <f t="shared" si="25"/>
        <v>1.2554450672557287E-5</v>
      </c>
      <c r="G386" s="26">
        <f t="shared" si="26"/>
        <v>2.8736576332361338E-6</v>
      </c>
      <c r="H386" s="26">
        <f t="shared" si="27"/>
        <v>-5.54156497484247</v>
      </c>
      <c r="I386" s="68" t="s">
        <v>60</v>
      </c>
    </row>
    <row r="387" spans="1:9" x14ac:dyDescent="0.25">
      <c r="A387" s="67" t="s">
        <v>43</v>
      </c>
      <c r="B387" s="26" t="s">
        <v>117</v>
      </c>
      <c r="C387" s="26">
        <v>1.925818634185077E-2</v>
      </c>
      <c r="D387" s="26">
        <v>0.35565173852357179</v>
      </c>
      <c r="E387" s="26">
        <f t="shared" si="24"/>
        <v>1.0592002488017924</v>
      </c>
      <c r="F387" s="26">
        <f t="shared" si="25"/>
        <v>1.9758429917976213E-6</v>
      </c>
      <c r="G387" s="26">
        <f t="shared" si="26"/>
        <v>1.8654102413899261E-6</v>
      </c>
      <c r="H387" s="26">
        <f t="shared" si="27"/>
        <v>-5.7292256432229323</v>
      </c>
      <c r="I387" s="68" t="s">
        <v>60</v>
      </c>
    </row>
    <row r="388" spans="1:9" x14ac:dyDescent="0.25">
      <c r="A388" s="67" t="s">
        <v>43</v>
      </c>
      <c r="B388" s="26" t="s">
        <v>117</v>
      </c>
      <c r="C388" s="26">
        <v>1.425102670302998E-2</v>
      </c>
      <c r="D388" s="26">
        <v>0.25854945280018748</v>
      </c>
      <c r="E388" s="26">
        <f t="shared" si="24"/>
        <v>0.78380646866664894</v>
      </c>
      <c r="F388" s="26">
        <f t="shared" si="25"/>
        <v>1.4363858488899305E-6</v>
      </c>
      <c r="G388" s="26">
        <f t="shared" si="26"/>
        <v>1.8325771811164041E-6</v>
      </c>
      <c r="H388" s="26">
        <f t="shared" si="27"/>
        <v>-5.7369377254851432</v>
      </c>
      <c r="I388" s="68" t="s">
        <v>60</v>
      </c>
    </row>
    <row r="389" spans="1:9" x14ac:dyDescent="0.25">
      <c r="A389" s="67" t="s">
        <v>43</v>
      </c>
      <c r="B389" s="26" t="s">
        <v>117</v>
      </c>
      <c r="C389" s="26">
        <v>1.5297321160913592E-2</v>
      </c>
      <c r="D389" s="26">
        <v>0.30151059029128874</v>
      </c>
      <c r="E389" s="26">
        <f t="shared" si="24"/>
        <v>0.84135266385024754</v>
      </c>
      <c r="F389" s="26">
        <f t="shared" si="25"/>
        <v>1.6750588349516043E-6</v>
      </c>
      <c r="G389" s="26">
        <f t="shared" si="26"/>
        <v>1.9909116675118154E-6</v>
      </c>
      <c r="H389" s="26">
        <f t="shared" si="27"/>
        <v>-5.7009480082614932</v>
      </c>
      <c r="I389" s="68" t="s">
        <v>60</v>
      </c>
    </row>
    <row r="390" spans="1:9" x14ac:dyDescent="0.25">
      <c r="A390" s="67" t="s">
        <v>43</v>
      </c>
      <c r="B390" s="26" t="s">
        <v>117</v>
      </c>
      <c r="C390" s="26">
        <v>1.3633751835597436E-2</v>
      </c>
      <c r="D390" s="26">
        <v>0.27843686513136817</v>
      </c>
      <c r="E390" s="26">
        <f t="shared" si="24"/>
        <v>0.74985635095785896</v>
      </c>
      <c r="F390" s="26">
        <f t="shared" si="25"/>
        <v>1.5468714729520456E-6</v>
      </c>
      <c r="G390" s="26">
        <f t="shared" si="26"/>
        <v>2.0628904069107204E-6</v>
      </c>
      <c r="H390" s="26">
        <f t="shared" si="27"/>
        <v>-5.6855238437370712</v>
      </c>
      <c r="I390" s="68" t="s">
        <v>60</v>
      </c>
    </row>
    <row r="391" spans="1:9" x14ac:dyDescent="0.25">
      <c r="A391" s="67" t="s">
        <v>43</v>
      </c>
      <c r="B391" s="26" t="s">
        <v>117</v>
      </c>
      <c r="C391" s="26">
        <v>1.2151094113758891E-2</v>
      </c>
      <c r="D391" s="26">
        <v>0.24523663440768276</v>
      </c>
      <c r="E391" s="26">
        <f t="shared" si="24"/>
        <v>0.66831017625673894</v>
      </c>
      <c r="F391" s="26">
        <f t="shared" si="25"/>
        <v>1.3624257467093487E-6</v>
      </c>
      <c r="G391" s="26">
        <f t="shared" si="26"/>
        <v>2.0386129002859253E-6</v>
      </c>
      <c r="H391" s="26">
        <f t="shared" si="27"/>
        <v>-5.6906652319118782</v>
      </c>
      <c r="I391" s="68" t="s">
        <v>60</v>
      </c>
    </row>
    <row r="392" spans="1:9" x14ac:dyDescent="0.25">
      <c r="A392" s="67" t="s">
        <v>43</v>
      </c>
      <c r="B392" s="26" t="s">
        <v>117</v>
      </c>
      <c r="C392" s="26">
        <v>1.3159238833846298E-2</v>
      </c>
      <c r="D392" s="26">
        <v>0.28852965014002918</v>
      </c>
      <c r="E392" s="26">
        <f t="shared" si="24"/>
        <v>0.72375813586154636</v>
      </c>
      <c r="F392" s="26">
        <f t="shared" si="25"/>
        <v>1.60294250077794E-6</v>
      </c>
      <c r="G392" s="26">
        <f t="shared" si="26"/>
        <v>2.2147488523494539E-6</v>
      </c>
      <c r="H392" s="26">
        <f t="shared" si="27"/>
        <v>-5.6546755146882273</v>
      </c>
      <c r="I392" s="68" t="s">
        <v>60</v>
      </c>
    </row>
    <row r="393" spans="1:9" x14ac:dyDescent="0.25">
      <c r="A393" s="67" t="s">
        <v>43</v>
      </c>
      <c r="B393" s="26" t="s">
        <v>117</v>
      </c>
      <c r="C393" s="26">
        <v>1.0360593046256344E-2</v>
      </c>
      <c r="D393" s="26">
        <v>0.21794626795005739</v>
      </c>
      <c r="E393" s="26">
        <f t="shared" si="24"/>
        <v>0.56983261754409886</v>
      </c>
      <c r="F393" s="26">
        <f t="shared" si="25"/>
        <v>1.2108125997225411E-6</v>
      </c>
      <c r="G393" s="26">
        <f t="shared" si="26"/>
        <v>2.1248566025247535E-6</v>
      </c>
      <c r="H393" s="26">
        <f t="shared" si="27"/>
        <v>-5.6726703733000532</v>
      </c>
      <c r="I393" s="68" t="s">
        <v>60</v>
      </c>
    </row>
    <row r="394" spans="1:9" x14ac:dyDescent="0.25">
      <c r="A394" s="67" t="s">
        <v>43</v>
      </c>
      <c r="B394" s="26" t="s">
        <v>117</v>
      </c>
      <c r="C394" s="26">
        <v>1.026924373054677E-2</v>
      </c>
      <c r="D394" s="26">
        <v>0.23468914352830986</v>
      </c>
      <c r="E394" s="26">
        <f t="shared" ref="E394:E414" si="28">C394*$H$4</f>
        <v>0.56480840518007236</v>
      </c>
      <c r="F394" s="26">
        <f t="shared" ref="F394:F414" si="29">D394*$C$4</f>
        <v>1.303828575157277E-6</v>
      </c>
      <c r="G394" s="26">
        <f t="shared" si="26"/>
        <v>2.3084440018940404E-6</v>
      </c>
      <c r="H394" s="26">
        <f t="shared" si="27"/>
        <v>-5.6366806560764031</v>
      </c>
      <c r="I394" s="68" t="s">
        <v>60</v>
      </c>
    </row>
    <row r="395" spans="1:9" x14ac:dyDescent="0.25">
      <c r="A395" s="67" t="s">
        <v>43</v>
      </c>
      <c r="B395" s="26" t="s">
        <v>117</v>
      </c>
      <c r="C395" s="26">
        <v>1.225918329359915E-2</v>
      </c>
      <c r="D395" s="26">
        <v>0.29901550730485493</v>
      </c>
      <c r="E395" s="26">
        <f t="shared" si="28"/>
        <v>0.67425508114795329</v>
      </c>
      <c r="F395" s="26">
        <f t="shared" si="29"/>
        <v>1.6611972628047498E-6</v>
      </c>
      <c r="G395" s="26">
        <f t="shared" ref="G395:G414" si="30">F395/E395</f>
        <v>2.4637519378815471E-6</v>
      </c>
      <c r="H395" s="26">
        <f t="shared" ref="H395:H414" si="31">LOG(G395,10)</f>
        <v>-5.6084030211149631</v>
      </c>
      <c r="I395" s="68" t="s">
        <v>60</v>
      </c>
    </row>
    <row r="396" spans="1:9" x14ac:dyDescent="0.25">
      <c r="A396" s="67" t="s">
        <v>43</v>
      </c>
      <c r="B396" s="26" t="s">
        <v>117</v>
      </c>
      <c r="C396" s="26">
        <v>1.7626003261754581E-2</v>
      </c>
      <c r="D396" s="26">
        <v>0.40044021934141077</v>
      </c>
      <c r="E396" s="26">
        <f t="shared" si="28"/>
        <v>0.969430179396502</v>
      </c>
      <c r="F396" s="26">
        <f t="shared" si="29"/>
        <v>2.22466788523006E-6</v>
      </c>
      <c r="G396" s="26">
        <f t="shared" si="30"/>
        <v>2.29482012476131E-6</v>
      </c>
      <c r="H396" s="26">
        <f t="shared" si="31"/>
        <v>-5.6392513501638062</v>
      </c>
      <c r="I396" s="68" t="s">
        <v>60</v>
      </c>
    </row>
    <row r="397" spans="1:9" x14ac:dyDescent="0.25">
      <c r="A397" s="67" t="s">
        <v>43</v>
      </c>
      <c r="B397" s="26" t="s">
        <v>117</v>
      </c>
      <c r="C397" s="26">
        <v>1.9429496147158304E-2</v>
      </c>
      <c r="D397" s="26">
        <v>0.45198930564098838</v>
      </c>
      <c r="E397" s="26">
        <f t="shared" si="28"/>
        <v>1.0686222880937066</v>
      </c>
      <c r="F397" s="26">
        <f t="shared" si="29"/>
        <v>2.5110516980054912E-6</v>
      </c>
      <c r="G397" s="26">
        <f t="shared" si="30"/>
        <v>2.3498028498777663E-6</v>
      </c>
      <c r="H397" s="26">
        <f t="shared" si="31"/>
        <v>-5.6289685738141912</v>
      </c>
      <c r="I397" s="68" t="s">
        <v>60</v>
      </c>
    </row>
    <row r="398" spans="1:9" x14ac:dyDescent="0.25">
      <c r="A398" s="67" t="s">
        <v>43</v>
      </c>
      <c r="B398" s="26" t="s">
        <v>117</v>
      </c>
      <c r="C398" s="26">
        <v>1.7470594847442057E-2</v>
      </c>
      <c r="D398" s="26">
        <v>0.47123947695098661</v>
      </c>
      <c r="E398" s="26">
        <f t="shared" si="28"/>
        <v>0.96088271660931313</v>
      </c>
      <c r="F398" s="26">
        <f t="shared" si="29"/>
        <v>2.617997094172148E-6</v>
      </c>
      <c r="G398" s="26">
        <f t="shared" si="30"/>
        <v>2.7245750692762266E-6</v>
      </c>
      <c r="H398" s="26">
        <f t="shared" si="31"/>
        <v>-5.5647012216291012</v>
      </c>
      <c r="I398" s="68" t="s">
        <v>60</v>
      </c>
    </row>
    <row r="399" spans="1:9" x14ac:dyDescent="0.25">
      <c r="A399" s="67" t="s">
        <v>43</v>
      </c>
      <c r="B399" s="26" t="s">
        <v>117</v>
      </c>
      <c r="C399" s="26">
        <v>9.9118300320244889E-3</v>
      </c>
      <c r="D399" s="26">
        <v>0.2610989003682101</v>
      </c>
      <c r="E399" s="26">
        <f t="shared" si="28"/>
        <v>0.54515065176134692</v>
      </c>
      <c r="F399" s="26">
        <f t="shared" si="29"/>
        <v>1.4505494464900561E-6</v>
      </c>
      <c r="G399" s="26">
        <f t="shared" si="30"/>
        <v>2.6608230987222037E-6</v>
      </c>
      <c r="H399" s="26">
        <f t="shared" si="31"/>
        <v>-5.5749839979787161</v>
      </c>
      <c r="I399" s="68" t="s">
        <v>60</v>
      </c>
    </row>
    <row r="400" spans="1:9" x14ac:dyDescent="0.25">
      <c r="A400" s="67" t="s">
        <v>43</v>
      </c>
      <c r="B400" s="26" t="s">
        <v>117</v>
      </c>
      <c r="C400" s="26">
        <v>1.026924373054677E-2</v>
      </c>
      <c r="D400" s="26">
        <v>0.3347608371948062</v>
      </c>
      <c r="E400" s="26">
        <f t="shared" si="28"/>
        <v>0.56480840518007236</v>
      </c>
      <c r="F400" s="26">
        <f t="shared" si="29"/>
        <v>1.8597824288600347E-6</v>
      </c>
      <c r="G400" s="26">
        <f t="shared" si="30"/>
        <v>3.2927669131749172E-6</v>
      </c>
      <c r="H400" s="26">
        <f t="shared" si="31"/>
        <v>-5.482439010832187</v>
      </c>
      <c r="I400" s="68" t="s">
        <v>60</v>
      </c>
    </row>
    <row r="401" spans="1:9" x14ac:dyDescent="0.25">
      <c r="A401" s="67" t="s">
        <v>43</v>
      </c>
      <c r="B401" s="26" t="s">
        <v>117</v>
      </c>
      <c r="C401" s="26">
        <v>1.51624447292267E-2</v>
      </c>
      <c r="D401" s="26">
        <v>0.54984199683170742</v>
      </c>
      <c r="E401" s="26">
        <f t="shared" si="28"/>
        <v>0.83393446010746852</v>
      </c>
      <c r="F401" s="26">
        <f t="shared" si="29"/>
        <v>3.0546777601761523E-6</v>
      </c>
      <c r="G401" s="26">
        <f t="shared" si="30"/>
        <v>3.662971020267586E-6</v>
      </c>
      <c r="H401" s="26">
        <f t="shared" si="31"/>
        <v>-5.436166517258922</v>
      </c>
      <c r="I401" s="68" t="s">
        <v>60</v>
      </c>
    </row>
    <row r="402" spans="1:9" x14ac:dyDescent="0.25">
      <c r="A402" s="67" t="s">
        <v>43</v>
      </c>
      <c r="B402" s="26" t="s">
        <v>117</v>
      </c>
      <c r="C402" s="26">
        <v>1.3043213867190057E-2</v>
      </c>
      <c r="D402" s="26">
        <v>0.33954272036025146</v>
      </c>
      <c r="E402" s="26">
        <f t="shared" si="28"/>
        <v>0.71737676269545314</v>
      </c>
      <c r="F402" s="26">
        <f t="shared" si="29"/>
        <v>1.8863484464458415E-6</v>
      </c>
      <c r="G402" s="26">
        <f t="shared" si="30"/>
        <v>2.629508710817624E-6</v>
      </c>
      <c r="H402" s="26">
        <f t="shared" si="31"/>
        <v>-5.5801253861535232</v>
      </c>
      <c r="I402" s="68" t="s">
        <v>60</v>
      </c>
    </row>
    <row r="403" spans="1:9" x14ac:dyDescent="0.25">
      <c r="A403" s="67" t="s">
        <v>43</v>
      </c>
      <c r="B403" s="26" t="s">
        <v>117</v>
      </c>
      <c r="C403" s="26">
        <v>6.8938453790739363E-3</v>
      </c>
      <c r="D403" s="26">
        <v>6.4072338591318806E-2</v>
      </c>
      <c r="E403" s="26">
        <f t="shared" si="28"/>
        <v>0.3791614958490665</v>
      </c>
      <c r="F403" s="26">
        <f t="shared" si="29"/>
        <v>3.5595743661843785E-7</v>
      </c>
      <c r="G403" s="26">
        <f t="shared" si="30"/>
        <v>9.3880164656839114E-7</v>
      </c>
      <c r="H403" s="26">
        <f t="shared" si="31"/>
        <v>-6.0274261573617496</v>
      </c>
      <c r="I403" s="68" t="s">
        <v>60</v>
      </c>
    </row>
    <row r="404" spans="1:9" x14ac:dyDescent="0.25">
      <c r="A404" s="67" t="s">
        <v>43</v>
      </c>
      <c r="B404" s="26" t="s">
        <v>117</v>
      </c>
      <c r="C404" s="26">
        <v>1.225918329359915E-2</v>
      </c>
      <c r="D404" s="26">
        <v>0.15685127612359573</v>
      </c>
      <c r="E404" s="26">
        <f t="shared" si="28"/>
        <v>0.67425508114795329</v>
      </c>
      <c r="F404" s="26">
        <f t="shared" si="29"/>
        <v>8.7139597846442081E-7</v>
      </c>
      <c r="G404" s="26">
        <f t="shared" si="30"/>
        <v>1.2923832579516126E-6</v>
      </c>
      <c r="H404" s="26">
        <f t="shared" si="31"/>
        <v>-5.8886086766419554</v>
      </c>
      <c r="I404" s="68" t="s">
        <v>60</v>
      </c>
    </row>
    <row r="405" spans="1:9" x14ac:dyDescent="0.25">
      <c r="A405" s="67" t="s">
        <v>43</v>
      </c>
      <c r="B405" s="26" t="s">
        <v>117</v>
      </c>
      <c r="C405" s="26">
        <v>1.1420689062920004E-2</v>
      </c>
      <c r="D405" s="26">
        <v>0.15874810248336693</v>
      </c>
      <c r="E405" s="26">
        <f t="shared" si="28"/>
        <v>0.6281378984606002</v>
      </c>
      <c r="F405" s="26">
        <f t="shared" si="29"/>
        <v>8.8193390268537187E-7</v>
      </c>
      <c r="G405" s="26">
        <f t="shared" si="30"/>
        <v>1.4040450430498757E-6</v>
      </c>
      <c r="H405" s="26">
        <f t="shared" si="31"/>
        <v>-5.8526189594183053</v>
      </c>
      <c r="I405" s="68" t="s">
        <v>60</v>
      </c>
    </row>
    <row r="406" spans="1:9" x14ac:dyDescent="0.25">
      <c r="A406" s="67" t="s">
        <v>43</v>
      </c>
      <c r="B406" s="26" t="s">
        <v>117</v>
      </c>
      <c r="C406" s="26">
        <v>2.7444892780964267E-2</v>
      </c>
      <c r="D406" s="26">
        <v>0.37923383646968267</v>
      </c>
      <c r="E406" s="26">
        <f t="shared" si="28"/>
        <v>1.5094691029530347</v>
      </c>
      <c r="F406" s="26">
        <f t="shared" si="29"/>
        <v>2.1068546470537925E-6</v>
      </c>
      <c r="G406" s="26">
        <f t="shared" si="30"/>
        <v>1.3957587094244385E-6</v>
      </c>
      <c r="H406" s="26">
        <f t="shared" si="31"/>
        <v>-5.8551896535057084</v>
      </c>
      <c r="I406" s="68" t="s">
        <v>60</v>
      </c>
    </row>
    <row r="407" spans="1:9" x14ac:dyDescent="0.25">
      <c r="A407" s="67" t="s">
        <v>43</v>
      </c>
      <c r="B407" s="26" t="s">
        <v>117</v>
      </c>
      <c r="C407" s="26">
        <v>1.9952623149688806E-2</v>
      </c>
      <c r="D407" s="26">
        <v>0.29600147155861284</v>
      </c>
      <c r="E407" s="26">
        <f t="shared" si="28"/>
        <v>1.0973942732328843</v>
      </c>
      <c r="F407" s="26">
        <f t="shared" si="29"/>
        <v>1.6444526197700714E-6</v>
      </c>
      <c r="G407" s="26">
        <f t="shared" si="30"/>
        <v>1.498506653333968E-6</v>
      </c>
      <c r="H407" s="26">
        <f t="shared" si="31"/>
        <v>-5.8243413244568654</v>
      </c>
      <c r="I407" s="68" t="s">
        <v>60</v>
      </c>
    </row>
    <row r="408" spans="1:9" x14ac:dyDescent="0.25">
      <c r="A408" s="67" t="s">
        <v>43</v>
      </c>
      <c r="B408" s="26" t="s">
        <v>117</v>
      </c>
      <c r="C408" s="26">
        <v>1.7626003261754581E-2</v>
      </c>
      <c r="D408" s="26">
        <v>0.28240133109811882</v>
      </c>
      <c r="E408" s="26">
        <f t="shared" si="28"/>
        <v>0.969430179396502</v>
      </c>
      <c r="F408" s="26">
        <f t="shared" si="29"/>
        <v>1.5688962838784381E-6</v>
      </c>
      <c r="G408" s="26">
        <f t="shared" si="30"/>
        <v>1.6183695507139265E-6</v>
      </c>
      <c r="H408" s="26">
        <f t="shared" si="31"/>
        <v>-5.7909223013206184</v>
      </c>
      <c r="I408" s="68" t="s">
        <v>60</v>
      </c>
    </row>
    <row r="409" spans="1:9" x14ac:dyDescent="0.25">
      <c r="A409" s="67" t="s">
        <v>43</v>
      </c>
      <c r="B409" s="26" t="s">
        <v>117</v>
      </c>
      <c r="C409" s="26">
        <v>1.8920084727723E-2</v>
      </c>
      <c r="D409" s="26">
        <v>0.32545001751363628</v>
      </c>
      <c r="E409" s="26">
        <f t="shared" si="28"/>
        <v>1.0406046600247649</v>
      </c>
      <c r="F409" s="26">
        <f t="shared" si="29"/>
        <v>1.8080556528535349E-6</v>
      </c>
      <c r="G409" s="26">
        <f t="shared" si="30"/>
        <v>1.7375048587717316E-6</v>
      </c>
      <c r="H409" s="26">
        <f t="shared" si="31"/>
        <v>-5.7600739722717753</v>
      </c>
      <c r="I409" s="68" t="s">
        <v>60</v>
      </c>
    </row>
    <row r="410" spans="1:9" x14ac:dyDescent="0.25">
      <c r="A410" s="67" t="s">
        <v>43</v>
      </c>
      <c r="B410" s="26" t="s">
        <v>117</v>
      </c>
      <c r="C410" s="26">
        <v>1.3043213867190057E-2</v>
      </c>
      <c r="D410" s="26">
        <v>0.22303609034199129</v>
      </c>
      <c r="E410" s="26">
        <f t="shared" si="28"/>
        <v>0.71737676269545314</v>
      </c>
      <c r="F410" s="26">
        <f t="shared" si="29"/>
        <v>1.2390893907888405E-6</v>
      </c>
      <c r="G410" s="26">
        <f t="shared" si="30"/>
        <v>1.7272505261156184E-6</v>
      </c>
      <c r="H410" s="26">
        <f t="shared" si="31"/>
        <v>-5.7626446663591793</v>
      </c>
      <c r="I410" s="68" t="s">
        <v>60</v>
      </c>
    </row>
    <row r="411" spans="1:9" x14ac:dyDescent="0.25">
      <c r="A411" s="67" t="s">
        <v>43</v>
      </c>
      <c r="B411" s="26" t="s">
        <v>117</v>
      </c>
      <c r="C411" s="26">
        <v>2.9200118599346091E-2</v>
      </c>
      <c r="D411" s="26">
        <v>0.46507909058341312</v>
      </c>
      <c r="E411" s="26">
        <f t="shared" si="28"/>
        <v>1.606006522964035</v>
      </c>
      <c r="F411" s="26">
        <f t="shared" si="29"/>
        <v>2.5837727254634064E-6</v>
      </c>
      <c r="G411" s="26">
        <f t="shared" si="30"/>
        <v>1.6088183257779132E-6</v>
      </c>
      <c r="H411" s="26">
        <f t="shared" si="31"/>
        <v>-5.7934929954080223</v>
      </c>
      <c r="I411" s="68" t="s">
        <v>60</v>
      </c>
    </row>
    <row r="412" spans="1:9" x14ac:dyDescent="0.25">
      <c r="A412" s="67" t="s">
        <v>43</v>
      </c>
      <c r="B412" s="26" t="s">
        <v>117</v>
      </c>
      <c r="C412" s="26">
        <v>2.7444892780964267E-2</v>
      </c>
      <c r="D412" s="26">
        <v>0.45025361470487613</v>
      </c>
      <c r="E412" s="26">
        <f t="shared" si="28"/>
        <v>1.5094691029530347</v>
      </c>
      <c r="F412" s="26">
        <f t="shared" si="29"/>
        <v>2.5014089705826452E-6</v>
      </c>
      <c r="G412" s="26">
        <f t="shared" si="30"/>
        <v>1.6571448635079968E-6</v>
      </c>
      <c r="H412" s="26">
        <f t="shared" si="31"/>
        <v>-5.7806395249710043</v>
      </c>
      <c r="I412" s="68" t="s">
        <v>60</v>
      </c>
    </row>
    <row r="413" spans="1:9" x14ac:dyDescent="0.25">
      <c r="A413" s="67" t="s">
        <v>43</v>
      </c>
      <c r="B413" s="26" t="s">
        <v>117</v>
      </c>
      <c r="C413" s="26">
        <v>2.7444892780964267E-2</v>
      </c>
      <c r="D413" s="26">
        <v>0.51287611957326507</v>
      </c>
      <c r="E413" s="26">
        <f t="shared" si="28"/>
        <v>1.5094691029530347</v>
      </c>
      <c r="F413" s="26">
        <f t="shared" si="29"/>
        <v>2.8493117754070282E-6</v>
      </c>
      <c r="G413" s="26">
        <f t="shared" si="30"/>
        <v>1.8876251059612984E-6</v>
      </c>
      <c r="H413" s="26">
        <f t="shared" si="31"/>
        <v>-5.7240842550481243</v>
      </c>
      <c r="I413" s="68" t="s">
        <v>60</v>
      </c>
    </row>
    <row r="414" spans="1:9" x14ac:dyDescent="0.25">
      <c r="A414" s="67" t="s">
        <v>43</v>
      </c>
      <c r="B414" s="26" t="s">
        <v>117</v>
      </c>
      <c r="C414" s="26">
        <v>1.0360593046256344E-2</v>
      </c>
      <c r="D414" s="26">
        <v>0.20180429893060914</v>
      </c>
      <c r="E414" s="26">
        <f t="shared" si="28"/>
        <v>0.56983261754409886</v>
      </c>
      <c r="F414" s="26">
        <f t="shared" si="29"/>
        <v>1.1211349940589398E-6</v>
      </c>
      <c r="G414" s="26">
        <f t="shared" si="30"/>
        <v>1.967481255971059E-6</v>
      </c>
      <c r="H414" s="26">
        <f t="shared" si="31"/>
        <v>-5.7060893964362993</v>
      </c>
      <c r="I414" s="68" t="s">
        <v>60</v>
      </c>
    </row>
    <row r="415" spans="1:9" x14ac:dyDescent="0.25">
      <c r="A415" s="44" t="s">
        <v>4</v>
      </c>
      <c r="B415" s="27"/>
      <c r="C415" s="20"/>
      <c r="D415" s="20"/>
      <c r="E415" s="20"/>
      <c r="F415" s="20"/>
      <c r="G415" s="20"/>
      <c r="H415" s="20">
        <f>AVERAGE(H138:H414)</f>
        <v>-5.9582074509745118</v>
      </c>
      <c r="I415" s="64"/>
    </row>
    <row r="416" spans="1:9" x14ac:dyDescent="0.25">
      <c r="A416" s="69"/>
      <c r="B416" s="70"/>
      <c r="C416" s="25"/>
      <c r="D416" s="25"/>
      <c r="E416" s="25"/>
      <c r="F416" s="25"/>
      <c r="G416" s="25"/>
      <c r="H416" s="25"/>
      <c r="I416" s="71"/>
    </row>
    <row r="417" spans="1:9" x14ac:dyDescent="0.25">
      <c r="A417" s="44" t="s">
        <v>3</v>
      </c>
      <c r="B417" s="27"/>
      <c r="C417" s="27"/>
      <c r="D417" s="27"/>
      <c r="E417" s="27"/>
      <c r="F417" s="27"/>
      <c r="G417" s="27"/>
      <c r="H417" s="20">
        <f>AVERAGE(H136,H415)</f>
        <v>-6.0332277988874203</v>
      </c>
      <c r="I417" s="64"/>
    </row>
  </sheetData>
  <hyperlinks>
    <hyperlink ref="I8" r:id="rId1"/>
    <hyperlink ref="I9:I135" r:id="rId2" display="https://doi.pangaea.de/10.1594/PANGAEA.819850"/>
    <hyperlink ref="I9" r:id="rId3"/>
    <hyperlink ref="I10" r:id="rId4"/>
    <hyperlink ref="I12" r:id="rId5"/>
    <hyperlink ref="I14" r:id="rId6"/>
    <hyperlink ref="I16" r:id="rId7"/>
    <hyperlink ref="I18" r:id="rId8"/>
    <hyperlink ref="I20" r:id="rId9"/>
    <hyperlink ref="I22" r:id="rId10"/>
    <hyperlink ref="I24" r:id="rId11"/>
    <hyperlink ref="I26" r:id="rId12"/>
    <hyperlink ref="I28" r:id="rId13"/>
    <hyperlink ref="I30" r:id="rId14"/>
    <hyperlink ref="I32" r:id="rId15"/>
    <hyperlink ref="I34" r:id="rId16"/>
    <hyperlink ref="I36" r:id="rId17"/>
    <hyperlink ref="I38" r:id="rId18"/>
    <hyperlink ref="I40" r:id="rId19"/>
    <hyperlink ref="I42" r:id="rId20"/>
    <hyperlink ref="I44" r:id="rId21"/>
    <hyperlink ref="I46" r:id="rId22"/>
    <hyperlink ref="I48" r:id="rId23"/>
    <hyperlink ref="I50" r:id="rId24"/>
    <hyperlink ref="I52" r:id="rId25"/>
    <hyperlink ref="I54" r:id="rId26"/>
    <hyperlink ref="I56" r:id="rId27"/>
    <hyperlink ref="I58" r:id="rId28"/>
    <hyperlink ref="I60" r:id="rId29"/>
    <hyperlink ref="I62" r:id="rId30"/>
    <hyperlink ref="I64" r:id="rId31"/>
    <hyperlink ref="I66" r:id="rId32"/>
    <hyperlink ref="I68" r:id="rId33"/>
    <hyperlink ref="I70" r:id="rId34"/>
    <hyperlink ref="I72" r:id="rId35"/>
    <hyperlink ref="I74" r:id="rId36"/>
    <hyperlink ref="I76" r:id="rId37"/>
    <hyperlink ref="I78" r:id="rId38"/>
    <hyperlink ref="I80" r:id="rId39"/>
    <hyperlink ref="I82" r:id="rId40"/>
    <hyperlink ref="I84" r:id="rId41"/>
    <hyperlink ref="I86" r:id="rId42"/>
    <hyperlink ref="I88" r:id="rId43"/>
    <hyperlink ref="I90" r:id="rId44"/>
    <hyperlink ref="I92" r:id="rId45"/>
    <hyperlink ref="I94" r:id="rId46"/>
    <hyperlink ref="I96" r:id="rId47"/>
    <hyperlink ref="I98" r:id="rId48"/>
    <hyperlink ref="I100" r:id="rId49"/>
    <hyperlink ref="I102" r:id="rId50"/>
    <hyperlink ref="I104" r:id="rId51"/>
    <hyperlink ref="I106" r:id="rId52"/>
    <hyperlink ref="I108" r:id="rId53"/>
    <hyperlink ref="I110" r:id="rId54"/>
    <hyperlink ref="I112" r:id="rId55"/>
    <hyperlink ref="I114" r:id="rId56"/>
    <hyperlink ref="I116" r:id="rId57"/>
    <hyperlink ref="I118" r:id="rId58"/>
    <hyperlink ref="I120" r:id="rId59"/>
    <hyperlink ref="I122" r:id="rId60"/>
    <hyperlink ref="I124" r:id="rId61"/>
    <hyperlink ref="I126" r:id="rId62"/>
    <hyperlink ref="I128" r:id="rId63"/>
    <hyperlink ref="I130" r:id="rId64"/>
    <hyperlink ref="I132" r:id="rId65"/>
    <hyperlink ref="I134" r:id="rId66"/>
    <hyperlink ref="I138" r:id="rId67"/>
    <hyperlink ref="I140" r:id="rId68"/>
    <hyperlink ref="I142" r:id="rId69"/>
    <hyperlink ref="I144" r:id="rId70"/>
    <hyperlink ref="I146" r:id="rId71"/>
    <hyperlink ref="I148" r:id="rId72"/>
    <hyperlink ref="I150" r:id="rId73"/>
    <hyperlink ref="I152" r:id="rId74"/>
    <hyperlink ref="I154" r:id="rId75"/>
    <hyperlink ref="I156" r:id="rId76"/>
    <hyperlink ref="I158" r:id="rId77"/>
    <hyperlink ref="I160" r:id="rId78"/>
    <hyperlink ref="I162" r:id="rId79"/>
    <hyperlink ref="I164" r:id="rId80"/>
    <hyperlink ref="I166" r:id="rId81"/>
    <hyperlink ref="I168" r:id="rId82"/>
    <hyperlink ref="I170" r:id="rId83"/>
    <hyperlink ref="I172" r:id="rId84"/>
    <hyperlink ref="I174" r:id="rId85"/>
    <hyperlink ref="I176" r:id="rId86"/>
    <hyperlink ref="I178" r:id="rId87"/>
    <hyperlink ref="I180" r:id="rId88"/>
    <hyperlink ref="I182" r:id="rId89"/>
    <hyperlink ref="I184" r:id="rId90"/>
    <hyperlink ref="I186" r:id="rId91"/>
    <hyperlink ref="I188" r:id="rId92"/>
    <hyperlink ref="I190" r:id="rId93"/>
    <hyperlink ref="I192" r:id="rId94"/>
    <hyperlink ref="I194" r:id="rId95"/>
    <hyperlink ref="I196" r:id="rId96"/>
    <hyperlink ref="I198" r:id="rId97"/>
    <hyperlink ref="I200" r:id="rId98"/>
    <hyperlink ref="I202" r:id="rId99"/>
    <hyperlink ref="I204" r:id="rId100"/>
    <hyperlink ref="I206" r:id="rId101"/>
    <hyperlink ref="I208" r:id="rId102"/>
    <hyperlink ref="I210" r:id="rId103"/>
    <hyperlink ref="I212" r:id="rId104"/>
    <hyperlink ref="I214" r:id="rId105"/>
    <hyperlink ref="I216" r:id="rId106"/>
    <hyperlink ref="I218" r:id="rId107"/>
    <hyperlink ref="I220" r:id="rId108"/>
    <hyperlink ref="I222" r:id="rId109"/>
    <hyperlink ref="I224" r:id="rId110"/>
    <hyperlink ref="I226" r:id="rId111"/>
    <hyperlink ref="I228" r:id="rId112"/>
    <hyperlink ref="I230" r:id="rId113"/>
    <hyperlink ref="I232" r:id="rId114"/>
    <hyperlink ref="I234" r:id="rId115"/>
    <hyperlink ref="I236" r:id="rId116"/>
    <hyperlink ref="I238" r:id="rId117"/>
    <hyperlink ref="I240" r:id="rId118"/>
    <hyperlink ref="I242" r:id="rId119"/>
    <hyperlink ref="I244" r:id="rId120"/>
    <hyperlink ref="I246" r:id="rId121"/>
    <hyperlink ref="I248" r:id="rId122"/>
    <hyperlink ref="I250" r:id="rId123"/>
    <hyperlink ref="I252" r:id="rId124"/>
    <hyperlink ref="I254" r:id="rId125"/>
    <hyperlink ref="I256" r:id="rId126"/>
    <hyperlink ref="I258" r:id="rId127"/>
    <hyperlink ref="I260" r:id="rId128"/>
    <hyperlink ref="I262" r:id="rId129"/>
    <hyperlink ref="I264" r:id="rId130"/>
    <hyperlink ref="I266" r:id="rId131"/>
    <hyperlink ref="I268" r:id="rId132"/>
    <hyperlink ref="I270" r:id="rId133"/>
    <hyperlink ref="I272" r:id="rId134"/>
    <hyperlink ref="I274" r:id="rId135"/>
    <hyperlink ref="I276" r:id="rId136"/>
    <hyperlink ref="I278" r:id="rId137"/>
    <hyperlink ref="I280" r:id="rId138"/>
    <hyperlink ref="I282" r:id="rId139"/>
    <hyperlink ref="I284" r:id="rId140"/>
    <hyperlink ref="I286" r:id="rId141"/>
    <hyperlink ref="I288" r:id="rId142"/>
    <hyperlink ref="I290" r:id="rId143"/>
    <hyperlink ref="I292" r:id="rId144"/>
    <hyperlink ref="I294" r:id="rId145"/>
    <hyperlink ref="I296" r:id="rId146"/>
    <hyperlink ref="I298" r:id="rId147"/>
    <hyperlink ref="I300" r:id="rId148"/>
    <hyperlink ref="I302" r:id="rId149"/>
    <hyperlink ref="I304" r:id="rId150"/>
    <hyperlink ref="I306" r:id="rId151"/>
    <hyperlink ref="I308" r:id="rId152"/>
    <hyperlink ref="I310" r:id="rId153"/>
    <hyperlink ref="I312" r:id="rId154"/>
    <hyperlink ref="I314" r:id="rId155"/>
    <hyperlink ref="I316" r:id="rId156"/>
    <hyperlink ref="I318" r:id="rId157"/>
    <hyperlink ref="I320" r:id="rId158"/>
    <hyperlink ref="I322" r:id="rId159"/>
    <hyperlink ref="I324" r:id="rId160"/>
    <hyperlink ref="I326" r:id="rId161"/>
    <hyperlink ref="I328" r:id="rId162"/>
    <hyperlink ref="I330" r:id="rId163"/>
    <hyperlink ref="I332" r:id="rId164"/>
    <hyperlink ref="I334" r:id="rId165"/>
    <hyperlink ref="I336" r:id="rId166"/>
    <hyperlink ref="I338" r:id="rId167"/>
    <hyperlink ref="I340" r:id="rId168"/>
    <hyperlink ref="I342" r:id="rId169"/>
    <hyperlink ref="I344" r:id="rId170"/>
    <hyperlink ref="I346" r:id="rId171"/>
    <hyperlink ref="I348" r:id="rId172"/>
    <hyperlink ref="I350" r:id="rId173"/>
    <hyperlink ref="I352" r:id="rId174"/>
    <hyperlink ref="I354" r:id="rId175"/>
    <hyperlink ref="I356" r:id="rId176"/>
    <hyperlink ref="I358" r:id="rId177"/>
    <hyperlink ref="I360" r:id="rId178"/>
    <hyperlink ref="I362" r:id="rId179"/>
    <hyperlink ref="I364" r:id="rId180"/>
    <hyperlink ref="I366" r:id="rId181"/>
    <hyperlink ref="I368" r:id="rId182"/>
    <hyperlink ref="I370" r:id="rId183"/>
    <hyperlink ref="I372" r:id="rId184"/>
    <hyperlink ref="I374" r:id="rId185"/>
    <hyperlink ref="I376" r:id="rId186"/>
    <hyperlink ref="I378" r:id="rId187"/>
    <hyperlink ref="I380" r:id="rId188"/>
    <hyperlink ref="I382" r:id="rId189"/>
    <hyperlink ref="I384" r:id="rId190"/>
    <hyperlink ref="I386" r:id="rId191"/>
    <hyperlink ref="I388" r:id="rId192"/>
    <hyperlink ref="I390" r:id="rId193"/>
    <hyperlink ref="I392" r:id="rId194"/>
    <hyperlink ref="I394" r:id="rId195"/>
    <hyperlink ref="I396" r:id="rId196"/>
    <hyperlink ref="I398" r:id="rId197"/>
    <hyperlink ref="I400" r:id="rId198"/>
    <hyperlink ref="I402" r:id="rId199"/>
    <hyperlink ref="I404" r:id="rId200"/>
    <hyperlink ref="I406" r:id="rId201"/>
    <hyperlink ref="I408" r:id="rId202"/>
    <hyperlink ref="I410" r:id="rId203"/>
    <hyperlink ref="I412" r:id="rId204"/>
    <hyperlink ref="I414" r:id="rId205"/>
    <hyperlink ref="I11" r:id="rId206"/>
    <hyperlink ref="I13" r:id="rId207"/>
    <hyperlink ref="I15" r:id="rId208"/>
    <hyperlink ref="I17" r:id="rId209"/>
    <hyperlink ref="I19" r:id="rId210"/>
    <hyperlink ref="I21" r:id="rId211"/>
    <hyperlink ref="I23" r:id="rId212"/>
    <hyperlink ref="I25" r:id="rId213"/>
    <hyperlink ref="I27" r:id="rId214"/>
    <hyperlink ref="I29" r:id="rId215"/>
    <hyperlink ref="I31" r:id="rId216"/>
    <hyperlink ref="I33" r:id="rId217"/>
    <hyperlink ref="I35" r:id="rId218"/>
    <hyperlink ref="I37" r:id="rId219"/>
    <hyperlink ref="I39" r:id="rId220"/>
    <hyperlink ref="I41" r:id="rId221"/>
    <hyperlink ref="I43" r:id="rId222"/>
    <hyperlink ref="I45" r:id="rId223"/>
    <hyperlink ref="I47" r:id="rId224"/>
    <hyperlink ref="I49" r:id="rId225"/>
    <hyperlink ref="I51" r:id="rId226"/>
    <hyperlink ref="I53" r:id="rId227"/>
    <hyperlink ref="I55" r:id="rId228"/>
    <hyperlink ref="I57" r:id="rId229"/>
    <hyperlink ref="I59" r:id="rId230"/>
    <hyperlink ref="I61" r:id="rId231"/>
    <hyperlink ref="I63" r:id="rId232"/>
    <hyperlink ref="I65" r:id="rId233"/>
    <hyperlink ref="I67" r:id="rId234"/>
    <hyperlink ref="I69" r:id="rId235"/>
    <hyperlink ref="I71" r:id="rId236"/>
    <hyperlink ref="I73" r:id="rId237"/>
    <hyperlink ref="I75" r:id="rId238"/>
    <hyperlink ref="I77" r:id="rId239"/>
    <hyperlink ref="I79" r:id="rId240"/>
    <hyperlink ref="I81" r:id="rId241"/>
    <hyperlink ref="I83" r:id="rId242"/>
    <hyperlink ref="I85" r:id="rId243"/>
    <hyperlink ref="I87" r:id="rId244"/>
    <hyperlink ref="I89" r:id="rId245"/>
    <hyperlink ref="I91" r:id="rId246"/>
    <hyperlink ref="I93" r:id="rId247"/>
    <hyperlink ref="I95" r:id="rId248"/>
    <hyperlink ref="I97" r:id="rId249"/>
    <hyperlink ref="I99" r:id="rId250"/>
    <hyperlink ref="I101" r:id="rId251"/>
    <hyperlink ref="I103" r:id="rId252"/>
    <hyperlink ref="I105" r:id="rId253"/>
    <hyperlink ref="I107" r:id="rId254"/>
    <hyperlink ref="I109" r:id="rId255"/>
    <hyperlink ref="I111" r:id="rId256"/>
    <hyperlink ref="I113" r:id="rId257"/>
    <hyperlink ref="I115" r:id="rId258"/>
    <hyperlink ref="I117" r:id="rId259"/>
    <hyperlink ref="I119" r:id="rId260"/>
    <hyperlink ref="I121" r:id="rId261"/>
    <hyperlink ref="I123" r:id="rId262"/>
    <hyperlink ref="I125" r:id="rId263"/>
    <hyperlink ref="I127" r:id="rId264"/>
    <hyperlink ref="I129" r:id="rId265"/>
    <hyperlink ref="I131" r:id="rId266"/>
    <hyperlink ref="I133" r:id="rId267"/>
    <hyperlink ref="I135" r:id="rId268"/>
    <hyperlink ref="I139" r:id="rId269"/>
    <hyperlink ref="I141" r:id="rId270"/>
    <hyperlink ref="I143" r:id="rId271"/>
    <hyperlink ref="I145" r:id="rId272"/>
    <hyperlink ref="I147" r:id="rId273"/>
    <hyperlink ref="I149" r:id="rId274"/>
    <hyperlink ref="I151" r:id="rId275"/>
    <hyperlink ref="I153" r:id="rId276"/>
    <hyperlink ref="I155" r:id="rId277"/>
    <hyperlink ref="I157" r:id="rId278"/>
    <hyperlink ref="I159" r:id="rId279"/>
    <hyperlink ref="I161" r:id="rId280"/>
    <hyperlink ref="I163" r:id="rId281"/>
    <hyperlink ref="I165" r:id="rId282"/>
    <hyperlink ref="I167" r:id="rId283"/>
    <hyperlink ref="I169" r:id="rId284"/>
    <hyperlink ref="I171" r:id="rId285"/>
    <hyperlink ref="I173" r:id="rId286"/>
    <hyperlink ref="I175" r:id="rId287"/>
    <hyperlink ref="I177" r:id="rId288"/>
    <hyperlink ref="I179" r:id="rId289"/>
    <hyperlink ref="I181" r:id="rId290"/>
    <hyperlink ref="I183" r:id="rId291"/>
    <hyperlink ref="I185" r:id="rId292"/>
    <hyperlink ref="I187" r:id="rId293"/>
    <hyperlink ref="I189" r:id="rId294"/>
    <hyperlink ref="I191" r:id="rId295"/>
    <hyperlink ref="I193" r:id="rId296"/>
    <hyperlink ref="I195" r:id="rId297"/>
    <hyperlink ref="I197" r:id="rId298"/>
    <hyperlink ref="I199" r:id="rId299"/>
    <hyperlink ref="I201" r:id="rId300"/>
    <hyperlink ref="I203" r:id="rId301"/>
    <hyperlink ref="I205" r:id="rId302"/>
    <hyperlink ref="I207" r:id="rId303"/>
    <hyperlink ref="I209" r:id="rId304"/>
    <hyperlink ref="I211" r:id="rId305"/>
    <hyperlink ref="I213" r:id="rId306"/>
    <hyperlink ref="I215" r:id="rId307"/>
    <hyperlink ref="I217" r:id="rId308"/>
    <hyperlink ref="I219" r:id="rId309"/>
    <hyperlink ref="I221" r:id="rId310"/>
    <hyperlink ref="I223" r:id="rId311"/>
    <hyperlink ref="I225" r:id="rId312"/>
    <hyperlink ref="I227" r:id="rId313"/>
    <hyperlink ref="I229" r:id="rId314"/>
    <hyperlink ref="I231" r:id="rId315"/>
    <hyperlink ref="I233" r:id="rId316"/>
    <hyperlink ref="I235" r:id="rId317"/>
    <hyperlink ref="I237" r:id="rId318"/>
    <hyperlink ref="I239" r:id="rId319"/>
    <hyperlink ref="I241" r:id="rId320"/>
    <hyperlink ref="I243" r:id="rId321"/>
    <hyperlink ref="I245" r:id="rId322"/>
    <hyperlink ref="I247" r:id="rId323"/>
    <hyperlink ref="I249" r:id="rId324"/>
    <hyperlink ref="I251" r:id="rId325"/>
    <hyperlink ref="I253" r:id="rId326"/>
    <hyperlink ref="I255" r:id="rId327"/>
    <hyperlink ref="I257" r:id="rId328"/>
    <hyperlink ref="I259" r:id="rId329"/>
    <hyperlink ref="I261" r:id="rId330"/>
    <hyperlink ref="I263" r:id="rId331"/>
    <hyperlink ref="I265" r:id="rId332"/>
    <hyperlink ref="I267" r:id="rId333"/>
    <hyperlink ref="I269" r:id="rId334"/>
    <hyperlink ref="I271" r:id="rId335"/>
    <hyperlink ref="I273" r:id="rId336"/>
    <hyperlink ref="I275" r:id="rId337"/>
    <hyperlink ref="I277" r:id="rId338"/>
    <hyperlink ref="I279" r:id="rId339"/>
    <hyperlink ref="I281" r:id="rId340"/>
    <hyperlink ref="I283" r:id="rId341"/>
    <hyperlink ref="I285" r:id="rId342"/>
    <hyperlink ref="I287" r:id="rId343"/>
    <hyperlink ref="I289" r:id="rId344"/>
    <hyperlink ref="I291" r:id="rId345"/>
    <hyperlink ref="I293" r:id="rId346"/>
    <hyperlink ref="I295" r:id="rId347"/>
    <hyperlink ref="I297" r:id="rId348"/>
    <hyperlink ref="I299" r:id="rId349"/>
    <hyperlink ref="I301" r:id="rId350"/>
    <hyperlink ref="I303" r:id="rId351"/>
    <hyperlink ref="I305" r:id="rId352"/>
    <hyperlink ref="I307" r:id="rId353"/>
    <hyperlink ref="I309" r:id="rId354"/>
    <hyperlink ref="I311" r:id="rId355"/>
    <hyperlink ref="I313" r:id="rId356"/>
    <hyperlink ref="I315" r:id="rId357"/>
    <hyperlink ref="I317" r:id="rId358"/>
    <hyperlink ref="I319" r:id="rId359"/>
    <hyperlink ref="I321" r:id="rId360"/>
    <hyperlink ref="I323" r:id="rId361"/>
    <hyperlink ref="I325" r:id="rId362"/>
    <hyperlink ref="I327" r:id="rId363"/>
    <hyperlink ref="I329" r:id="rId364"/>
    <hyperlink ref="I331" r:id="rId365"/>
    <hyperlink ref="I333" r:id="rId366"/>
    <hyperlink ref="I335" r:id="rId367"/>
    <hyperlink ref="I337" r:id="rId368"/>
    <hyperlink ref="I339" r:id="rId369"/>
    <hyperlink ref="I341" r:id="rId370"/>
    <hyperlink ref="I343" r:id="rId371"/>
    <hyperlink ref="I345" r:id="rId372"/>
    <hyperlink ref="I347" r:id="rId373"/>
    <hyperlink ref="I349" r:id="rId374"/>
    <hyperlink ref="I351" r:id="rId375"/>
    <hyperlink ref="I353" r:id="rId376"/>
    <hyperlink ref="I355" r:id="rId377"/>
    <hyperlink ref="I357" r:id="rId378"/>
    <hyperlink ref="I359" r:id="rId379"/>
    <hyperlink ref="I361" r:id="rId380"/>
    <hyperlink ref="I363" r:id="rId381"/>
    <hyperlink ref="I365" r:id="rId382"/>
    <hyperlink ref="I367" r:id="rId383"/>
    <hyperlink ref="I369" r:id="rId384"/>
    <hyperlink ref="I371" r:id="rId385"/>
    <hyperlink ref="I373" r:id="rId386"/>
    <hyperlink ref="I375" r:id="rId387"/>
    <hyperlink ref="I377" r:id="rId388"/>
    <hyperlink ref="I379" r:id="rId389"/>
    <hyperlink ref="I381" r:id="rId390"/>
    <hyperlink ref="I383" r:id="rId391"/>
    <hyperlink ref="I385" r:id="rId392"/>
    <hyperlink ref="I387" r:id="rId393"/>
    <hyperlink ref="I389" r:id="rId394"/>
    <hyperlink ref="I391" r:id="rId395"/>
    <hyperlink ref="I393" r:id="rId396"/>
    <hyperlink ref="I395" r:id="rId397"/>
    <hyperlink ref="I397" r:id="rId398"/>
    <hyperlink ref="I399" r:id="rId399"/>
    <hyperlink ref="I401" r:id="rId400"/>
    <hyperlink ref="I403" r:id="rId401"/>
    <hyperlink ref="I405" r:id="rId402"/>
    <hyperlink ref="I407" r:id="rId403"/>
    <hyperlink ref="I409" r:id="rId404"/>
    <hyperlink ref="I411" r:id="rId405"/>
    <hyperlink ref="I413" r:id="rId406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Sheet A</vt:lpstr>
      <vt:lpstr>Sheet B</vt:lpstr>
      <vt:lpstr>Sheet C</vt:lpstr>
      <vt:lpstr>Sheet D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Peter Andersen</dc:creator>
  <cp:lastModifiedBy>Anders Peter Andersen</cp:lastModifiedBy>
  <dcterms:created xsi:type="dcterms:W3CDTF">2018-10-19T19:04:16Z</dcterms:created>
  <dcterms:modified xsi:type="dcterms:W3CDTF">2018-11-02T17:21:46Z</dcterms:modified>
</cp:coreProperties>
</file>