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8 manuskrypty\Journal of Applied Ecology 2018-2019\Marzec 2019 ACCEPTED - FINAL EDITS\"/>
    </mc:Choice>
  </mc:AlternateContent>
  <xr:revisionPtr revIDLastSave="0" documentId="13_ncr:1_{7C8A5644-7004-4D7D-84FD-363C6856DDAA}" xr6:coauthVersionLast="40" xr6:coauthVersionMax="40" xr10:uidLastSave="{00000000-0000-0000-0000-000000000000}"/>
  <bookViews>
    <workbookView xWindow="-120" yWindow="-120" windowWidth="50520" windowHeight="21840" activeTab="1" xr2:uid="{00000000-000D-0000-FFFF-FFFF00000000}"/>
  </bookViews>
  <sheets>
    <sheet name="production - F" sheetId="1" r:id="rId1"/>
    <sheet name="pollen - F" sheetId="3" r:id="rId2"/>
    <sheet name="atomic ratios" sheetId="5" r:id="rId3"/>
  </sheets>
  <definedNames>
    <definedName name="ostatC">'production - F'!$O$101:$O$193</definedName>
    <definedName name="ostatCa">'production - F'!$S$101:$S$193</definedName>
    <definedName name="ostatCu">'production - F'!$Z$101:$Z$193</definedName>
    <definedName name="ostatFe">'production - F'!$W$101:$W$193</definedName>
    <definedName name="ostatK">'production - F'!$U$101:$U$193</definedName>
    <definedName name="ostatMg">'production - F'!$T$101:$T$193</definedName>
    <definedName name="ostatMn">'production - F'!$Y$101:$Y$193</definedName>
    <definedName name="ostatN">'production - F'!$P$101:$P$193</definedName>
    <definedName name="ostatNa">'production - F'!$V$101:$V$193</definedName>
    <definedName name="ostatP">'production - F'!$Q$101:$Q$193</definedName>
    <definedName name="ostatS">'production - F'!$R$101:$R$193</definedName>
    <definedName name="ostatZn">'production - F'!$X$101:$X$193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5" l="1"/>
  <c r="M109" i="5"/>
  <c r="L109" i="5"/>
  <c r="K109" i="5"/>
  <c r="J109" i="5"/>
  <c r="I109" i="5"/>
  <c r="H109" i="5"/>
  <c r="G109" i="5"/>
  <c r="F109" i="5"/>
  <c r="E109" i="5"/>
  <c r="D109" i="5"/>
  <c r="C109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N82" i="5"/>
  <c r="M82" i="5"/>
  <c r="L82" i="5"/>
  <c r="K82" i="5"/>
  <c r="J82" i="5"/>
  <c r="I82" i="5"/>
  <c r="H82" i="5"/>
  <c r="G82" i="5"/>
  <c r="F82" i="5"/>
  <c r="E82" i="5"/>
  <c r="D82" i="5"/>
  <c r="C82" i="5"/>
  <c r="N81" i="5"/>
  <c r="M81" i="5"/>
  <c r="L81" i="5"/>
  <c r="K81" i="5"/>
  <c r="J81" i="5"/>
  <c r="I81" i="5"/>
  <c r="H81" i="5"/>
  <c r="G81" i="5"/>
  <c r="F81" i="5"/>
  <c r="E81" i="5"/>
  <c r="D81" i="5"/>
  <c r="C81" i="5"/>
  <c r="N80" i="5"/>
  <c r="M80" i="5"/>
  <c r="L80" i="5"/>
  <c r="K80" i="5"/>
  <c r="J80" i="5"/>
  <c r="I80" i="5"/>
  <c r="H80" i="5"/>
  <c r="G80" i="5"/>
  <c r="F80" i="5"/>
  <c r="E80" i="5"/>
  <c r="D80" i="5"/>
  <c r="C80" i="5"/>
  <c r="N79" i="5"/>
  <c r="M79" i="5"/>
  <c r="L79" i="5"/>
  <c r="K79" i="5"/>
  <c r="J79" i="5"/>
  <c r="I79" i="5"/>
  <c r="H79" i="5"/>
  <c r="G79" i="5"/>
  <c r="F79" i="5"/>
  <c r="E79" i="5"/>
  <c r="D79" i="5"/>
  <c r="C79" i="5"/>
  <c r="N78" i="5"/>
  <c r="M78" i="5"/>
  <c r="L78" i="5"/>
  <c r="K78" i="5"/>
  <c r="J78" i="5"/>
  <c r="I78" i="5"/>
  <c r="H78" i="5"/>
  <c r="G78" i="5"/>
  <c r="F78" i="5"/>
  <c r="E78" i="5"/>
  <c r="D78" i="5"/>
  <c r="C78" i="5"/>
  <c r="N77" i="5"/>
  <c r="M77" i="5"/>
  <c r="L77" i="5"/>
  <c r="K77" i="5"/>
  <c r="J77" i="5"/>
  <c r="I77" i="5"/>
  <c r="H77" i="5"/>
  <c r="G77" i="5"/>
  <c r="F77" i="5"/>
  <c r="E77" i="5"/>
  <c r="D77" i="5"/>
  <c r="C77" i="5"/>
  <c r="N76" i="5"/>
  <c r="M76" i="5"/>
  <c r="L76" i="5"/>
  <c r="K76" i="5"/>
  <c r="J76" i="5"/>
  <c r="I76" i="5"/>
  <c r="H76" i="5"/>
  <c r="G76" i="5"/>
  <c r="F76" i="5"/>
  <c r="E76" i="5"/>
  <c r="D76" i="5"/>
  <c r="C76" i="5"/>
  <c r="N75" i="5"/>
  <c r="M75" i="5"/>
  <c r="L75" i="5"/>
  <c r="K75" i="5"/>
  <c r="J75" i="5"/>
  <c r="I75" i="5"/>
  <c r="H75" i="5"/>
  <c r="G75" i="5"/>
  <c r="F75" i="5"/>
  <c r="E75" i="5"/>
  <c r="D75" i="5"/>
  <c r="C75" i="5"/>
  <c r="N74" i="5"/>
  <c r="M74" i="5"/>
  <c r="L74" i="5"/>
  <c r="K74" i="5"/>
  <c r="J74" i="5"/>
  <c r="I74" i="5"/>
  <c r="H74" i="5"/>
  <c r="G74" i="5"/>
  <c r="F74" i="5"/>
  <c r="E74" i="5"/>
  <c r="D74" i="5"/>
  <c r="C74" i="5"/>
  <c r="N53" i="5"/>
  <c r="M53" i="5"/>
  <c r="L53" i="5"/>
  <c r="K53" i="5"/>
  <c r="J53" i="5"/>
  <c r="I53" i="5"/>
  <c r="H53" i="5"/>
  <c r="G53" i="5"/>
  <c r="F53" i="5"/>
  <c r="E53" i="5"/>
  <c r="D53" i="5"/>
  <c r="C53" i="5"/>
  <c r="N52" i="5"/>
  <c r="M52" i="5"/>
  <c r="L52" i="5"/>
  <c r="K52" i="5"/>
  <c r="J52" i="5"/>
  <c r="I52" i="5"/>
  <c r="H52" i="5"/>
  <c r="G52" i="5"/>
  <c r="F52" i="5"/>
  <c r="E52" i="5"/>
  <c r="D52" i="5"/>
  <c r="C52" i="5"/>
  <c r="N51" i="5"/>
  <c r="M51" i="5"/>
  <c r="L51" i="5"/>
  <c r="K51" i="5"/>
  <c r="J51" i="5"/>
  <c r="I51" i="5"/>
  <c r="H51" i="5"/>
  <c r="G51" i="5"/>
  <c r="F51" i="5"/>
  <c r="E51" i="5"/>
  <c r="D51" i="5"/>
  <c r="C51" i="5"/>
  <c r="N50" i="5"/>
  <c r="M50" i="5"/>
  <c r="L50" i="5"/>
  <c r="K50" i="5"/>
  <c r="J50" i="5"/>
  <c r="I50" i="5"/>
  <c r="H50" i="5"/>
  <c r="G50" i="5"/>
  <c r="F50" i="5"/>
  <c r="E50" i="5"/>
  <c r="D50" i="5"/>
  <c r="C50" i="5"/>
  <c r="N49" i="5"/>
  <c r="M49" i="5"/>
  <c r="L49" i="5"/>
  <c r="K49" i="5"/>
  <c r="J49" i="5"/>
  <c r="I49" i="5"/>
  <c r="H49" i="5"/>
  <c r="G49" i="5"/>
  <c r="F49" i="5"/>
  <c r="E49" i="5"/>
  <c r="D49" i="5"/>
  <c r="C49" i="5"/>
  <c r="N48" i="5"/>
  <c r="M48" i="5"/>
  <c r="L48" i="5"/>
  <c r="K48" i="5"/>
  <c r="J48" i="5"/>
  <c r="I48" i="5"/>
  <c r="H48" i="5"/>
  <c r="G48" i="5"/>
  <c r="F48" i="5"/>
  <c r="E48" i="5"/>
  <c r="D48" i="5"/>
  <c r="C48" i="5"/>
  <c r="N47" i="5"/>
  <c r="M47" i="5"/>
  <c r="L47" i="5"/>
  <c r="K47" i="5"/>
  <c r="J47" i="5"/>
  <c r="I47" i="5"/>
  <c r="H47" i="5"/>
  <c r="G47" i="5"/>
  <c r="F47" i="5"/>
  <c r="E47" i="5"/>
  <c r="D47" i="5"/>
  <c r="C47" i="5"/>
  <c r="N46" i="5"/>
  <c r="M46" i="5"/>
  <c r="L46" i="5"/>
  <c r="K46" i="5"/>
  <c r="J46" i="5"/>
  <c r="I46" i="5"/>
  <c r="H46" i="5"/>
  <c r="G46" i="5"/>
  <c r="F46" i="5"/>
  <c r="E46" i="5"/>
  <c r="D46" i="5"/>
  <c r="C46" i="5"/>
  <c r="N45" i="5"/>
  <c r="M45" i="5"/>
  <c r="L45" i="5"/>
  <c r="K45" i="5"/>
  <c r="J45" i="5"/>
  <c r="I45" i="5"/>
  <c r="H45" i="5"/>
  <c r="G45" i="5"/>
  <c r="F45" i="5"/>
  <c r="E45" i="5"/>
  <c r="D45" i="5"/>
  <c r="C45" i="5"/>
  <c r="D18" i="5"/>
  <c r="E18" i="5"/>
  <c r="F18" i="5"/>
  <c r="G18" i="5"/>
  <c r="H18" i="5"/>
  <c r="I18" i="5"/>
  <c r="J18" i="5"/>
  <c r="K18" i="5"/>
  <c r="L18" i="5"/>
  <c r="M18" i="5"/>
  <c r="N18" i="5"/>
  <c r="D19" i="5"/>
  <c r="E19" i="5"/>
  <c r="F19" i="5"/>
  <c r="G19" i="5"/>
  <c r="H19" i="5"/>
  <c r="I19" i="5"/>
  <c r="J19" i="5"/>
  <c r="K19" i="5"/>
  <c r="L19" i="5"/>
  <c r="M19" i="5"/>
  <c r="N19" i="5"/>
  <c r="D20" i="5"/>
  <c r="E20" i="5"/>
  <c r="F20" i="5"/>
  <c r="G20" i="5"/>
  <c r="H20" i="5"/>
  <c r="I20" i="5"/>
  <c r="J20" i="5"/>
  <c r="K20" i="5"/>
  <c r="L20" i="5"/>
  <c r="M20" i="5"/>
  <c r="N20" i="5"/>
  <c r="D21" i="5"/>
  <c r="E21" i="5"/>
  <c r="F21" i="5"/>
  <c r="G21" i="5"/>
  <c r="H21" i="5"/>
  <c r="I21" i="5"/>
  <c r="J21" i="5"/>
  <c r="K21" i="5"/>
  <c r="L21" i="5"/>
  <c r="M21" i="5"/>
  <c r="N21" i="5"/>
  <c r="D22" i="5"/>
  <c r="E22" i="5"/>
  <c r="F22" i="5"/>
  <c r="G22" i="5"/>
  <c r="H22" i="5"/>
  <c r="I22" i="5"/>
  <c r="J22" i="5"/>
  <c r="K22" i="5"/>
  <c r="L22" i="5"/>
  <c r="M22" i="5"/>
  <c r="N22" i="5"/>
  <c r="D23" i="5"/>
  <c r="E23" i="5"/>
  <c r="F23" i="5"/>
  <c r="G23" i="5"/>
  <c r="H23" i="5"/>
  <c r="H27" i="5" s="1"/>
  <c r="I23" i="5"/>
  <c r="J23" i="5"/>
  <c r="K23" i="5"/>
  <c r="L23" i="5"/>
  <c r="L27" i="5" s="1"/>
  <c r="M23" i="5"/>
  <c r="N23" i="5"/>
  <c r="D24" i="5"/>
  <c r="E24" i="5"/>
  <c r="E27" i="5" s="1"/>
  <c r="F24" i="5"/>
  <c r="G24" i="5"/>
  <c r="H24" i="5"/>
  <c r="I24" i="5"/>
  <c r="I27" i="5" s="1"/>
  <c r="J24" i="5"/>
  <c r="K24" i="5"/>
  <c r="L24" i="5"/>
  <c r="M24" i="5"/>
  <c r="M27" i="5" s="1"/>
  <c r="N24" i="5"/>
  <c r="D25" i="5"/>
  <c r="E25" i="5"/>
  <c r="F25" i="5"/>
  <c r="G25" i="5"/>
  <c r="H25" i="5"/>
  <c r="I25" i="5"/>
  <c r="J25" i="5"/>
  <c r="K25" i="5"/>
  <c r="L25" i="5"/>
  <c r="M25" i="5"/>
  <c r="N25" i="5"/>
  <c r="D26" i="5"/>
  <c r="E26" i="5"/>
  <c r="F26" i="5"/>
  <c r="G26" i="5"/>
  <c r="H26" i="5"/>
  <c r="I26" i="5"/>
  <c r="J26" i="5"/>
  <c r="K26" i="5"/>
  <c r="L26" i="5"/>
  <c r="M26" i="5"/>
  <c r="N26" i="5"/>
  <c r="D27" i="5"/>
  <c r="F27" i="5"/>
  <c r="G27" i="5"/>
  <c r="J27" i="5"/>
  <c r="K27" i="5"/>
  <c r="N27" i="5"/>
  <c r="C26" i="5"/>
  <c r="C25" i="5"/>
  <c r="C24" i="5"/>
  <c r="C27" i="5" s="1"/>
  <c r="C23" i="5"/>
  <c r="C22" i="5"/>
  <c r="C21" i="5"/>
  <c r="C20" i="5"/>
  <c r="C19" i="5"/>
  <c r="C18" i="5"/>
  <c r="AA26" i="3"/>
  <c r="Z26" i="3"/>
  <c r="Y26" i="3"/>
  <c r="X26" i="3"/>
  <c r="W26" i="3"/>
  <c r="V26" i="3"/>
  <c r="U26" i="3"/>
  <c r="T26" i="3"/>
  <c r="S26" i="3"/>
  <c r="R26" i="3"/>
  <c r="Q26" i="3"/>
  <c r="P26" i="3"/>
  <c r="AA25" i="3"/>
  <c r="Z25" i="3"/>
  <c r="Y25" i="3"/>
  <c r="X25" i="3"/>
  <c r="W25" i="3"/>
  <c r="V25" i="3"/>
  <c r="U25" i="3"/>
  <c r="T25" i="3"/>
  <c r="S25" i="3"/>
  <c r="R25" i="3"/>
  <c r="Q25" i="3"/>
  <c r="P25" i="3"/>
  <c r="AA24" i="3"/>
  <c r="Z24" i="3"/>
  <c r="Y24" i="3"/>
  <c r="X24" i="3"/>
  <c r="W24" i="3"/>
  <c r="V24" i="3"/>
  <c r="U24" i="3"/>
  <c r="T24" i="3"/>
  <c r="S24" i="3"/>
  <c r="R24" i="3"/>
  <c r="Q24" i="3"/>
  <c r="P24" i="3"/>
  <c r="AA23" i="3"/>
  <c r="Z23" i="3"/>
  <c r="Y23" i="3"/>
  <c r="X23" i="3"/>
  <c r="W23" i="3"/>
  <c r="V23" i="3"/>
  <c r="U23" i="3"/>
  <c r="T23" i="3"/>
  <c r="S23" i="3"/>
  <c r="R23" i="3"/>
  <c r="Q23" i="3"/>
  <c r="P23" i="3"/>
  <c r="AA22" i="3"/>
  <c r="Z22" i="3"/>
  <c r="Y22" i="3"/>
  <c r="X22" i="3"/>
  <c r="W22" i="3"/>
  <c r="V22" i="3"/>
  <c r="U22" i="3"/>
  <c r="T22" i="3"/>
  <c r="S22" i="3"/>
  <c r="R22" i="3"/>
  <c r="Q22" i="3"/>
  <c r="P22" i="3"/>
  <c r="AA21" i="3"/>
  <c r="Z21" i="3"/>
  <c r="Y21" i="3"/>
  <c r="X21" i="3"/>
  <c r="W21" i="3"/>
  <c r="V21" i="3"/>
  <c r="U21" i="3"/>
  <c r="T21" i="3"/>
  <c r="S21" i="3"/>
  <c r="R21" i="3"/>
  <c r="Q21" i="3"/>
  <c r="P21" i="3"/>
  <c r="AA20" i="3"/>
  <c r="Z20" i="3"/>
  <c r="Y20" i="3"/>
  <c r="X20" i="3"/>
  <c r="W20" i="3"/>
  <c r="V20" i="3"/>
  <c r="U20" i="3"/>
  <c r="T20" i="3"/>
  <c r="S20" i="3"/>
  <c r="R20" i="3"/>
  <c r="Q20" i="3"/>
  <c r="P20" i="3"/>
  <c r="AA19" i="3"/>
  <c r="Z19" i="3"/>
  <c r="Y19" i="3"/>
  <c r="X19" i="3"/>
  <c r="W19" i="3"/>
  <c r="V19" i="3"/>
  <c r="U19" i="3"/>
  <c r="T19" i="3"/>
  <c r="S19" i="3"/>
  <c r="R19" i="3"/>
  <c r="Q19" i="3"/>
  <c r="P19" i="3"/>
  <c r="AA18" i="3"/>
  <c r="Z18" i="3"/>
  <c r="Y18" i="3"/>
  <c r="X18" i="3"/>
  <c r="W18" i="3"/>
  <c r="V18" i="3"/>
  <c r="U18" i="3"/>
  <c r="T18" i="3"/>
  <c r="S18" i="3"/>
  <c r="R18" i="3"/>
  <c r="Q18" i="3"/>
  <c r="P18" i="3"/>
  <c r="AA26" i="1"/>
  <c r="Z26" i="1"/>
  <c r="Y26" i="1"/>
  <c r="X26" i="1"/>
  <c r="W26" i="1"/>
  <c r="V26" i="1"/>
  <c r="U26" i="1"/>
  <c r="T26" i="1"/>
  <c r="S26" i="1"/>
  <c r="R26" i="1"/>
  <c r="Q26" i="1"/>
  <c r="P26" i="1"/>
  <c r="AA25" i="1"/>
  <c r="Z25" i="1"/>
  <c r="Y25" i="1"/>
  <c r="X25" i="1"/>
  <c r="W25" i="1"/>
  <c r="V25" i="1"/>
  <c r="U25" i="1"/>
  <c r="T25" i="1"/>
  <c r="S25" i="1"/>
  <c r="R25" i="1"/>
  <c r="Q25" i="1"/>
  <c r="P25" i="1"/>
  <c r="AA24" i="1"/>
  <c r="Z24" i="1"/>
  <c r="Y24" i="1"/>
  <c r="X24" i="1"/>
  <c r="W24" i="1"/>
  <c r="V24" i="1"/>
  <c r="U24" i="1"/>
  <c r="T24" i="1"/>
  <c r="S24" i="1"/>
  <c r="R24" i="1"/>
  <c r="Q24" i="1"/>
  <c r="P24" i="1"/>
  <c r="AA23" i="1"/>
  <c r="Z23" i="1"/>
  <c r="Y23" i="1"/>
  <c r="X23" i="1"/>
  <c r="W23" i="1"/>
  <c r="V23" i="1"/>
  <c r="U23" i="1"/>
  <c r="T23" i="1"/>
  <c r="S23" i="1"/>
  <c r="R23" i="1"/>
  <c r="Q23" i="1"/>
  <c r="P23" i="1"/>
  <c r="AA22" i="1"/>
  <c r="Z22" i="1"/>
  <c r="Y22" i="1"/>
  <c r="X22" i="1"/>
  <c r="W22" i="1"/>
  <c r="V22" i="1"/>
  <c r="U22" i="1"/>
  <c r="T22" i="1"/>
  <c r="S22" i="1"/>
  <c r="R22" i="1"/>
  <c r="Q22" i="1"/>
  <c r="P22" i="1"/>
  <c r="AA21" i="1"/>
  <c r="Z21" i="1"/>
  <c r="Y21" i="1"/>
  <c r="X21" i="1"/>
  <c r="W21" i="1"/>
  <c r="V21" i="1"/>
  <c r="U21" i="1"/>
  <c r="T21" i="1"/>
  <c r="S21" i="1"/>
  <c r="R21" i="1"/>
  <c r="Q21" i="1"/>
  <c r="P21" i="1"/>
  <c r="AA20" i="1"/>
  <c r="Z20" i="1"/>
  <c r="Y20" i="1"/>
  <c r="X20" i="1"/>
  <c r="W20" i="1"/>
  <c r="V20" i="1"/>
  <c r="U20" i="1"/>
  <c r="T20" i="1"/>
  <c r="S20" i="1"/>
  <c r="R20" i="1"/>
  <c r="Q20" i="1"/>
  <c r="P20" i="1"/>
  <c r="AA19" i="1"/>
  <c r="Z19" i="1"/>
  <c r="Y19" i="1"/>
  <c r="X19" i="1"/>
  <c r="W19" i="1"/>
  <c r="V19" i="1"/>
  <c r="U19" i="1"/>
  <c r="T19" i="1"/>
  <c r="S19" i="1"/>
  <c r="R19" i="1"/>
  <c r="Q19" i="1"/>
  <c r="P19" i="1"/>
  <c r="AA18" i="1"/>
  <c r="Z18" i="1"/>
  <c r="Y18" i="1"/>
  <c r="X18" i="1"/>
  <c r="W18" i="1"/>
  <c r="V18" i="1"/>
  <c r="U18" i="1"/>
  <c r="T18" i="1"/>
  <c r="S18" i="1"/>
  <c r="R18" i="1"/>
  <c r="Q18" i="1"/>
  <c r="P18" i="1"/>
  <c r="M26" i="3"/>
  <c r="L26" i="3"/>
  <c r="K26" i="3"/>
  <c r="J26" i="3"/>
  <c r="I26" i="3"/>
  <c r="H26" i="3"/>
  <c r="G26" i="3"/>
  <c r="F26" i="3"/>
  <c r="E26" i="3"/>
  <c r="D26" i="3"/>
  <c r="C26" i="3"/>
  <c r="B26" i="3"/>
  <c r="M25" i="3"/>
  <c r="L25" i="3"/>
  <c r="K25" i="3"/>
  <c r="J25" i="3"/>
  <c r="I25" i="3"/>
  <c r="H25" i="3"/>
  <c r="G25" i="3"/>
  <c r="F25" i="3"/>
  <c r="E25" i="3"/>
  <c r="D25" i="3"/>
  <c r="C25" i="3"/>
  <c r="B25" i="3"/>
  <c r="M24" i="3"/>
  <c r="L24" i="3"/>
  <c r="K24" i="3"/>
  <c r="J24" i="3"/>
  <c r="I24" i="3"/>
  <c r="H24" i="3"/>
  <c r="G24" i="3"/>
  <c r="F24" i="3"/>
  <c r="E24" i="3"/>
  <c r="D24" i="3"/>
  <c r="C24" i="3"/>
  <c r="B24" i="3"/>
  <c r="M23" i="3"/>
  <c r="L23" i="3"/>
  <c r="K23" i="3"/>
  <c r="J23" i="3"/>
  <c r="I23" i="3"/>
  <c r="H23" i="3"/>
  <c r="G23" i="3"/>
  <c r="F23" i="3"/>
  <c r="E23" i="3"/>
  <c r="D23" i="3"/>
  <c r="C23" i="3"/>
  <c r="B23" i="3"/>
  <c r="M22" i="3"/>
  <c r="L22" i="3"/>
  <c r="K22" i="3"/>
  <c r="J22" i="3"/>
  <c r="I22" i="3"/>
  <c r="H22" i="3"/>
  <c r="G22" i="3"/>
  <c r="F22" i="3"/>
  <c r="E22" i="3"/>
  <c r="D22" i="3"/>
  <c r="C22" i="3"/>
  <c r="B22" i="3"/>
  <c r="M21" i="3"/>
  <c r="L21" i="3"/>
  <c r="K21" i="3"/>
  <c r="J21" i="3"/>
  <c r="I21" i="3"/>
  <c r="H21" i="3"/>
  <c r="G21" i="3"/>
  <c r="F21" i="3"/>
  <c r="E21" i="3"/>
  <c r="D21" i="3"/>
  <c r="C21" i="3"/>
  <c r="B21" i="3"/>
  <c r="M20" i="3"/>
  <c r="L20" i="3"/>
  <c r="K20" i="3"/>
  <c r="J20" i="3"/>
  <c r="I20" i="3"/>
  <c r="H20" i="3"/>
  <c r="G20" i="3"/>
  <c r="F20" i="3"/>
  <c r="E20" i="3"/>
  <c r="D20" i="3"/>
  <c r="C20" i="3"/>
  <c r="B20" i="3"/>
  <c r="M19" i="3"/>
  <c r="L19" i="3"/>
  <c r="K19" i="3"/>
  <c r="J19" i="3"/>
  <c r="I19" i="3"/>
  <c r="H19" i="3"/>
  <c r="G19" i="3"/>
  <c r="F19" i="3"/>
  <c r="E19" i="3"/>
  <c r="D19" i="3"/>
  <c r="C19" i="3"/>
  <c r="B19" i="3"/>
  <c r="M18" i="3"/>
  <c r="L18" i="3"/>
  <c r="K18" i="3"/>
  <c r="J18" i="3"/>
  <c r="I18" i="3"/>
  <c r="H18" i="3"/>
  <c r="G18" i="3"/>
  <c r="F18" i="3"/>
  <c r="E18" i="3"/>
  <c r="D18" i="3"/>
  <c r="C18" i="3"/>
  <c r="B18" i="3"/>
  <c r="C19" i="1"/>
  <c r="D19" i="1"/>
  <c r="E19" i="1"/>
  <c r="F19" i="1"/>
  <c r="G19" i="1"/>
  <c r="H19" i="1"/>
  <c r="I19" i="1"/>
  <c r="J19" i="1"/>
  <c r="K19" i="1"/>
  <c r="L19" i="1"/>
  <c r="M19" i="1"/>
  <c r="C20" i="1"/>
  <c r="D20" i="1"/>
  <c r="E20" i="1"/>
  <c r="F20" i="1"/>
  <c r="G20" i="1"/>
  <c r="H20" i="1"/>
  <c r="I20" i="1"/>
  <c r="J20" i="1"/>
  <c r="K20" i="1"/>
  <c r="L20" i="1"/>
  <c r="M20" i="1"/>
  <c r="C21" i="1"/>
  <c r="D21" i="1"/>
  <c r="E21" i="1"/>
  <c r="F21" i="1"/>
  <c r="G21" i="1"/>
  <c r="H21" i="1"/>
  <c r="I21" i="1"/>
  <c r="J21" i="1"/>
  <c r="K21" i="1"/>
  <c r="L21" i="1"/>
  <c r="M21" i="1"/>
  <c r="C22" i="1"/>
  <c r="D22" i="1"/>
  <c r="E22" i="1"/>
  <c r="F22" i="1"/>
  <c r="G22" i="1"/>
  <c r="H22" i="1"/>
  <c r="I22" i="1"/>
  <c r="J22" i="1"/>
  <c r="K22" i="1"/>
  <c r="L22" i="1"/>
  <c r="M22" i="1"/>
  <c r="B22" i="1"/>
  <c r="B21" i="1"/>
  <c r="B20" i="1"/>
  <c r="B19" i="1"/>
  <c r="C110" i="5" l="1"/>
  <c r="G110" i="5"/>
  <c r="K110" i="5"/>
  <c r="J27" i="3"/>
  <c r="X27" i="1"/>
  <c r="T27" i="3"/>
  <c r="G54" i="5"/>
  <c r="C83" i="5"/>
  <c r="C27" i="3"/>
  <c r="G27" i="3"/>
  <c r="K27" i="3"/>
  <c r="Q27" i="1"/>
  <c r="U27" i="1"/>
  <c r="Y27" i="1"/>
  <c r="Q27" i="3"/>
  <c r="U27" i="3"/>
  <c r="Y27" i="3"/>
  <c r="D54" i="5"/>
  <c r="H54" i="5"/>
  <c r="L54" i="5"/>
  <c r="D83" i="5"/>
  <c r="H83" i="5"/>
  <c r="L83" i="5"/>
  <c r="D110" i="5"/>
  <c r="H110" i="5"/>
  <c r="L110" i="5"/>
  <c r="B27" i="3"/>
  <c r="P27" i="1"/>
  <c r="X27" i="3"/>
  <c r="K54" i="5"/>
  <c r="G83" i="5"/>
  <c r="D27" i="3"/>
  <c r="H27" i="3"/>
  <c r="L27" i="3"/>
  <c r="R27" i="1"/>
  <c r="V27" i="1"/>
  <c r="Z27" i="1"/>
  <c r="R27" i="3"/>
  <c r="V27" i="3"/>
  <c r="Z27" i="3"/>
  <c r="E54" i="5"/>
  <c r="I54" i="5"/>
  <c r="M54" i="5"/>
  <c r="E83" i="5"/>
  <c r="I83" i="5"/>
  <c r="M83" i="5"/>
  <c r="E110" i="5"/>
  <c r="I110" i="5"/>
  <c r="M110" i="5"/>
  <c r="F27" i="3"/>
  <c r="T27" i="1"/>
  <c r="P27" i="3"/>
  <c r="C54" i="5"/>
  <c r="K83" i="5"/>
  <c r="E27" i="3"/>
  <c r="I27" i="3"/>
  <c r="M27" i="3"/>
  <c r="S27" i="1"/>
  <c r="W27" i="1"/>
  <c r="AA27" i="1"/>
  <c r="S27" i="3"/>
  <c r="W27" i="3"/>
  <c r="AA27" i="3"/>
  <c r="F54" i="5"/>
  <c r="J54" i="5"/>
  <c r="N54" i="5"/>
  <c r="F83" i="5"/>
  <c r="J83" i="5"/>
  <c r="N83" i="5"/>
  <c r="F110" i="5"/>
  <c r="J110" i="5"/>
  <c r="N110" i="5"/>
  <c r="C24" i="1"/>
  <c r="D24" i="1"/>
  <c r="E24" i="1"/>
  <c r="F24" i="1"/>
  <c r="G24" i="1"/>
  <c r="H24" i="1"/>
  <c r="I24" i="1"/>
  <c r="J24" i="1"/>
  <c r="K24" i="1"/>
  <c r="L24" i="1"/>
  <c r="M24" i="1"/>
  <c r="B24" i="1" l="1"/>
  <c r="E18" i="1" l="1"/>
  <c r="E26" i="1"/>
  <c r="I26" i="1"/>
  <c r="M26" i="1"/>
  <c r="L26" i="1"/>
  <c r="K26" i="1"/>
  <c r="J26" i="1"/>
  <c r="H26" i="1"/>
  <c r="G26" i="1"/>
  <c r="F26" i="1"/>
  <c r="D26" i="1"/>
  <c r="C26" i="1"/>
  <c r="B26" i="1"/>
  <c r="E23" i="1" l="1"/>
  <c r="E27" i="1" s="1"/>
  <c r="I23" i="1"/>
  <c r="I27" i="1" s="1"/>
  <c r="I18" i="1"/>
  <c r="B23" i="1"/>
  <c r="B27" i="1" s="1"/>
  <c r="F23" i="1"/>
  <c r="F27" i="1" s="1"/>
  <c r="J23" i="1"/>
  <c r="J27" i="1" s="1"/>
  <c r="B18" i="1"/>
  <c r="F18" i="1"/>
  <c r="J18" i="1"/>
  <c r="B25" i="1"/>
  <c r="F25" i="1"/>
  <c r="J25" i="1"/>
  <c r="M23" i="1"/>
  <c r="M27" i="1" s="1"/>
  <c r="C23" i="1"/>
  <c r="C27" i="1" s="1"/>
  <c r="G23" i="1"/>
  <c r="G27" i="1" s="1"/>
  <c r="K23" i="1"/>
  <c r="K27" i="1" s="1"/>
  <c r="C18" i="1"/>
  <c r="G18" i="1"/>
  <c r="K18" i="1"/>
  <c r="C25" i="1"/>
  <c r="G25" i="1"/>
  <c r="K25" i="1"/>
  <c r="D23" i="1"/>
  <c r="D27" i="1" s="1"/>
  <c r="H23" i="1"/>
  <c r="H27" i="1" s="1"/>
  <c r="L23" i="1"/>
  <c r="L27" i="1" s="1"/>
  <c r="D18" i="1"/>
  <c r="H18" i="1"/>
  <c r="L18" i="1"/>
  <c r="D25" i="1"/>
  <c r="H25" i="1"/>
  <c r="L25" i="1"/>
  <c r="M18" i="1"/>
  <c r="E25" i="1"/>
  <c r="I25" i="1"/>
  <c r="M25" i="1"/>
</calcChain>
</file>

<file path=xl/sharedStrings.xml><?xml version="1.0" encoding="utf-8"?>
<sst xmlns="http://schemas.openxmlformats.org/spreadsheetml/2006/main" count="280" uniqueCount="40">
  <si>
    <t>C %</t>
  </si>
  <si>
    <t>N %</t>
  </si>
  <si>
    <t>P %</t>
  </si>
  <si>
    <t>S %</t>
  </si>
  <si>
    <t>Ca %</t>
  </si>
  <si>
    <t>Mg %</t>
  </si>
  <si>
    <t>K %</t>
  </si>
  <si>
    <t>Na ppm</t>
  </si>
  <si>
    <t xml:space="preserve"> Fe ppm</t>
  </si>
  <si>
    <t>Zn ppm</t>
  </si>
  <si>
    <t>Mn ppm</t>
  </si>
  <si>
    <t>Cu ppm</t>
  </si>
  <si>
    <t>mean</t>
  </si>
  <si>
    <t>median</t>
  </si>
  <si>
    <t>max</t>
  </si>
  <si>
    <t>min</t>
  </si>
  <si>
    <t>płeć</t>
  </si>
  <si>
    <t>F</t>
  </si>
  <si>
    <t>M</t>
  </si>
  <si>
    <t>sex</t>
  </si>
  <si>
    <t>N:P</t>
  </si>
  <si>
    <t>C:N</t>
  </si>
  <si>
    <t>C:P</t>
  </si>
  <si>
    <t>C:S</t>
  </si>
  <si>
    <t>C:Ca</t>
  </si>
  <si>
    <t>C:Mg</t>
  </si>
  <si>
    <t>C:K</t>
  </si>
  <si>
    <t>C:Na</t>
  </si>
  <si>
    <t>C:Fe</t>
  </si>
  <si>
    <t>C:Zn</t>
  </si>
  <si>
    <t>C:Mn</t>
  </si>
  <si>
    <t>C:Cu</t>
  </si>
  <si>
    <t>Bee Production</t>
  </si>
  <si>
    <t>Pollen Supply</t>
  </si>
  <si>
    <t>SD</t>
  </si>
  <si>
    <t>c.v.</t>
  </si>
  <si>
    <t>lower quartile</t>
  </si>
  <si>
    <t>upper quartile</t>
  </si>
  <si>
    <t>10% percentile</t>
  </si>
  <si>
    <t>90% percentile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</si>
</sst>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6">
    <xf numFmtId="0" fontId="0" fillId="0" borderId="0" xfId="0"/>
    <xf numFmtId="2" fontId="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4" fillId="0" borderId="0" xfId="0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0" fillId="0" borderId="2" xfId="0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0" fillId="0" borderId="5" xfId="0" applyBorder="1" applyAlignment="1">
      <alignment horizontal="right"/>
    </xf>
    <xf numFmtId="164" fontId="0" fillId="0" borderId="4" xfId="0" applyNumberFormat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4" fillId="2" borderId="4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0" fillId="0" borderId="7" xfId="0" applyBorder="1" applyAlignment="1">
      <alignment horizontal="right"/>
    </xf>
    <xf numFmtId="164" fontId="0" fillId="0" borderId="6" xfId="0" applyNumberFormat="1" applyBorder="1" applyAlignment="1">
      <alignment horizontal="left" vertical="center"/>
    </xf>
    <xf numFmtId="0" fontId="9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49" fontId="2" fillId="0" borderId="0" xfId="0" applyNumberFormat="1" applyFont="1" applyAlignment="1">
      <alignment horizontal="right" vertical="center"/>
    </xf>
    <xf numFmtId="2" fontId="9" fillId="0" borderId="8" xfId="0" applyNumberFormat="1" applyFont="1" applyBorder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2" fontId="9" fillId="0" borderId="0" xfId="1" applyNumberFormat="1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49" fontId="10" fillId="0" borderId="2" xfId="0" applyNumberFormat="1" applyFont="1" applyBorder="1" applyAlignment="1">
      <alignment horizontal="right"/>
    </xf>
    <xf numFmtId="2" fontId="10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right"/>
    </xf>
    <xf numFmtId="164" fontId="10" fillId="0" borderId="8" xfId="0" applyNumberFormat="1" applyFont="1" applyBorder="1" applyAlignment="1">
      <alignment horizontal="left" vertical="center"/>
    </xf>
    <xf numFmtId="164" fontId="10" fillId="0" borderId="0" xfId="0" applyNumberFormat="1" applyFont="1" applyAlignment="1">
      <alignment horizontal="left" vertical="center"/>
    </xf>
    <xf numFmtId="164" fontId="9" fillId="0" borderId="8" xfId="1" applyNumberFormat="1" applyFont="1" applyBorder="1" applyAlignment="1">
      <alignment horizontal="left" vertical="center"/>
    </xf>
    <xf numFmtId="164" fontId="9" fillId="0" borderId="0" xfId="1" applyNumberFormat="1" applyFont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4" fontId="9" fillId="0" borderId="8" xfId="0" applyNumberFormat="1" applyFont="1" applyBorder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164" fontId="3" fillId="0" borderId="8" xfId="0" applyNumberFormat="1" applyFont="1" applyBorder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0" fillId="0" borderId="4" xfId="0" applyBorder="1"/>
    <xf numFmtId="0" fontId="0" fillId="0" borderId="6" xfId="0" applyBorder="1"/>
    <xf numFmtId="49" fontId="4" fillId="0" borderId="6" xfId="0" applyNumberFormat="1" applyFont="1" applyBorder="1" applyAlignment="1">
      <alignment horizontal="right" vertical="center"/>
    </xf>
    <xf numFmtId="164" fontId="9" fillId="0" borderId="9" xfId="0" applyNumberFormat="1" applyFont="1" applyBorder="1" applyAlignment="1">
      <alignment horizontal="left" vertical="center"/>
    </xf>
    <xf numFmtId="164" fontId="9" fillId="0" borderId="6" xfId="0" applyNumberFormat="1" applyFont="1" applyBorder="1" applyAlignment="1">
      <alignment horizontal="left" vertical="center"/>
    </xf>
    <xf numFmtId="0" fontId="0" fillId="0" borderId="10" xfId="0" applyBorder="1"/>
    <xf numFmtId="0" fontId="4" fillId="2" borderId="4" xfId="0" applyFont="1" applyFill="1" applyBorder="1"/>
    <xf numFmtId="0" fontId="4" fillId="2" borderId="0" xfId="0" applyFont="1" applyFill="1"/>
    <xf numFmtId="0" fontId="4" fillId="2" borderId="6" xfId="0" applyFont="1" applyFill="1" applyBorder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95249</xdr:colOff>
      <xdr:row>29</xdr:row>
      <xdr:rowOff>19049</xdr:rowOff>
    </xdr:from>
    <xdr:ext cx="12087225" cy="1188146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B40E6267-6FE9-46F8-86D2-183AB586731C}"/>
            </a:ext>
          </a:extLst>
        </xdr:cNvPr>
        <xdr:cNvSpPr txBox="1"/>
      </xdr:nvSpPr>
      <xdr:spPr>
        <a:xfrm>
          <a:off x="1171574" y="5543549"/>
          <a:ext cx="12087225" cy="1188146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Concentrations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tomic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atios of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lements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easured in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ee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roduction and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ollen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upply for 2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exes (12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lements)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raw data and statistics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endParaRPr lang="pl-PL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l-PL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sex: F - female, M - male; c.v. - coefficient of variation; SD - standard deviation. All the concentrations are given for dry mass.</a:t>
          </a:r>
        </a:p>
        <a:p>
          <a:endParaRPr lang="pl-PL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Part 1: Concentrations</a:t>
          </a:r>
          <a:r>
            <a:rPr lang="pl-PL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elements in the bee production</a:t>
          </a:r>
          <a:endParaRPr lang="en-GB" sz="14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28574</xdr:colOff>
      <xdr:row>29</xdr:row>
      <xdr:rowOff>85725</xdr:rowOff>
    </xdr:from>
    <xdr:ext cx="10353675" cy="1407308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FE86C4ED-CF84-4A9F-997D-62713A537A19}"/>
            </a:ext>
          </a:extLst>
        </xdr:cNvPr>
        <xdr:cNvSpPr txBox="1"/>
      </xdr:nvSpPr>
      <xdr:spPr>
        <a:xfrm>
          <a:off x="990599" y="5610225"/>
          <a:ext cx="10353675" cy="1407308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Concentrations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tomic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atios of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lements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easured in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ee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roduction and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ollen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upply for 2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exes (12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lements)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raw data and statistics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GB" sz="1400">
            <a:effectLst/>
          </a:endParaRPr>
        </a:p>
        <a:p>
          <a:endParaRPr lang="pl-PL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sex: F - female, M - male; c.v. - coefficient of variation; SD - standard deviation. All the concentrations are given for dry mass.</a:t>
          </a:r>
        </a:p>
        <a:p>
          <a:endParaRPr lang="pl-PL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Part 2: Concentrations</a:t>
          </a:r>
          <a:r>
            <a:rPr lang="pl-PL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elements in the pollen supply</a:t>
          </a:r>
          <a:endParaRPr lang="en-GB" sz="14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609599</xdr:colOff>
      <xdr:row>1</xdr:row>
      <xdr:rowOff>0</xdr:rowOff>
    </xdr:from>
    <xdr:ext cx="6200775" cy="1626471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7BBF0C69-44BA-48D9-944B-1B9276E70590}"/>
            </a:ext>
          </a:extLst>
        </xdr:cNvPr>
        <xdr:cNvSpPr txBox="1"/>
      </xdr:nvSpPr>
      <xdr:spPr>
        <a:xfrm>
          <a:off x="10115549" y="190500"/>
          <a:ext cx="6200775" cy="162647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Concentrations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tomic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atios of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lements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easured in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ee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roduction and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ollen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upply for 2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exes (12 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lements)</a:t>
          </a:r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raw data and statistics</a:t>
          </a: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GB" sz="1400">
            <a:effectLst/>
          </a:endParaRPr>
        </a:p>
        <a:p>
          <a:endParaRPr lang="pl-PL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sex: F - female, M - male; c.v. - coefficient of variation; SD - standard deviation</a:t>
          </a:r>
          <a:endParaRPr lang="en-GB" sz="1400">
            <a:effectLst/>
          </a:endParaRPr>
        </a:p>
        <a:p>
          <a:endParaRPr lang="pl-PL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l-PL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Part 3: Atomic ratios</a:t>
          </a:r>
          <a:endParaRPr lang="en-GB" sz="1400" b="1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0"/>
  <sheetViews>
    <sheetView workbookViewId="0">
      <selection activeCell="W32" sqref="W32"/>
    </sheetView>
  </sheetViews>
  <sheetFormatPr defaultRowHeight="15" x14ac:dyDescent="0.25"/>
  <cols>
    <col min="1" max="1" width="16.140625" style="6" customWidth="1"/>
  </cols>
  <sheetData>
    <row r="1" spans="1:27" x14ac:dyDescent="0.25">
      <c r="A1" s="8" t="s">
        <v>19</v>
      </c>
      <c r="B1" s="37" t="s">
        <v>0</v>
      </c>
      <c r="C1" s="37" t="s">
        <v>1</v>
      </c>
      <c r="D1" s="37" t="s">
        <v>2</v>
      </c>
      <c r="E1" s="37" t="s">
        <v>3</v>
      </c>
      <c r="F1" s="37" t="s">
        <v>4</v>
      </c>
      <c r="G1" s="37" t="s">
        <v>5</v>
      </c>
      <c r="H1" s="37" t="s">
        <v>6</v>
      </c>
      <c r="I1" s="37" t="s">
        <v>7</v>
      </c>
      <c r="J1" s="37" t="s">
        <v>8</v>
      </c>
      <c r="K1" s="37" t="s">
        <v>9</v>
      </c>
      <c r="L1" s="37" t="s">
        <v>10</v>
      </c>
      <c r="M1" s="37" t="s">
        <v>11</v>
      </c>
      <c r="O1" s="8" t="s">
        <v>19</v>
      </c>
      <c r="P1" s="11" t="s">
        <v>0</v>
      </c>
      <c r="Q1" s="11" t="s">
        <v>1</v>
      </c>
      <c r="R1" s="11" t="s">
        <v>2</v>
      </c>
      <c r="S1" s="11" t="s">
        <v>3</v>
      </c>
      <c r="T1" s="11" t="s">
        <v>4</v>
      </c>
      <c r="U1" s="11" t="s">
        <v>5</v>
      </c>
      <c r="V1" s="11" t="s">
        <v>6</v>
      </c>
      <c r="W1" s="11" t="s">
        <v>7</v>
      </c>
      <c r="X1" s="11" t="s">
        <v>8</v>
      </c>
      <c r="Y1" s="11" t="s">
        <v>9</v>
      </c>
      <c r="Z1" s="11" t="s">
        <v>10</v>
      </c>
      <c r="AA1" s="11" t="s">
        <v>11</v>
      </c>
    </row>
    <row r="2" spans="1:27" x14ac:dyDescent="0.25">
      <c r="A2" s="31" t="s">
        <v>17</v>
      </c>
      <c r="B2" s="36">
        <v>46.37</v>
      </c>
      <c r="C2" s="36">
        <v>11.8</v>
      </c>
      <c r="D2" s="36">
        <v>1.38</v>
      </c>
      <c r="E2" s="36">
        <v>0.19</v>
      </c>
      <c r="F2" s="36">
        <v>0.41</v>
      </c>
      <c r="G2" s="36">
        <v>0.41</v>
      </c>
      <c r="H2" s="36">
        <v>2.19</v>
      </c>
      <c r="I2" s="36">
        <v>248.5</v>
      </c>
      <c r="J2" s="36">
        <v>114.83</v>
      </c>
      <c r="K2" s="36">
        <v>186.71</v>
      </c>
      <c r="L2" s="36">
        <v>290.87</v>
      </c>
      <c r="M2" s="36">
        <v>20.69</v>
      </c>
      <c r="O2" s="9" t="s">
        <v>18</v>
      </c>
      <c r="P2" s="5">
        <v>44.74</v>
      </c>
      <c r="Q2" s="5">
        <v>12.9</v>
      </c>
      <c r="R2" s="5">
        <v>1.49</v>
      </c>
      <c r="S2" s="5">
        <v>0.23</v>
      </c>
      <c r="T2" s="5">
        <v>0.48</v>
      </c>
      <c r="U2" s="5">
        <v>0.45</v>
      </c>
      <c r="V2" s="5">
        <v>1.83</v>
      </c>
      <c r="W2" s="5">
        <v>216.68</v>
      </c>
      <c r="X2" s="5">
        <v>108.6</v>
      </c>
      <c r="Y2" s="5">
        <v>150.02000000000001</v>
      </c>
      <c r="Z2" s="5">
        <v>227.03</v>
      </c>
      <c r="AA2" s="5">
        <v>14.32</v>
      </c>
    </row>
    <row r="3" spans="1:27" x14ac:dyDescent="0.25">
      <c r="A3" s="31" t="s">
        <v>17</v>
      </c>
      <c r="B3" s="36">
        <v>46.26</v>
      </c>
      <c r="C3" s="36">
        <v>12.98</v>
      </c>
      <c r="D3" s="36">
        <v>1.42</v>
      </c>
      <c r="E3" s="36">
        <v>0.2</v>
      </c>
      <c r="F3" s="36">
        <v>0.37</v>
      </c>
      <c r="G3" s="36">
        <v>0.39</v>
      </c>
      <c r="H3" s="36">
        <v>2.27</v>
      </c>
      <c r="I3" s="36">
        <v>234.73</v>
      </c>
      <c r="J3" s="36">
        <v>107.29</v>
      </c>
      <c r="K3" s="36">
        <v>170.85</v>
      </c>
      <c r="L3" s="36">
        <v>200.73</v>
      </c>
      <c r="M3" s="36">
        <v>18.850000000000001</v>
      </c>
      <c r="O3" s="9" t="s">
        <v>18</v>
      </c>
      <c r="P3" s="5">
        <v>56.08</v>
      </c>
      <c r="Q3" s="5">
        <v>12.86</v>
      </c>
      <c r="R3" s="5">
        <v>1.54</v>
      </c>
      <c r="S3" s="5">
        <v>0.22</v>
      </c>
      <c r="T3" s="5">
        <v>0.41</v>
      </c>
      <c r="U3" s="5">
        <v>0.37</v>
      </c>
      <c r="V3" s="5">
        <v>1.76</v>
      </c>
      <c r="W3" s="5">
        <v>404.62</v>
      </c>
      <c r="X3" s="5">
        <v>108.43</v>
      </c>
      <c r="Y3" s="5">
        <v>167.53</v>
      </c>
      <c r="Z3" s="5">
        <v>247.52</v>
      </c>
      <c r="AA3" s="5">
        <v>11.56</v>
      </c>
    </row>
    <row r="4" spans="1:27" x14ac:dyDescent="0.25">
      <c r="A4" s="31" t="s">
        <v>17</v>
      </c>
      <c r="B4" s="36">
        <v>46.23</v>
      </c>
      <c r="C4" s="36">
        <v>13.21</v>
      </c>
      <c r="D4" s="36">
        <v>1.42</v>
      </c>
      <c r="E4" s="36">
        <v>0.23</v>
      </c>
      <c r="F4" s="36">
        <v>0.42</v>
      </c>
      <c r="G4" s="36">
        <v>0.42</v>
      </c>
      <c r="H4" s="36">
        <v>2.2000000000000002</v>
      </c>
      <c r="I4" s="36">
        <v>244.36</v>
      </c>
      <c r="J4" s="36">
        <v>102.18</v>
      </c>
      <c r="K4" s="36">
        <v>199.9</v>
      </c>
      <c r="L4" s="36">
        <v>232.69</v>
      </c>
      <c r="M4" s="36">
        <v>20.27</v>
      </c>
      <c r="O4" s="9" t="s">
        <v>18</v>
      </c>
      <c r="P4" s="5">
        <v>36.22</v>
      </c>
      <c r="Q4" s="5">
        <v>11.36</v>
      </c>
      <c r="R4" s="5">
        <v>1.54</v>
      </c>
      <c r="S4" s="5">
        <v>0.21</v>
      </c>
      <c r="T4" s="5">
        <v>0.59</v>
      </c>
      <c r="U4" s="5">
        <v>0.44</v>
      </c>
      <c r="V4" s="5">
        <v>1.9</v>
      </c>
      <c r="W4" s="5">
        <v>345.03</v>
      </c>
      <c r="X4" s="5">
        <v>111.77</v>
      </c>
      <c r="Y4" s="5">
        <v>185.93</v>
      </c>
      <c r="Z4" s="5">
        <v>179.11</v>
      </c>
      <c r="AA4" s="5">
        <v>16.170000000000002</v>
      </c>
    </row>
    <row r="5" spans="1:27" x14ac:dyDescent="0.25">
      <c r="A5" s="31" t="s">
        <v>17</v>
      </c>
      <c r="B5" s="36">
        <v>46.65</v>
      </c>
      <c r="C5" s="36">
        <v>13.92</v>
      </c>
      <c r="D5" s="36">
        <v>1.28</v>
      </c>
      <c r="E5" s="36">
        <v>0.23</v>
      </c>
      <c r="F5" s="36">
        <v>0.31</v>
      </c>
      <c r="G5" s="36">
        <v>0.4</v>
      </c>
      <c r="H5" s="36">
        <v>2.42</v>
      </c>
      <c r="I5" s="36">
        <v>252.66</v>
      </c>
      <c r="J5" s="36">
        <v>119.82</v>
      </c>
      <c r="K5" s="36">
        <v>196.32</v>
      </c>
      <c r="L5" s="36">
        <v>217.54</v>
      </c>
      <c r="M5" s="36">
        <v>16.37</v>
      </c>
      <c r="O5" s="9" t="s">
        <v>18</v>
      </c>
      <c r="P5" s="5">
        <v>51.4</v>
      </c>
      <c r="Q5" s="5">
        <v>13.42</v>
      </c>
      <c r="R5" s="5">
        <v>1.33</v>
      </c>
      <c r="S5" s="5">
        <v>0.24</v>
      </c>
      <c r="T5" s="5">
        <v>0.48</v>
      </c>
      <c r="U5" s="5">
        <v>0.36</v>
      </c>
      <c r="V5" s="5">
        <v>1.88</v>
      </c>
      <c r="W5" s="5">
        <v>329.84</v>
      </c>
      <c r="X5" s="5">
        <v>109.76</v>
      </c>
      <c r="Y5" s="5">
        <v>156.13</v>
      </c>
      <c r="Z5" s="5">
        <v>224.92</v>
      </c>
      <c r="AA5" s="5">
        <v>16.239999999999998</v>
      </c>
    </row>
    <row r="6" spans="1:27" x14ac:dyDescent="0.25">
      <c r="A6" s="31" t="s">
        <v>17</v>
      </c>
      <c r="B6" s="36">
        <v>46.42</v>
      </c>
      <c r="C6" s="36">
        <v>12.9</v>
      </c>
      <c r="D6" s="36">
        <v>1.62</v>
      </c>
      <c r="E6" s="36">
        <v>0.19</v>
      </c>
      <c r="F6" s="36">
        <v>0.09</v>
      </c>
      <c r="G6" s="36">
        <v>0.39</v>
      </c>
      <c r="H6" s="36">
        <v>2.19</v>
      </c>
      <c r="I6" s="36">
        <v>264.33999999999997</v>
      </c>
      <c r="J6" s="36">
        <v>106.62</v>
      </c>
      <c r="K6" s="36">
        <v>197.22</v>
      </c>
      <c r="L6" s="36">
        <v>238.67</v>
      </c>
      <c r="M6" s="36">
        <v>16.649999999999999</v>
      </c>
      <c r="O6" s="9" t="s">
        <v>18</v>
      </c>
      <c r="P6" s="5">
        <v>56.44</v>
      </c>
      <c r="Q6" s="5">
        <v>13.59</v>
      </c>
      <c r="R6" s="5">
        <v>1.17</v>
      </c>
      <c r="S6" s="5">
        <v>0.2</v>
      </c>
      <c r="T6" s="5">
        <v>0.56999999999999995</v>
      </c>
      <c r="U6" s="5">
        <v>0.39</v>
      </c>
      <c r="V6" s="5">
        <v>1.66</v>
      </c>
      <c r="W6" s="5">
        <v>323.24</v>
      </c>
      <c r="X6" s="5">
        <v>102.47</v>
      </c>
      <c r="Y6" s="5">
        <v>76.59</v>
      </c>
      <c r="Z6" s="5">
        <v>190.41</v>
      </c>
      <c r="AA6" s="5">
        <v>14.32</v>
      </c>
    </row>
    <row r="7" spans="1:27" x14ac:dyDescent="0.25">
      <c r="A7" s="31" t="s">
        <v>17</v>
      </c>
      <c r="B7" s="36">
        <v>49.34</v>
      </c>
      <c r="C7" s="36">
        <v>13.93</v>
      </c>
      <c r="D7" s="36">
        <v>1.59</v>
      </c>
      <c r="E7" s="36">
        <v>0.22</v>
      </c>
      <c r="F7" s="36">
        <v>0.37</v>
      </c>
      <c r="G7" s="36">
        <v>0.42</v>
      </c>
      <c r="H7" s="36">
        <v>2.06</v>
      </c>
      <c r="I7" s="36">
        <v>227.32</v>
      </c>
      <c r="J7" s="36">
        <v>106.11</v>
      </c>
      <c r="K7" s="36">
        <v>196.32</v>
      </c>
      <c r="L7" s="36">
        <v>254.15</v>
      </c>
      <c r="M7" s="36">
        <v>19.690000000000001</v>
      </c>
      <c r="O7" s="9" t="s">
        <v>18</v>
      </c>
      <c r="P7" s="5">
        <v>45.56</v>
      </c>
      <c r="Q7" s="5">
        <v>16.62</v>
      </c>
      <c r="R7" s="5">
        <v>0.94</v>
      </c>
      <c r="S7" s="5">
        <v>0.25</v>
      </c>
      <c r="T7" s="5">
        <v>0.59</v>
      </c>
      <c r="U7" s="5">
        <v>0.44</v>
      </c>
      <c r="V7" s="5">
        <v>2.2599999999999998</v>
      </c>
      <c r="W7" s="5">
        <v>297.63</v>
      </c>
      <c r="X7" s="5">
        <v>114.19</v>
      </c>
      <c r="Y7" s="5">
        <v>99.24</v>
      </c>
      <c r="Z7" s="5">
        <v>179.11</v>
      </c>
      <c r="AA7" s="5">
        <v>17.73</v>
      </c>
    </row>
    <row r="8" spans="1:27" x14ac:dyDescent="0.25">
      <c r="A8" s="31" t="s">
        <v>17</v>
      </c>
      <c r="B8" s="36">
        <v>46.64</v>
      </c>
      <c r="C8" s="36">
        <v>14.83</v>
      </c>
      <c r="D8" s="36">
        <v>1.68</v>
      </c>
      <c r="E8" s="36">
        <v>0.19</v>
      </c>
      <c r="F8" s="36">
        <v>0.53</v>
      </c>
      <c r="G8" s="36">
        <v>0.43</v>
      </c>
      <c r="H8" s="36">
        <v>2.27</v>
      </c>
      <c r="I8" s="36">
        <v>256.01</v>
      </c>
      <c r="J8" s="36">
        <v>96.18</v>
      </c>
      <c r="K8" s="36">
        <v>224.67</v>
      </c>
      <c r="L8" s="36">
        <v>252.18</v>
      </c>
      <c r="M8" s="36">
        <v>12.87</v>
      </c>
      <c r="O8" s="9" t="s">
        <v>18</v>
      </c>
      <c r="P8" s="5">
        <v>44.61</v>
      </c>
      <c r="Q8" s="5">
        <v>12.83</v>
      </c>
      <c r="R8" s="5">
        <v>1.7</v>
      </c>
      <c r="S8" s="5">
        <v>0.2</v>
      </c>
      <c r="T8" s="5">
        <v>0.45</v>
      </c>
      <c r="U8" s="5">
        <v>0.47</v>
      </c>
      <c r="V8" s="5">
        <v>1.8</v>
      </c>
      <c r="W8" s="5">
        <v>424.1</v>
      </c>
      <c r="X8" s="5">
        <v>114.75</v>
      </c>
      <c r="Y8" s="5">
        <v>173.87</v>
      </c>
      <c r="Z8" s="5">
        <v>163.81</v>
      </c>
      <c r="AA8" s="5">
        <v>9.59</v>
      </c>
    </row>
    <row r="9" spans="1:27" x14ac:dyDescent="0.25">
      <c r="A9" s="31" t="s">
        <v>17</v>
      </c>
      <c r="B9" s="36">
        <v>46.26</v>
      </c>
      <c r="C9" s="36">
        <v>12.9</v>
      </c>
      <c r="D9" s="36">
        <v>1.87</v>
      </c>
      <c r="E9" s="36">
        <v>0.22</v>
      </c>
      <c r="F9" s="36">
        <v>0.36</v>
      </c>
      <c r="G9" s="36">
        <v>0.39</v>
      </c>
      <c r="H9" s="36">
        <v>2.06</v>
      </c>
      <c r="I9" s="36">
        <v>232.82</v>
      </c>
      <c r="J9" s="36">
        <v>106.62</v>
      </c>
      <c r="K9" s="36">
        <v>158.31</v>
      </c>
      <c r="L9" s="36">
        <v>219.12</v>
      </c>
      <c r="M9" s="36">
        <v>20.12</v>
      </c>
      <c r="O9" s="9" t="s">
        <v>18</v>
      </c>
      <c r="P9" s="5">
        <v>45.12</v>
      </c>
      <c r="Q9" s="5">
        <v>12.96</v>
      </c>
      <c r="R9" s="5">
        <v>1.43</v>
      </c>
      <c r="S9" s="5">
        <v>0.19</v>
      </c>
      <c r="T9" s="5">
        <v>0.5</v>
      </c>
      <c r="U9" s="5">
        <v>0.41</v>
      </c>
      <c r="V9" s="5">
        <v>1.39</v>
      </c>
      <c r="W9" s="5">
        <v>333.31</v>
      </c>
      <c r="X9" s="5">
        <v>111.77</v>
      </c>
      <c r="Y9" s="5">
        <v>173.56</v>
      </c>
      <c r="Z9" s="5">
        <v>250.69</v>
      </c>
      <c r="AA9" s="5">
        <v>12.94</v>
      </c>
    </row>
    <row r="10" spans="1:27" x14ac:dyDescent="0.25">
      <c r="A10" s="31" t="s">
        <v>17</v>
      </c>
      <c r="B10" s="36">
        <v>44.91</v>
      </c>
      <c r="C10" s="36">
        <v>13.92</v>
      </c>
      <c r="D10" s="36">
        <v>1.38</v>
      </c>
      <c r="E10" s="36">
        <v>0.19</v>
      </c>
      <c r="F10" s="36">
        <v>0.35</v>
      </c>
      <c r="G10" s="36">
        <v>0.42</v>
      </c>
      <c r="H10" s="36">
        <v>2.06</v>
      </c>
      <c r="I10" s="36">
        <v>286.45</v>
      </c>
      <c r="J10" s="36">
        <v>110.39</v>
      </c>
      <c r="K10" s="36">
        <v>230.21</v>
      </c>
      <c r="L10" s="36">
        <v>137.06</v>
      </c>
      <c r="M10" s="36">
        <v>12.87</v>
      </c>
      <c r="O10" s="9" t="s">
        <v>18</v>
      </c>
      <c r="P10" s="5">
        <v>47.47</v>
      </c>
      <c r="Q10" s="5">
        <v>13.08</v>
      </c>
      <c r="R10" s="5">
        <v>1.24</v>
      </c>
      <c r="S10" s="5">
        <v>0.19</v>
      </c>
      <c r="T10" s="5">
        <v>0.28999999999999998</v>
      </c>
      <c r="U10" s="5">
        <v>0.37</v>
      </c>
      <c r="V10" s="5">
        <v>1.49</v>
      </c>
      <c r="W10" s="5">
        <v>376.58</v>
      </c>
      <c r="X10" s="5">
        <v>102.14</v>
      </c>
      <c r="Y10" s="5">
        <v>153.78</v>
      </c>
      <c r="Z10" s="5">
        <v>229.02</v>
      </c>
      <c r="AA10" s="5">
        <v>14.3</v>
      </c>
    </row>
    <row r="11" spans="1:27" x14ac:dyDescent="0.25">
      <c r="A11" s="31" t="s">
        <v>17</v>
      </c>
      <c r="B11" s="36">
        <v>46.23</v>
      </c>
      <c r="C11" s="36">
        <v>13.52</v>
      </c>
      <c r="D11" s="36">
        <v>1.62</v>
      </c>
      <c r="E11" s="36">
        <v>0.23</v>
      </c>
      <c r="F11" s="36">
        <v>0.34</v>
      </c>
      <c r="G11" s="36">
        <v>0.44</v>
      </c>
      <c r="H11" s="36">
        <v>2.19</v>
      </c>
      <c r="I11" s="36">
        <v>278.20999999999998</v>
      </c>
      <c r="J11" s="36">
        <v>99.63</v>
      </c>
      <c r="K11" s="36">
        <v>199.44</v>
      </c>
      <c r="L11" s="36">
        <v>238.67</v>
      </c>
      <c r="M11" s="36">
        <v>14.87</v>
      </c>
      <c r="O11" s="9" t="s">
        <v>18</v>
      </c>
      <c r="P11" s="5">
        <v>44.93</v>
      </c>
      <c r="Q11" s="5">
        <v>12.76</v>
      </c>
      <c r="R11" s="5">
        <v>1.5</v>
      </c>
      <c r="S11" s="5">
        <v>0.19</v>
      </c>
      <c r="T11" s="5">
        <v>0.56999999999999995</v>
      </c>
      <c r="U11" s="5">
        <v>0.39</v>
      </c>
      <c r="V11" s="5">
        <v>1.1599999999999999</v>
      </c>
      <c r="W11" s="5">
        <v>388.63</v>
      </c>
      <c r="X11" s="5">
        <v>106.17</v>
      </c>
      <c r="Y11" s="5">
        <v>173.87</v>
      </c>
      <c r="Z11" s="5">
        <v>230.52</v>
      </c>
      <c r="AA11" s="5">
        <v>12.87</v>
      </c>
    </row>
    <row r="12" spans="1:27" x14ac:dyDescent="0.25">
      <c r="A12" s="31" t="s">
        <v>17</v>
      </c>
      <c r="B12" s="36">
        <v>45.71</v>
      </c>
      <c r="C12" s="36">
        <v>13.42</v>
      </c>
      <c r="D12" s="36">
        <v>1.4</v>
      </c>
      <c r="E12" s="36">
        <v>0.22</v>
      </c>
      <c r="F12" s="36">
        <v>0.44</v>
      </c>
      <c r="G12" s="36">
        <v>0.35</v>
      </c>
      <c r="H12" s="36">
        <v>2.21</v>
      </c>
      <c r="I12" s="36">
        <v>222.9</v>
      </c>
      <c r="J12" s="36">
        <v>113.82</v>
      </c>
      <c r="K12" s="36">
        <v>179.4</v>
      </c>
      <c r="L12" s="36">
        <v>252.18</v>
      </c>
      <c r="M12" s="36">
        <v>20.32</v>
      </c>
      <c r="O12" s="9" t="s">
        <v>18</v>
      </c>
      <c r="P12" s="5">
        <v>46.15</v>
      </c>
      <c r="Q12" s="5">
        <v>13.23</v>
      </c>
      <c r="R12" s="5">
        <v>1.18</v>
      </c>
      <c r="S12" s="5">
        <v>0.24</v>
      </c>
      <c r="T12" s="5">
        <v>0.28999999999999998</v>
      </c>
      <c r="U12" s="5">
        <v>0.49</v>
      </c>
      <c r="V12" s="5">
        <v>2.31</v>
      </c>
      <c r="W12" s="5">
        <v>216.68</v>
      </c>
      <c r="X12" s="5">
        <v>112.15</v>
      </c>
      <c r="Y12" s="5">
        <v>171.38</v>
      </c>
      <c r="Z12" s="5">
        <v>41.3</v>
      </c>
      <c r="AA12" s="5">
        <v>14.85</v>
      </c>
    </row>
    <row r="13" spans="1:27" x14ac:dyDescent="0.25">
      <c r="A13" s="31" t="s">
        <v>17</v>
      </c>
      <c r="B13" s="36">
        <v>45.72</v>
      </c>
      <c r="C13" s="36">
        <v>13.78</v>
      </c>
      <c r="D13" s="36">
        <v>1.5</v>
      </c>
      <c r="E13" s="36">
        <v>0.2</v>
      </c>
      <c r="F13" s="36">
        <v>0.35</v>
      </c>
      <c r="G13" s="36">
        <v>0.46</v>
      </c>
      <c r="H13" s="36">
        <v>2.15</v>
      </c>
      <c r="I13" s="36">
        <v>257.57</v>
      </c>
      <c r="J13" s="36">
        <v>100.8</v>
      </c>
      <c r="K13" s="36">
        <v>186.71</v>
      </c>
      <c r="L13" s="36">
        <v>229.18</v>
      </c>
      <c r="M13" s="36">
        <v>19.809999999999999</v>
      </c>
      <c r="O13" s="9" t="s">
        <v>18</v>
      </c>
      <c r="P13" s="5">
        <v>44.7</v>
      </c>
      <c r="Q13" s="5">
        <v>13.59</v>
      </c>
      <c r="R13" s="5">
        <v>1.04</v>
      </c>
      <c r="S13" s="5">
        <v>0.19</v>
      </c>
      <c r="T13" s="5">
        <v>0.26</v>
      </c>
      <c r="U13" s="5">
        <v>0.49</v>
      </c>
      <c r="V13" s="5">
        <v>1.45</v>
      </c>
      <c r="W13" s="5">
        <v>297.06</v>
      </c>
      <c r="X13" s="5">
        <v>109.72</v>
      </c>
      <c r="Y13" s="5">
        <v>188.9</v>
      </c>
      <c r="Z13" s="5">
        <v>42.3</v>
      </c>
      <c r="AA13" s="5">
        <v>17.920000000000002</v>
      </c>
    </row>
    <row r="14" spans="1:27" x14ac:dyDescent="0.25">
      <c r="A14" s="31" t="s">
        <v>17</v>
      </c>
      <c r="B14" s="36">
        <v>45.83</v>
      </c>
      <c r="C14" s="36">
        <v>14.92</v>
      </c>
      <c r="D14" s="36">
        <v>1.37</v>
      </c>
      <c r="E14" s="36">
        <v>0.21</v>
      </c>
      <c r="F14" s="36">
        <v>0.36</v>
      </c>
      <c r="G14" s="36">
        <v>0.33</v>
      </c>
      <c r="H14" s="36">
        <v>2.13</v>
      </c>
      <c r="I14" s="36">
        <v>308.02999999999997</v>
      </c>
      <c r="J14" s="36">
        <v>111.57</v>
      </c>
      <c r="K14" s="36">
        <v>198.21</v>
      </c>
      <c r="L14" s="36">
        <v>125.72</v>
      </c>
      <c r="M14" s="36">
        <v>20.12</v>
      </c>
      <c r="O14" s="9" t="s">
        <v>18</v>
      </c>
      <c r="P14" s="5">
        <v>45.56</v>
      </c>
      <c r="Q14" s="5">
        <v>11.08</v>
      </c>
      <c r="R14" s="5">
        <v>1.1299999999999999</v>
      </c>
      <c r="S14" s="5">
        <v>0.13</v>
      </c>
      <c r="T14" s="5">
        <v>0.31</v>
      </c>
      <c r="U14" s="5">
        <v>0.36</v>
      </c>
      <c r="V14" s="5">
        <v>1.83</v>
      </c>
      <c r="W14" s="5">
        <v>285.54000000000002</v>
      </c>
      <c r="X14" s="5">
        <v>116.12</v>
      </c>
      <c r="Y14" s="5">
        <v>169.69</v>
      </c>
      <c r="Z14" s="5">
        <v>216.94</v>
      </c>
      <c r="AA14" s="5">
        <v>16.260000000000002</v>
      </c>
    </row>
    <row r="15" spans="1:27" x14ac:dyDescent="0.25">
      <c r="A15" s="31" t="s">
        <v>17</v>
      </c>
      <c r="B15" s="36">
        <v>46.59</v>
      </c>
      <c r="C15" s="36">
        <v>13.71</v>
      </c>
      <c r="D15" s="36">
        <v>1.37</v>
      </c>
      <c r="E15" s="36">
        <v>0.21</v>
      </c>
      <c r="F15" s="36">
        <v>0.68</v>
      </c>
      <c r="G15" s="36">
        <v>0.39</v>
      </c>
      <c r="H15" s="36">
        <v>2.2599999999999998</v>
      </c>
      <c r="I15" s="36">
        <v>286.48</v>
      </c>
      <c r="J15" s="36">
        <v>110.36</v>
      </c>
      <c r="K15" s="36">
        <v>228.82</v>
      </c>
      <c r="L15" s="36">
        <v>289.70999999999998</v>
      </c>
      <c r="M15" s="36">
        <v>20.84</v>
      </c>
      <c r="O15" s="9" t="s">
        <v>18</v>
      </c>
      <c r="P15" s="5">
        <v>46.4</v>
      </c>
      <c r="Q15" s="5">
        <v>11.36</v>
      </c>
      <c r="R15" s="5">
        <v>1.17</v>
      </c>
      <c r="S15" s="5">
        <v>0.26</v>
      </c>
      <c r="T15" s="5">
        <v>0.37</v>
      </c>
      <c r="U15" s="5">
        <v>0.37</v>
      </c>
      <c r="V15" s="5">
        <v>1.73</v>
      </c>
      <c r="W15" s="5">
        <v>280.36</v>
      </c>
      <c r="X15" s="5">
        <v>82.9</v>
      </c>
      <c r="Y15" s="5">
        <v>165.11</v>
      </c>
      <c r="Z15" s="5">
        <v>214.74</v>
      </c>
      <c r="AA15" s="5">
        <v>17.66</v>
      </c>
    </row>
    <row r="16" spans="1:27" x14ac:dyDescent="0.25">
      <c r="A16" s="31" t="s">
        <v>17</v>
      </c>
      <c r="B16" s="36">
        <v>46.45</v>
      </c>
      <c r="C16" s="36">
        <v>12.94</v>
      </c>
      <c r="D16" s="36">
        <v>1.49</v>
      </c>
      <c r="E16" s="36">
        <v>0.2</v>
      </c>
      <c r="F16" s="36">
        <v>0.42</v>
      </c>
      <c r="G16" s="36">
        <v>0.4</v>
      </c>
      <c r="H16" s="36">
        <v>2.14</v>
      </c>
      <c r="I16" s="36">
        <v>292.93</v>
      </c>
      <c r="J16" s="36">
        <v>99.05</v>
      </c>
      <c r="K16" s="36">
        <v>235.08</v>
      </c>
      <c r="L16" s="36">
        <v>223.89</v>
      </c>
      <c r="M16" s="36">
        <v>16.579999999999998</v>
      </c>
      <c r="O16" s="9" t="s">
        <v>18</v>
      </c>
      <c r="P16" s="5">
        <v>58.54</v>
      </c>
      <c r="Q16" s="5">
        <v>15.97</v>
      </c>
      <c r="R16" s="5">
        <v>1.24</v>
      </c>
      <c r="S16" s="5">
        <v>0.14000000000000001</v>
      </c>
      <c r="T16" s="5">
        <v>0.37</v>
      </c>
      <c r="U16" s="5">
        <v>0.43</v>
      </c>
      <c r="V16" s="5">
        <v>1.8</v>
      </c>
      <c r="W16" s="5">
        <v>297.63</v>
      </c>
      <c r="X16" s="5">
        <v>109.76</v>
      </c>
      <c r="Y16" s="5">
        <v>162.91</v>
      </c>
      <c r="Z16" s="5">
        <v>215.51</v>
      </c>
      <c r="AA16" s="5">
        <v>14.87</v>
      </c>
    </row>
    <row r="17" spans="1:27" x14ac:dyDescent="0.25">
      <c r="A17" s="31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O17" s="9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5">
      <c r="A18" s="41" t="s">
        <v>13</v>
      </c>
      <c r="B18" s="42">
        <f t="shared" ref="B18:M18" si="0">MEDIAN(B2:B16)</f>
        <v>46.26</v>
      </c>
      <c r="C18" s="42">
        <f t="shared" si="0"/>
        <v>13.52</v>
      </c>
      <c r="D18" s="42">
        <f t="shared" si="0"/>
        <v>1.42</v>
      </c>
      <c r="E18" s="42">
        <f t="shared" si="0"/>
        <v>0.21</v>
      </c>
      <c r="F18" s="42">
        <f t="shared" si="0"/>
        <v>0.37</v>
      </c>
      <c r="G18" s="42">
        <f t="shared" si="0"/>
        <v>0.4</v>
      </c>
      <c r="H18" s="42">
        <f t="shared" si="0"/>
        <v>2.19</v>
      </c>
      <c r="I18" s="42">
        <f t="shared" si="0"/>
        <v>256.01</v>
      </c>
      <c r="J18" s="42">
        <f t="shared" si="0"/>
        <v>106.62</v>
      </c>
      <c r="K18" s="42">
        <f t="shared" si="0"/>
        <v>197.22</v>
      </c>
      <c r="L18" s="42">
        <f t="shared" si="0"/>
        <v>232.69</v>
      </c>
      <c r="M18" s="42">
        <f t="shared" si="0"/>
        <v>19.690000000000001</v>
      </c>
      <c r="O18" s="41" t="s">
        <v>13</v>
      </c>
      <c r="P18" s="42">
        <f t="shared" ref="P18:AA18" si="1">MEDIAN(P2:P16)</f>
        <v>45.56</v>
      </c>
      <c r="Q18" s="42">
        <f t="shared" si="1"/>
        <v>12.96</v>
      </c>
      <c r="R18" s="42">
        <f t="shared" si="1"/>
        <v>1.24</v>
      </c>
      <c r="S18" s="42">
        <f t="shared" si="1"/>
        <v>0.2</v>
      </c>
      <c r="T18" s="42">
        <f t="shared" si="1"/>
        <v>0.45</v>
      </c>
      <c r="U18" s="42">
        <f t="shared" si="1"/>
        <v>0.41</v>
      </c>
      <c r="V18" s="42">
        <f t="shared" si="1"/>
        <v>1.8</v>
      </c>
      <c r="W18" s="42">
        <f t="shared" si="1"/>
        <v>323.24</v>
      </c>
      <c r="X18" s="42">
        <f t="shared" si="1"/>
        <v>109.76</v>
      </c>
      <c r="Y18" s="42">
        <f t="shared" si="1"/>
        <v>167.53</v>
      </c>
      <c r="Z18" s="42">
        <f t="shared" si="1"/>
        <v>215.51</v>
      </c>
      <c r="AA18" s="42">
        <f t="shared" si="1"/>
        <v>14.85</v>
      </c>
    </row>
    <row r="19" spans="1:27" x14ac:dyDescent="0.25">
      <c r="A19" s="44" t="s">
        <v>36</v>
      </c>
      <c r="B19" s="39">
        <f>_xlfn.QUARTILE.INC(B2:B16,1)</f>
        <v>46.03</v>
      </c>
      <c r="C19" s="39">
        <f t="shared" ref="C19:M19" si="2">_xlfn.QUARTILE.INC(C2:C16,1)</f>
        <v>12.96</v>
      </c>
      <c r="D19" s="39">
        <f t="shared" si="2"/>
        <v>1.38</v>
      </c>
      <c r="E19" s="39">
        <f t="shared" si="2"/>
        <v>0.19500000000000001</v>
      </c>
      <c r="F19" s="39">
        <f t="shared" si="2"/>
        <v>0.35</v>
      </c>
      <c r="G19" s="39">
        <f t="shared" si="2"/>
        <v>0.39</v>
      </c>
      <c r="H19" s="39">
        <f t="shared" si="2"/>
        <v>2.1349999999999998</v>
      </c>
      <c r="I19" s="39">
        <f t="shared" si="2"/>
        <v>239.54500000000002</v>
      </c>
      <c r="J19" s="39">
        <f t="shared" si="2"/>
        <v>101.49000000000001</v>
      </c>
      <c r="K19" s="39">
        <f t="shared" si="2"/>
        <v>186.71</v>
      </c>
      <c r="L19" s="39">
        <f t="shared" si="2"/>
        <v>218.32999999999998</v>
      </c>
      <c r="M19" s="39">
        <f t="shared" si="2"/>
        <v>16.475000000000001</v>
      </c>
      <c r="O19" s="44" t="s">
        <v>36</v>
      </c>
      <c r="P19" s="39">
        <f>_xlfn.QUARTILE.INC(P2:P16,1)</f>
        <v>44.835000000000001</v>
      </c>
      <c r="Q19" s="39">
        <f t="shared" ref="Q19:AA19" si="3">_xlfn.QUARTILE.INC(Q2:Q16,1)</f>
        <v>12.795</v>
      </c>
      <c r="R19" s="39">
        <f t="shared" si="3"/>
        <v>1.17</v>
      </c>
      <c r="S19" s="39">
        <f t="shared" si="3"/>
        <v>0.19</v>
      </c>
      <c r="T19" s="39">
        <f t="shared" si="3"/>
        <v>0.33999999999999997</v>
      </c>
      <c r="U19" s="39">
        <f t="shared" si="3"/>
        <v>0.37</v>
      </c>
      <c r="V19" s="39">
        <f t="shared" si="3"/>
        <v>1.575</v>
      </c>
      <c r="W19" s="39">
        <f t="shared" si="3"/>
        <v>291.3</v>
      </c>
      <c r="X19" s="39">
        <f t="shared" si="3"/>
        <v>107.30000000000001</v>
      </c>
      <c r="Y19" s="39">
        <f t="shared" si="3"/>
        <v>154.95499999999998</v>
      </c>
      <c r="Z19" s="39">
        <f t="shared" si="3"/>
        <v>179.11</v>
      </c>
      <c r="AA19" s="39">
        <f t="shared" si="3"/>
        <v>13.620000000000001</v>
      </c>
    </row>
    <row r="20" spans="1:27" x14ac:dyDescent="0.25">
      <c r="A20" s="44" t="s">
        <v>37</v>
      </c>
      <c r="B20" s="39">
        <f>_xlfn.QUARTILE.INC(B2:B16,3)</f>
        <v>46.52</v>
      </c>
      <c r="C20" s="39">
        <f t="shared" ref="C20:M20" si="4">_xlfn.QUARTILE.INC(C2:C16,3)</f>
        <v>13.92</v>
      </c>
      <c r="D20" s="39">
        <f t="shared" si="4"/>
        <v>1.605</v>
      </c>
      <c r="E20" s="39">
        <f t="shared" si="4"/>
        <v>0.22</v>
      </c>
      <c r="F20" s="39">
        <f t="shared" si="4"/>
        <v>0.42</v>
      </c>
      <c r="G20" s="39">
        <f t="shared" si="4"/>
        <v>0.42</v>
      </c>
      <c r="H20" s="39">
        <f t="shared" si="4"/>
        <v>2.2349999999999999</v>
      </c>
      <c r="I20" s="39">
        <f t="shared" si="4"/>
        <v>282.33</v>
      </c>
      <c r="J20" s="39">
        <f t="shared" si="4"/>
        <v>110.97999999999999</v>
      </c>
      <c r="K20" s="39">
        <f t="shared" si="4"/>
        <v>212.285</v>
      </c>
      <c r="L20" s="39">
        <f t="shared" si="4"/>
        <v>252.18</v>
      </c>
      <c r="M20" s="39">
        <f t="shared" si="4"/>
        <v>20.195</v>
      </c>
      <c r="O20" s="44" t="s">
        <v>37</v>
      </c>
      <c r="P20" s="39">
        <f>_xlfn.QUARTILE.INC(P2:P16,3)</f>
        <v>49.435000000000002</v>
      </c>
      <c r="Q20" s="39">
        <f t="shared" ref="Q20:AA20" si="5">_xlfn.QUARTILE.INC(Q2:Q16,3)</f>
        <v>13.504999999999999</v>
      </c>
      <c r="R20" s="39">
        <f t="shared" si="5"/>
        <v>1.4950000000000001</v>
      </c>
      <c r="S20" s="39">
        <f t="shared" si="5"/>
        <v>0.23499999999999999</v>
      </c>
      <c r="T20" s="39">
        <f t="shared" si="5"/>
        <v>0.53499999999999992</v>
      </c>
      <c r="U20" s="39">
        <f t="shared" si="5"/>
        <v>0.44500000000000001</v>
      </c>
      <c r="V20" s="39">
        <f t="shared" si="5"/>
        <v>1.855</v>
      </c>
      <c r="W20" s="39">
        <f t="shared" si="5"/>
        <v>360.80499999999995</v>
      </c>
      <c r="X20" s="39">
        <f t="shared" si="5"/>
        <v>111.96000000000001</v>
      </c>
      <c r="Y20" s="39">
        <f t="shared" si="5"/>
        <v>173.715</v>
      </c>
      <c r="Z20" s="39">
        <f t="shared" si="5"/>
        <v>228.02500000000001</v>
      </c>
      <c r="AA20" s="39">
        <f t="shared" si="5"/>
        <v>16.25</v>
      </c>
    </row>
    <row r="21" spans="1:27" x14ac:dyDescent="0.25">
      <c r="A21" s="44" t="s">
        <v>38</v>
      </c>
      <c r="B21" s="40">
        <f>_xlfn.PERCENTILE.INC(B2:B16,0.1)</f>
        <v>45.713999999999999</v>
      </c>
      <c r="C21" s="40">
        <f t="shared" ref="C21:M21" si="6">_xlfn.PERCENTILE.INC(C2:C16,0.1)</f>
        <v>12.9</v>
      </c>
      <c r="D21" s="40">
        <f t="shared" si="6"/>
        <v>1.37</v>
      </c>
      <c r="E21" s="40">
        <f t="shared" si="6"/>
        <v>0.19</v>
      </c>
      <c r="F21" s="40">
        <f t="shared" si="6"/>
        <v>0.32200000000000001</v>
      </c>
      <c r="G21" s="40">
        <f t="shared" si="6"/>
        <v>0.36599999999999999</v>
      </c>
      <c r="H21" s="40">
        <f t="shared" si="6"/>
        <v>2.06</v>
      </c>
      <c r="I21" s="40">
        <f t="shared" si="6"/>
        <v>229.51999999999998</v>
      </c>
      <c r="J21" s="40">
        <f t="shared" si="6"/>
        <v>99.281999999999996</v>
      </c>
      <c r="K21" s="40">
        <f t="shared" si="6"/>
        <v>174.27</v>
      </c>
      <c r="L21" s="40">
        <f t="shared" si="6"/>
        <v>162.52800000000002</v>
      </c>
      <c r="M21" s="40">
        <f t="shared" si="6"/>
        <v>13.67</v>
      </c>
      <c r="O21" s="44" t="s">
        <v>38</v>
      </c>
      <c r="P21" s="40">
        <f>_xlfn.PERCENTILE.INC(P2:P16,0.1)</f>
        <v>44.646000000000001</v>
      </c>
      <c r="Q21" s="40">
        <f t="shared" ref="Q21:AA21" si="7">_xlfn.PERCENTILE.INC(Q2:Q16,0.1)</f>
        <v>11.36</v>
      </c>
      <c r="R21" s="40">
        <f t="shared" si="7"/>
        <v>1.0760000000000001</v>
      </c>
      <c r="S21" s="40">
        <f t="shared" si="7"/>
        <v>0.16000000000000003</v>
      </c>
      <c r="T21" s="40">
        <f t="shared" si="7"/>
        <v>0.28999999999999998</v>
      </c>
      <c r="U21" s="40">
        <f t="shared" si="7"/>
        <v>0.36399999999999999</v>
      </c>
      <c r="V21" s="40">
        <f t="shared" si="7"/>
        <v>1.4139999999999999</v>
      </c>
      <c r="W21" s="40">
        <f t="shared" si="7"/>
        <v>242.15200000000004</v>
      </c>
      <c r="X21" s="40">
        <f t="shared" si="7"/>
        <v>102.27200000000001</v>
      </c>
      <c r="Y21" s="40">
        <f t="shared" si="7"/>
        <v>119.55200000000002</v>
      </c>
      <c r="Z21" s="40">
        <f t="shared" si="7"/>
        <v>90.904000000000039</v>
      </c>
      <c r="AA21" s="40">
        <f t="shared" si="7"/>
        <v>12.084</v>
      </c>
    </row>
    <row r="22" spans="1:27" x14ac:dyDescent="0.25">
      <c r="A22" s="44" t="s">
        <v>39</v>
      </c>
      <c r="B22" s="40">
        <f>_xlfn.PERCENTILE.INC(B2:B16,0.9)</f>
        <v>46.646000000000001</v>
      </c>
      <c r="C22" s="40">
        <f t="shared" ref="C22:M22" si="8">_xlfn.PERCENTILE.INC(C2:C16,0.9)</f>
        <v>14.469999999999999</v>
      </c>
      <c r="D22" s="40">
        <f t="shared" si="8"/>
        <v>1.6559999999999999</v>
      </c>
      <c r="E22" s="40">
        <f t="shared" si="8"/>
        <v>0.23</v>
      </c>
      <c r="F22" s="40">
        <f t="shared" si="8"/>
        <v>0.49399999999999999</v>
      </c>
      <c r="G22" s="40">
        <f t="shared" si="8"/>
        <v>0.436</v>
      </c>
      <c r="H22" s="40">
        <f t="shared" si="8"/>
        <v>2.27</v>
      </c>
      <c r="I22" s="40">
        <f t="shared" si="8"/>
        <v>290.35000000000002</v>
      </c>
      <c r="J22" s="40">
        <f t="shared" si="8"/>
        <v>114.426</v>
      </c>
      <c r="K22" s="40">
        <f t="shared" si="8"/>
        <v>229.654</v>
      </c>
      <c r="L22" s="40">
        <f t="shared" si="8"/>
        <v>275.48599999999999</v>
      </c>
      <c r="M22" s="40">
        <f t="shared" si="8"/>
        <v>20.542000000000002</v>
      </c>
      <c r="O22" s="44" t="s">
        <v>39</v>
      </c>
      <c r="P22" s="40">
        <f>_xlfn.PERCENTILE.INC(P2:P16,0.9)</f>
        <v>56.295999999999999</v>
      </c>
      <c r="Q22" s="40">
        <f t="shared" ref="Q22:AA22" si="9">_xlfn.PERCENTILE.INC(Q2:Q16,0.9)</f>
        <v>15.017999999999999</v>
      </c>
      <c r="R22" s="40">
        <f t="shared" si="9"/>
        <v>1.54</v>
      </c>
      <c r="S22" s="40">
        <f t="shared" si="9"/>
        <v>0.246</v>
      </c>
      <c r="T22" s="40">
        <f t="shared" si="9"/>
        <v>0.58199999999999996</v>
      </c>
      <c r="U22" s="40">
        <f t="shared" si="9"/>
        <v>0.48199999999999998</v>
      </c>
      <c r="V22" s="40">
        <f t="shared" si="9"/>
        <v>2.1159999999999997</v>
      </c>
      <c r="W22" s="40">
        <f t="shared" si="9"/>
        <v>398.22399999999999</v>
      </c>
      <c r="X22" s="40">
        <f t="shared" si="9"/>
        <v>114.526</v>
      </c>
      <c r="Y22" s="40">
        <f t="shared" si="9"/>
        <v>181.10599999999999</v>
      </c>
      <c r="Z22" s="40">
        <f t="shared" si="9"/>
        <v>240.72</v>
      </c>
      <c r="AA22" s="40">
        <f t="shared" si="9"/>
        <v>17.702000000000002</v>
      </c>
    </row>
    <row r="23" spans="1:27" x14ac:dyDescent="0.25">
      <c r="A23" s="10" t="s">
        <v>12</v>
      </c>
      <c r="B23" s="1">
        <f t="shared" ref="B23:M23" si="10">AVERAGE(B2:B16)</f>
        <v>46.374000000000002</v>
      </c>
      <c r="C23" s="1">
        <f t="shared" si="10"/>
        <v>13.512</v>
      </c>
      <c r="D23" s="1">
        <f t="shared" si="10"/>
        <v>1.4926666666666668</v>
      </c>
      <c r="E23" s="1">
        <f t="shared" si="10"/>
        <v>0.20866666666666669</v>
      </c>
      <c r="F23" s="1">
        <f t="shared" si="10"/>
        <v>0.38666666666666666</v>
      </c>
      <c r="G23" s="1">
        <f t="shared" si="10"/>
        <v>0.40266666666666667</v>
      </c>
      <c r="H23" s="1">
        <f t="shared" si="10"/>
        <v>2.1866666666666665</v>
      </c>
      <c r="I23" s="1">
        <f t="shared" si="10"/>
        <v>259.55399999999997</v>
      </c>
      <c r="J23" s="1">
        <f t="shared" si="10"/>
        <v>107.01799999999999</v>
      </c>
      <c r="K23" s="1">
        <f t="shared" si="10"/>
        <v>199.21133333333333</v>
      </c>
      <c r="L23" s="1">
        <f t="shared" si="10"/>
        <v>226.82399999999998</v>
      </c>
      <c r="M23" s="1">
        <f t="shared" si="10"/>
        <v>18.061333333333334</v>
      </c>
      <c r="O23" s="10" t="s">
        <v>12</v>
      </c>
      <c r="P23" s="1">
        <f t="shared" ref="P23:AA23" si="11">AVERAGE(P2:P16)</f>
        <v>47.594666666666662</v>
      </c>
      <c r="Q23" s="1">
        <f t="shared" si="11"/>
        <v>13.173999999999999</v>
      </c>
      <c r="R23" s="1">
        <f t="shared" si="11"/>
        <v>1.3093333333333332</v>
      </c>
      <c r="S23" s="1">
        <f t="shared" si="11"/>
        <v>0.20533333333333337</v>
      </c>
      <c r="T23" s="1">
        <f t="shared" si="11"/>
        <v>0.43533333333333335</v>
      </c>
      <c r="U23" s="1">
        <f t="shared" si="11"/>
        <v>0.41533333333333339</v>
      </c>
      <c r="V23" s="1">
        <f t="shared" si="11"/>
        <v>1.75</v>
      </c>
      <c r="W23" s="1">
        <f t="shared" si="11"/>
        <v>321.12866666666662</v>
      </c>
      <c r="X23" s="1">
        <f t="shared" si="11"/>
        <v>108.04666666666667</v>
      </c>
      <c r="Y23" s="1">
        <f t="shared" si="11"/>
        <v>157.90066666666669</v>
      </c>
      <c r="Z23" s="1">
        <f t="shared" si="11"/>
        <v>190.19533333333337</v>
      </c>
      <c r="AA23" s="1">
        <f t="shared" si="11"/>
        <v>14.773333333333333</v>
      </c>
    </row>
    <row r="24" spans="1:27" x14ac:dyDescent="0.25">
      <c r="A24" s="34" t="s">
        <v>34</v>
      </c>
      <c r="B24" s="35">
        <f t="shared" ref="B24:M24" si="12">_xlfn.STDEV.S(B2:B16)</f>
        <v>0.94013524862877484</v>
      </c>
      <c r="C24" s="36">
        <f t="shared" si="12"/>
        <v>0.78958578652716005</v>
      </c>
      <c r="D24" s="36">
        <f t="shared" si="12"/>
        <v>0.15567671018889717</v>
      </c>
      <c r="E24" s="36">
        <f t="shared" si="12"/>
        <v>1.5522640914238174E-2</v>
      </c>
      <c r="F24" s="36">
        <f t="shared" si="12"/>
        <v>0.12332689815901401</v>
      </c>
      <c r="G24" s="36">
        <f t="shared" si="12"/>
        <v>3.2834360631741222E-2</v>
      </c>
      <c r="H24" s="36">
        <f t="shared" si="12"/>
        <v>9.6115010472325457E-2</v>
      </c>
      <c r="I24" s="36">
        <f t="shared" si="12"/>
        <v>25.930942024649127</v>
      </c>
      <c r="J24" s="36">
        <f t="shared" si="12"/>
        <v>6.6185056578397754</v>
      </c>
      <c r="K24" s="36">
        <f t="shared" si="12"/>
        <v>22.323673490159148</v>
      </c>
      <c r="L24" s="36">
        <f t="shared" si="12"/>
        <v>45.92257689384855</v>
      </c>
      <c r="M24" s="36">
        <f t="shared" si="12"/>
        <v>2.8100657507982678</v>
      </c>
      <c r="O24" s="34" t="s">
        <v>34</v>
      </c>
      <c r="P24" s="35">
        <f t="shared" ref="P24:AA24" si="13">_xlfn.STDEV.S(P2:P16)</f>
        <v>5.7593103092380149</v>
      </c>
      <c r="Q24" s="36">
        <f t="shared" si="13"/>
        <v>1.5020547830983251</v>
      </c>
      <c r="R24" s="36">
        <f t="shared" si="13"/>
        <v>0.21535574113103115</v>
      </c>
      <c r="S24" s="36">
        <f t="shared" si="13"/>
        <v>3.7007077830109696E-2</v>
      </c>
      <c r="T24" s="36">
        <f t="shared" si="13"/>
        <v>0.11661087101164791</v>
      </c>
      <c r="U24" s="36">
        <f t="shared" si="13"/>
        <v>4.6578147338894323E-2</v>
      </c>
      <c r="V24" s="36">
        <f t="shared" si="13"/>
        <v>0.30175676107942107</v>
      </c>
      <c r="W24" s="36">
        <f t="shared" si="13"/>
        <v>61.200223490099482</v>
      </c>
      <c r="X24" s="36">
        <f t="shared" si="13"/>
        <v>8.0329968315217251</v>
      </c>
      <c r="Y24" s="36">
        <f t="shared" si="13"/>
        <v>30.621009703112197</v>
      </c>
      <c r="Z24" s="36">
        <f t="shared" si="13"/>
        <v>65.23865636115994</v>
      </c>
      <c r="AA24" s="36">
        <f t="shared" si="13"/>
        <v>2.3621227337976838</v>
      </c>
    </row>
    <row r="25" spans="1:27" x14ac:dyDescent="0.25">
      <c r="A25" s="45" t="s">
        <v>14</v>
      </c>
      <c r="B25" s="2">
        <f>MAX(B2:B16)</f>
        <v>49.34</v>
      </c>
      <c r="C25" s="2">
        <f t="shared" ref="C25:M25" si="14">MAX(C2:C16)</f>
        <v>14.92</v>
      </c>
      <c r="D25" s="2">
        <f t="shared" si="14"/>
        <v>1.87</v>
      </c>
      <c r="E25" s="2">
        <f t="shared" si="14"/>
        <v>0.23</v>
      </c>
      <c r="F25" s="2">
        <f t="shared" si="14"/>
        <v>0.68</v>
      </c>
      <c r="G25" s="2">
        <f t="shared" si="14"/>
        <v>0.46</v>
      </c>
      <c r="H25" s="2">
        <f t="shared" si="14"/>
        <v>2.42</v>
      </c>
      <c r="I25" s="2">
        <f t="shared" si="14"/>
        <v>308.02999999999997</v>
      </c>
      <c r="J25" s="2">
        <f t="shared" si="14"/>
        <v>119.82</v>
      </c>
      <c r="K25" s="2">
        <f t="shared" si="14"/>
        <v>235.08</v>
      </c>
      <c r="L25" s="2">
        <f t="shared" si="14"/>
        <v>290.87</v>
      </c>
      <c r="M25" s="2">
        <f t="shared" si="14"/>
        <v>20.84</v>
      </c>
      <c r="O25" s="45" t="s">
        <v>14</v>
      </c>
      <c r="P25" s="2">
        <f>MAX(P2:P16)</f>
        <v>58.54</v>
      </c>
      <c r="Q25" s="2">
        <f t="shared" ref="Q25:AA25" si="15">MAX(Q2:Q16)</f>
        <v>16.62</v>
      </c>
      <c r="R25" s="2">
        <f t="shared" si="15"/>
        <v>1.7</v>
      </c>
      <c r="S25" s="2">
        <f t="shared" si="15"/>
        <v>0.26</v>
      </c>
      <c r="T25" s="2">
        <f t="shared" si="15"/>
        <v>0.59</v>
      </c>
      <c r="U25" s="2">
        <f t="shared" si="15"/>
        <v>0.49</v>
      </c>
      <c r="V25" s="2">
        <f t="shared" si="15"/>
        <v>2.31</v>
      </c>
      <c r="W25" s="2">
        <f t="shared" si="15"/>
        <v>424.1</v>
      </c>
      <c r="X25" s="2">
        <f t="shared" si="15"/>
        <v>116.12</v>
      </c>
      <c r="Y25" s="2">
        <f t="shared" si="15"/>
        <v>188.9</v>
      </c>
      <c r="Z25" s="2">
        <f t="shared" si="15"/>
        <v>250.69</v>
      </c>
      <c r="AA25" s="2">
        <f t="shared" si="15"/>
        <v>17.920000000000002</v>
      </c>
    </row>
    <row r="26" spans="1:27" x14ac:dyDescent="0.25">
      <c r="A26" s="45" t="s">
        <v>15</v>
      </c>
      <c r="B26" s="2">
        <f>MIN(B2:B16)</f>
        <v>44.91</v>
      </c>
      <c r="C26" s="2">
        <f t="shared" ref="C26:M26" si="16">MIN(C2:C16)</f>
        <v>11.8</v>
      </c>
      <c r="D26" s="2">
        <f t="shared" si="16"/>
        <v>1.28</v>
      </c>
      <c r="E26" s="2">
        <f t="shared" si="16"/>
        <v>0.19</v>
      </c>
      <c r="F26" s="2">
        <f t="shared" si="16"/>
        <v>0.09</v>
      </c>
      <c r="G26" s="2">
        <f t="shared" si="16"/>
        <v>0.33</v>
      </c>
      <c r="H26" s="2">
        <f t="shared" si="16"/>
        <v>2.06</v>
      </c>
      <c r="I26" s="2">
        <f t="shared" si="16"/>
        <v>222.9</v>
      </c>
      <c r="J26" s="2">
        <f t="shared" si="16"/>
        <v>96.18</v>
      </c>
      <c r="K26" s="2">
        <f t="shared" si="16"/>
        <v>158.31</v>
      </c>
      <c r="L26" s="2">
        <f t="shared" si="16"/>
        <v>125.72</v>
      </c>
      <c r="M26" s="2">
        <f t="shared" si="16"/>
        <v>12.87</v>
      </c>
      <c r="O26" s="45" t="s">
        <v>15</v>
      </c>
      <c r="P26" s="2">
        <f>MIN(P2:P16)</f>
        <v>36.22</v>
      </c>
      <c r="Q26" s="2">
        <f t="shared" ref="Q26:AA26" si="17">MIN(Q2:Q16)</f>
        <v>11.08</v>
      </c>
      <c r="R26" s="2">
        <f t="shared" si="17"/>
        <v>0.94</v>
      </c>
      <c r="S26" s="2">
        <f t="shared" si="17"/>
        <v>0.13</v>
      </c>
      <c r="T26" s="2">
        <f t="shared" si="17"/>
        <v>0.26</v>
      </c>
      <c r="U26" s="2">
        <f t="shared" si="17"/>
        <v>0.36</v>
      </c>
      <c r="V26" s="2">
        <f t="shared" si="17"/>
        <v>1.1599999999999999</v>
      </c>
      <c r="W26" s="2">
        <f t="shared" si="17"/>
        <v>216.68</v>
      </c>
      <c r="X26" s="2">
        <f t="shared" si="17"/>
        <v>82.9</v>
      </c>
      <c r="Y26" s="2">
        <f t="shared" si="17"/>
        <v>76.59</v>
      </c>
      <c r="Z26" s="2">
        <f t="shared" si="17"/>
        <v>41.3</v>
      </c>
      <c r="AA26" s="2">
        <f t="shared" si="17"/>
        <v>9.59</v>
      </c>
    </row>
    <row r="27" spans="1:27" x14ac:dyDescent="0.25">
      <c r="A27" s="43" t="s">
        <v>35</v>
      </c>
      <c r="B27" s="35">
        <f t="shared" ref="B27:M27" si="18">B24/B23</f>
        <v>2.0272895342838115E-2</v>
      </c>
      <c r="C27" s="36">
        <f t="shared" si="18"/>
        <v>5.8435893023028422E-2</v>
      </c>
      <c r="D27" s="36">
        <f t="shared" si="18"/>
        <v>0.1042943569822893</v>
      </c>
      <c r="E27" s="36">
        <f t="shared" si="18"/>
        <v>7.4389652943633408E-2</v>
      </c>
      <c r="F27" s="36">
        <f t="shared" si="18"/>
        <v>0.3189488745491742</v>
      </c>
      <c r="G27" s="36">
        <f t="shared" si="18"/>
        <v>8.1542286337105682E-2</v>
      </c>
      <c r="H27" s="36">
        <f t="shared" si="18"/>
        <v>4.3955035276978111E-2</v>
      </c>
      <c r="I27" s="36">
        <f t="shared" si="18"/>
        <v>9.990576922200825E-2</v>
      </c>
      <c r="J27" s="36">
        <f t="shared" si="18"/>
        <v>6.1844789267597754E-2</v>
      </c>
      <c r="K27" s="36">
        <f t="shared" si="18"/>
        <v>0.11206025840309863</v>
      </c>
      <c r="L27" s="36">
        <f t="shared" si="18"/>
        <v>0.20245907352770673</v>
      </c>
      <c r="M27" s="36">
        <f t="shared" si="18"/>
        <v>0.15558462373384768</v>
      </c>
      <c r="O27" s="43" t="s">
        <v>35</v>
      </c>
      <c r="P27" s="35">
        <f t="shared" ref="P27:AA27" si="19">P24/P23</f>
        <v>0.12100747231982607</v>
      </c>
      <c r="Q27" s="36">
        <f t="shared" si="19"/>
        <v>0.11401660718827426</v>
      </c>
      <c r="R27" s="36">
        <f t="shared" si="19"/>
        <v>0.16447739903082828</v>
      </c>
      <c r="S27" s="36">
        <f t="shared" si="19"/>
        <v>0.18022927514663808</v>
      </c>
      <c r="T27" s="36">
        <f t="shared" si="19"/>
        <v>0.26786570676488797</v>
      </c>
      <c r="U27" s="36">
        <f t="shared" si="19"/>
        <v>0.11214642216427204</v>
      </c>
      <c r="V27" s="36">
        <f t="shared" si="19"/>
        <v>0.17243243490252633</v>
      </c>
      <c r="W27" s="36">
        <f t="shared" si="19"/>
        <v>0.19057851211279639</v>
      </c>
      <c r="X27" s="36">
        <f t="shared" si="19"/>
        <v>7.4347474839776564E-2</v>
      </c>
      <c r="Y27" s="36">
        <f t="shared" si="19"/>
        <v>0.19392577846269718</v>
      </c>
      <c r="Z27" s="36">
        <f t="shared" si="19"/>
        <v>0.3430087122422909</v>
      </c>
      <c r="AA27" s="36">
        <f t="shared" si="19"/>
        <v>0.15989097927330892</v>
      </c>
    </row>
    <row r="28" spans="1:27" x14ac:dyDescent="0.2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27" x14ac:dyDescent="0.2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27" x14ac:dyDescent="0.2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7"/>
  <sheetViews>
    <sheetView tabSelected="1" workbookViewId="0">
      <selection activeCell="D41" sqref="D41"/>
    </sheetView>
  </sheetViews>
  <sheetFormatPr defaultRowHeight="15" x14ac:dyDescent="0.25"/>
  <cols>
    <col min="1" max="1" width="14.42578125" customWidth="1"/>
  </cols>
  <sheetData>
    <row r="1" spans="1:27" x14ac:dyDescent="0.25">
      <c r="A1" s="16" t="s">
        <v>19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O1" s="8" t="s">
        <v>16</v>
      </c>
      <c r="P1" s="7" t="s">
        <v>0</v>
      </c>
      <c r="Q1" s="7" t="s">
        <v>1</v>
      </c>
      <c r="R1" s="7" t="s">
        <v>2</v>
      </c>
      <c r="S1" s="7" t="s">
        <v>3</v>
      </c>
      <c r="T1" s="7" t="s">
        <v>4</v>
      </c>
      <c r="U1" s="7" t="s">
        <v>5</v>
      </c>
      <c r="V1" s="7" t="s">
        <v>6</v>
      </c>
      <c r="W1" s="7" t="s">
        <v>7</v>
      </c>
      <c r="X1" s="7" t="s">
        <v>8</v>
      </c>
      <c r="Y1" s="7" t="s">
        <v>9</v>
      </c>
      <c r="Z1" s="7" t="s">
        <v>10</v>
      </c>
      <c r="AA1" s="7" t="s">
        <v>11</v>
      </c>
    </row>
    <row r="2" spans="1:27" x14ac:dyDescent="0.25">
      <c r="A2" s="12" t="s">
        <v>17</v>
      </c>
      <c r="B2" s="13">
        <v>43.94</v>
      </c>
      <c r="C2" s="13">
        <v>3.73</v>
      </c>
      <c r="D2" s="13">
        <v>0.68</v>
      </c>
      <c r="E2" s="13">
        <v>0.16</v>
      </c>
      <c r="F2" s="13">
        <v>7.0000000000000007E-2</v>
      </c>
      <c r="G2" s="13">
        <v>0.04</v>
      </c>
      <c r="H2" s="13">
        <v>0.7</v>
      </c>
      <c r="I2" s="13">
        <v>71.739999999999995</v>
      </c>
      <c r="J2" s="13">
        <v>498.26</v>
      </c>
      <c r="K2" s="13">
        <v>77.27</v>
      </c>
      <c r="L2" s="13">
        <v>56.8</v>
      </c>
      <c r="M2" s="13">
        <v>17.72</v>
      </c>
      <c r="O2" s="9" t="s">
        <v>18</v>
      </c>
      <c r="P2" s="5">
        <v>44.01</v>
      </c>
      <c r="Q2" s="5">
        <v>4.8499999999999996</v>
      </c>
      <c r="R2" s="5">
        <v>0.51</v>
      </c>
      <c r="S2" s="5">
        <v>0.13</v>
      </c>
      <c r="T2" s="5">
        <v>7.0000000000000007E-2</v>
      </c>
      <c r="U2" s="5">
        <v>0.11</v>
      </c>
      <c r="V2" s="5">
        <v>0.61</v>
      </c>
      <c r="W2" s="5">
        <v>121.81</v>
      </c>
      <c r="X2" s="5">
        <v>275.54000000000002</v>
      </c>
      <c r="Y2" s="5">
        <v>46.47</v>
      </c>
      <c r="Z2" s="5">
        <v>59.33</v>
      </c>
      <c r="AA2" s="5">
        <v>11.88</v>
      </c>
    </row>
    <row r="3" spans="1:27" x14ac:dyDescent="0.25">
      <c r="A3" s="12" t="s">
        <v>17</v>
      </c>
      <c r="B3" s="13">
        <v>45.92</v>
      </c>
      <c r="C3" s="13">
        <v>3.7</v>
      </c>
      <c r="D3" s="13">
        <v>0.56999999999999995</v>
      </c>
      <c r="E3" s="13">
        <v>0.15</v>
      </c>
      <c r="F3" s="13">
        <v>0.1</v>
      </c>
      <c r="G3" s="13">
        <v>0.04</v>
      </c>
      <c r="H3" s="13">
        <v>0.52</v>
      </c>
      <c r="I3" s="13">
        <v>106.01</v>
      </c>
      <c r="J3" s="13">
        <v>175.94</v>
      </c>
      <c r="K3" s="13">
        <v>66.78</v>
      </c>
      <c r="L3" s="13">
        <v>65.319999999999993</v>
      </c>
      <c r="M3" s="13">
        <v>16.2</v>
      </c>
      <c r="O3" s="9" t="s">
        <v>18</v>
      </c>
      <c r="P3" s="5">
        <v>44.51</v>
      </c>
      <c r="Q3" s="5">
        <v>3.31</v>
      </c>
      <c r="R3" s="5">
        <v>0.49</v>
      </c>
      <c r="S3" s="5">
        <v>0.13</v>
      </c>
      <c r="T3" s="5">
        <v>0.11</v>
      </c>
      <c r="U3" s="5">
        <v>0.04</v>
      </c>
      <c r="V3" s="5">
        <v>0.82</v>
      </c>
      <c r="W3" s="5">
        <v>125.6</v>
      </c>
      <c r="X3" s="5">
        <v>376.88</v>
      </c>
      <c r="Y3" s="5">
        <v>53.98</v>
      </c>
      <c r="Z3" s="5">
        <v>57.09</v>
      </c>
      <c r="AA3" s="5">
        <v>14.93</v>
      </c>
    </row>
    <row r="4" spans="1:27" x14ac:dyDescent="0.25">
      <c r="A4" s="12" t="s">
        <v>17</v>
      </c>
      <c r="B4" s="13">
        <v>49.33</v>
      </c>
      <c r="C4" s="13">
        <v>4.3499999999999996</v>
      </c>
      <c r="D4" s="13">
        <v>0.7</v>
      </c>
      <c r="E4" s="13">
        <v>0.16</v>
      </c>
      <c r="F4" s="13">
        <v>0.08</v>
      </c>
      <c r="G4" s="13">
        <v>0.04</v>
      </c>
      <c r="H4" s="13">
        <v>0.62</v>
      </c>
      <c r="I4" s="13">
        <v>97.5</v>
      </c>
      <c r="J4" s="13">
        <v>398.62</v>
      </c>
      <c r="K4" s="13">
        <v>75.819999999999993</v>
      </c>
      <c r="L4" s="13">
        <v>69.97</v>
      </c>
      <c r="M4" s="13">
        <v>18.579999999999998</v>
      </c>
      <c r="O4" s="9" t="s">
        <v>18</v>
      </c>
      <c r="P4" s="5">
        <v>45.02</v>
      </c>
      <c r="Q4" s="5">
        <v>4.7</v>
      </c>
      <c r="R4" s="5">
        <v>0.41</v>
      </c>
      <c r="S4" s="5">
        <v>0.11</v>
      </c>
      <c r="T4" s="5">
        <v>0.12</v>
      </c>
      <c r="U4" s="5">
        <v>0.05</v>
      </c>
      <c r="V4" s="5">
        <v>0.56999999999999995</v>
      </c>
      <c r="W4" s="5">
        <v>95.04</v>
      </c>
      <c r="X4" s="5">
        <v>443.76</v>
      </c>
      <c r="Y4" s="5">
        <v>56.27</v>
      </c>
      <c r="Z4" s="5">
        <v>67.62</v>
      </c>
      <c r="AA4" s="5">
        <v>12.98</v>
      </c>
    </row>
    <row r="5" spans="1:27" x14ac:dyDescent="0.25">
      <c r="A5" s="12" t="s">
        <v>17</v>
      </c>
      <c r="B5" s="13">
        <v>44.64</v>
      </c>
      <c r="C5" s="13">
        <v>4.55</v>
      </c>
      <c r="D5" s="13">
        <v>0.55000000000000004</v>
      </c>
      <c r="E5" s="13">
        <v>0.14000000000000001</v>
      </c>
      <c r="F5" s="13">
        <v>7.0000000000000007E-2</v>
      </c>
      <c r="G5" s="13">
        <v>0.1</v>
      </c>
      <c r="H5" s="13">
        <v>0.64</v>
      </c>
      <c r="I5" s="13">
        <v>97.26</v>
      </c>
      <c r="J5" s="13">
        <v>216.56</v>
      </c>
      <c r="K5" s="13">
        <v>64.849999999999994</v>
      </c>
      <c r="L5" s="13">
        <v>63.28</v>
      </c>
      <c r="M5" s="13">
        <v>15.51</v>
      </c>
      <c r="O5" s="9" t="s">
        <v>18</v>
      </c>
      <c r="P5" s="5">
        <v>45.53</v>
      </c>
      <c r="Q5" s="5">
        <v>4</v>
      </c>
      <c r="R5" s="5">
        <v>0.5</v>
      </c>
      <c r="S5" s="5">
        <v>0.14000000000000001</v>
      </c>
      <c r="T5" s="5">
        <v>0.09</v>
      </c>
      <c r="U5" s="5">
        <v>0.04</v>
      </c>
      <c r="V5" s="5">
        <v>0.65</v>
      </c>
      <c r="W5" s="5">
        <v>104.59</v>
      </c>
      <c r="X5" s="5">
        <v>387.17</v>
      </c>
      <c r="Y5" s="5">
        <v>76.12</v>
      </c>
      <c r="Z5" s="5">
        <v>72.680000000000007</v>
      </c>
      <c r="AA5" s="5">
        <v>5.66</v>
      </c>
    </row>
    <row r="6" spans="1:27" x14ac:dyDescent="0.25">
      <c r="A6" s="12" t="s">
        <v>17</v>
      </c>
      <c r="B6" s="13">
        <v>46.47</v>
      </c>
      <c r="C6" s="13">
        <v>4.16</v>
      </c>
      <c r="D6" s="13">
        <v>0.59</v>
      </c>
      <c r="E6" s="13">
        <v>0.15</v>
      </c>
      <c r="F6" s="13">
        <v>0.06</v>
      </c>
      <c r="G6" s="13">
        <v>0.04</v>
      </c>
      <c r="H6" s="13">
        <v>0.6</v>
      </c>
      <c r="I6" s="13">
        <v>112.57</v>
      </c>
      <c r="J6" s="13">
        <v>321.48</v>
      </c>
      <c r="K6" s="13">
        <v>64.64</v>
      </c>
      <c r="L6" s="13">
        <v>52.71</v>
      </c>
      <c r="M6" s="13">
        <v>16.73</v>
      </c>
      <c r="O6" s="9" t="s">
        <v>18</v>
      </c>
      <c r="P6" s="5">
        <v>48.26</v>
      </c>
      <c r="Q6" s="5">
        <v>3.53</v>
      </c>
      <c r="R6" s="5">
        <v>0.43</v>
      </c>
      <c r="S6" s="5">
        <v>0.12</v>
      </c>
      <c r="T6" s="5">
        <v>0.09</v>
      </c>
      <c r="U6" s="5">
        <v>0.1</v>
      </c>
      <c r="V6" s="5">
        <v>0.83</v>
      </c>
      <c r="W6" s="5">
        <v>102.26</v>
      </c>
      <c r="X6" s="5">
        <v>208.41</v>
      </c>
      <c r="Y6" s="5">
        <v>55.69</v>
      </c>
      <c r="Z6" s="5">
        <v>62.37</v>
      </c>
      <c r="AA6" s="5">
        <v>12.57</v>
      </c>
    </row>
    <row r="7" spans="1:27" x14ac:dyDescent="0.25">
      <c r="A7" s="12" t="s">
        <v>17</v>
      </c>
      <c r="B7" s="13">
        <v>46.22</v>
      </c>
      <c r="C7" s="13">
        <v>3.66</v>
      </c>
      <c r="D7" s="13">
        <v>0.65</v>
      </c>
      <c r="E7" s="13">
        <v>0.16</v>
      </c>
      <c r="F7" s="13">
        <v>0.1</v>
      </c>
      <c r="G7" s="13">
        <v>0.08</v>
      </c>
      <c r="H7" s="13">
        <v>0.75</v>
      </c>
      <c r="I7" s="13">
        <v>94.25</v>
      </c>
      <c r="J7" s="13">
        <v>213.77</v>
      </c>
      <c r="K7" s="13">
        <v>57.71</v>
      </c>
      <c r="L7" s="13">
        <v>64.75</v>
      </c>
      <c r="M7" s="13">
        <v>12.18</v>
      </c>
      <c r="O7" s="9" t="s">
        <v>18</v>
      </c>
      <c r="P7" s="5">
        <v>45.72</v>
      </c>
      <c r="Q7" s="5">
        <v>4.25</v>
      </c>
      <c r="R7" s="5">
        <v>0.42</v>
      </c>
      <c r="S7" s="5">
        <v>0.11</v>
      </c>
      <c r="T7" s="5">
        <v>0.1</v>
      </c>
      <c r="U7" s="5">
        <v>0.09</v>
      </c>
      <c r="V7" s="5">
        <v>0.59</v>
      </c>
      <c r="W7" s="5">
        <v>82.8</v>
      </c>
      <c r="X7" s="5">
        <v>209.42</v>
      </c>
      <c r="Y7" s="5">
        <v>54.25</v>
      </c>
      <c r="Z7" s="5">
        <v>56.23</v>
      </c>
      <c r="AA7" s="5">
        <v>11.1</v>
      </c>
    </row>
    <row r="8" spans="1:27" x14ac:dyDescent="0.25">
      <c r="A8" s="12" t="s">
        <v>17</v>
      </c>
      <c r="B8" s="13">
        <v>45.22</v>
      </c>
      <c r="C8" s="13">
        <v>3.9</v>
      </c>
      <c r="D8" s="13">
        <v>0.56999999999999995</v>
      </c>
      <c r="E8" s="13">
        <v>0.14000000000000001</v>
      </c>
      <c r="F8" s="13">
        <v>0.06</v>
      </c>
      <c r="G8" s="13">
        <v>0.1</v>
      </c>
      <c r="H8" s="13">
        <v>0.82</v>
      </c>
      <c r="I8" s="13">
        <v>110.71</v>
      </c>
      <c r="J8" s="13">
        <v>451.71</v>
      </c>
      <c r="K8" s="13">
        <v>65.97</v>
      </c>
      <c r="L8" s="13">
        <v>38.979999999999997</v>
      </c>
      <c r="M8" s="13">
        <v>14.55</v>
      </c>
      <c r="O8" s="9" t="s">
        <v>18</v>
      </c>
      <c r="P8" s="5">
        <v>44.87</v>
      </c>
      <c r="Q8" s="5">
        <v>3.6</v>
      </c>
      <c r="R8" s="5">
        <v>0.52</v>
      </c>
      <c r="S8" s="5">
        <v>0.13</v>
      </c>
      <c r="T8" s="5">
        <v>0.13</v>
      </c>
      <c r="U8" s="5">
        <v>0.11</v>
      </c>
      <c r="V8" s="5">
        <v>0.73</v>
      </c>
      <c r="W8" s="5">
        <v>77.02</v>
      </c>
      <c r="X8" s="5">
        <v>303.3</v>
      </c>
      <c r="Y8" s="5">
        <v>55.3</v>
      </c>
      <c r="Z8" s="5">
        <v>58.51</v>
      </c>
      <c r="AA8" s="5">
        <v>12.37</v>
      </c>
    </row>
    <row r="9" spans="1:27" x14ac:dyDescent="0.25">
      <c r="A9" s="12" t="s">
        <v>17</v>
      </c>
      <c r="B9" s="13">
        <v>48.39</v>
      </c>
      <c r="C9" s="13">
        <v>4.79</v>
      </c>
      <c r="D9" s="13">
        <v>0.56000000000000005</v>
      </c>
      <c r="E9" s="13">
        <v>0.12</v>
      </c>
      <c r="F9" s="13">
        <v>0.1</v>
      </c>
      <c r="G9" s="13">
        <v>0.12</v>
      </c>
      <c r="H9" s="13">
        <v>0.77</v>
      </c>
      <c r="I9" s="13">
        <v>121.12</v>
      </c>
      <c r="J9" s="13">
        <v>149.11000000000001</v>
      </c>
      <c r="K9" s="13">
        <v>66.97</v>
      </c>
      <c r="L9" s="13">
        <v>70.56</v>
      </c>
      <c r="M9" s="13">
        <v>11.35</v>
      </c>
      <c r="O9" s="9" t="s">
        <v>18</v>
      </c>
      <c r="P9" s="5">
        <v>47</v>
      </c>
      <c r="Q9" s="5">
        <v>3.71</v>
      </c>
      <c r="R9" s="5">
        <v>0.53</v>
      </c>
      <c r="S9" s="5">
        <v>0.11</v>
      </c>
      <c r="T9" s="5">
        <v>0.09</v>
      </c>
      <c r="U9" s="5">
        <v>0.04</v>
      </c>
      <c r="V9" s="5">
        <v>0.61</v>
      </c>
      <c r="W9" s="5">
        <v>121.81</v>
      </c>
      <c r="X9" s="5">
        <v>275.54000000000002</v>
      </c>
      <c r="Y9" s="5">
        <v>46.47</v>
      </c>
      <c r="Z9" s="5">
        <v>59.33</v>
      </c>
      <c r="AA9" s="5">
        <v>9.58</v>
      </c>
    </row>
    <row r="10" spans="1:27" x14ac:dyDescent="0.25">
      <c r="A10" s="12" t="s">
        <v>17</v>
      </c>
      <c r="B10" s="13">
        <v>50.11</v>
      </c>
      <c r="C10" s="13">
        <v>5.3</v>
      </c>
      <c r="D10" s="13">
        <v>0.71</v>
      </c>
      <c r="E10" s="13">
        <v>0.14000000000000001</v>
      </c>
      <c r="F10" s="13">
        <v>0.09</v>
      </c>
      <c r="G10" s="13">
        <v>0.06</v>
      </c>
      <c r="H10" s="13">
        <v>0.79</v>
      </c>
      <c r="I10" s="13">
        <v>51.39</v>
      </c>
      <c r="J10" s="13">
        <v>345.3</v>
      </c>
      <c r="K10" s="13">
        <v>57.81</v>
      </c>
      <c r="L10" s="13">
        <v>46.8</v>
      </c>
      <c r="M10" s="13">
        <v>17.87</v>
      </c>
      <c r="O10" s="9" t="s">
        <v>18</v>
      </c>
      <c r="P10" s="5">
        <v>45.65</v>
      </c>
      <c r="Q10" s="5">
        <v>4.03</v>
      </c>
      <c r="R10" s="5">
        <v>0.4</v>
      </c>
      <c r="S10" s="5">
        <v>0.13</v>
      </c>
      <c r="T10" s="5">
        <v>0.11</v>
      </c>
      <c r="U10" s="5">
        <v>0.03</v>
      </c>
      <c r="V10" s="5">
        <v>0.82</v>
      </c>
      <c r="W10" s="5">
        <v>125.6</v>
      </c>
      <c r="X10" s="5">
        <v>834.61</v>
      </c>
      <c r="Y10" s="5">
        <v>73.98</v>
      </c>
      <c r="Z10" s="5">
        <v>57.09</v>
      </c>
      <c r="AA10" s="5">
        <v>14.92</v>
      </c>
    </row>
    <row r="11" spans="1:27" x14ac:dyDescent="0.25">
      <c r="A11" s="12" t="s">
        <v>17</v>
      </c>
      <c r="B11" s="13">
        <v>44.86</v>
      </c>
      <c r="C11" s="13">
        <v>4.0199999999999996</v>
      </c>
      <c r="D11" s="13">
        <v>0.56000000000000005</v>
      </c>
      <c r="E11" s="13">
        <v>0.14000000000000001</v>
      </c>
      <c r="F11" s="13">
        <v>7.0000000000000007E-2</v>
      </c>
      <c r="G11" s="13">
        <v>0.11</v>
      </c>
      <c r="H11" s="13">
        <v>0.85</v>
      </c>
      <c r="I11" s="13">
        <v>153.88999999999999</v>
      </c>
      <c r="J11" s="13">
        <v>157.61000000000001</v>
      </c>
      <c r="K11" s="13">
        <v>74.47</v>
      </c>
      <c r="L11" s="13">
        <v>49.97</v>
      </c>
      <c r="M11" s="13">
        <v>13.93</v>
      </c>
      <c r="O11" s="9" t="s">
        <v>18</v>
      </c>
      <c r="P11" s="5">
        <v>45.54</v>
      </c>
      <c r="Q11" s="5">
        <v>3.63</v>
      </c>
      <c r="R11" s="5">
        <v>0.49</v>
      </c>
      <c r="S11" s="5">
        <v>0.11</v>
      </c>
      <c r="T11" s="5">
        <v>0.12</v>
      </c>
      <c r="U11" s="5">
        <v>0.05</v>
      </c>
      <c r="V11" s="5">
        <v>0.56999999999999995</v>
      </c>
      <c r="W11" s="5">
        <v>95.04</v>
      </c>
      <c r="X11" s="5">
        <v>764.19</v>
      </c>
      <c r="Y11" s="5">
        <v>67.78</v>
      </c>
      <c r="Z11" s="5">
        <v>78.959999999999994</v>
      </c>
      <c r="AA11" s="5">
        <v>18.03</v>
      </c>
    </row>
    <row r="12" spans="1:27" x14ac:dyDescent="0.25">
      <c r="A12" s="12" t="s">
        <v>17</v>
      </c>
      <c r="B12" s="13">
        <v>47</v>
      </c>
      <c r="C12" s="13">
        <v>3.95</v>
      </c>
      <c r="D12" s="13">
        <v>0.56999999999999995</v>
      </c>
      <c r="E12" s="13">
        <v>0.12</v>
      </c>
      <c r="F12" s="13">
        <v>0.13</v>
      </c>
      <c r="G12" s="13">
        <v>0.1</v>
      </c>
      <c r="H12" s="13">
        <v>0.86</v>
      </c>
      <c r="I12" s="13">
        <v>95.2</v>
      </c>
      <c r="J12" s="13">
        <v>193.42</v>
      </c>
      <c r="K12" s="13">
        <v>75.39</v>
      </c>
      <c r="L12" s="13">
        <v>63.28</v>
      </c>
      <c r="M12" s="13">
        <v>16.37</v>
      </c>
      <c r="O12" s="9" t="s">
        <v>18</v>
      </c>
      <c r="P12" s="5">
        <v>47.49</v>
      </c>
      <c r="Q12" s="5">
        <v>4.6100000000000003</v>
      </c>
      <c r="R12" s="5">
        <v>0.5</v>
      </c>
      <c r="S12" s="5">
        <v>0.14000000000000001</v>
      </c>
      <c r="T12" s="5">
        <v>0.09</v>
      </c>
      <c r="U12" s="5">
        <v>0.03</v>
      </c>
      <c r="V12" s="5">
        <v>0.65</v>
      </c>
      <c r="W12" s="5">
        <v>104.59</v>
      </c>
      <c r="X12" s="5">
        <v>572.69000000000005</v>
      </c>
      <c r="Y12" s="5">
        <v>76.12</v>
      </c>
      <c r="Z12" s="5">
        <v>72.680000000000007</v>
      </c>
      <c r="AA12" s="5">
        <v>17.05</v>
      </c>
    </row>
    <row r="13" spans="1:27" x14ac:dyDescent="0.25">
      <c r="A13" s="12" t="s">
        <v>17</v>
      </c>
      <c r="B13" s="13">
        <v>44.02</v>
      </c>
      <c r="C13" s="13">
        <v>4.62</v>
      </c>
      <c r="D13" s="13">
        <v>0.55000000000000004</v>
      </c>
      <c r="E13" s="13">
        <v>0.13</v>
      </c>
      <c r="F13" s="13">
        <v>0.13</v>
      </c>
      <c r="G13" s="13">
        <v>0.08</v>
      </c>
      <c r="H13" s="13">
        <v>0.9</v>
      </c>
      <c r="I13" s="13">
        <v>107.52</v>
      </c>
      <c r="J13" s="13">
        <v>234.75</v>
      </c>
      <c r="K13" s="13">
        <v>74.16</v>
      </c>
      <c r="L13" s="13">
        <v>42.71</v>
      </c>
      <c r="M13" s="13">
        <v>15.49</v>
      </c>
      <c r="O13" s="9" t="s">
        <v>18</v>
      </c>
      <c r="P13" s="5">
        <v>47.24</v>
      </c>
      <c r="Q13" s="5">
        <v>3.78</v>
      </c>
      <c r="R13" s="5">
        <v>0.49</v>
      </c>
      <c r="S13" s="5">
        <v>0.12</v>
      </c>
      <c r="T13" s="5">
        <v>0.09</v>
      </c>
      <c r="U13" s="5">
        <v>0.08</v>
      </c>
      <c r="V13" s="5">
        <v>0.83</v>
      </c>
      <c r="W13" s="5">
        <v>60.26</v>
      </c>
      <c r="X13" s="5">
        <v>208.41</v>
      </c>
      <c r="Y13" s="5">
        <v>55.69</v>
      </c>
      <c r="Z13" s="5">
        <v>62.37</v>
      </c>
      <c r="AA13" s="5">
        <v>12.57</v>
      </c>
    </row>
    <row r="14" spans="1:27" x14ac:dyDescent="0.25">
      <c r="A14" s="12" t="s">
        <v>17</v>
      </c>
      <c r="B14" s="13">
        <v>45.96</v>
      </c>
      <c r="C14" s="13">
        <v>3.76</v>
      </c>
      <c r="D14" s="13">
        <v>0.56999999999999995</v>
      </c>
      <c r="E14" s="13">
        <v>0.13</v>
      </c>
      <c r="F14" s="13">
        <v>0.08</v>
      </c>
      <c r="G14" s="13">
        <v>0.05</v>
      </c>
      <c r="H14" s="13">
        <v>0.84</v>
      </c>
      <c r="I14" s="13">
        <v>114.54</v>
      </c>
      <c r="J14" s="13">
        <v>104.95</v>
      </c>
      <c r="K14" s="13">
        <v>91.57</v>
      </c>
      <c r="L14" s="13">
        <v>45.56</v>
      </c>
      <c r="M14" s="13">
        <v>15.52</v>
      </c>
      <c r="O14" s="9" t="s">
        <v>18</v>
      </c>
      <c r="P14" s="5">
        <v>45.75</v>
      </c>
      <c r="Q14" s="5">
        <v>3.85</v>
      </c>
      <c r="R14" s="5">
        <v>0.54</v>
      </c>
      <c r="S14" s="5">
        <v>0.11</v>
      </c>
      <c r="T14" s="5">
        <v>0.06</v>
      </c>
      <c r="U14" s="5">
        <v>7.0000000000000007E-2</v>
      </c>
      <c r="V14" s="5">
        <v>0.59</v>
      </c>
      <c r="W14" s="5">
        <v>82.8</v>
      </c>
      <c r="X14" s="5">
        <v>181.57</v>
      </c>
      <c r="Y14" s="5">
        <v>54.25</v>
      </c>
      <c r="Z14" s="5">
        <v>27.07</v>
      </c>
      <c r="AA14" s="5">
        <v>7.88</v>
      </c>
    </row>
    <row r="15" spans="1:27" x14ac:dyDescent="0.25">
      <c r="A15" s="12" t="s">
        <v>17</v>
      </c>
      <c r="B15" s="13">
        <v>47.19</v>
      </c>
      <c r="C15" s="13">
        <v>4.55</v>
      </c>
      <c r="D15" s="13">
        <v>0.53</v>
      </c>
      <c r="E15" s="13">
        <v>0.13</v>
      </c>
      <c r="F15" s="13">
        <v>0.08</v>
      </c>
      <c r="G15" s="13">
        <v>0.04</v>
      </c>
      <c r="H15" s="13">
        <v>0.8</v>
      </c>
      <c r="I15" s="13">
        <v>133.79</v>
      </c>
      <c r="J15" s="13">
        <v>188.97</v>
      </c>
      <c r="K15" s="13">
        <v>74.63</v>
      </c>
      <c r="L15" s="13">
        <v>75.56</v>
      </c>
      <c r="M15" s="13">
        <v>17.29</v>
      </c>
      <c r="O15" s="9" t="s">
        <v>18</v>
      </c>
      <c r="P15" s="5">
        <v>44.3</v>
      </c>
      <c r="Q15" s="5">
        <v>4.42</v>
      </c>
      <c r="R15" s="5">
        <v>0.52</v>
      </c>
      <c r="S15" s="5">
        <v>0.11</v>
      </c>
      <c r="T15" s="5">
        <v>7.0000000000000007E-2</v>
      </c>
      <c r="U15" s="5">
        <v>0.08</v>
      </c>
      <c r="V15" s="5">
        <v>0.73</v>
      </c>
      <c r="W15" s="5">
        <v>77.02</v>
      </c>
      <c r="X15" s="5">
        <v>303.3</v>
      </c>
      <c r="Y15" s="5">
        <v>55.3</v>
      </c>
      <c r="Z15" s="5">
        <v>48.51</v>
      </c>
      <c r="AA15" s="5">
        <v>13.05</v>
      </c>
    </row>
    <row r="16" spans="1:27" x14ac:dyDescent="0.25">
      <c r="A16" s="12" t="s">
        <v>17</v>
      </c>
      <c r="B16" s="13">
        <v>45.54</v>
      </c>
      <c r="C16" s="13">
        <v>4.01</v>
      </c>
      <c r="D16" s="13">
        <v>0.53</v>
      </c>
      <c r="E16" s="13">
        <v>0.15</v>
      </c>
      <c r="F16" s="13">
        <v>7.0000000000000007E-2</v>
      </c>
      <c r="G16" s="13">
        <v>0.03</v>
      </c>
      <c r="H16" s="13">
        <v>0.81</v>
      </c>
      <c r="I16" s="13">
        <v>98</v>
      </c>
      <c r="J16" s="13">
        <v>139.72999999999999</v>
      </c>
      <c r="K16" s="13">
        <v>73.040000000000006</v>
      </c>
      <c r="L16" s="13">
        <v>67.180000000000007</v>
      </c>
      <c r="M16" s="13">
        <v>13.66</v>
      </c>
      <c r="O16" s="9" t="s">
        <v>18</v>
      </c>
      <c r="P16" s="5">
        <v>46.02</v>
      </c>
      <c r="Q16" s="5">
        <v>3.86</v>
      </c>
      <c r="R16" s="5">
        <v>0.57999999999999996</v>
      </c>
      <c r="S16" s="5">
        <v>0.11</v>
      </c>
      <c r="T16" s="5">
        <v>0.08</v>
      </c>
      <c r="U16" s="5">
        <v>0.08</v>
      </c>
      <c r="V16" s="5">
        <v>0.46</v>
      </c>
      <c r="W16" s="5">
        <v>80.31</v>
      </c>
      <c r="X16" s="5">
        <v>83.32</v>
      </c>
      <c r="Y16" s="5">
        <v>20.6</v>
      </c>
      <c r="Z16" s="5">
        <v>56.23</v>
      </c>
      <c r="AA16" s="5">
        <v>10.88</v>
      </c>
    </row>
    <row r="17" spans="1:27" x14ac:dyDescent="0.25">
      <c r="A17" s="1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O17" s="9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5">
      <c r="A18" s="41" t="s">
        <v>13</v>
      </c>
      <c r="B18" s="42">
        <f t="shared" ref="B18:M18" si="0">MEDIAN(B2:B16)</f>
        <v>45.96</v>
      </c>
      <c r="C18" s="42">
        <f t="shared" si="0"/>
        <v>4.0199999999999996</v>
      </c>
      <c r="D18" s="42">
        <f t="shared" si="0"/>
        <v>0.56999999999999995</v>
      </c>
      <c r="E18" s="42">
        <f t="shared" si="0"/>
        <v>0.14000000000000001</v>
      </c>
      <c r="F18" s="42">
        <f t="shared" si="0"/>
        <v>0.08</v>
      </c>
      <c r="G18" s="42">
        <f t="shared" si="0"/>
        <v>0.06</v>
      </c>
      <c r="H18" s="42">
        <f t="shared" si="0"/>
        <v>0.79</v>
      </c>
      <c r="I18" s="42">
        <f t="shared" si="0"/>
        <v>106.01</v>
      </c>
      <c r="J18" s="42">
        <f t="shared" si="0"/>
        <v>213.77</v>
      </c>
      <c r="K18" s="42">
        <f t="shared" si="0"/>
        <v>73.040000000000006</v>
      </c>
      <c r="L18" s="42">
        <f t="shared" si="0"/>
        <v>63.28</v>
      </c>
      <c r="M18" s="42">
        <f t="shared" si="0"/>
        <v>15.52</v>
      </c>
      <c r="O18" s="41" t="s">
        <v>13</v>
      </c>
      <c r="P18" s="42">
        <f t="shared" ref="P18:AA18" si="1">MEDIAN(P2:P16)</f>
        <v>45.65</v>
      </c>
      <c r="Q18" s="42">
        <f t="shared" si="1"/>
        <v>3.86</v>
      </c>
      <c r="R18" s="42">
        <f t="shared" si="1"/>
        <v>0.5</v>
      </c>
      <c r="S18" s="42">
        <f t="shared" si="1"/>
        <v>0.12</v>
      </c>
      <c r="T18" s="42">
        <f t="shared" si="1"/>
        <v>0.09</v>
      </c>
      <c r="U18" s="42">
        <f t="shared" si="1"/>
        <v>7.0000000000000007E-2</v>
      </c>
      <c r="V18" s="42">
        <f t="shared" si="1"/>
        <v>0.65</v>
      </c>
      <c r="W18" s="42">
        <f t="shared" si="1"/>
        <v>95.04</v>
      </c>
      <c r="X18" s="42">
        <f t="shared" si="1"/>
        <v>303.3</v>
      </c>
      <c r="Y18" s="42">
        <f t="shared" si="1"/>
        <v>55.3</v>
      </c>
      <c r="Z18" s="42">
        <f t="shared" si="1"/>
        <v>59.33</v>
      </c>
      <c r="AA18" s="42">
        <f t="shared" si="1"/>
        <v>12.57</v>
      </c>
    </row>
    <row r="19" spans="1:27" x14ac:dyDescent="0.25">
      <c r="A19" s="44" t="s">
        <v>36</v>
      </c>
      <c r="B19" s="39">
        <f>_xlfn.QUARTILE.INC(B2:B16,1)</f>
        <v>45.04</v>
      </c>
      <c r="C19" s="39">
        <f t="shared" ref="C19:M19" si="2">_xlfn.QUARTILE.INC(C2:C16,1)</f>
        <v>3.83</v>
      </c>
      <c r="D19" s="39">
        <f t="shared" si="2"/>
        <v>0.55500000000000005</v>
      </c>
      <c r="E19" s="39">
        <f t="shared" si="2"/>
        <v>0.13</v>
      </c>
      <c r="F19" s="39">
        <f t="shared" si="2"/>
        <v>7.0000000000000007E-2</v>
      </c>
      <c r="G19" s="39">
        <f t="shared" si="2"/>
        <v>0.04</v>
      </c>
      <c r="H19" s="39">
        <f t="shared" si="2"/>
        <v>0.66999999999999993</v>
      </c>
      <c r="I19" s="39">
        <f t="shared" si="2"/>
        <v>96.23</v>
      </c>
      <c r="J19" s="39">
        <f t="shared" si="2"/>
        <v>166.77500000000001</v>
      </c>
      <c r="K19" s="39">
        <f t="shared" si="2"/>
        <v>65.41</v>
      </c>
      <c r="L19" s="39">
        <f t="shared" si="2"/>
        <v>48.384999999999998</v>
      </c>
      <c r="M19" s="39">
        <f t="shared" si="2"/>
        <v>14.24</v>
      </c>
      <c r="O19" s="44" t="s">
        <v>36</v>
      </c>
      <c r="P19" s="39">
        <f>_xlfn.QUARTILE.INC(P2:P16,1)</f>
        <v>44.945</v>
      </c>
      <c r="Q19" s="39">
        <f t="shared" ref="Q19:AA19" si="3">_xlfn.QUARTILE.INC(Q2:Q16,1)</f>
        <v>3.67</v>
      </c>
      <c r="R19" s="39">
        <f t="shared" si="3"/>
        <v>0.45999999999999996</v>
      </c>
      <c r="S19" s="39">
        <f t="shared" si="3"/>
        <v>0.11</v>
      </c>
      <c r="T19" s="39">
        <f t="shared" si="3"/>
        <v>8.4999999999999992E-2</v>
      </c>
      <c r="U19" s="39">
        <f t="shared" si="3"/>
        <v>0.04</v>
      </c>
      <c r="V19" s="39">
        <f t="shared" si="3"/>
        <v>0.59</v>
      </c>
      <c r="W19" s="39">
        <f t="shared" si="3"/>
        <v>81.555000000000007</v>
      </c>
      <c r="X19" s="39">
        <f t="shared" si="3"/>
        <v>208.91499999999999</v>
      </c>
      <c r="Y19" s="39">
        <f t="shared" si="3"/>
        <v>54.114999999999995</v>
      </c>
      <c r="Z19" s="39">
        <f t="shared" si="3"/>
        <v>56.66</v>
      </c>
      <c r="AA19" s="39">
        <f t="shared" si="3"/>
        <v>10.99</v>
      </c>
    </row>
    <row r="20" spans="1:27" x14ac:dyDescent="0.25">
      <c r="A20" s="44" t="s">
        <v>37</v>
      </c>
      <c r="B20" s="39">
        <f>_xlfn.QUARTILE.INC(B2:B16,3)</f>
        <v>47.094999999999999</v>
      </c>
      <c r="C20" s="39">
        <f t="shared" ref="C20:M20" si="4">_xlfn.QUARTILE.INC(C2:C16,3)</f>
        <v>4.55</v>
      </c>
      <c r="D20" s="39">
        <f t="shared" si="4"/>
        <v>0.62</v>
      </c>
      <c r="E20" s="39">
        <f t="shared" si="4"/>
        <v>0.15</v>
      </c>
      <c r="F20" s="39">
        <f t="shared" si="4"/>
        <v>0.1</v>
      </c>
      <c r="G20" s="39">
        <f t="shared" si="4"/>
        <v>0.1</v>
      </c>
      <c r="H20" s="39">
        <f t="shared" si="4"/>
        <v>0.83</v>
      </c>
      <c r="I20" s="39">
        <f t="shared" si="4"/>
        <v>113.55500000000001</v>
      </c>
      <c r="J20" s="39">
        <f t="shared" si="4"/>
        <v>333.39</v>
      </c>
      <c r="K20" s="39">
        <f t="shared" si="4"/>
        <v>75.009999999999991</v>
      </c>
      <c r="L20" s="39">
        <f t="shared" si="4"/>
        <v>66.25</v>
      </c>
      <c r="M20" s="39">
        <f t="shared" si="4"/>
        <v>17.009999999999998</v>
      </c>
      <c r="O20" s="44" t="s">
        <v>37</v>
      </c>
      <c r="P20" s="39">
        <f>_xlfn.QUARTILE.INC(P2:P16,3)</f>
        <v>46.510000000000005</v>
      </c>
      <c r="Q20" s="39">
        <f t="shared" ref="Q20:AA20" si="5">_xlfn.QUARTILE.INC(Q2:Q16,3)</f>
        <v>4.335</v>
      </c>
      <c r="R20" s="39">
        <f t="shared" si="5"/>
        <v>0.52</v>
      </c>
      <c r="S20" s="39">
        <f t="shared" si="5"/>
        <v>0.13</v>
      </c>
      <c r="T20" s="39">
        <f t="shared" si="5"/>
        <v>0.11</v>
      </c>
      <c r="U20" s="39">
        <f t="shared" si="5"/>
        <v>8.4999999999999992E-2</v>
      </c>
      <c r="V20" s="39">
        <f t="shared" si="5"/>
        <v>0.77499999999999991</v>
      </c>
      <c r="W20" s="39">
        <f t="shared" si="5"/>
        <v>113.2</v>
      </c>
      <c r="X20" s="39">
        <f t="shared" si="5"/>
        <v>415.46500000000003</v>
      </c>
      <c r="Y20" s="39">
        <f t="shared" si="5"/>
        <v>62.025000000000006</v>
      </c>
      <c r="Z20" s="39">
        <f t="shared" si="5"/>
        <v>64.995000000000005</v>
      </c>
      <c r="AA20" s="39">
        <f t="shared" si="5"/>
        <v>13.984999999999999</v>
      </c>
    </row>
    <row r="21" spans="1:27" x14ac:dyDescent="0.25">
      <c r="A21" s="44" t="s">
        <v>38</v>
      </c>
      <c r="B21" s="40">
        <f>_xlfn.PERCENTILE.INC(B2:B16,0.1)</f>
        <v>44.268000000000001</v>
      </c>
      <c r="C21" s="40">
        <f t="shared" ref="C21:M21" si="6">_xlfn.PERCENTILE.INC(C2:C16,0.1)</f>
        <v>3.7120000000000002</v>
      </c>
      <c r="D21" s="40">
        <f t="shared" si="6"/>
        <v>0.53800000000000003</v>
      </c>
      <c r="E21" s="40">
        <f t="shared" si="6"/>
        <v>0.124</v>
      </c>
      <c r="F21" s="40">
        <f t="shared" si="6"/>
        <v>6.4000000000000001E-2</v>
      </c>
      <c r="G21" s="40">
        <f t="shared" si="6"/>
        <v>0.04</v>
      </c>
      <c r="H21" s="40">
        <f t="shared" si="6"/>
        <v>0.60799999999999998</v>
      </c>
      <c r="I21" s="40">
        <f t="shared" si="6"/>
        <v>80.744</v>
      </c>
      <c r="J21" s="40">
        <f t="shared" si="6"/>
        <v>143.482</v>
      </c>
      <c r="K21" s="40">
        <f t="shared" si="6"/>
        <v>60.542000000000002</v>
      </c>
      <c r="L21" s="40">
        <f t="shared" si="6"/>
        <v>43.85</v>
      </c>
      <c r="M21" s="40">
        <f t="shared" si="6"/>
        <v>12.772</v>
      </c>
      <c r="O21" s="44" t="s">
        <v>38</v>
      </c>
      <c r="P21" s="40">
        <f>_xlfn.PERCENTILE.INC(P2:P16,0.1)</f>
        <v>44.384</v>
      </c>
      <c r="Q21" s="40">
        <f t="shared" ref="Q21:AA21" si="7">_xlfn.PERCENTILE.INC(Q2:Q16,0.1)</f>
        <v>3.5579999999999998</v>
      </c>
      <c r="R21" s="40">
        <f t="shared" si="7"/>
        <v>0.41399999999999998</v>
      </c>
      <c r="S21" s="40">
        <f t="shared" si="7"/>
        <v>0.11</v>
      </c>
      <c r="T21" s="40">
        <f t="shared" si="7"/>
        <v>7.0000000000000007E-2</v>
      </c>
      <c r="U21" s="40">
        <f t="shared" si="7"/>
        <v>3.4000000000000002E-2</v>
      </c>
      <c r="V21" s="40">
        <f t="shared" si="7"/>
        <v>0.56999999999999995</v>
      </c>
      <c r="W21" s="40">
        <f t="shared" si="7"/>
        <v>77.02</v>
      </c>
      <c r="X21" s="40">
        <f t="shared" si="7"/>
        <v>192.30600000000001</v>
      </c>
      <c r="Y21" s="40">
        <f t="shared" si="7"/>
        <v>46.47</v>
      </c>
      <c r="Z21" s="40">
        <f t="shared" si="7"/>
        <v>51.597999999999999</v>
      </c>
      <c r="AA21" s="40">
        <f t="shared" si="7"/>
        <v>8.56</v>
      </c>
    </row>
    <row r="22" spans="1:27" x14ac:dyDescent="0.25">
      <c r="A22" s="44" t="s">
        <v>39</v>
      </c>
      <c r="B22" s="40">
        <f>_xlfn.PERCENTILE.INC(B2:B16,0.9)</f>
        <v>48.954000000000001</v>
      </c>
      <c r="C22" s="40">
        <f t="shared" ref="C22:M22" si="8">_xlfn.PERCENTILE.INC(C2:C16,0.9)</f>
        <v>4.7220000000000004</v>
      </c>
      <c r="D22" s="40">
        <f t="shared" si="8"/>
        <v>0.69199999999999995</v>
      </c>
      <c r="E22" s="40">
        <f t="shared" si="8"/>
        <v>0.16</v>
      </c>
      <c r="F22" s="40">
        <f t="shared" si="8"/>
        <v>0.11799999999999999</v>
      </c>
      <c r="G22" s="40">
        <f t="shared" si="8"/>
        <v>0.106</v>
      </c>
      <c r="H22" s="40">
        <f t="shared" si="8"/>
        <v>0.85599999999999998</v>
      </c>
      <c r="I22" s="40">
        <f t="shared" si="8"/>
        <v>128.72199999999998</v>
      </c>
      <c r="J22" s="40">
        <f t="shared" si="8"/>
        <v>430.47399999999999</v>
      </c>
      <c r="K22" s="40">
        <f t="shared" si="8"/>
        <v>76.69</v>
      </c>
      <c r="L22" s="40">
        <f t="shared" si="8"/>
        <v>70.323999999999998</v>
      </c>
      <c r="M22" s="40">
        <f t="shared" si="8"/>
        <v>17.809999999999999</v>
      </c>
      <c r="O22" s="44" t="s">
        <v>39</v>
      </c>
      <c r="P22" s="40">
        <f>_xlfn.PERCENTILE.INC(P2:P16,0.9)</f>
        <v>47.39</v>
      </c>
      <c r="Q22" s="40">
        <f t="shared" ref="Q22:AA22" si="9">_xlfn.PERCENTILE.INC(Q2:Q16,0.9)</f>
        <v>4.6640000000000006</v>
      </c>
      <c r="R22" s="40">
        <f t="shared" si="9"/>
        <v>0.53600000000000003</v>
      </c>
      <c r="S22" s="40">
        <f t="shared" si="9"/>
        <v>0.13600000000000001</v>
      </c>
      <c r="T22" s="40">
        <f t="shared" si="9"/>
        <v>0.12</v>
      </c>
      <c r="U22" s="40">
        <f t="shared" si="9"/>
        <v>0.106</v>
      </c>
      <c r="V22" s="40">
        <f t="shared" si="9"/>
        <v>0.82599999999999996</v>
      </c>
      <c r="W22" s="40">
        <f t="shared" si="9"/>
        <v>124.084</v>
      </c>
      <c r="X22" s="40">
        <f t="shared" si="9"/>
        <v>687.59</v>
      </c>
      <c r="Y22" s="40">
        <f t="shared" si="9"/>
        <v>75.26400000000001</v>
      </c>
      <c r="Z22" s="40">
        <f t="shared" si="9"/>
        <v>72.680000000000007</v>
      </c>
      <c r="AA22" s="40">
        <f t="shared" si="9"/>
        <v>16.201999999999998</v>
      </c>
    </row>
    <row r="23" spans="1:27" x14ac:dyDescent="0.25">
      <c r="A23" s="10" t="s">
        <v>12</v>
      </c>
      <c r="B23" s="1">
        <f t="shared" ref="B23:M23" si="10">AVERAGE(B2:B16)</f>
        <v>46.320666666666661</v>
      </c>
      <c r="C23" s="1">
        <f t="shared" si="10"/>
        <v>4.2033333333333323</v>
      </c>
      <c r="D23" s="1">
        <f t="shared" si="10"/>
        <v>0.59266666666666656</v>
      </c>
      <c r="E23" s="1">
        <f t="shared" si="10"/>
        <v>0.14133333333333334</v>
      </c>
      <c r="F23" s="1">
        <f t="shared" si="10"/>
        <v>8.6000000000000021E-2</v>
      </c>
      <c r="G23" s="1">
        <f t="shared" si="10"/>
        <v>6.8666666666666668E-2</v>
      </c>
      <c r="H23" s="1">
        <f t="shared" si="10"/>
        <v>0.75133333333333341</v>
      </c>
      <c r="I23" s="1">
        <f t="shared" si="10"/>
        <v>104.36599999999999</v>
      </c>
      <c r="J23" s="1">
        <f t="shared" si="10"/>
        <v>252.67866666666669</v>
      </c>
      <c r="K23" s="1">
        <f t="shared" si="10"/>
        <v>70.73866666666666</v>
      </c>
      <c r="L23" s="1">
        <f t="shared" si="10"/>
        <v>58.228666666666669</v>
      </c>
      <c r="M23" s="1">
        <f t="shared" si="10"/>
        <v>15.530000000000001</v>
      </c>
      <c r="O23" s="10" t="s">
        <v>12</v>
      </c>
      <c r="P23" s="1">
        <f t="shared" ref="P23:AA23" si="11">AVERAGE(P2:P16)</f>
        <v>45.79399999999999</v>
      </c>
      <c r="Q23" s="1">
        <f t="shared" si="11"/>
        <v>4.0086666666666675</v>
      </c>
      <c r="R23" s="1">
        <f t="shared" si="11"/>
        <v>0.48866666666666669</v>
      </c>
      <c r="S23" s="1">
        <f t="shared" si="11"/>
        <v>0.12066666666666669</v>
      </c>
      <c r="T23" s="1">
        <f t="shared" si="11"/>
        <v>9.4666666666666677E-2</v>
      </c>
      <c r="U23" s="1">
        <f t="shared" si="11"/>
        <v>6.6666666666666666E-2</v>
      </c>
      <c r="V23" s="1">
        <f t="shared" si="11"/>
        <v>0.67066666666666686</v>
      </c>
      <c r="W23" s="1">
        <f t="shared" si="11"/>
        <v>97.10333333333331</v>
      </c>
      <c r="X23" s="1">
        <f t="shared" si="11"/>
        <v>361.87399999999997</v>
      </c>
      <c r="Y23" s="1">
        <f t="shared" si="11"/>
        <v>56.551333333333325</v>
      </c>
      <c r="Z23" s="1">
        <f t="shared" si="11"/>
        <v>59.738000000000014</v>
      </c>
      <c r="AA23" s="1">
        <f t="shared" si="11"/>
        <v>12.363333333333335</v>
      </c>
    </row>
    <row r="24" spans="1:27" x14ac:dyDescent="0.25">
      <c r="A24" s="34" t="s">
        <v>34</v>
      </c>
      <c r="B24" s="35">
        <f t="shared" ref="B24:M24" si="12">_xlfn.STDEV.S(B2:B16)</f>
        <v>1.8318081101417121</v>
      </c>
      <c r="C24" s="36">
        <f t="shared" si="12"/>
        <v>0.47663503058520384</v>
      </c>
      <c r="D24" s="36">
        <f t="shared" si="12"/>
        <v>6.088240030309798E-2</v>
      </c>
      <c r="E24" s="36">
        <f t="shared" si="12"/>
        <v>1.3557637102737476E-2</v>
      </c>
      <c r="F24" s="36">
        <f t="shared" si="12"/>
        <v>2.2296700588716141E-2</v>
      </c>
      <c r="G24" s="36">
        <f t="shared" si="12"/>
        <v>3.1137177288954949E-2</v>
      </c>
      <c r="H24" s="36">
        <f t="shared" si="12"/>
        <v>0.11102552259127897</v>
      </c>
      <c r="I24" s="36">
        <f t="shared" si="12"/>
        <v>23.931796183559513</v>
      </c>
      <c r="J24" s="36">
        <f t="shared" si="12"/>
        <v>121.14915163117055</v>
      </c>
      <c r="K24" s="36">
        <f t="shared" si="12"/>
        <v>8.583644636056194</v>
      </c>
      <c r="L24" s="36">
        <f t="shared" si="12"/>
        <v>11.393672972730229</v>
      </c>
      <c r="M24" s="36">
        <f t="shared" si="12"/>
        <v>2.0870450744670404</v>
      </c>
      <c r="O24" s="34" t="s">
        <v>34</v>
      </c>
      <c r="P24" s="35">
        <f t="shared" ref="P24:AA24" si="13">_xlfn.STDEV.S(P2:P16)</f>
        <v>1.2315077866466904</v>
      </c>
      <c r="Q24" s="36">
        <f t="shared" si="13"/>
        <v>0.46227491305292429</v>
      </c>
      <c r="R24" s="36">
        <f t="shared" si="13"/>
        <v>5.1805497042393768E-2</v>
      </c>
      <c r="S24" s="36">
        <f t="shared" si="13"/>
        <v>1.1629191512658794E-2</v>
      </c>
      <c r="T24" s="36">
        <f t="shared" si="13"/>
        <v>2.030716505032024E-2</v>
      </c>
      <c r="U24" s="36">
        <f t="shared" si="13"/>
        <v>2.8452131897694584E-2</v>
      </c>
      <c r="V24" s="36">
        <f t="shared" si="13"/>
        <v>0.1159720820263372</v>
      </c>
      <c r="W24" s="36">
        <f t="shared" si="13"/>
        <v>20.437122269700119</v>
      </c>
      <c r="X24" s="36">
        <f t="shared" si="13"/>
        <v>213.73660194601351</v>
      </c>
      <c r="Y24" s="36">
        <f t="shared" si="13"/>
        <v>13.921643923179868</v>
      </c>
      <c r="Z24" s="36">
        <f t="shared" si="13"/>
        <v>11.994641184414611</v>
      </c>
      <c r="AA24" s="36">
        <f t="shared" si="13"/>
        <v>3.2176892033762137</v>
      </c>
    </row>
    <row r="25" spans="1:27" x14ac:dyDescent="0.25">
      <c r="A25" s="45" t="s">
        <v>14</v>
      </c>
      <c r="B25" s="2">
        <f>MAX(B2:B16)</f>
        <v>50.11</v>
      </c>
      <c r="C25" s="2">
        <f t="shared" ref="C25:M25" si="14">MAX(C2:C16)</f>
        <v>5.3</v>
      </c>
      <c r="D25" s="2">
        <f t="shared" si="14"/>
        <v>0.71</v>
      </c>
      <c r="E25" s="2">
        <f t="shared" si="14"/>
        <v>0.16</v>
      </c>
      <c r="F25" s="2">
        <f t="shared" si="14"/>
        <v>0.13</v>
      </c>
      <c r="G25" s="2">
        <f t="shared" si="14"/>
        <v>0.12</v>
      </c>
      <c r="H25" s="2">
        <f t="shared" si="14"/>
        <v>0.9</v>
      </c>
      <c r="I25" s="2">
        <f t="shared" si="14"/>
        <v>153.88999999999999</v>
      </c>
      <c r="J25" s="2">
        <f t="shared" si="14"/>
        <v>498.26</v>
      </c>
      <c r="K25" s="2">
        <f t="shared" si="14"/>
        <v>91.57</v>
      </c>
      <c r="L25" s="2">
        <f t="shared" si="14"/>
        <v>75.56</v>
      </c>
      <c r="M25" s="2">
        <f t="shared" si="14"/>
        <v>18.579999999999998</v>
      </c>
      <c r="O25" s="45" t="s">
        <v>14</v>
      </c>
      <c r="P25" s="2">
        <f>MAX(P2:P16)</f>
        <v>48.26</v>
      </c>
      <c r="Q25" s="2">
        <f t="shared" ref="Q25:AA25" si="15">MAX(Q2:Q16)</f>
        <v>4.8499999999999996</v>
      </c>
      <c r="R25" s="2">
        <f t="shared" si="15"/>
        <v>0.57999999999999996</v>
      </c>
      <c r="S25" s="2">
        <f t="shared" si="15"/>
        <v>0.14000000000000001</v>
      </c>
      <c r="T25" s="2">
        <f t="shared" si="15"/>
        <v>0.13</v>
      </c>
      <c r="U25" s="2">
        <f t="shared" si="15"/>
        <v>0.11</v>
      </c>
      <c r="V25" s="2">
        <f t="shared" si="15"/>
        <v>0.83</v>
      </c>
      <c r="W25" s="2">
        <f t="shared" si="15"/>
        <v>125.6</v>
      </c>
      <c r="X25" s="2">
        <f t="shared" si="15"/>
        <v>834.61</v>
      </c>
      <c r="Y25" s="2">
        <f t="shared" si="15"/>
        <v>76.12</v>
      </c>
      <c r="Z25" s="2">
        <f t="shared" si="15"/>
        <v>78.959999999999994</v>
      </c>
      <c r="AA25" s="2">
        <f t="shared" si="15"/>
        <v>18.03</v>
      </c>
    </row>
    <row r="26" spans="1:27" x14ac:dyDescent="0.25">
      <c r="A26" s="45" t="s">
        <v>15</v>
      </c>
      <c r="B26" s="2">
        <f>MIN(B2:B16)</f>
        <v>43.94</v>
      </c>
      <c r="C26" s="2">
        <f t="shared" ref="C26:M26" si="16">MIN(C2:C16)</f>
        <v>3.66</v>
      </c>
      <c r="D26" s="2">
        <f t="shared" si="16"/>
        <v>0.53</v>
      </c>
      <c r="E26" s="2">
        <f t="shared" si="16"/>
        <v>0.12</v>
      </c>
      <c r="F26" s="2">
        <f t="shared" si="16"/>
        <v>0.06</v>
      </c>
      <c r="G26" s="2">
        <f t="shared" si="16"/>
        <v>0.03</v>
      </c>
      <c r="H26" s="2">
        <f t="shared" si="16"/>
        <v>0.52</v>
      </c>
      <c r="I26" s="2">
        <f t="shared" si="16"/>
        <v>51.39</v>
      </c>
      <c r="J26" s="2">
        <f t="shared" si="16"/>
        <v>104.95</v>
      </c>
      <c r="K26" s="2">
        <f t="shared" si="16"/>
        <v>57.71</v>
      </c>
      <c r="L26" s="2">
        <f t="shared" si="16"/>
        <v>38.979999999999997</v>
      </c>
      <c r="M26" s="2">
        <f t="shared" si="16"/>
        <v>11.35</v>
      </c>
      <c r="O26" s="45" t="s">
        <v>15</v>
      </c>
      <c r="P26" s="2">
        <f>MIN(P2:P16)</f>
        <v>44.01</v>
      </c>
      <c r="Q26" s="2">
        <f t="shared" ref="Q26:AA26" si="17">MIN(Q2:Q16)</f>
        <v>3.31</v>
      </c>
      <c r="R26" s="2">
        <f t="shared" si="17"/>
        <v>0.4</v>
      </c>
      <c r="S26" s="2">
        <f t="shared" si="17"/>
        <v>0.11</v>
      </c>
      <c r="T26" s="2">
        <f t="shared" si="17"/>
        <v>0.06</v>
      </c>
      <c r="U26" s="2">
        <f t="shared" si="17"/>
        <v>0.03</v>
      </c>
      <c r="V26" s="2">
        <f t="shared" si="17"/>
        <v>0.46</v>
      </c>
      <c r="W26" s="2">
        <f t="shared" si="17"/>
        <v>60.26</v>
      </c>
      <c r="X26" s="2">
        <f t="shared" si="17"/>
        <v>83.32</v>
      </c>
      <c r="Y26" s="2">
        <f t="shared" si="17"/>
        <v>20.6</v>
      </c>
      <c r="Z26" s="2">
        <f t="shared" si="17"/>
        <v>27.07</v>
      </c>
      <c r="AA26" s="2">
        <f t="shared" si="17"/>
        <v>5.66</v>
      </c>
    </row>
    <row r="27" spans="1:27" x14ac:dyDescent="0.25">
      <c r="A27" s="43" t="s">
        <v>35</v>
      </c>
      <c r="B27" s="35">
        <f t="shared" ref="B27:M27" si="18">B24/B23</f>
        <v>3.9546238039357071E-2</v>
      </c>
      <c r="C27" s="36">
        <f t="shared" si="18"/>
        <v>0.1133945354286766</v>
      </c>
      <c r="D27" s="36">
        <f t="shared" si="18"/>
        <v>0.10272620973526095</v>
      </c>
      <c r="E27" s="36">
        <f t="shared" si="18"/>
        <v>9.5926677613708544E-2</v>
      </c>
      <c r="F27" s="36">
        <f t="shared" si="18"/>
        <v>0.25926396033390853</v>
      </c>
      <c r="G27" s="36">
        <f t="shared" si="18"/>
        <v>0.45345403818866431</v>
      </c>
      <c r="H27" s="36">
        <f t="shared" si="18"/>
        <v>0.14777132554296224</v>
      </c>
      <c r="I27" s="36">
        <f t="shared" si="18"/>
        <v>0.22930644255370058</v>
      </c>
      <c r="J27" s="36">
        <f t="shared" si="18"/>
        <v>0.47945935930946765</v>
      </c>
      <c r="K27" s="36">
        <f t="shared" si="18"/>
        <v>0.12134303685004233</v>
      </c>
      <c r="L27" s="36">
        <f t="shared" si="18"/>
        <v>0.1956711981394656</v>
      </c>
      <c r="M27" s="36">
        <f t="shared" si="18"/>
        <v>0.13438796358448424</v>
      </c>
      <c r="O27" s="43" t="s">
        <v>35</v>
      </c>
      <c r="P27" s="35">
        <f t="shared" ref="P27:AA27" si="19">P24/P23</f>
        <v>2.6892339316213709E-2</v>
      </c>
      <c r="Q27" s="36">
        <f t="shared" si="19"/>
        <v>0.11531887071002599</v>
      </c>
      <c r="R27" s="36">
        <f t="shared" si="19"/>
        <v>0.10601397757652203</v>
      </c>
      <c r="S27" s="36">
        <f t="shared" si="19"/>
        <v>9.6374515298277286E-2</v>
      </c>
      <c r="T27" s="36">
        <f t="shared" si="19"/>
        <v>0.21451230686957998</v>
      </c>
      <c r="U27" s="36">
        <f t="shared" si="19"/>
        <v>0.42678197846541877</v>
      </c>
      <c r="V27" s="36">
        <f t="shared" si="19"/>
        <v>0.17292059944284865</v>
      </c>
      <c r="W27" s="36">
        <f t="shared" si="19"/>
        <v>0.2104677725072959</v>
      </c>
      <c r="X27" s="36">
        <f t="shared" si="19"/>
        <v>0.59063818330693429</v>
      </c>
      <c r="Y27" s="36">
        <f t="shared" si="19"/>
        <v>0.24617711206066234</v>
      </c>
      <c r="Z27" s="36">
        <f t="shared" si="19"/>
        <v>0.20078745830818923</v>
      </c>
      <c r="AA27" s="36">
        <f t="shared" si="19"/>
        <v>0.260260652740055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0"/>
  <sheetViews>
    <sheetView workbookViewId="0">
      <selection activeCell="T17" sqref="T17"/>
    </sheetView>
  </sheetViews>
  <sheetFormatPr defaultRowHeight="15" x14ac:dyDescent="0.25"/>
  <cols>
    <col min="1" max="1" width="15.7109375" style="3" customWidth="1"/>
    <col min="2" max="2" width="14.7109375" customWidth="1"/>
    <col min="3" max="10" width="9.28515625" bestFit="1" customWidth="1"/>
    <col min="11" max="13" width="9.5703125" bestFit="1" customWidth="1"/>
    <col min="14" max="14" width="9.140625" customWidth="1"/>
  </cols>
  <sheetData>
    <row r="1" spans="1:14" x14ac:dyDescent="0.25">
      <c r="A1" s="19" t="s">
        <v>32</v>
      </c>
      <c r="B1" s="16" t="s">
        <v>19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29</v>
      </c>
      <c r="M1" s="17" t="s">
        <v>30</v>
      </c>
      <c r="N1" s="17" t="s">
        <v>31</v>
      </c>
    </row>
    <row r="2" spans="1:14" x14ac:dyDescent="0.25">
      <c r="A2" s="20"/>
      <c r="B2" s="12" t="s">
        <v>17</v>
      </c>
      <c r="C2" s="18">
        <v>18.899999999999999</v>
      </c>
      <c r="D2" s="18">
        <v>4.5999999999999996</v>
      </c>
      <c r="E2" s="18">
        <v>86.7</v>
      </c>
      <c r="F2" s="18">
        <v>651.6</v>
      </c>
      <c r="G2" s="18">
        <v>377.4</v>
      </c>
      <c r="H2" s="18">
        <v>228.9</v>
      </c>
      <c r="I2" s="18">
        <v>68.900000000000006</v>
      </c>
      <c r="J2" s="18">
        <v>3571.6</v>
      </c>
      <c r="K2" s="18">
        <v>18775.3</v>
      </c>
      <c r="L2" s="18">
        <v>13520.8</v>
      </c>
      <c r="M2" s="18">
        <v>7291.8</v>
      </c>
      <c r="N2" s="18">
        <v>118606.5</v>
      </c>
    </row>
    <row r="3" spans="1:14" x14ac:dyDescent="0.25">
      <c r="A3" s="20"/>
      <c r="B3" s="12" t="s">
        <v>17</v>
      </c>
      <c r="C3" s="18">
        <v>20.2</v>
      </c>
      <c r="D3" s="18">
        <v>4.2</v>
      </c>
      <c r="E3" s="18">
        <v>84</v>
      </c>
      <c r="F3" s="18">
        <v>617.5</v>
      </c>
      <c r="G3" s="18">
        <v>417.2</v>
      </c>
      <c r="H3" s="18">
        <v>240</v>
      </c>
      <c r="I3" s="18">
        <v>66.3</v>
      </c>
      <c r="J3" s="18">
        <v>3772.2</v>
      </c>
      <c r="K3" s="18">
        <v>20047.099999999999</v>
      </c>
      <c r="L3" s="18">
        <v>14740.9</v>
      </c>
      <c r="M3" s="18">
        <v>10541.1</v>
      </c>
      <c r="N3" s="18">
        <v>129875.2</v>
      </c>
    </row>
    <row r="4" spans="1:14" x14ac:dyDescent="0.25">
      <c r="A4" s="20"/>
      <c r="B4" s="12" t="s">
        <v>17</v>
      </c>
      <c r="C4" s="18">
        <v>20.6</v>
      </c>
      <c r="D4" s="18">
        <v>4.0999999999999996</v>
      </c>
      <c r="E4" s="18">
        <v>84</v>
      </c>
      <c r="F4" s="18">
        <v>536.6</v>
      </c>
      <c r="G4" s="18">
        <v>367.3</v>
      </c>
      <c r="H4" s="18">
        <v>222.7</v>
      </c>
      <c r="I4" s="18">
        <v>68.400000000000006</v>
      </c>
      <c r="J4" s="18">
        <v>3621.2</v>
      </c>
      <c r="K4" s="18">
        <v>21036</v>
      </c>
      <c r="L4" s="18">
        <v>12590.5</v>
      </c>
      <c r="M4" s="18">
        <v>9087.4</v>
      </c>
      <c r="N4" s="18">
        <v>120698.6</v>
      </c>
    </row>
    <row r="5" spans="1:14" x14ac:dyDescent="0.25">
      <c r="A5" s="20"/>
      <c r="B5" s="12" t="s">
        <v>17</v>
      </c>
      <c r="C5" s="18">
        <v>24</v>
      </c>
      <c r="D5" s="18">
        <v>3.9</v>
      </c>
      <c r="E5" s="18">
        <v>94</v>
      </c>
      <c r="F5" s="18">
        <v>541.5</v>
      </c>
      <c r="G5" s="18">
        <v>502.1</v>
      </c>
      <c r="H5" s="18">
        <v>236</v>
      </c>
      <c r="I5" s="18">
        <v>62.8</v>
      </c>
      <c r="J5" s="18">
        <v>3534</v>
      </c>
      <c r="K5" s="18">
        <v>18102</v>
      </c>
      <c r="L5" s="18">
        <v>12936.6</v>
      </c>
      <c r="M5" s="18">
        <v>9808.6</v>
      </c>
      <c r="N5" s="18">
        <v>150811.70000000001</v>
      </c>
    </row>
    <row r="6" spans="1:14" x14ac:dyDescent="0.25">
      <c r="A6" s="20"/>
      <c r="B6" s="12" t="s">
        <v>17</v>
      </c>
      <c r="C6" s="18">
        <v>17.600000000000001</v>
      </c>
      <c r="D6" s="18">
        <v>4.2</v>
      </c>
      <c r="E6" s="18">
        <v>73.900000000000006</v>
      </c>
      <c r="F6" s="18">
        <v>652.29999999999995</v>
      </c>
      <c r="G6" s="18">
        <v>1721</v>
      </c>
      <c r="H6" s="18">
        <v>240.9</v>
      </c>
      <c r="I6" s="18">
        <v>69</v>
      </c>
      <c r="J6" s="18">
        <v>3361.2</v>
      </c>
      <c r="K6" s="18">
        <v>20242.8</v>
      </c>
      <c r="L6" s="18">
        <v>12814</v>
      </c>
      <c r="M6" s="18">
        <v>8896.1</v>
      </c>
      <c r="N6" s="18">
        <v>147544.5</v>
      </c>
    </row>
    <row r="7" spans="1:14" x14ac:dyDescent="0.25">
      <c r="A7" s="20"/>
      <c r="B7" s="12" t="s">
        <v>17</v>
      </c>
      <c r="C7" s="18">
        <v>19.399999999999999</v>
      </c>
      <c r="D7" s="18">
        <v>4.0999999999999996</v>
      </c>
      <c r="E7" s="18">
        <v>80</v>
      </c>
      <c r="F7" s="18">
        <v>598.70000000000005</v>
      </c>
      <c r="G7" s="18">
        <v>445</v>
      </c>
      <c r="H7" s="18">
        <v>237.7</v>
      </c>
      <c r="I7" s="18">
        <v>78</v>
      </c>
      <c r="J7" s="18">
        <v>4154.5</v>
      </c>
      <c r="K7" s="18">
        <v>21619.599999999999</v>
      </c>
      <c r="L7" s="18">
        <v>13682.5</v>
      </c>
      <c r="M7" s="18">
        <v>8879.7999999999993</v>
      </c>
      <c r="N7" s="18">
        <v>132612.79999999999</v>
      </c>
    </row>
    <row r="8" spans="1:14" x14ac:dyDescent="0.25">
      <c r="A8" s="20"/>
      <c r="B8" s="12" t="s">
        <v>17</v>
      </c>
      <c r="C8" s="18">
        <v>19.5</v>
      </c>
      <c r="D8" s="18">
        <v>3.7</v>
      </c>
      <c r="E8" s="18">
        <v>71.599999999999994</v>
      </c>
      <c r="F8" s="18">
        <v>655.29999999999995</v>
      </c>
      <c r="G8" s="18">
        <v>293.60000000000002</v>
      </c>
      <c r="H8" s="18">
        <v>219.5</v>
      </c>
      <c r="I8" s="18">
        <v>66.900000000000006</v>
      </c>
      <c r="J8" s="18">
        <v>3487</v>
      </c>
      <c r="K8" s="18">
        <v>22546.5</v>
      </c>
      <c r="L8" s="18">
        <v>11301.7</v>
      </c>
      <c r="M8" s="18">
        <v>8459.4</v>
      </c>
      <c r="N8" s="18">
        <v>191783.9</v>
      </c>
    </row>
    <row r="9" spans="1:14" x14ac:dyDescent="0.25">
      <c r="A9" s="20"/>
      <c r="B9" s="12" t="s">
        <v>17</v>
      </c>
      <c r="C9" s="18">
        <v>15.3</v>
      </c>
      <c r="D9" s="18">
        <v>4.2</v>
      </c>
      <c r="E9" s="18">
        <v>63.8</v>
      </c>
      <c r="F9" s="18">
        <v>561.4</v>
      </c>
      <c r="G9" s="18">
        <v>428.8</v>
      </c>
      <c r="H9" s="18">
        <v>240</v>
      </c>
      <c r="I9" s="18">
        <v>73.099999999999994</v>
      </c>
      <c r="J9" s="18">
        <v>3803.1</v>
      </c>
      <c r="K9" s="18">
        <v>20173.099999999999</v>
      </c>
      <c r="L9" s="18">
        <v>15908.5</v>
      </c>
      <c r="M9" s="18">
        <v>9656.5</v>
      </c>
      <c r="N9" s="18">
        <v>121677.3</v>
      </c>
    </row>
    <row r="10" spans="1:14" x14ac:dyDescent="0.25">
      <c r="A10" s="20"/>
      <c r="B10" s="12" t="s">
        <v>17</v>
      </c>
      <c r="C10" s="18">
        <v>22.3</v>
      </c>
      <c r="D10" s="18">
        <v>3.8</v>
      </c>
      <c r="E10" s="18">
        <v>83.9</v>
      </c>
      <c r="F10" s="18">
        <v>631</v>
      </c>
      <c r="G10" s="18">
        <v>428.2</v>
      </c>
      <c r="H10" s="18">
        <v>216.4</v>
      </c>
      <c r="I10" s="18">
        <v>71</v>
      </c>
      <c r="J10" s="18">
        <v>3000.9</v>
      </c>
      <c r="K10" s="18">
        <v>18915.5</v>
      </c>
      <c r="L10" s="18">
        <v>10620.6</v>
      </c>
      <c r="M10" s="18">
        <v>14987.4</v>
      </c>
      <c r="N10" s="18">
        <v>184670.1</v>
      </c>
    </row>
    <row r="11" spans="1:14" x14ac:dyDescent="0.25">
      <c r="A11" s="20"/>
      <c r="B11" s="12" t="s">
        <v>17</v>
      </c>
      <c r="C11" s="18">
        <v>18.5</v>
      </c>
      <c r="D11" s="18">
        <v>4</v>
      </c>
      <c r="E11" s="18">
        <v>73.599999999999994</v>
      </c>
      <c r="F11" s="18">
        <v>536.6</v>
      </c>
      <c r="G11" s="18">
        <v>453.7</v>
      </c>
      <c r="H11" s="18">
        <v>212.6</v>
      </c>
      <c r="I11" s="18">
        <v>68.7</v>
      </c>
      <c r="J11" s="18">
        <v>3180.6</v>
      </c>
      <c r="K11" s="18">
        <v>21574.400000000001</v>
      </c>
      <c r="L11" s="18">
        <v>12619.5</v>
      </c>
      <c r="M11" s="18">
        <v>8859.7000000000007</v>
      </c>
      <c r="N11" s="18">
        <v>164530</v>
      </c>
    </row>
    <row r="12" spans="1:14" x14ac:dyDescent="0.25">
      <c r="A12" s="20"/>
      <c r="B12" s="12" t="s">
        <v>17</v>
      </c>
      <c r="C12" s="18">
        <v>21.2</v>
      </c>
      <c r="D12" s="18">
        <v>4</v>
      </c>
      <c r="E12" s="18">
        <v>84.2</v>
      </c>
      <c r="F12" s="18">
        <v>554.70000000000005</v>
      </c>
      <c r="G12" s="18">
        <v>346.6</v>
      </c>
      <c r="H12" s="18">
        <v>264.3</v>
      </c>
      <c r="I12" s="18">
        <v>67.3</v>
      </c>
      <c r="J12" s="18">
        <v>3925.2</v>
      </c>
      <c r="K12" s="18">
        <v>18672.3</v>
      </c>
      <c r="L12" s="18">
        <v>13871.4</v>
      </c>
      <c r="M12" s="18">
        <v>8290.7999999999993</v>
      </c>
      <c r="N12" s="18">
        <v>119047.3</v>
      </c>
    </row>
    <row r="13" spans="1:14" x14ac:dyDescent="0.25">
      <c r="A13" s="20"/>
      <c r="B13" s="12" t="s">
        <v>17</v>
      </c>
      <c r="C13" s="18">
        <v>20.3</v>
      </c>
      <c r="D13" s="18">
        <v>3.9</v>
      </c>
      <c r="E13" s="18">
        <v>78.599999999999994</v>
      </c>
      <c r="F13" s="18">
        <v>610.29999999999995</v>
      </c>
      <c r="G13" s="18">
        <v>435.9</v>
      </c>
      <c r="H13" s="18">
        <v>201.1</v>
      </c>
      <c r="I13" s="18">
        <v>69.2</v>
      </c>
      <c r="J13" s="18">
        <v>3397.6</v>
      </c>
      <c r="K13" s="18">
        <v>21088.7</v>
      </c>
      <c r="L13" s="18">
        <v>13331.2</v>
      </c>
      <c r="M13" s="18">
        <v>9124.7999999999993</v>
      </c>
      <c r="N13" s="18">
        <v>122138.8</v>
      </c>
    </row>
    <row r="14" spans="1:14" x14ac:dyDescent="0.25">
      <c r="A14" s="20"/>
      <c r="B14" s="12" t="s">
        <v>17</v>
      </c>
      <c r="C14" s="18">
        <v>24.1</v>
      </c>
      <c r="D14" s="18">
        <v>3.6</v>
      </c>
      <c r="E14" s="18">
        <v>86.3</v>
      </c>
      <c r="F14" s="18">
        <v>582.6</v>
      </c>
      <c r="G14" s="18">
        <v>424.8</v>
      </c>
      <c r="H14" s="18">
        <v>281</v>
      </c>
      <c r="I14" s="18">
        <v>70</v>
      </c>
      <c r="J14" s="18">
        <v>2847.8</v>
      </c>
      <c r="K14" s="18">
        <v>19098.900000000001</v>
      </c>
      <c r="L14" s="18">
        <v>12588</v>
      </c>
      <c r="M14" s="18">
        <v>16674</v>
      </c>
      <c r="N14" s="18">
        <v>120546.3</v>
      </c>
    </row>
    <row r="15" spans="1:14" x14ac:dyDescent="0.25">
      <c r="A15" s="20"/>
      <c r="B15" s="12" t="s">
        <v>17</v>
      </c>
      <c r="C15" s="18">
        <v>22.1</v>
      </c>
      <c r="D15" s="18">
        <v>4</v>
      </c>
      <c r="E15" s="18">
        <v>87.7</v>
      </c>
      <c r="F15" s="18">
        <v>592.29999999999995</v>
      </c>
      <c r="G15" s="18">
        <v>228.6</v>
      </c>
      <c r="H15" s="18">
        <v>241.7</v>
      </c>
      <c r="I15" s="18">
        <v>67.099999999999994</v>
      </c>
      <c r="J15" s="18">
        <v>3112.8</v>
      </c>
      <c r="K15" s="18">
        <v>19628.5</v>
      </c>
      <c r="L15" s="18">
        <v>11084.9</v>
      </c>
      <c r="M15" s="18">
        <v>7355.7</v>
      </c>
      <c r="N15" s="18">
        <v>118311.5</v>
      </c>
    </row>
    <row r="16" spans="1:14" x14ac:dyDescent="0.25">
      <c r="A16" s="20"/>
      <c r="B16" s="12" t="s">
        <v>17</v>
      </c>
      <c r="C16" s="18">
        <v>19.2</v>
      </c>
      <c r="D16" s="18">
        <v>4.2</v>
      </c>
      <c r="E16" s="18">
        <v>80.400000000000006</v>
      </c>
      <c r="F16" s="18">
        <v>620</v>
      </c>
      <c r="G16" s="18">
        <v>369</v>
      </c>
      <c r="H16" s="18">
        <v>235</v>
      </c>
      <c r="I16" s="18">
        <v>70.7</v>
      </c>
      <c r="J16" s="18">
        <v>3035.1</v>
      </c>
      <c r="K16" s="18">
        <v>21804</v>
      </c>
      <c r="L16" s="18">
        <v>10757.3</v>
      </c>
      <c r="M16" s="18">
        <v>9489.5</v>
      </c>
      <c r="N16" s="18">
        <v>148263.20000000001</v>
      </c>
    </row>
    <row r="17" spans="1:14" x14ac:dyDescent="0.25">
      <c r="A17" s="20"/>
      <c r="B17" s="1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20"/>
      <c r="B18" s="41" t="s">
        <v>13</v>
      </c>
      <c r="C18" s="46">
        <f t="shared" ref="C18:N18" si="0">MEDIAN(C2:C16)</f>
        <v>20.2</v>
      </c>
      <c r="D18" s="47">
        <f t="shared" si="0"/>
        <v>4</v>
      </c>
      <c r="E18" s="47">
        <f t="shared" si="0"/>
        <v>83.9</v>
      </c>
      <c r="F18" s="47">
        <f t="shared" si="0"/>
        <v>598.70000000000005</v>
      </c>
      <c r="G18" s="47">
        <f t="shared" si="0"/>
        <v>424.8</v>
      </c>
      <c r="H18" s="47">
        <f t="shared" si="0"/>
        <v>236</v>
      </c>
      <c r="I18" s="47">
        <f t="shared" si="0"/>
        <v>68.900000000000006</v>
      </c>
      <c r="J18" s="47">
        <f t="shared" si="0"/>
        <v>3487</v>
      </c>
      <c r="K18" s="47">
        <f t="shared" si="0"/>
        <v>20173.099999999999</v>
      </c>
      <c r="L18" s="47">
        <f t="shared" si="0"/>
        <v>12814</v>
      </c>
      <c r="M18" s="47">
        <f t="shared" si="0"/>
        <v>9087.4</v>
      </c>
      <c r="N18" s="47">
        <f t="shared" si="0"/>
        <v>129875.2</v>
      </c>
    </row>
    <row r="19" spans="1:14" x14ac:dyDescent="0.25">
      <c r="A19" s="20"/>
      <c r="B19" s="44" t="s">
        <v>36</v>
      </c>
      <c r="C19" s="48">
        <f>_xlfn.QUARTILE.INC(C2:C16,1)</f>
        <v>19.049999999999997</v>
      </c>
      <c r="D19" s="49">
        <f t="shared" ref="D19:N19" si="1">_xlfn.QUARTILE.INC(D2:D16,1)</f>
        <v>3.9</v>
      </c>
      <c r="E19" s="49">
        <f t="shared" si="1"/>
        <v>76.25</v>
      </c>
      <c r="F19" s="49">
        <f t="shared" si="1"/>
        <v>558.04999999999995</v>
      </c>
      <c r="G19" s="49">
        <f t="shared" si="1"/>
        <v>368.15</v>
      </c>
      <c r="H19" s="49">
        <f t="shared" si="1"/>
        <v>221.1</v>
      </c>
      <c r="I19" s="49">
        <f t="shared" si="1"/>
        <v>67.199999999999989</v>
      </c>
      <c r="J19" s="49">
        <f t="shared" si="1"/>
        <v>3146.7</v>
      </c>
      <c r="K19" s="49">
        <f t="shared" si="1"/>
        <v>19007.2</v>
      </c>
      <c r="L19" s="49">
        <f t="shared" si="1"/>
        <v>11944.85</v>
      </c>
      <c r="M19" s="49">
        <f t="shared" si="1"/>
        <v>8659.5499999999993</v>
      </c>
      <c r="N19" s="49">
        <f t="shared" si="1"/>
        <v>120622.45000000001</v>
      </c>
    </row>
    <row r="20" spans="1:14" x14ac:dyDescent="0.25">
      <c r="A20" s="20"/>
      <c r="B20" s="44" t="s">
        <v>37</v>
      </c>
      <c r="C20" s="48">
        <f>_xlfn.QUARTILE.INC(C2:C16,3)</f>
        <v>21.65</v>
      </c>
      <c r="D20" s="49">
        <f t="shared" ref="D20:N20" si="2">_xlfn.QUARTILE.INC(D2:D16,3)</f>
        <v>4.2</v>
      </c>
      <c r="E20" s="49">
        <f t="shared" si="2"/>
        <v>85.25</v>
      </c>
      <c r="F20" s="49">
        <f t="shared" si="2"/>
        <v>625.5</v>
      </c>
      <c r="G20" s="49">
        <f t="shared" si="2"/>
        <v>440.45</v>
      </c>
      <c r="H20" s="49">
        <f t="shared" si="2"/>
        <v>240.45</v>
      </c>
      <c r="I20" s="49">
        <f t="shared" si="2"/>
        <v>70.349999999999994</v>
      </c>
      <c r="J20" s="49">
        <f t="shared" si="2"/>
        <v>3696.7</v>
      </c>
      <c r="K20" s="49">
        <f t="shared" si="2"/>
        <v>21331.550000000003</v>
      </c>
      <c r="L20" s="49">
        <f t="shared" si="2"/>
        <v>13601.65</v>
      </c>
      <c r="M20" s="49">
        <f t="shared" si="2"/>
        <v>9732.5499999999993</v>
      </c>
      <c r="N20" s="49">
        <f t="shared" si="2"/>
        <v>149537.45000000001</v>
      </c>
    </row>
    <row r="21" spans="1:14" x14ac:dyDescent="0.25">
      <c r="A21" s="20"/>
      <c r="B21" s="44" t="s">
        <v>38</v>
      </c>
      <c r="C21" s="50">
        <f>_xlfn.PERCENTILE.INC(C2:C16,0.1)</f>
        <v>17.96</v>
      </c>
      <c r="D21" s="18">
        <f t="shared" ref="D21:N21" si="3">_xlfn.PERCENTILE.INC(D2:D16,0.1)</f>
        <v>3.74</v>
      </c>
      <c r="E21" s="18">
        <f t="shared" si="3"/>
        <v>72.399999999999991</v>
      </c>
      <c r="F21" s="18">
        <f t="shared" si="3"/>
        <v>538.56000000000006</v>
      </c>
      <c r="G21" s="18">
        <f t="shared" si="3"/>
        <v>314.80000000000007</v>
      </c>
      <c r="H21" s="18">
        <f t="shared" si="3"/>
        <v>214.12</v>
      </c>
      <c r="I21" s="18">
        <f t="shared" si="3"/>
        <v>66.540000000000006</v>
      </c>
      <c r="J21" s="18">
        <f t="shared" si="3"/>
        <v>3014.58</v>
      </c>
      <c r="K21" s="18">
        <f t="shared" si="3"/>
        <v>18713.5</v>
      </c>
      <c r="L21" s="18">
        <f t="shared" si="3"/>
        <v>10888.34</v>
      </c>
      <c r="M21" s="18">
        <f t="shared" si="3"/>
        <v>7729.74</v>
      </c>
      <c r="N21" s="18">
        <f t="shared" si="3"/>
        <v>118782.82</v>
      </c>
    </row>
    <row r="22" spans="1:14" x14ac:dyDescent="0.25">
      <c r="A22" s="20"/>
      <c r="B22" s="44" t="s">
        <v>39</v>
      </c>
      <c r="C22" s="50">
        <f>_xlfn.PERCENTILE.INC(C2:C16,0.9)</f>
        <v>23.32</v>
      </c>
      <c r="D22" s="18">
        <f t="shared" ref="D22:N22" si="4">_xlfn.PERCENTILE.INC(D2:D16,0.9)</f>
        <v>4.2</v>
      </c>
      <c r="E22" s="18">
        <f t="shared" si="4"/>
        <v>87.3</v>
      </c>
      <c r="F22" s="18">
        <f t="shared" si="4"/>
        <v>652.02</v>
      </c>
      <c r="G22" s="18">
        <f t="shared" si="4"/>
        <v>482.74</v>
      </c>
      <c r="H22" s="18">
        <f t="shared" si="4"/>
        <v>255.26</v>
      </c>
      <c r="I22" s="18">
        <f t="shared" si="4"/>
        <v>72.259999999999991</v>
      </c>
      <c r="J22" s="18">
        <f t="shared" si="4"/>
        <v>3876.3599999999997</v>
      </c>
      <c r="K22" s="18">
        <f t="shared" si="4"/>
        <v>21730.239999999998</v>
      </c>
      <c r="L22" s="18">
        <f t="shared" si="4"/>
        <v>14393.099999999999</v>
      </c>
      <c r="M22" s="18">
        <f t="shared" si="4"/>
        <v>13208.879999999997</v>
      </c>
      <c r="N22" s="18">
        <f t="shared" si="4"/>
        <v>176614.06</v>
      </c>
    </row>
    <row r="23" spans="1:14" x14ac:dyDescent="0.25">
      <c r="A23" s="20"/>
      <c r="B23" s="10" t="s">
        <v>12</v>
      </c>
      <c r="C23" s="51">
        <f>AVERAGE(C2:C16)</f>
        <v>20.213333333333335</v>
      </c>
      <c r="D23" s="52">
        <f t="shared" ref="D23:N23" si="5">AVERAGE(D2:D16)</f>
        <v>4.0333333333333332</v>
      </c>
      <c r="E23" s="52">
        <f t="shared" si="5"/>
        <v>80.846666666666678</v>
      </c>
      <c r="F23" s="52">
        <f t="shared" si="5"/>
        <v>596.16</v>
      </c>
      <c r="G23" s="52">
        <f t="shared" si="5"/>
        <v>482.6133333333334</v>
      </c>
      <c r="H23" s="52">
        <f t="shared" si="5"/>
        <v>234.51999999999998</v>
      </c>
      <c r="I23" s="52">
        <f t="shared" si="5"/>
        <v>69.160000000000011</v>
      </c>
      <c r="J23" s="52">
        <f t="shared" si="5"/>
        <v>3453.6533333333336</v>
      </c>
      <c r="K23" s="52">
        <f t="shared" si="5"/>
        <v>20221.646666666664</v>
      </c>
      <c r="L23" s="52">
        <f t="shared" si="5"/>
        <v>12824.56</v>
      </c>
      <c r="M23" s="52">
        <f t="shared" si="5"/>
        <v>9826.84</v>
      </c>
      <c r="N23" s="52">
        <f t="shared" si="5"/>
        <v>139407.84666666668</v>
      </c>
    </row>
    <row r="24" spans="1:14" x14ac:dyDescent="0.25">
      <c r="A24" s="20"/>
      <c r="B24" s="34" t="s">
        <v>34</v>
      </c>
      <c r="C24" s="53">
        <f>_xlfn.STDEV.S(C2:C16)</f>
        <v>2.3347886617931763</v>
      </c>
      <c r="D24" s="54">
        <f t="shared" ref="D24:N24" si="6">_xlfn.STDEV.S(D2:D16)</f>
        <v>0.24397501823713325</v>
      </c>
      <c r="E24" s="54">
        <f t="shared" si="6"/>
        <v>7.5934997264264199</v>
      </c>
      <c r="F24" s="54">
        <f t="shared" si="6"/>
        <v>42.573680669097477</v>
      </c>
      <c r="G24" s="54">
        <f t="shared" si="6"/>
        <v>349.27634958718903</v>
      </c>
      <c r="H24" s="54">
        <f t="shared" si="6"/>
        <v>19.883058114887664</v>
      </c>
      <c r="I24" s="54">
        <f t="shared" si="6"/>
        <v>3.4064644427910884</v>
      </c>
      <c r="J24" s="54">
        <f t="shared" si="6"/>
        <v>371.90029360158985</v>
      </c>
      <c r="K24" s="54">
        <f t="shared" si="6"/>
        <v>1348.1448029827968</v>
      </c>
      <c r="L24" s="54">
        <f t="shared" si="6"/>
        <v>1473.5379207879303</v>
      </c>
      <c r="M24" s="54">
        <f t="shared" si="6"/>
        <v>2600.3944551877921</v>
      </c>
      <c r="N24" s="54">
        <f t="shared" si="6"/>
        <v>24561.074397883694</v>
      </c>
    </row>
    <row r="25" spans="1:14" x14ac:dyDescent="0.25">
      <c r="A25" s="20"/>
      <c r="B25" s="45" t="s">
        <v>14</v>
      </c>
      <c r="C25" s="55">
        <f>MAX(C2:C16)</f>
        <v>24.1</v>
      </c>
      <c r="D25" s="56">
        <f t="shared" ref="D25:N25" si="7">MAX(D2:D16)</f>
        <v>4.5999999999999996</v>
      </c>
      <c r="E25" s="56">
        <f t="shared" si="7"/>
        <v>94</v>
      </c>
      <c r="F25" s="56">
        <f t="shared" si="7"/>
        <v>655.29999999999995</v>
      </c>
      <c r="G25" s="56">
        <f t="shared" si="7"/>
        <v>1721</v>
      </c>
      <c r="H25" s="56">
        <f t="shared" si="7"/>
        <v>281</v>
      </c>
      <c r="I25" s="56">
        <f t="shared" si="7"/>
        <v>78</v>
      </c>
      <c r="J25" s="56">
        <f t="shared" si="7"/>
        <v>4154.5</v>
      </c>
      <c r="K25" s="56">
        <f t="shared" si="7"/>
        <v>22546.5</v>
      </c>
      <c r="L25" s="56">
        <f t="shared" si="7"/>
        <v>15908.5</v>
      </c>
      <c r="M25" s="56">
        <f t="shared" si="7"/>
        <v>16674</v>
      </c>
      <c r="N25" s="56">
        <f t="shared" si="7"/>
        <v>191783.9</v>
      </c>
    </row>
    <row r="26" spans="1:14" x14ac:dyDescent="0.25">
      <c r="A26" s="20"/>
      <c r="B26" s="45" t="s">
        <v>15</v>
      </c>
      <c r="C26" s="55">
        <f>MIN(C2:C16)</f>
        <v>15.3</v>
      </c>
      <c r="D26" s="56">
        <f t="shared" ref="D26:N26" si="8">MIN(D2:D16)</f>
        <v>3.6</v>
      </c>
      <c r="E26" s="56">
        <f t="shared" si="8"/>
        <v>63.8</v>
      </c>
      <c r="F26" s="56">
        <f t="shared" si="8"/>
        <v>536.6</v>
      </c>
      <c r="G26" s="56">
        <f t="shared" si="8"/>
        <v>228.6</v>
      </c>
      <c r="H26" s="56">
        <f t="shared" si="8"/>
        <v>201.1</v>
      </c>
      <c r="I26" s="56">
        <f t="shared" si="8"/>
        <v>62.8</v>
      </c>
      <c r="J26" s="56">
        <f t="shared" si="8"/>
        <v>2847.8</v>
      </c>
      <c r="K26" s="56">
        <f t="shared" si="8"/>
        <v>18102</v>
      </c>
      <c r="L26" s="56">
        <f t="shared" si="8"/>
        <v>10620.6</v>
      </c>
      <c r="M26" s="56">
        <f t="shared" si="8"/>
        <v>7291.8</v>
      </c>
      <c r="N26" s="56">
        <f t="shared" si="8"/>
        <v>118311.5</v>
      </c>
    </row>
    <row r="27" spans="1:14" x14ac:dyDescent="0.25">
      <c r="A27" s="20"/>
      <c r="B27" s="43" t="s">
        <v>35</v>
      </c>
      <c r="C27" s="53">
        <f>C24/C23</f>
        <v>0.11550735464016373</v>
      </c>
      <c r="D27" s="54">
        <f t="shared" ref="D27:N27" si="9">D24/D23</f>
        <v>6.0489673943090891E-2</v>
      </c>
      <c r="E27" s="54">
        <f t="shared" si="9"/>
        <v>9.3924710065470665E-2</v>
      </c>
      <c r="F27" s="54">
        <f t="shared" si="9"/>
        <v>7.1413178792769524E-2</v>
      </c>
      <c r="G27" s="54">
        <f t="shared" si="9"/>
        <v>0.72371881475961908</v>
      </c>
      <c r="H27" s="54">
        <f t="shared" si="9"/>
        <v>8.478192953644749E-2</v>
      </c>
      <c r="I27" s="54">
        <f t="shared" si="9"/>
        <v>4.9254835783561129E-2</v>
      </c>
      <c r="J27" s="54">
        <f t="shared" si="9"/>
        <v>0.1076831568507908</v>
      </c>
      <c r="K27" s="54">
        <f t="shared" si="9"/>
        <v>6.6668398731596717E-2</v>
      </c>
      <c r="L27" s="54">
        <f t="shared" si="9"/>
        <v>0.11489968628849101</v>
      </c>
      <c r="M27" s="54">
        <f t="shared" si="9"/>
        <v>0.26462163372842051</v>
      </c>
      <c r="N27" s="54">
        <f t="shared" si="9"/>
        <v>0.17618143443970435</v>
      </c>
    </row>
    <row r="28" spans="1:14" x14ac:dyDescent="0.25">
      <c r="A28" s="20"/>
      <c r="B28" s="12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x14ac:dyDescent="0.25">
      <c r="A29" s="23"/>
      <c r="B29" s="24" t="s">
        <v>18</v>
      </c>
      <c r="C29" s="25">
        <v>19.2</v>
      </c>
      <c r="D29" s="25">
        <v>4</v>
      </c>
      <c r="E29" s="25">
        <v>77.5</v>
      </c>
      <c r="F29" s="25">
        <v>518.5</v>
      </c>
      <c r="G29" s="25">
        <v>310.8</v>
      </c>
      <c r="H29" s="25">
        <v>199.1</v>
      </c>
      <c r="I29" s="25">
        <v>79.7</v>
      </c>
      <c r="J29" s="25">
        <v>3952.2</v>
      </c>
      <c r="K29" s="25">
        <v>19155.3</v>
      </c>
      <c r="L29" s="25">
        <v>16237</v>
      </c>
      <c r="M29" s="25">
        <v>9014.2000000000007</v>
      </c>
      <c r="N29" s="25">
        <v>165306.6</v>
      </c>
    </row>
    <row r="30" spans="1:14" x14ac:dyDescent="0.25">
      <c r="A30" s="20"/>
      <c r="B30" s="9" t="s">
        <v>18</v>
      </c>
      <c r="C30" s="26">
        <v>18.399999999999999</v>
      </c>
      <c r="D30" s="26">
        <v>5.0999999999999996</v>
      </c>
      <c r="E30" s="26">
        <v>93.8</v>
      </c>
      <c r="F30" s="26">
        <v>684.2</v>
      </c>
      <c r="G30" s="26">
        <v>453.8</v>
      </c>
      <c r="H30" s="26">
        <v>304.60000000000002</v>
      </c>
      <c r="I30" s="26">
        <v>103.9</v>
      </c>
      <c r="J30" s="26">
        <v>2653.1</v>
      </c>
      <c r="K30" s="26">
        <v>24048.1</v>
      </c>
      <c r="L30" s="26">
        <v>18225.2</v>
      </c>
      <c r="M30" s="26">
        <v>10364.200000000001</v>
      </c>
      <c r="N30" s="26">
        <v>256710.6</v>
      </c>
    </row>
    <row r="31" spans="1:14" x14ac:dyDescent="0.25">
      <c r="A31" s="20"/>
      <c r="B31" s="9" t="s">
        <v>18</v>
      </c>
      <c r="C31" s="26">
        <v>16.3</v>
      </c>
      <c r="D31" s="26">
        <v>3.7</v>
      </c>
      <c r="E31" s="26">
        <v>60.6</v>
      </c>
      <c r="F31" s="26">
        <v>456.6</v>
      </c>
      <c r="G31" s="26">
        <v>203.2</v>
      </c>
      <c r="H31" s="26">
        <v>164.9</v>
      </c>
      <c r="I31" s="26">
        <v>61.9</v>
      </c>
      <c r="J31" s="26">
        <v>2009.1</v>
      </c>
      <c r="K31" s="26">
        <v>15066.3</v>
      </c>
      <c r="L31" s="26">
        <v>10604.3</v>
      </c>
      <c r="M31" s="26">
        <v>9248.5</v>
      </c>
      <c r="N31" s="26">
        <v>118504.9</v>
      </c>
    </row>
    <row r="32" spans="1:14" x14ac:dyDescent="0.25">
      <c r="A32" s="20"/>
      <c r="B32" s="9" t="s">
        <v>18</v>
      </c>
      <c r="C32" s="26">
        <v>22.3</v>
      </c>
      <c r="D32" s="26">
        <v>4.5</v>
      </c>
      <c r="E32" s="26">
        <v>99.4</v>
      </c>
      <c r="F32" s="26">
        <v>573.29999999999995</v>
      </c>
      <c r="G32" s="26">
        <v>357</v>
      </c>
      <c r="H32" s="26">
        <v>286.8</v>
      </c>
      <c r="I32" s="26">
        <v>89.2</v>
      </c>
      <c r="J32" s="26">
        <v>2982.5</v>
      </c>
      <c r="K32" s="26">
        <v>21771.5</v>
      </c>
      <c r="L32" s="26">
        <v>17922.400000000001</v>
      </c>
      <c r="M32" s="26">
        <v>10451.9</v>
      </c>
      <c r="N32" s="26">
        <v>167482.29999999999</v>
      </c>
    </row>
    <row r="33" spans="1:15" x14ac:dyDescent="0.25">
      <c r="A33" s="20"/>
      <c r="B33" s="9" t="s">
        <v>18</v>
      </c>
      <c r="C33" s="26">
        <v>25.7</v>
      </c>
      <c r="D33" s="26">
        <v>4.8</v>
      </c>
      <c r="E33" s="26">
        <v>124.7</v>
      </c>
      <c r="F33" s="26">
        <v>754.9</v>
      </c>
      <c r="G33" s="26">
        <v>331.2</v>
      </c>
      <c r="H33" s="26">
        <v>295.3</v>
      </c>
      <c r="I33" s="26">
        <v>110.9</v>
      </c>
      <c r="J33" s="26">
        <v>3342</v>
      </c>
      <c r="K33" s="26">
        <v>25609</v>
      </c>
      <c r="L33" s="26">
        <v>40116.300000000003</v>
      </c>
      <c r="M33" s="26">
        <v>13557.8</v>
      </c>
      <c r="N33" s="26">
        <v>208526.5</v>
      </c>
    </row>
    <row r="34" spans="1:15" x14ac:dyDescent="0.25">
      <c r="A34" s="20"/>
      <c r="B34" s="9" t="s">
        <v>18</v>
      </c>
      <c r="C34" s="26">
        <v>39.299999999999997</v>
      </c>
      <c r="D34" s="26">
        <v>3.2</v>
      </c>
      <c r="E34" s="26">
        <v>125.6</v>
      </c>
      <c r="F34" s="26">
        <v>479</v>
      </c>
      <c r="G34" s="26">
        <v>256.2</v>
      </c>
      <c r="H34" s="26">
        <v>207.5</v>
      </c>
      <c r="I34" s="26">
        <v>65.5</v>
      </c>
      <c r="J34" s="26">
        <v>2930.1</v>
      </c>
      <c r="K34" s="26">
        <v>18550.8</v>
      </c>
      <c r="L34" s="26">
        <v>24994.3</v>
      </c>
      <c r="M34" s="26">
        <v>11634.8</v>
      </c>
      <c r="N34" s="26">
        <v>135998.20000000001</v>
      </c>
    </row>
    <row r="35" spans="1:15" x14ac:dyDescent="0.25">
      <c r="A35" s="20"/>
      <c r="B35" s="9" t="s">
        <v>18</v>
      </c>
      <c r="C35" s="26">
        <v>16.7</v>
      </c>
      <c r="D35" s="26">
        <v>4.0999999999999996</v>
      </c>
      <c r="E35" s="26">
        <v>67.8</v>
      </c>
      <c r="F35" s="26">
        <v>590.6</v>
      </c>
      <c r="G35" s="26">
        <v>333.2</v>
      </c>
      <c r="H35" s="26">
        <v>190.8</v>
      </c>
      <c r="I35" s="26">
        <v>80.5</v>
      </c>
      <c r="J35" s="26">
        <v>2013.2</v>
      </c>
      <c r="K35" s="26">
        <v>18074.3</v>
      </c>
      <c r="L35" s="26">
        <v>13967.3</v>
      </c>
      <c r="M35" s="26">
        <v>12455.3</v>
      </c>
      <c r="N35" s="26">
        <v>246134.1</v>
      </c>
    </row>
    <row r="36" spans="1:15" x14ac:dyDescent="0.25">
      <c r="A36" s="20"/>
      <c r="B36" s="9" t="s">
        <v>18</v>
      </c>
      <c r="C36" s="26">
        <v>20</v>
      </c>
      <c r="D36" s="26">
        <v>4.0999999999999996</v>
      </c>
      <c r="E36" s="26">
        <v>81.3</v>
      </c>
      <c r="F36" s="26">
        <v>627.4</v>
      </c>
      <c r="G36" s="26">
        <v>299.2</v>
      </c>
      <c r="H36" s="26">
        <v>223.1</v>
      </c>
      <c r="I36" s="26">
        <v>105.8</v>
      </c>
      <c r="J36" s="26">
        <v>2591.1</v>
      </c>
      <c r="K36" s="26">
        <v>18770.900000000001</v>
      </c>
      <c r="L36" s="26">
        <v>14153.7</v>
      </c>
      <c r="M36" s="26">
        <v>8232.7999999999993</v>
      </c>
      <c r="N36" s="26">
        <v>184517.3</v>
      </c>
    </row>
    <row r="37" spans="1:15" x14ac:dyDescent="0.25">
      <c r="A37" s="20"/>
      <c r="B37" s="9" t="s">
        <v>18</v>
      </c>
      <c r="C37" s="26">
        <v>23.3</v>
      </c>
      <c r="D37" s="26">
        <v>4.2</v>
      </c>
      <c r="E37" s="26">
        <v>98.8</v>
      </c>
      <c r="F37" s="26">
        <v>667</v>
      </c>
      <c r="G37" s="26">
        <v>540.9</v>
      </c>
      <c r="H37" s="26">
        <v>262.2</v>
      </c>
      <c r="I37" s="26">
        <v>103.7</v>
      </c>
      <c r="J37" s="26">
        <v>2412.6</v>
      </c>
      <c r="K37" s="26">
        <v>21608.5</v>
      </c>
      <c r="L37" s="26">
        <v>16804</v>
      </c>
      <c r="M37" s="26">
        <v>9480.1</v>
      </c>
      <c r="N37" s="26">
        <v>175683.8</v>
      </c>
    </row>
    <row r="38" spans="1:15" x14ac:dyDescent="0.25">
      <c r="A38" s="20"/>
      <c r="B38" s="9" t="s">
        <v>18</v>
      </c>
      <c r="C38" s="26">
        <v>18.8</v>
      </c>
      <c r="D38" s="26">
        <v>4.0999999999999996</v>
      </c>
      <c r="E38" s="26">
        <v>77.400000000000006</v>
      </c>
      <c r="F38" s="26">
        <v>628</v>
      </c>
      <c r="G38" s="26">
        <v>260.8</v>
      </c>
      <c r="H38" s="26">
        <v>235.8</v>
      </c>
      <c r="I38" s="26">
        <v>125.8</v>
      </c>
      <c r="J38" s="26">
        <v>2213.1</v>
      </c>
      <c r="K38" s="26">
        <v>19678.8</v>
      </c>
      <c r="L38" s="26">
        <v>14069.9</v>
      </c>
      <c r="M38" s="26">
        <v>8916</v>
      </c>
      <c r="N38" s="26">
        <v>184763.8</v>
      </c>
    </row>
    <row r="39" spans="1:15" x14ac:dyDescent="0.25">
      <c r="A39" s="20"/>
      <c r="B39" s="9" t="s">
        <v>18</v>
      </c>
      <c r="C39" s="26">
        <v>24.8</v>
      </c>
      <c r="D39" s="26">
        <v>4.0999999999999996</v>
      </c>
      <c r="E39" s="26">
        <v>100.8</v>
      </c>
      <c r="F39" s="26">
        <v>512.1</v>
      </c>
      <c r="G39" s="26">
        <v>525.4</v>
      </c>
      <c r="H39" s="26">
        <v>190.5</v>
      </c>
      <c r="I39" s="26">
        <v>65.099999999999994</v>
      </c>
      <c r="J39" s="26">
        <v>4076.2</v>
      </c>
      <c r="K39" s="26">
        <v>19130.599999999999</v>
      </c>
      <c r="L39" s="26">
        <v>14658.5</v>
      </c>
      <c r="M39" s="26">
        <v>51111.3</v>
      </c>
      <c r="N39" s="26">
        <v>164400.1</v>
      </c>
    </row>
    <row r="40" spans="1:15" x14ac:dyDescent="0.25">
      <c r="A40" s="20"/>
      <c r="B40" s="9" t="s">
        <v>18</v>
      </c>
      <c r="C40" s="26">
        <v>29</v>
      </c>
      <c r="D40" s="26">
        <v>3.8</v>
      </c>
      <c r="E40" s="26">
        <v>111.4</v>
      </c>
      <c r="F40" s="26">
        <v>628.1</v>
      </c>
      <c r="G40" s="26">
        <v>574.20000000000005</v>
      </c>
      <c r="H40" s="26">
        <v>184.3</v>
      </c>
      <c r="I40" s="26">
        <v>100.2</v>
      </c>
      <c r="J40" s="26">
        <v>2880.4</v>
      </c>
      <c r="K40" s="26">
        <v>18943.5</v>
      </c>
      <c r="L40" s="26">
        <v>12883.3</v>
      </c>
      <c r="M40" s="26">
        <v>48334.7</v>
      </c>
      <c r="N40" s="26">
        <v>132002.5</v>
      </c>
    </row>
    <row r="41" spans="1:15" x14ac:dyDescent="0.25">
      <c r="A41" s="20"/>
      <c r="B41" s="9" t="s">
        <v>18</v>
      </c>
      <c r="C41" s="26">
        <v>21.6</v>
      </c>
      <c r="D41" s="26">
        <v>4.8</v>
      </c>
      <c r="E41" s="26">
        <v>103.8</v>
      </c>
      <c r="F41" s="26">
        <v>903.6</v>
      </c>
      <c r="G41" s="26">
        <v>489.2</v>
      </c>
      <c r="H41" s="26">
        <v>254.4</v>
      </c>
      <c r="I41" s="26">
        <v>81.2</v>
      </c>
      <c r="J41" s="26">
        <v>3054.1</v>
      </c>
      <c r="K41" s="26">
        <v>18243.599999999999</v>
      </c>
      <c r="L41" s="26">
        <v>14617.2</v>
      </c>
      <c r="M41" s="26">
        <v>9606.2000000000007</v>
      </c>
      <c r="N41" s="26">
        <v>148294.70000000001</v>
      </c>
    </row>
    <row r="42" spans="1:15" x14ac:dyDescent="0.25">
      <c r="A42" s="20"/>
      <c r="B42" s="9" t="s">
        <v>18</v>
      </c>
      <c r="C42" s="26">
        <v>21.5</v>
      </c>
      <c r="D42" s="26">
        <v>4.8</v>
      </c>
      <c r="E42" s="26">
        <v>102.5</v>
      </c>
      <c r="F42" s="26">
        <v>484.9</v>
      </c>
      <c r="G42" s="26">
        <v>420.6</v>
      </c>
      <c r="H42" s="26">
        <v>256.60000000000002</v>
      </c>
      <c r="I42" s="26">
        <v>87.4</v>
      </c>
      <c r="J42" s="26">
        <v>3167.8</v>
      </c>
      <c r="K42" s="26">
        <v>26023.200000000001</v>
      </c>
      <c r="L42" s="26">
        <v>15299.2</v>
      </c>
      <c r="M42" s="26">
        <v>9883.5</v>
      </c>
      <c r="N42" s="26">
        <v>139050.1</v>
      </c>
    </row>
    <row r="43" spans="1:15" x14ac:dyDescent="0.25">
      <c r="A43" s="20"/>
      <c r="B43" s="9" t="s">
        <v>18</v>
      </c>
      <c r="C43" s="26">
        <v>28.4</v>
      </c>
      <c r="D43" s="26">
        <v>4.3</v>
      </c>
      <c r="E43" s="26">
        <v>121.6</v>
      </c>
      <c r="F43" s="26">
        <v>1097.7</v>
      </c>
      <c r="G43" s="26">
        <v>530.6</v>
      </c>
      <c r="H43" s="26">
        <v>276.8</v>
      </c>
      <c r="I43" s="26">
        <v>105.9</v>
      </c>
      <c r="J43" s="26">
        <v>3764.8</v>
      </c>
      <c r="K43" s="26">
        <v>24797.9</v>
      </c>
      <c r="L43" s="26">
        <v>19563.400000000001</v>
      </c>
      <c r="M43" s="26">
        <v>12424.8</v>
      </c>
      <c r="N43" s="26">
        <v>208369.2</v>
      </c>
    </row>
    <row r="44" spans="1:15" x14ac:dyDescent="0.25">
      <c r="A44" s="23"/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57"/>
    </row>
    <row r="45" spans="1:15" x14ac:dyDescent="0.25">
      <c r="A45" s="20"/>
      <c r="B45" s="41" t="s">
        <v>13</v>
      </c>
      <c r="C45" s="46">
        <f t="shared" ref="C45:N45" si="10">MEDIAN(C29:C43)</f>
        <v>21.6</v>
      </c>
      <c r="D45" s="47">
        <f t="shared" si="10"/>
        <v>4.0999999999999996</v>
      </c>
      <c r="E45" s="47">
        <f t="shared" si="10"/>
        <v>99.4</v>
      </c>
      <c r="F45" s="47">
        <f t="shared" si="10"/>
        <v>627.4</v>
      </c>
      <c r="G45" s="47">
        <f t="shared" si="10"/>
        <v>357</v>
      </c>
      <c r="H45" s="47">
        <f t="shared" si="10"/>
        <v>235.8</v>
      </c>
      <c r="I45" s="47">
        <f t="shared" si="10"/>
        <v>89.2</v>
      </c>
      <c r="J45" s="47">
        <f t="shared" si="10"/>
        <v>2930.1</v>
      </c>
      <c r="K45" s="47">
        <f t="shared" si="10"/>
        <v>19155.3</v>
      </c>
      <c r="L45" s="47">
        <f t="shared" si="10"/>
        <v>15299.2</v>
      </c>
      <c r="M45" s="47">
        <f t="shared" si="10"/>
        <v>10364.200000000001</v>
      </c>
      <c r="N45" s="47">
        <f t="shared" si="10"/>
        <v>167482.29999999999</v>
      </c>
    </row>
    <row r="46" spans="1:15" x14ac:dyDescent="0.25">
      <c r="A46" s="20"/>
      <c r="B46" s="44" t="s">
        <v>36</v>
      </c>
      <c r="C46" s="48">
        <f>_xlfn.QUARTILE.INC(C29:C43,1)</f>
        <v>19</v>
      </c>
      <c r="D46" s="49">
        <f t="shared" ref="D46:N46" si="11">_xlfn.QUARTILE.INC(D29:D43,1)</f>
        <v>4.05</v>
      </c>
      <c r="E46" s="49">
        <f t="shared" si="11"/>
        <v>79.400000000000006</v>
      </c>
      <c r="F46" s="49">
        <f t="shared" si="11"/>
        <v>515.29999999999995</v>
      </c>
      <c r="G46" s="49">
        <f t="shared" si="11"/>
        <v>305</v>
      </c>
      <c r="H46" s="49">
        <f t="shared" si="11"/>
        <v>194.95</v>
      </c>
      <c r="I46" s="49">
        <f t="shared" si="11"/>
        <v>80.099999999999994</v>
      </c>
      <c r="J46" s="49">
        <f t="shared" si="11"/>
        <v>2501.85</v>
      </c>
      <c r="K46" s="49">
        <f t="shared" si="11"/>
        <v>18660.849999999999</v>
      </c>
      <c r="L46" s="49">
        <f t="shared" si="11"/>
        <v>14111.8</v>
      </c>
      <c r="M46" s="49">
        <f t="shared" si="11"/>
        <v>9364.2999999999993</v>
      </c>
      <c r="N46" s="49">
        <f t="shared" si="11"/>
        <v>143672.40000000002</v>
      </c>
    </row>
    <row r="47" spans="1:15" x14ac:dyDescent="0.25">
      <c r="A47" s="20"/>
      <c r="B47" s="44" t="s">
        <v>37</v>
      </c>
      <c r="C47" s="48">
        <f>_xlfn.QUARTILE.INC(C29:C43,3)</f>
        <v>25.25</v>
      </c>
      <c r="D47" s="49">
        <f t="shared" ref="D47:N47" si="12">_xlfn.QUARTILE.INC(D29:D43,3)</f>
        <v>4.6500000000000004</v>
      </c>
      <c r="E47" s="49">
        <f t="shared" si="12"/>
        <v>107.6</v>
      </c>
      <c r="F47" s="49">
        <f t="shared" si="12"/>
        <v>675.6</v>
      </c>
      <c r="G47" s="49">
        <f t="shared" si="12"/>
        <v>507.29999999999995</v>
      </c>
      <c r="H47" s="49">
        <f t="shared" si="12"/>
        <v>269.5</v>
      </c>
      <c r="I47" s="49">
        <f t="shared" si="12"/>
        <v>104.85</v>
      </c>
      <c r="J47" s="49">
        <f t="shared" si="12"/>
        <v>3254.9</v>
      </c>
      <c r="K47" s="49">
        <f t="shared" si="12"/>
        <v>22909.8</v>
      </c>
      <c r="L47" s="49">
        <f t="shared" si="12"/>
        <v>18073.800000000003</v>
      </c>
      <c r="M47" s="49">
        <f t="shared" si="12"/>
        <v>12440.05</v>
      </c>
      <c r="N47" s="49">
        <f t="shared" si="12"/>
        <v>196566.5</v>
      </c>
    </row>
    <row r="48" spans="1:15" x14ac:dyDescent="0.25">
      <c r="A48" s="20"/>
      <c r="B48" s="44" t="s">
        <v>38</v>
      </c>
      <c r="C48" s="50">
        <f>_xlfn.PERCENTILE.INC(C29:C43,0.1)</f>
        <v>17.38</v>
      </c>
      <c r="D48" s="18">
        <f t="shared" ref="D48:N48" si="13">_xlfn.PERCENTILE.INC(D29:D43,0.1)</f>
        <v>3.74</v>
      </c>
      <c r="E48" s="18">
        <f t="shared" si="13"/>
        <v>71.64</v>
      </c>
      <c r="F48" s="18">
        <f t="shared" si="13"/>
        <v>481.36</v>
      </c>
      <c r="G48" s="18">
        <f t="shared" si="13"/>
        <v>258.04000000000002</v>
      </c>
      <c r="H48" s="18">
        <f t="shared" si="13"/>
        <v>186.78</v>
      </c>
      <c r="I48" s="18">
        <f t="shared" si="13"/>
        <v>65.259999999999991</v>
      </c>
      <c r="J48" s="18">
        <f t="shared" si="13"/>
        <v>2093.16</v>
      </c>
      <c r="K48" s="18">
        <f t="shared" si="13"/>
        <v>18142.02</v>
      </c>
      <c r="L48" s="18">
        <f t="shared" si="13"/>
        <v>13316.9</v>
      </c>
      <c r="M48" s="18">
        <f t="shared" si="13"/>
        <v>8955.2800000000007</v>
      </c>
      <c r="N48" s="18">
        <f t="shared" si="13"/>
        <v>133600.78</v>
      </c>
    </row>
    <row r="49" spans="1:15" x14ac:dyDescent="0.25">
      <c r="A49" s="20"/>
      <c r="B49" s="44" t="s">
        <v>39</v>
      </c>
      <c r="C49" s="50">
        <f>_xlfn.PERCENTILE.INC(C29:C43,0.9)</f>
        <v>28.759999999999998</v>
      </c>
      <c r="D49" s="18">
        <f t="shared" ref="D49:N49" si="14">_xlfn.PERCENTILE.INC(D29:D43,0.9)</f>
        <v>4.8</v>
      </c>
      <c r="E49" s="18">
        <f t="shared" si="14"/>
        <v>123.46</v>
      </c>
      <c r="F49" s="18">
        <f t="shared" si="14"/>
        <v>844.11999999999989</v>
      </c>
      <c r="G49" s="18">
        <f t="shared" si="14"/>
        <v>536.78</v>
      </c>
      <c r="H49" s="18">
        <f t="shared" si="14"/>
        <v>291.90000000000003</v>
      </c>
      <c r="I49" s="18">
        <f t="shared" si="14"/>
        <v>108.9</v>
      </c>
      <c r="J49" s="18">
        <f t="shared" si="14"/>
        <v>3877.24</v>
      </c>
      <c r="K49" s="18">
        <f t="shared" si="14"/>
        <v>25284.560000000001</v>
      </c>
      <c r="L49" s="18">
        <f t="shared" si="14"/>
        <v>22821.94</v>
      </c>
      <c r="M49" s="18">
        <f t="shared" si="14"/>
        <v>34423.939999999988</v>
      </c>
      <c r="N49" s="18">
        <f t="shared" si="14"/>
        <v>231091.06</v>
      </c>
    </row>
    <row r="50" spans="1:15" x14ac:dyDescent="0.25">
      <c r="A50" s="20"/>
      <c r="B50" s="10" t="s">
        <v>12</v>
      </c>
      <c r="C50" s="51">
        <f>AVERAGE(C29:C43)</f>
        <v>23.02</v>
      </c>
      <c r="D50" s="52">
        <f t="shared" ref="D50:N50" si="15">AVERAGE(D29:D43)</f>
        <v>4.2399999999999993</v>
      </c>
      <c r="E50" s="52">
        <f t="shared" si="15"/>
        <v>96.466666666666654</v>
      </c>
      <c r="F50" s="52">
        <f t="shared" si="15"/>
        <v>640.39333333333343</v>
      </c>
      <c r="G50" s="52">
        <f t="shared" si="15"/>
        <v>392.42000000000007</v>
      </c>
      <c r="H50" s="52">
        <f t="shared" si="15"/>
        <v>235.51333333333335</v>
      </c>
      <c r="I50" s="52">
        <f t="shared" si="15"/>
        <v>91.113333333333358</v>
      </c>
      <c r="J50" s="52">
        <f t="shared" si="15"/>
        <v>2936.1533333333336</v>
      </c>
      <c r="K50" s="52">
        <f t="shared" si="15"/>
        <v>20631.486666666668</v>
      </c>
      <c r="L50" s="52">
        <f t="shared" si="15"/>
        <v>17607.733333333337</v>
      </c>
      <c r="M50" s="52">
        <f t="shared" si="15"/>
        <v>15647.740000000002</v>
      </c>
      <c r="N50" s="52">
        <f t="shared" si="15"/>
        <v>175716.31333333338</v>
      </c>
    </row>
    <row r="51" spans="1:15" x14ac:dyDescent="0.25">
      <c r="A51" s="20"/>
      <c r="B51" s="34" t="s">
        <v>34</v>
      </c>
      <c r="C51" s="53">
        <f>_xlfn.STDEV.S(C29:C43)</f>
        <v>5.9340663003662808</v>
      </c>
      <c r="D51" s="54">
        <f t="shared" ref="D51:N51" si="16">_xlfn.STDEV.S(D29:D43)</f>
        <v>0.49684720272650035</v>
      </c>
      <c r="E51" s="54">
        <f t="shared" si="16"/>
        <v>20.163923465531504</v>
      </c>
      <c r="F51" s="54">
        <f t="shared" si="16"/>
        <v>172.56953657114801</v>
      </c>
      <c r="G51" s="54">
        <f t="shared" si="16"/>
        <v>119.92284543464919</v>
      </c>
      <c r="H51" s="54">
        <f t="shared" si="16"/>
        <v>44.797351112165771</v>
      </c>
      <c r="I51" s="54">
        <f t="shared" si="16"/>
        <v>18.857164862901918</v>
      </c>
      <c r="J51" s="54">
        <f t="shared" si="16"/>
        <v>652.66785894146528</v>
      </c>
      <c r="K51" s="54">
        <f t="shared" si="16"/>
        <v>3210.750817146899</v>
      </c>
      <c r="L51" s="54">
        <f t="shared" si="16"/>
        <v>7071.3963945973055</v>
      </c>
      <c r="M51" s="54">
        <f t="shared" si="16"/>
        <v>13926.036196009663</v>
      </c>
      <c r="N51" s="54">
        <f t="shared" si="16"/>
        <v>40517.121279437517</v>
      </c>
    </row>
    <row r="52" spans="1:15" x14ac:dyDescent="0.25">
      <c r="A52" s="20"/>
      <c r="B52" s="45" t="s">
        <v>14</v>
      </c>
      <c r="C52" s="55">
        <f>MAX(C29:C43)</f>
        <v>39.299999999999997</v>
      </c>
      <c r="D52" s="56">
        <f t="shared" ref="D52:N52" si="17">MAX(D29:D43)</f>
        <v>5.0999999999999996</v>
      </c>
      <c r="E52" s="56">
        <f t="shared" si="17"/>
        <v>125.6</v>
      </c>
      <c r="F52" s="56">
        <f t="shared" si="17"/>
        <v>1097.7</v>
      </c>
      <c r="G52" s="56">
        <f t="shared" si="17"/>
        <v>574.20000000000005</v>
      </c>
      <c r="H52" s="56">
        <f t="shared" si="17"/>
        <v>304.60000000000002</v>
      </c>
      <c r="I52" s="56">
        <f t="shared" si="17"/>
        <v>125.8</v>
      </c>
      <c r="J52" s="56">
        <f t="shared" si="17"/>
        <v>4076.2</v>
      </c>
      <c r="K52" s="56">
        <f t="shared" si="17"/>
        <v>26023.200000000001</v>
      </c>
      <c r="L52" s="56">
        <f t="shared" si="17"/>
        <v>40116.300000000003</v>
      </c>
      <c r="M52" s="56">
        <f t="shared" si="17"/>
        <v>51111.3</v>
      </c>
      <c r="N52" s="56">
        <f t="shared" si="17"/>
        <v>256710.6</v>
      </c>
    </row>
    <row r="53" spans="1:15" x14ac:dyDescent="0.25">
      <c r="A53" s="20"/>
      <c r="B53" s="45" t="s">
        <v>15</v>
      </c>
      <c r="C53" s="55">
        <f>MIN(C29:C43)</f>
        <v>16.3</v>
      </c>
      <c r="D53" s="56">
        <f t="shared" ref="D53:N53" si="18">MIN(D29:D43)</f>
        <v>3.2</v>
      </c>
      <c r="E53" s="56">
        <f t="shared" si="18"/>
        <v>60.6</v>
      </c>
      <c r="F53" s="56">
        <f t="shared" si="18"/>
        <v>456.6</v>
      </c>
      <c r="G53" s="56">
        <f t="shared" si="18"/>
        <v>203.2</v>
      </c>
      <c r="H53" s="56">
        <f t="shared" si="18"/>
        <v>164.9</v>
      </c>
      <c r="I53" s="56">
        <f t="shared" si="18"/>
        <v>61.9</v>
      </c>
      <c r="J53" s="56">
        <f t="shared" si="18"/>
        <v>2009.1</v>
      </c>
      <c r="K53" s="56">
        <f t="shared" si="18"/>
        <v>15066.3</v>
      </c>
      <c r="L53" s="56">
        <f t="shared" si="18"/>
        <v>10604.3</v>
      </c>
      <c r="M53" s="56">
        <f t="shared" si="18"/>
        <v>8232.7999999999993</v>
      </c>
      <c r="N53" s="56">
        <f t="shared" si="18"/>
        <v>118504.9</v>
      </c>
    </row>
    <row r="54" spans="1:15" x14ac:dyDescent="0.25">
      <c r="A54" s="20"/>
      <c r="B54" s="43" t="s">
        <v>35</v>
      </c>
      <c r="C54" s="53">
        <f>C51/C50</f>
        <v>0.257778727209656</v>
      </c>
      <c r="D54" s="54">
        <f t="shared" ref="D54:N54" si="19">D51/D50</f>
        <v>0.11718094403926897</v>
      </c>
      <c r="E54" s="54">
        <f t="shared" si="19"/>
        <v>0.2090247767677765</v>
      </c>
      <c r="F54" s="54">
        <f t="shared" si="19"/>
        <v>0.2694742864871818</v>
      </c>
      <c r="G54" s="54">
        <f t="shared" si="19"/>
        <v>0.30559819946651334</v>
      </c>
      <c r="H54" s="54">
        <f t="shared" si="19"/>
        <v>0.1902115284859984</v>
      </c>
      <c r="I54" s="54">
        <f t="shared" si="19"/>
        <v>0.20696383474319799</v>
      </c>
      <c r="J54" s="54">
        <f t="shared" si="19"/>
        <v>0.22228670809930404</v>
      </c>
      <c r="K54" s="54">
        <f t="shared" si="19"/>
        <v>0.15562382241384279</v>
      </c>
      <c r="L54" s="54">
        <f t="shared" si="19"/>
        <v>0.40160742218933937</v>
      </c>
      <c r="M54" s="54">
        <f t="shared" si="19"/>
        <v>0.88997108822166404</v>
      </c>
      <c r="N54" s="54">
        <f t="shared" si="19"/>
        <v>0.23058258229317982</v>
      </c>
    </row>
    <row r="55" spans="1:15" ht="15.75" thickBot="1" x14ac:dyDescent="0.3">
      <c r="A55" s="28"/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58"/>
    </row>
    <row r="56" spans="1:15" x14ac:dyDescent="0.25">
      <c r="A56" s="15"/>
      <c r="B56" s="12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5" x14ac:dyDescent="0.25">
      <c r="A57" s="21" t="s">
        <v>33</v>
      </c>
      <c r="B57" s="22" t="s">
        <v>19</v>
      </c>
      <c r="C57" s="17" t="s">
        <v>20</v>
      </c>
      <c r="D57" s="17" t="s">
        <v>21</v>
      </c>
      <c r="E57" s="17" t="s">
        <v>22</v>
      </c>
      <c r="F57" s="17" t="s">
        <v>23</v>
      </c>
      <c r="G57" s="17" t="s">
        <v>24</v>
      </c>
      <c r="H57" s="17" t="s">
        <v>25</v>
      </c>
      <c r="I57" s="17" t="s">
        <v>26</v>
      </c>
      <c r="J57" s="17" t="s">
        <v>27</v>
      </c>
      <c r="K57" s="17" t="s">
        <v>28</v>
      </c>
      <c r="L57" s="17" t="s">
        <v>29</v>
      </c>
      <c r="M57" s="17" t="s">
        <v>30</v>
      </c>
      <c r="N57" s="17" t="s">
        <v>31</v>
      </c>
    </row>
    <row r="58" spans="1:15" x14ac:dyDescent="0.25">
      <c r="A58" s="27"/>
      <c r="B58" s="12" t="s">
        <v>17</v>
      </c>
      <c r="C58" s="18">
        <v>12.1</v>
      </c>
      <c r="D58" s="18">
        <v>13.7</v>
      </c>
      <c r="E58" s="18">
        <v>166.6</v>
      </c>
      <c r="F58" s="18">
        <v>733.2</v>
      </c>
      <c r="G58" s="18">
        <v>2094.5</v>
      </c>
      <c r="H58" s="18">
        <v>2222.9</v>
      </c>
      <c r="I58" s="18">
        <v>204.3</v>
      </c>
      <c r="J58" s="18">
        <v>11723.4</v>
      </c>
      <c r="K58" s="18">
        <v>4100.2</v>
      </c>
      <c r="L58" s="18">
        <v>30958.6</v>
      </c>
      <c r="M58" s="18">
        <v>35383.9</v>
      </c>
      <c r="N58" s="18">
        <v>131228.6</v>
      </c>
    </row>
    <row r="59" spans="1:15" x14ac:dyDescent="0.25">
      <c r="A59" s="21"/>
      <c r="B59" s="12" t="s">
        <v>17</v>
      </c>
      <c r="C59" s="18">
        <v>14.4</v>
      </c>
      <c r="D59" s="18">
        <v>14.5</v>
      </c>
      <c r="E59" s="18">
        <v>207.8</v>
      </c>
      <c r="F59" s="18">
        <v>817.3</v>
      </c>
      <c r="G59" s="18">
        <v>1532.2</v>
      </c>
      <c r="H59" s="18">
        <v>2323</v>
      </c>
      <c r="I59" s="18">
        <v>287.5</v>
      </c>
      <c r="J59" s="18">
        <v>8291.1</v>
      </c>
      <c r="K59" s="18">
        <v>12135.1</v>
      </c>
      <c r="L59" s="18">
        <v>37435.800000000003</v>
      </c>
      <c r="M59" s="18">
        <v>32155.1</v>
      </c>
      <c r="N59" s="18">
        <v>150009.60000000001</v>
      </c>
    </row>
    <row r="60" spans="1:15" x14ac:dyDescent="0.25">
      <c r="A60" s="21"/>
      <c r="B60" s="12" t="s">
        <v>17</v>
      </c>
      <c r="C60" s="18">
        <v>13.7</v>
      </c>
      <c r="D60" s="18">
        <v>13.2</v>
      </c>
      <c r="E60" s="18">
        <v>181.7</v>
      </c>
      <c r="F60" s="18">
        <v>823.1</v>
      </c>
      <c r="G60" s="18">
        <v>2057.5</v>
      </c>
      <c r="H60" s="18">
        <v>2495.6</v>
      </c>
      <c r="I60" s="18">
        <v>259</v>
      </c>
      <c r="J60" s="18">
        <v>9684.2000000000007</v>
      </c>
      <c r="K60" s="18">
        <v>5753.8</v>
      </c>
      <c r="L60" s="18">
        <v>35420.9</v>
      </c>
      <c r="M60" s="18">
        <v>32247.3</v>
      </c>
      <c r="N60" s="18">
        <v>140506.79999999999</v>
      </c>
    </row>
    <row r="61" spans="1:15" x14ac:dyDescent="0.25">
      <c r="A61" s="21"/>
      <c r="B61" s="12" t="s">
        <v>17</v>
      </c>
      <c r="C61" s="18">
        <v>18.3</v>
      </c>
      <c r="D61" s="18">
        <v>11.4</v>
      </c>
      <c r="E61" s="18">
        <v>209.3</v>
      </c>
      <c r="F61" s="18">
        <v>851.3</v>
      </c>
      <c r="G61" s="18">
        <v>2127.9</v>
      </c>
      <c r="H61" s="18">
        <v>903.3</v>
      </c>
      <c r="I61" s="18">
        <v>227.1</v>
      </c>
      <c r="J61" s="18">
        <v>8785.1</v>
      </c>
      <c r="K61" s="18">
        <v>9584.1</v>
      </c>
      <c r="L61" s="18">
        <v>37475.4</v>
      </c>
      <c r="M61" s="18">
        <v>32266.5</v>
      </c>
      <c r="N61" s="18">
        <v>152315.6</v>
      </c>
    </row>
    <row r="62" spans="1:15" x14ac:dyDescent="0.25">
      <c r="A62" s="21"/>
      <c r="B62" s="12" t="s">
        <v>17</v>
      </c>
      <c r="C62" s="18">
        <v>15.6</v>
      </c>
      <c r="D62" s="18">
        <v>13</v>
      </c>
      <c r="E62" s="18">
        <v>203.1</v>
      </c>
      <c r="F62" s="18">
        <v>827.1</v>
      </c>
      <c r="G62" s="18">
        <v>2584.3000000000002</v>
      </c>
      <c r="H62" s="18">
        <v>2350.9</v>
      </c>
      <c r="I62" s="18">
        <v>252.1</v>
      </c>
      <c r="J62" s="18">
        <v>7901.4</v>
      </c>
      <c r="K62" s="18">
        <v>6720.8</v>
      </c>
      <c r="L62" s="18">
        <v>39138.400000000001</v>
      </c>
      <c r="M62" s="18">
        <v>40324.9</v>
      </c>
      <c r="N62" s="18">
        <v>146997.1</v>
      </c>
    </row>
    <row r="63" spans="1:15" x14ac:dyDescent="0.25">
      <c r="A63" s="21"/>
      <c r="B63" s="12" t="s">
        <v>17</v>
      </c>
      <c r="C63" s="18">
        <v>12.5</v>
      </c>
      <c r="D63" s="18">
        <v>14.7</v>
      </c>
      <c r="E63" s="18">
        <v>183.4</v>
      </c>
      <c r="F63" s="18">
        <v>771.2</v>
      </c>
      <c r="G63" s="18">
        <v>1542.3</v>
      </c>
      <c r="H63" s="18">
        <v>1169.0999999999999</v>
      </c>
      <c r="I63" s="18">
        <v>200.6</v>
      </c>
      <c r="J63" s="18">
        <v>9386.5</v>
      </c>
      <c r="K63" s="18">
        <v>10052.799999999999</v>
      </c>
      <c r="L63" s="18">
        <v>43602.5</v>
      </c>
      <c r="M63" s="18">
        <v>32650.1</v>
      </c>
      <c r="N63" s="18">
        <v>200823.6</v>
      </c>
    </row>
    <row r="64" spans="1:15" x14ac:dyDescent="0.25">
      <c r="A64" s="21"/>
      <c r="B64" s="12" t="s">
        <v>17</v>
      </c>
      <c r="C64" s="18">
        <v>15.1</v>
      </c>
      <c r="D64" s="18">
        <v>13.5</v>
      </c>
      <c r="E64" s="18">
        <v>204.6</v>
      </c>
      <c r="F64" s="18">
        <v>862.3</v>
      </c>
      <c r="G64" s="18">
        <v>2514.8000000000002</v>
      </c>
      <c r="H64" s="18">
        <v>915.1</v>
      </c>
      <c r="I64" s="18">
        <v>179.5</v>
      </c>
      <c r="J64" s="18">
        <v>7818.1</v>
      </c>
      <c r="K64" s="18">
        <v>4654.5</v>
      </c>
      <c r="L64" s="18">
        <v>37317.800000000003</v>
      </c>
      <c r="M64" s="18">
        <v>53061.9</v>
      </c>
      <c r="N64" s="18">
        <v>164474.9</v>
      </c>
    </row>
    <row r="65" spans="1:14" x14ac:dyDescent="0.25">
      <c r="A65" s="21"/>
      <c r="B65" s="12" t="s">
        <v>17</v>
      </c>
      <c r="C65" s="18">
        <v>18.899999999999999</v>
      </c>
      <c r="D65" s="18">
        <v>11.8</v>
      </c>
      <c r="E65" s="18">
        <v>222.8</v>
      </c>
      <c r="F65" s="18">
        <v>1076.5999999999999</v>
      </c>
      <c r="G65" s="18">
        <v>1614.7</v>
      </c>
      <c r="H65" s="18">
        <v>816</v>
      </c>
      <c r="I65" s="18">
        <v>204.6</v>
      </c>
      <c r="J65" s="18">
        <v>7647.1</v>
      </c>
      <c r="K65" s="18">
        <v>15088.8</v>
      </c>
      <c r="L65" s="18">
        <v>39337.599999999999</v>
      </c>
      <c r="M65" s="18">
        <v>31368.3</v>
      </c>
      <c r="N65" s="18">
        <v>225627.4</v>
      </c>
    </row>
    <row r="66" spans="1:14" x14ac:dyDescent="0.25">
      <c r="A66" s="21"/>
      <c r="B66" s="12" t="s">
        <v>17</v>
      </c>
      <c r="C66" s="18">
        <v>16.5</v>
      </c>
      <c r="D66" s="18">
        <v>11</v>
      </c>
      <c r="E66" s="18">
        <v>182</v>
      </c>
      <c r="F66" s="18">
        <v>955.6</v>
      </c>
      <c r="G66" s="18">
        <v>1857.8</v>
      </c>
      <c r="H66" s="18">
        <v>1690</v>
      </c>
      <c r="I66" s="18">
        <v>206.5</v>
      </c>
      <c r="J66" s="18">
        <v>18663.8</v>
      </c>
      <c r="K66" s="18">
        <v>6747.3</v>
      </c>
      <c r="L66" s="18">
        <v>47190.400000000001</v>
      </c>
      <c r="M66" s="18">
        <v>48974.8</v>
      </c>
      <c r="N66" s="18">
        <v>148399.29999999999</v>
      </c>
    </row>
    <row r="67" spans="1:14" x14ac:dyDescent="0.25">
      <c r="A67" s="21"/>
      <c r="B67" s="12" t="s">
        <v>17</v>
      </c>
      <c r="C67" s="18">
        <v>15.9</v>
      </c>
      <c r="D67" s="18">
        <v>13</v>
      </c>
      <c r="E67" s="18">
        <v>206.6</v>
      </c>
      <c r="F67" s="18">
        <v>855.5</v>
      </c>
      <c r="G67" s="18">
        <v>2138.4</v>
      </c>
      <c r="H67" s="18">
        <v>825.2</v>
      </c>
      <c r="I67" s="18">
        <v>171.8</v>
      </c>
      <c r="J67" s="18">
        <v>5579.6</v>
      </c>
      <c r="K67" s="18">
        <v>13233.7</v>
      </c>
      <c r="L67" s="18">
        <v>32795.199999999997</v>
      </c>
      <c r="M67" s="18">
        <v>41062.400000000001</v>
      </c>
      <c r="N67" s="18">
        <v>170427.7</v>
      </c>
    </row>
    <row r="68" spans="1:14" x14ac:dyDescent="0.25">
      <c r="A68" s="21"/>
      <c r="B68" s="12" t="s">
        <v>17</v>
      </c>
      <c r="C68" s="18">
        <v>15.3</v>
      </c>
      <c r="D68" s="18">
        <v>13.9</v>
      </c>
      <c r="E68" s="18">
        <v>212.6</v>
      </c>
      <c r="F68" s="18">
        <v>1045.5999999999999</v>
      </c>
      <c r="G68" s="18">
        <v>1206.4000000000001</v>
      </c>
      <c r="H68" s="18">
        <v>951.1</v>
      </c>
      <c r="I68" s="18">
        <v>177.9</v>
      </c>
      <c r="J68" s="18">
        <v>9449.7000000000007</v>
      </c>
      <c r="K68" s="18">
        <v>11298</v>
      </c>
      <c r="L68" s="18">
        <v>33940.300000000003</v>
      </c>
      <c r="M68" s="18">
        <v>33972.300000000003</v>
      </c>
      <c r="N68" s="18">
        <v>151943.20000000001</v>
      </c>
    </row>
    <row r="69" spans="1:14" x14ac:dyDescent="0.25">
      <c r="A69" s="21"/>
      <c r="B69" s="12" t="s">
        <v>17</v>
      </c>
      <c r="C69" s="18">
        <v>18.600000000000001</v>
      </c>
      <c r="D69" s="18">
        <v>11.1</v>
      </c>
      <c r="E69" s="18">
        <v>206.4</v>
      </c>
      <c r="F69" s="18">
        <v>904</v>
      </c>
      <c r="G69" s="18">
        <v>1129.9000000000001</v>
      </c>
      <c r="H69" s="18">
        <v>1113.5</v>
      </c>
      <c r="I69" s="18">
        <v>159.19999999999999</v>
      </c>
      <c r="J69" s="18">
        <v>7836.4</v>
      </c>
      <c r="K69" s="18">
        <v>8718.7000000000007</v>
      </c>
      <c r="L69" s="18">
        <v>32315.599999999999</v>
      </c>
      <c r="M69" s="18">
        <v>47142.7</v>
      </c>
      <c r="N69" s="18">
        <v>150394.1</v>
      </c>
    </row>
    <row r="70" spans="1:14" x14ac:dyDescent="0.25">
      <c r="A70" s="21"/>
      <c r="B70" s="12" t="s">
        <v>17</v>
      </c>
      <c r="C70" s="18">
        <v>14.6</v>
      </c>
      <c r="D70" s="18">
        <v>14.3</v>
      </c>
      <c r="E70" s="18">
        <v>207.9</v>
      </c>
      <c r="F70" s="18">
        <v>943.8</v>
      </c>
      <c r="G70" s="18">
        <v>1917</v>
      </c>
      <c r="H70" s="18">
        <v>1860.1</v>
      </c>
      <c r="I70" s="18">
        <v>178.1</v>
      </c>
      <c r="J70" s="18">
        <v>7680.3</v>
      </c>
      <c r="K70" s="18">
        <v>20361.2</v>
      </c>
      <c r="L70" s="18">
        <v>27324.9</v>
      </c>
      <c r="M70" s="18">
        <v>46141.4</v>
      </c>
      <c r="N70" s="18">
        <v>156718.5</v>
      </c>
    </row>
    <row r="71" spans="1:14" x14ac:dyDescent="0.25">
      <c r="A71" s="21"/>
      <c r="B71" s="12" t="s">
        <v>17</v>
      </c>
      <c r="C71" s="18">
        <v>19</v>
      </c>
      <c r="D71" s="18">
        <v>12.1</v>
      </c>
      <c r="E71" s="18">
        <v>229.6</v>
      </c>
      <c r="F71" s="18">
        <v>969.1</v>
      </c>
      <c r="G71" s="18">
        <v>1968.3</v>
      </c>
      <c r="H71" s="18">
        <v>2387.3000000000002</v>
      </c>
      <c r="I71" s="18">
        <v>192</v>
      </c>
      <c r="J71" s="18">
        <v>6751.2</v>
      </c>
      <c r="K71" s="18">
        <v>11610.8</v>
      </c>
      <c r="L71" s="18">
        <v>34424.6</v>
      </c>
      <c r="M71" s="18">
        <v>28566.2</v>
      </c>
      <c r="N71" s="18">
        <v>144439.9</v>
      </c>
    </row>
    <row r="72" spans="1:14" x14ac:dyDescent="0.25">
      <c r="A72" s="21"/>
      <c r="B72" s="12" t="s">
        <v>17</v>
      </c>
      <c r="C72" s="18">
        <v>16.7</v>
      </c>
      <c r="D72" s="18">
        <v>13.2</v>
      </c>
      <c r="E72" s="18">
        <v>221.6</v>
      </c>
      <c r="F72" s="18">
        <v>810.5</v>
      </c>
      <c r="G72" s="18">
        <v>2170.8000000000002</v>
      </c>
      <c r="H72" s="18">
        <v>3071.8</v>
      </c>
      <c r="I72" s="18">
        <v>183</v>
      </c>
      <c r="J72" s="18">
        <v>8894.5</v>
      </c>
      <c r="K72" s="18">
        <v>15153.3</v>
      </c>
      <c r="L72" s="18">
        <v>33944.1</v>
      </c>
      <c r="M72" s="18">
        <v>31006.1</v>
      </c>
      <c r="N72" s="18">
        <v>176430.8</v>
      </c>
    </row>
    <row r="73" spans="1:14" x14ac:dyDescent="0.25">
      <c r="A73" s="21"/>
      <c r="B73" s="1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x14ac:dyDescent="0.25">
      <c r="A74" s="21"/>
      <c r="B74" s="41" t="s">
        <v>13</v>
      </c>
      <c r="C74" s="46">
        <f t="shared" ref="C74:N74" si="20">MEDIAN(C58:C72)</f>
        <v>15.6</v>
      </c>
      <c r="D74" s="47">
        <f t="shared" si="20"/>
        <v>13.2</v>
      </c>
      <c r="E74" s="47">
        <f t="shared" si="20"/>
        <v>206.6</v>
      </c>
      <c r="F74" s="47">
        <f t="shared" si="20"/>
        <v>855.5</v>
      </c>
      <c r="G74" s="47">
        <f t="shared" si="20"/>
        <v>1968.3</v>
      </c>
      <c r="H74" s="47">
        <f t="shared" si="20"/>
        <v>1690</v>
      </c>
      <c r="I74" s="47">
        <f t="shared" si="20"/>
        <v>200.6</v>
      </c>
      <c r="J74" s="47">
        <f t="shared" si="20"/>
        <v>8291.1</v>
      </c>
      <c r="K74" s="47">
        <f t="shared" si="20"/>
        <v>10052.799999999999</v>
      </c>
      <c r="L74" s="47">
        <f t="shared" si="20"/>
        <v>35420.9</v>
      </c>
      <c r="M74" s="47">
        <f t="shared" si="20"/>
        <v>33972.300000000003</v>
      </c>
      <c r="N74" s="47">
        <f t="shared" si="20"/>
        <v>151943.20000000001</v>
      </c>
    </row>
    <row r="75" spans="1:14" x14ac:dyDescent="0.25">
      <c r="A75" s="21"/>
      <c r="B75" s="44" t="s">
        <v>36</v>
      </c>
      <c r="C75" s="48">
        <f>_xlfn.QUARTILE.INC(C58:C72,1)</f>
        <v>14.5</v>
      </c>
      <c r="D75" s="49">
        <f t="shared" ref="D75:N75" si="21">_xlfn.QUARTILE.INC(D58:D72,1)</f>
        <v>11.95</v>
      </c>
      <c r="E75" s="49">
        <f t="shared" si="21"/>
        <v>193.25</v>
      </c>
      <c r="F75" s="49">
        <f t="shared" si="21"/>
        <v>820.2</v>
      </c>
      <c r="G75" s="49">
        <f t="shared" si="21"/>
        <v>1578.5</v>
      </c>
      <c r="H75" s="49">
        <f t="shared" si="21"/>
        <v>933.1</v>
      </c>
      <c r="I75" s="49">
        <f t="shared" si="21"/>
        <v>178.8</v>
      </c>
      <c r="J75" s="49">
        <f t="shared" si="21"/>
        <v>7749.2000000000007</v>
      </c>
      <c r="K75" s="49">
        <f t="shared" si="21"/>
        <v>6734.05</v>
      </c>
      <c r="L75" s="49">
        <f t="shared" si="21"/>
        <v>33367.75</v>
      </c>
      <c r="M75" s="49">
        <f t="shared" si="21"/>
        <v>32201.199999999997</v>
      </c>
      <c r="N75" s="49">
        <f t="shared" si="21"/>
        <v>147698.20000000001</v>
      </c>
    </row>
    <row r="76" spans="1:14" x14ac:dyDescent="0.25">
      <c r="A76" s="21"/>
      <c r="B76" s="44" t="s">
        <v>37</v>
      </c>
      <c r="C76" s="48">
        <f>_xlfn.QUARTILE.INC(C58:C72,3)</f>
        <v>17.5</v>
      </c>
      <c r="D76" s="49">
        <f t="shared" ref="D76:N76" si="22">_xlfn.QUARTILE.INC(D58:D72,3)</f>
        <v>13.8</v>
      </c>
      <c r="E76" s="49">
        <f t="shared" si="22"/>
        <v>210.95</v>
      </c>
      <c r="F76" s="49">
        <f t="shared" si="22"/>
        <v>949.7</v>
      </c>
      <c r="G76" s="49">
        <f t="shared" si="22"/>
        <v>2133.15</v>
      </c>
      <c r="H76" s="49">
        <f t="shared" si="22"/>
        <v>2336.9499999999998</v>
      </c>
      <c r="I76" s="49">
        <f t="shared" si="22"/>
        <v>216.8</v>
      </c>
      <c r="J76" s="49">
        <f t="shared" si="22"/>
        <v>9418.1</v>
      </c>
      <c r="K76" s="49">
        <f t="shared" si="22"/>
        <v>12684.400000000001</v>
      </c>
      <c r="L76" s="49">
        <f t="shared" si="22"/>
        <v>38306.9</v>
      </c>
      <c r="M76" s="49">
        <f t="shared" si="22"/>
        <v>43601.9</v>
      </c>
      <c r="N76" s="49">
        <f t="shared" si="22"/>
        <v>167451.29999999999</v>
      </c>
    </row>
    <row r="77" spans="1:14" x14ac:dyDescent="0.25">
      <c r="A77" s="21"/>
      <c r="B77" s="44" t="s">
        <v>38</v>
      </c>
      <c r="C77" s="50">
        <f>_xlfn.PERCENTILE.INC(C58:C72,0.1)</f>
        <v>12.98</v>
      </c>
      <c r="D77" s="18">
        <f t="shared" ref="D77:N77" si="23">_xlfn.PERCENTILE.INC(D58:D72,0.1)</f>
        <v>11.22</v>
      </c>
      <c r="E77" s="18">
        <f t="shared" si="23"/>
        <v>181.82</v>
      </c>
      <c r="F77" s="18">
        <f t="shared" si="23"/>
        <v>786.92000000000007</v>
      </c>
      <c r="G77" s="18">
        <f t="shared" si="23"/>
        <v>1336.7200000000003</v>
      </c>
      <c r="H77" s="18">
        <f t="shared" si="23"/>
        <v>856.44</v>
      </c>
      <c r="I77" s="18">
        <f t="shared" si="23"/>
        <v>174.24</v>
      </c>
      <c r="J77" s="18">
        <f t="shared" si="23"/>
        <v>7109.56</v>
      </c>
      <c r="K77" s="18">
        <f t="shared" si="23"/>
        <v>5094.22</v>
      </c>
      <c r="L77" s="18">
        <f t="shared" si="23"/>
        <v>31501.399999999998</v>
      </c>
      <c r="M77" s="18">
        <f t="shared" si="23"/>
        <v>31150.98</v>
      </c>
      <c r="N77" s="18">
        <f t="shared" si="23"/>
        <v>142080.03999999998</v>
      </c>
    </row>
    <row r="78" spans="1:14" x14ac:dyDescent="0.25">
      <c r="A78" s="21"/>
      <c r="B78" s="44" t="s">
        <v>39</v>
      </c>
      <c r="C78" s="50">
        <f>_xlfn.PERCENTILE.INC(C58:C72,0.9)</f>
        <v>18.78</v>
      </c>
      <c r="D78" s="18">
        <f t="shared" ref="D78:N78" si="24">_xlfn.PERCENTILE.INC(D58:D72,0.9)</f>
        <v>14.42</v>
      </c>
      <c r="E78" s="18">
        <f t="shared" si="24"/>
        <v>222.32</v>
      </c>
      <c r="F78" s="18">
        <f t="shared" si="24"/>
        <v>1014.9999999999999</v>
      </c>
      <c r="G78" s="18">
        <f t="shared" si="24"/>
        <v>2377.1999999999998</v>
      </c>
      <c r="H78" s="18">
        <f t="shared" si="24"/>
        <v>2452.2799999999997</v>
      </c>
      <c r="I78" s="18">
        <f t="shared" si="24"/>
        <v>256.24</v>
      </c>
      <c r="J78" s="18">
        <f t="shared" si="24"/>
        <v>10907.72</v>
      </c>
      <c r="K78" s="18">
        <f t="shared" si="24"/>
        <v>15127.5</v>
      </c>
      <c r="L78" s="18">
        <f t="shared" si="24"/>
        <v>41896.54</v>
      </c>
      <c r="M78" s="18">
        <f t="shared" si="24"/>
        <v>48241.96</v>
      </c>
      <c r="N78" s="18">
        <f t="shared" si="24"/>
        <v>191066.47999999998</v>
      </c>
    </row>
    <row r="79" spans="1:14" x14ac:dyDescent="0.25">
      <c r="A79" s="21"/>
      <c r="B79" s="10" t="s">
        <v>12</v>
      </c>
      <c r="C79" s="51">
        <f>AVERAGE(C58:C72)</f>
        <v>15.813333333333333</v>
      </c>
      <c r="D79" s="52">
        <f t="shared" ref="D79:N79" si="25">AVERAGE(D58:D72)</f>
        <v>12.96</v>
      </c>
      <c r="E79" s="52">
        <f t="shared" si="25"/>
        <v>203.06666666666663</v>
      </c>
      <c r="F79" s="52">
        <f t="shared" si="25"/>
        <v>883.08</v>
      </c>
      <c r="G79" s="52">
        <f t="shared" si="25"/>
        <v>1897.1200000000001</v>
      </c>
      <c r="H79" s="52">
        <f t="shared" si="25"/>
        <v>1672.9933333333331</v>
      </c>
      <c r="I79" s="52">
        <f t="shared" si="25"/>
        <v>205.54666666666665</v>
      </c>
      <c r="J79" s="52">
        <f t="shared" si="25"/>
        <v>9072.8266666666677</v>
      </c>
      <c r="K79" s="52">
        <f t="shared" si="25"/>
        <v>10347.539999999999</v>
      </c>
      <c r="L79" s="52">
        <f t="shared" si="25"/>
        <v>36174.806666666664</v>
      </c>
      <c r="M79" s="52">
        <f t="shared" si="25"/>
        <v>37754.926666666666</v>
      </c>
      <c r="N79" s="52">
        <f t="shared" si="25"/>
        <v>160715.80666666664</v>
      </c>
    </row>
    <row r="80" spans="1:14" x14ac:dyDescent="0.25">
      <c r="A80" s="21"/>
      <c r="B80" s="34" t="s">
        <v>34</v>
      </c>
      <c r="C80" s="53">
        <f>_xlfn.STDEV.S(C58:C72)</f>
        <v>2.210645240863486</v>
      </c>
      <c r="D80" s="54">
        <f t="shared" ref="D80:N80" si="26">_xlfn.STDEV.S(D58:D72)</f>
        <v>1.2205385228309207</v>
      </c>
      <c r="E80" s="54">
        <f t="shared" si="26"/>
        <v>17.434148210036643</v>
      </c>
      <c r="F80" s="54">
        <f t="shared" si="26"/>
        <v>97.890501509156366</v>
      </c>
      <c r="G80" s="54">
        <f t="shared" si="26"/>
        <v>423.95713597350465</v>
      </c>
      <c r="H80" s="54">
        <f t="shared" si="26"/>
        <v>759.29619335151119</v>
      </c>
      <c r="I80" s="54">
        <f t="shared" si="26"/>
        <v>36.260956308141715</v>
      </c>
      <c r="J80" s="54">
        <f t="shared" si="26"/>
        <v>3004.6622609030801</v>
      </c>
      <c r="K80" s="54">
        <f t="shared" si="26"/>
        <v>4486.9092475142161</v>
      </c>
      <c r="L80" s="54">
        <f t="shared" si="26"/>
        <v>4966.5574528133056</v>
      </c>
      <c r="M80" s="54">
        <f t="shared" si="26"/>
        <v>7767.9232386845251</v>
      </c>
      <c r="N80" s="54">
        <f t="shared" si="26"/>
        <v>24560.315624178118</v>
      </c>
    </row>
    <row r="81" spans="1:14" x14ac:dyDescent="0.25">
      <c r="A81" s="21"/>
      <c r="B81" s="45" t="s">
        <v>14</v>
      </c>
      <c r="C81" s="55">
        <f>MAX(C58:C72)</f>
        <v>19</v>
      </c>
      <c r="D81" s="56">
        <f t="shared" ref="D81:N81" si="27">MAX(D58:D72)</f>
        <v>14.7</v>
      </c>
      <c r="E81" s="56">
        <f t="shared" si="27"/>
        <v>229.6</v>
      </c>
      <c r="F81" s="56">
        <f t="shared" si="27"/>
        <v>1076.5999999999999</v>
      </c>
      <c r="G81" s="56">
        <f t="shared" si="27"/>
        <v>2584.3000000000002</v>
      </c>
      <c r="H81" s="56">
        <f t="shared" si="27"/>
        <v>3071.8</v>
      </c>
      <c r="I81" s="56">
        <f t="shared" si="27"/>
        <v>287.5</v>
      </c>
      <c r="J81" s="56">
        <f t="shared" si="27"/>
        <v>18663.8</v>
      </c>
      <c r="K81" s="56">
        <f t="shared" si="27"/>
        <v>20361.2</v>
      </c>
      <c r="L81" s="56">
        <f t="shared" si="27"/>
        <v>47190.400000000001</v>
      </c>
      <c r="M81" s="56">
        <f t="shared" si="27"/>
        <v>53061.9</v>
      </c>
      <c r="N81" s="56">
        <f t="shared" si="27"/>
        <v>225627.4</v>
      </c>
    </row>
    <row r="82" spans="1:14" x14ac:dyDescent="0.25">
      <c r="A82" s="21"/>
      <c r="B82" s="45" t="s">
        <v>15</v>
      </c>
      <c r="C82" s="55">
        <f>MIN(C58:C72)</f>
        <v>12.1</v>
      </c>
      <c r="D82" s="56">
        <f t="shared" ref="D82:N82" si="28">MIN(D58:D72)</f>
        <v>11</v>
      </c>
      <c r="E82" s="56">
        <f t="shared" si="28"/>
        <v>166.6</v>
      </c>
      <c r="F82" s="56">
        <f t="shared" si="28"/>
        <v>733.2</v>
      </c>
      <c r="G82" s="56">
        <f t="shared" si="28"/>
        <v>1129.9000000000001</v>
      </c>
      <c r="H82" s="56">
        <f t="shared" si="28"/>
        <v>816</v>
      </c>
      <c r="I82" s="56">
        <f t="shared" si="28"/>
        <v>159.19999999999999</v>
      </c>
      <c r="J82" s="56">
        <f t="shared" si="28"/>
        <v>5579.6</v>
      </c>
      <c r="K82" s="56">
        <f t="shared" si="28"/>
        <v>4100.2</v>
      </c>
      <c r="L82" s="56">
        <f t="shared" si="28"/>
        <v>27324.9</v>
      </c>
      <c r="M82" s="56">
        <f t="shared" si="28"/>
        <v>28566.2</v>
      </c>
      <c r="N82" s="56">
        <f t="shared" si="28"/>
        <v>131228.6</v>
      </c>
    </row>
    <row r="83" spans="1:14" x14ac:dyDescent="0.25">
      <c r="A83" s="21"/>
      <c r="B83" s="43" t="s">
        <v>35</v>
      </c>
      <c r="C83" s="53">
        <f>C80/C79</f>
        <v>0.13979628420300291</v>
      </c>
      <c r="D83" s="54">
        <f t="shared" ref="D83:N83" si="29">D80/D79</f>
        <v>9.4177355156706832E-2</v>
      </c>
      <c r="E83" s="54">
        <f t="shared" si="29"/>
        <v>8.5854308322570475E-2</v>
      </c>
      <c r="F83" s="54">
        <f t="shared" si="29"/>
        <v>0.11085122696602387</v>
      </c>
      <c r="G83" s="54">
        <f t="shared" si="29"/>
        <v>0.2234740743724723</v>
      </c>
      <c r="H83" s="54">
        <f t="shared" si="29"/>
        <v>0.45385488287551135</v>
      </c>
      <c r="I83" s="54">
        <f t="shared" si="29"/>
        <v>0.17641228094905481</v>
      </c>
      <c r="J83" s="54">
        <f t="shared" si="29"/>
        <v>0.33117157103222661</v>
      </c>
      <c r="K83" s="54">
        <f t="shared" si="29"/>
        <v>0.4336208652021849</v>
      </c>
      <c r="L83" s="54">
        <f t="shared" si="29"/>
        <v>0.13729326872642966</v>
      </c>
      <c r="M83" s="54">
        <f t="shared" si="29"/>
        <v>0.20574594958868569</v>
      </c>
      <c r="N83" s="54">
        <f t="shared" si="29"/>
        <v>0.15281829543448427</v>
      </c>
    </row>
    <row r="84" spans="1:14" x14ac:dyDescent="0.25">
      <c r="A84" s="21"/>
      <c r="B84" s="1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x14ac:dyDescent="0.25">
      <c r="A85" s="27"/>
      <c r="B85" s="24" t="s">
        <v>18</v>
      </c>
      <c r="C85" s="25">
        <v>21</v>
      </c>
      <c r="D85" s="25">
        <v>10.6</v>
      </c>
      <c r="E85" s="25">
        <v>222.5</v>
      </c>
      <c r="F85" s="25">
        <v>903.8</v>
      </c>
      <c r="G85" s="25">
        <v>2097.9</v>
      </c>
      <c r="H85" s="25">
        <v>809.6</v>
      </c>
      <c r="I85" s="25">
        <v>234.9</v>
      </c>
      <c r="J85" s="25">
        <v>6915.5</v>
      </c>
      <c r="K85" s="25">
        <v>7426.3</v>
      </c>
      <c r="L85" s="25">
        <v>51559.8</v>
      </c>
      <c r="M85" s="25">
        <v>33929</v>
      </c>
      <c r="N85" s="25">
        <v>196050.1</v>
      </c>
    </row>
    <row r="86" spans="1:14" x14ac:dyDescent="0.25">
      <c r="A86" s="21"/>
      <c r="B86" s="9" t="s">
        <v>18</v>
      </c>
      <c r="C86" s="26">
        <v>14.9</v>
      </c>
      <c r="D86" s="26">
        <v>15.7</v>
      </c>
      <c r="E86" s="26">
        <v>234.2</v>
      </c>
      <c r="F86" s="26">
        <v>914.1</v>
      </c>
      <c r="G86" s="26">
        <v>1350.2</v>
      </c>
      <c r="H86" s="26">
        <v>2251.6999999999998</v>
      </c>
      <c r="I86" s="26">
        <v>176.7</v>
      </c>
      <c r="J86" s="26">
        <v>6783</v>
      </c>
      <c r="K86" s="26">
        <v>5491.1</v>
      </c>
      <c r="L86" s="26">
        <v>44890.8</v>
      </c>
      <c r="M86" s="26">
        <v>35660.800000000003</v>
      </c>
      <c r="N86" s="26">
        <v>157772</v>
      </c>
    </row>
    <row r="87" spans="1:14" x14ac:dyDescent="0.25">
      <c r="A87" s="21"/>
      <c r="B87" s="9" t="s">
        <v>18</v>
      </c>
      <c r="C87" s="26">
        <v>25.3</v>
      </c>
      <c r="D87" s="26">
        <v>11.2</v>
      </c>
      <c r="E87" s="26">
        <v>283.2</v>
      </c>
      <c r="F87" s="26">
        <v>1092.5999999999999</v>
      </c>
      <c r="G87" s="26">
        <v>1251.8</v>
      </c>
      <c r="H87" s="26">
        <v>1822</v>
      </c>
      <c r="I87" s="26">
        <v>257.10000000000002</v>
      </c>
      <c r="J87" s="26">
        <v>9066.7999999999993</v>
      </c>
      <c r="K87" s="26">
        <v>4717</v>
      </c>
      <c r="L87" s="26">
        <v>43557.3</v>
      </c>
      <c r="M87" s="26">
        <v>30452.6</v>
      </c>
      <c r="N87" s="26">
        <v>183553.6</v>
      </c>
    </row>
    <row r="88" spans="1:14" x14ac:dyDescent="0.25">
      <c r="A88" s="21"/>
      <c r="B88" s="9" t="s">
        <v>18</v>
      </c>
      <c r="C88" s="26">
        <v>17.7</v>
      </c>
      <c r="D88" s="26">
        <v>13.3</v>
      </c>
      <c r="E88" s="26">
        <v>234.8</v>
      </c>
      <c r="F88" s="26">
        <v>868.2</v>
      </c>
      <c r="G88" s="26">
        <v>1688</v>
      </c>
      <c r="H88" s="26">
        <v>2303.3000000000002</v>
      </c>
      <c r="I88" s="26">
        <v>228</v>
      </c>
      <c r="J88" s="26">
        <v>8332.2999999999993</v>
      </c>
      <c r="K88" s="26">
        <v>5467.7</v>
      </c>
      <c r="L88" s="26">
        <v>32563.5</v>
      </c>
      <c r="M88" s="26">
        <v>28653.4</v>
      </c>
      <c r="N88" s="26">
        <v>425709.4</v>
      </c>
    </row>
    <row r="89" spans="1:14" x14ac:dyDescent="0.25">
      <c r="A89" s="21"/>
      <c r="B89" s="9" t="s">
        <v>18</v>
      </c>
      <c r="C89" s="26">
        <v>18.2</v>
      </c>
      <c r="D89" s="26">
        <v>15.9</v>
      </c>
      <c r="E89" s="26">
        <v>289.39999999999998</v>
      </c>
      <c r="F89" s="26">
        <v>1073.7</v>
      </c>
      <c r="G89" s="26">
        <v>1789.3</v>
      </c>
      <c r="H89" s="26">
        <v>976.6</v>
      </c>
      <c r="I89" s="26">
        <v>189.3</v>
      </c>
      <c r="J89" s="26">
        <v>9033.1</v>
      </c>
      <c r="K89" s="26">
        <v>10766.5</v>
      </c>
      <c r="L89" s="26">
        <v>47178.3</v>
      </c>
      <c r="M89" s="26">
        <v>35392</v>
      </c>
      <c r="N89" s="26">
        <v>203181.5</v>
      </c>
    </row>
    <row r="90" spans="1:14" x14ac:dyDescent="0.25">
      <c r="A90" s="21"/>
      <c r="B90" s="9" t="s">
        <v>18</v>
      </c>
      <c r="C90" s="26">
        <v>22.4</v>
      </c>
      <c r="D90" s="26">
        <v>12.5</v>
      </c>
      <c r="E90" s="26">
        <v>280.7</v>
      </c>
      <c r="F90" s="26">
        <v>1109.5999999999999</v>
      </c>
      <c r="G90" s="26">
        <v>1525.6</v>
      </c>
      <c r="H90" s="26">
        <v>1028</v>
      </c>
      <c r="I90" s="26">
        <v>252.3</v>
      </c>
      <c r="J90" s="26">
        <v>10568.9</v>
      </c>
      <c r="K90" s="26">
        <v>10150.6</v>
      </c>
      <c r="L90" s="26">
        <v>45881.599999999999</v>
      </c>
      <c r="M90" s="26">
        <v>37190.5</v>
      </c>
      <c r="N90" s="26">
        <v>217979.3</v>
      </c>
    </row>
    <row r="91" spans="1:14" x14ac:dyDescent="0.25">
      <c r="A91" s="21"/>
      <c r="B91" s="9" t="s">
        <v>18</v>
      </c>
      <c r="C91" s="26">
        <v>15.3</v>
      </c>
      <c r="D91" s="26">
        <v>14.5</v>
      </c>
      <c r="E91" s="26">
        <v>222.5</v>
      </c>
      <c r="F91" s="26">
        <v>921.5</v>
      </c>
      <c r="G91" s="26">
        <v>1151.7</v>
      </c>
      <c r="H91" s="26">
        <v>825.4</v>
      </c>
      <c r="I91" s="26">
        <v>200.1</v>
      </c>
      <c r="J91" s="26">
        <v>11150.9</v>
      </c>
      <c r="K91" s="26">
        <v>6878.4</v>
      </c>
      <c r="L91" s="26">
        <v>44173.599999999999</v>
      </c>
      <c r="M91" s="26">
        <v>35076.800000000003</v>
      </c>
      <c r="N91" s="26">
        <v>191963.4</v>
      </c>
    </row>
    <row r="92" spans="1:14" x14ac:dyDescent="0.25">
      <c r="A92" s="21"/>
      <c r="B92" s="9" t="s">
        <v>18</v>
      </c>
      <c r="C92" s="26">
        <v>15.5</v>
      </c>
      <c r="D92" s="26">
        <v>14.8</v>
      </c>
      <c r="E92" s="26">
        <v>228.7</v>
      </c>
      <c r="F92" s="26">
        <v>1140.7</v>
      </c>
      <c r="G92" s="26">
        <v>1742.5</v>
      </c>
      <c r="H92" s="26">
        <v>2377.6999999999998</v>
      </c>
      <c r="I92" s="26">
        <v>250.8</v>
      </c>
      <c r="J92" s="26">
        <v>7385.3</v>
      </c>
      <c r="K92" s="26">
        <v>7930.8</v>
      </c>
      <c r="L92" s="26">
        <v>55062.7</v>
      </c>
      <c r="M92" s="26">
        <v>36234.1</v>
      </c>
      <c r="N92" s="26">
        <v>259635.7</v>
      </c>
    </row>
    <row r="93" spans="1:14" x14ac:dyDescent="0.25">
      <c r="A93" s="21"/>
      <c r="B93" s="9" t="s">
        <v>18</v>
      </c>
      <c r="C93" s="26">
        <v>22.3</v>
      </c>
      <c r="D93" s="26">
        <v>13.2</v>
      </c>
      <c r="E93" s="26">
        <v>294.3</v>
      </c>
      <c r="F93" s="26">
        <v>937.5</v>
      </c>
      <c r="G93" s="26">
        <v>1384.8</v>
      </c>
      <c r="H93" s="26">
        <v>3079.2</v>
      </c>
      <c r="I93" s="26">
        <v>181.2</v>
      </c>
      <c r="J93" s="26">
        <v>6956.8</v>
      </c>
      <c r="K93" s="26">
        <v>2543.1</v>
      </c>
      <c r="L93" s="26">
        <v>33593.800000000003</v>
      </c>
      <c r="M93" s="26">
        <v>36574.199999999997</v>
      </c>
      <c r="N93" s="26">
        <v>161921.29999999999</v>
      </c>
    </row>
    <row r="94" spans="1:14" x14ac:dyDescent="0.25">
      <c r="A94" s="21"/>
      <c r="B94" s="9" t="s">
        <v>18</v>
      </c>
      <c r="C94" s="26">
        <v>16.399999999999999</v>
      </c>
      <c r="D94" s="26">
        <v>14.6</v>
      </c>
      <c r="E94" s="26">
        <v>239.7</v>
      </c>
      <c r="F94" s="26">
        <v>1105.3</v>
      </c>
      <c r="G94" s="26">
        <v>1266.3</v>
      </c>
      <c r="H94" s="26">
        <v>1843.1</v>
      </c>
      <c r="I94" s="26">
        <v>260.10000000000002</v>
      </c>
      <c r="J94" s="26">
        <v>9171.5</v>
      </c>
      <c r="K94" s="26">
        <v>2770.7</v>
      </c>
      <c r="L94" s="26">
        <v>36578.300000000003</v>
      </c>
      <c r="M94" s="26">
        <v>26380.3</v>
      </c>
      <c r="N94" s="26">
        <v>133668.6</v>
      </c>
    </row>
    <row r="95" spans="1:14" x14ac:dyDescent="0.25">
      <c r="A95" s="21"/>
      <c r="B95" s="9" t="s">
        <v>18</v>
      </c>
      <c r="C95" s="26">
        <v>20.399999999999999</v>
      </c>
      <c r="D95" s="26">
        <v>12</v>
      </c>
      <c r="E95" s="26">
        <v>244.9</v>
      </c>
      <c r="F95" s="26">
        <v>905.6</v>
      </c>
      <c r="G95" s="26">
        <v>1760.7</v>
      </c>
      <c r="H95" s="26">
        <v>3203.3</v>
      </c>
      <c r="I95" s="26">
        <v>237.8</v>
      </c>
      <c r="J95" s="26">
        <v>8691</v>
      </c>
      <c r="K95" s="26">
        <v>3855.6</v>
      </c>
      <c r="L95" s="26">
        <v>33965.300000000003</v>
      </c>
      <c r="M95" s="26">
        <v>29886.9</v>
      </c>
      <c r="N95" s="26">
        <v>147404.20000000001</v>
      </c>
    </row>
    <row r="96" spans="1:14" x14ac:dyDescent="0.25">
      <c r="A96" s="21"/>
      <c r="B96" s="9" t="s">
        <v>18</v>
      </c>
      <c r="C96" s="26">
        <v>17.100000000000001</v>
      </c>
      <c r="D96" s="26">
        <v>14.6</v>
      </c>
      <c r="E96" s="26">
        <v>248.6</v>
      </c>
      <c r="F96" s="26">
        <v>1051</v>
      </c>
      <c r="G96" s="26">
        <v>1751.4</v>
      </c>
      <c r="H96" s="26">
        <v>1194.9000000000001</v>
      </c>
      <c r="I96" s="26">
        <v>185.3</v>
      </c>
      <c r="J96" s="26">
        <v>15005</v>
      </c>
      <c r="K96" s="26">
        <v>10538.9</v>
      </c>
      <c r="L96" s="26">
        <v>46181.2</v>
      </c>
      <c r="M96" s="26">
        <v>34644</v>
      </c>
      <c r="N96" s="26">
        <v>198887.1</v>
      </c>
    </row>
    <row r="97" spans="1:14" x14ac:dyDescent="0.25">
      <c r="A97" s="21"/>
      <c r="B97" s="9" t="s">
        <v>18</v>
      </c>
      <c r="C97" s="26">
        <v>15.8</v>
      </c>
      <c r="D97" s="26">
        <v>13.9</v>
      </c>
      <c r="E97" s="26">
        <v>218.5</v>
      </c>
      <c r="F97" s="26">
        <v>1110.4000000000001</v>
      </c>
      <c r="G97" s="26">
        <v>2544.3000000000002</v>
      </c>
      <c r="H97" s="26">
        <v>1322.5</v>
      </c>
      <c r="I97" s="26">
        <v>252.4</v>
      </c>
      <c r="J97" s="26">
        <v>10575.9</v>
      </c>
      <c r="K97" s="26">
        <v>11715.3</v>
      </c>
      <c r="L97" s="26">
        <v>45911.7</v>
      </c>
      <c r="M97" s="26">
        <v>77303.100000000006</v>
      </c>
      <c r="N97" s="26">
        <v>307253.59999999998</v>
      </c>
    </row>
    <row r="98" spans="1:14" x14ac:dyDescent="0.25">
      <c r="A98" s="21"/>
      <c r="B98" s="9" t="s">
        <v>18</v>
      </c>
      <c r="C98" s="26">
        <v>18.8</v>
      </c>
      <c r="D98" s="26">
        <v>11.7</v>
      </c>
      <c r="E98" s="26">
        <v>219.7</v>
      </c>
      <c r="F98" s="26">
        <v>1075.2</v>
      </c>
      <c r="G98" s="26">
        <v>2111.6999999999998</v>
      </c>
      <c r="H98" s="26">
        <v>1120.5</v>
      </c>
      <c r="I98" s="26">
        <v>197.5</v>
      </c>
      <c r="J98" s="26">
        <v>11009.2</v>
      </c>
      <c r="K98" s="26">
        <v>6791</v>
      </c>
      <c r="L98" s="26">
        <v>43612.5</v>
      </c>
      <c r="M98" s="26">
        <v>41770.199999999997</v>
      </c>
      <c r="N98" s="26">
        <v>179649.2</v>
      </c>
    </row>
    <row r="99" spans="1:14" x14ac:dyDescent="0.25">
      <c r="A99" s="21"/>
      <c r="B99" s="9" t="s">
        <v>18</v>
      </c>
      <c r="C99" s="26">
        <v>14.7</v>
      </c>
      <c r="D99" s="26">
        <v>13.9</v>
      </c>
      <c r="E99" s="26">
        <v>204.6</v>
      </c>
      <c r="F99" s="26">
        <v>1116.9000000000001</v>
      </c>
      <c r="G99" s="26">
        <v>1919.5</v>
      </c>
      <c r="H99" s="26">
        <v>1164.0999999999999</v>
      </c>
      <c r="I99" s="26">
        <v>325.7</v>
      </c>
      <c r="J99" s="26">
        <v>10968.1</v>
      </c>
      <c r="K99" s="26">
        <v>25680.400000000001</v>
      </c>
      <c r="L99" s="26">
        <v>121621.8</v>
      </c>
      <c r="M99" s="26">
        <v>37434.5</v>
      </c>
      <c r="N99" s="26">
        <v>223846.2</v>
      </c>
    </row>
    <row r="100" spans="1:14" x14ac:dyDescent="0.25">
      <c r="A100" s="63"/>
      <c r="B100" s="57"/>
      <c r="C100" s="62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</row>
    <row r="101" spans="1:14" x14ac:dyDescent="0.25">
      <c r="A101" s="64"/>
      <c r="B101" s="41" t="s">
        <v>13</v>
      </c>
      <c r="C101" s="46">
        <f t="shared" ref="C101:N101" si="30">MEDIAN(C85:C99)</f>
        <v>17.7</v>
      </c>
      <c r="D101" s="47">
        <f t="shared" si="30"/>
        <v>13.9</v>
      </c>
      <c r="E101" s="47">
        <f t="shared" si="30"/>
        <v>234.8</v>
      </c>
      <c r="F101" s="47">
        <f t="shared" si="30"/>
        <v>1073.7</v>
      </c>
      <c r="G101" s="47">
        <f t="shared" si="30"/>
        <v>1742.5</v>
      </c>
      <c r="H101" s="47">
        <f t="shared" si="30"/>
        <v>1322.5</v>
      </c>
      <c r="I101" s="47">
        <f t="shared" si="30"/>
        <v>234.9</v>
      </c>
      <c r="J101" s="47">
        <f t="shared" si="30"/>
        <v>9066.7999999999993</v>
      </c>
      <c r="K101" s="47">
        <f t="shared" si="30"/>
        <v>6878.4</v>
      </c>
      <c r="L101" s="47">
        <f t="shared" si="30"/>
        <v>44890.8</v>
      </c>
      <c r="M101" s="47">
        <f t="shared" si="30"/>
        <v>35392</v>
      </c>
      <c r="N101" s="47">
        <f t="shared" si="30"/>
        <v>196050.1</v>
      </c>
    </row>
    <row r="102" spans="1:14" x14ac:dyDescent="0.25">
      <c r="A102" s="64"/>
      <c r="B102" s="44" t="s">
        <v>36</v>
      </c>
      <c r="C102" s="48">
        <f>_xlfn.QUARTILE.INC(C85:C99,1)</f>
        <v>15.65</v>
      </c>
      <c r="D102" s="49">
        <f t="shared" ref="D102:N102" si="31">_xlfn.QUARTILE.INC(D85:D99,1)</f>
        <v>12.25</v>
      </c>
      <c r="E102" s="49">
        <f t="shared" si="31"/>
        <v>222.5</v>
      </c>
      <c r="F102" s="49">
        <f t="shared" si="31"/>
        <v>917.8</v>
      </c>
      <c r="G102" s="49">
        <f t="shared" si="31"/>
        <v>1367.5</v>
      </c>
      <c r="H102" s="49">
        <f t="shared" si="31"/>
        <v>1074.25</v>
      </c>
      <c r="I102" s="49">
        <f t="shared" si="31"/>
        <v>193.4</v>
      </c>
      <c r="J102" s="49">
        <f t="shared" si="31"/>
        <v>7858.7999999999993</v>
      </c>
      <c r="K102" s="49">
        <f t="shared" si="31"/>
        <v>5092.3500000000004</v>
      </c>
      <c r="L102" s="49">
        <f t="shared" si="31"/>
        <v>40067.800000000003</v>
      </c>
      <c r="M102" s="49">
        <f t="shared" si="31"/>
        <v>32190.799999999999</v>
      </c>
      <c r="N102" s="49">
        <f t="shared" si="31"/>
        <v>170785.25</v>
      </c>
    </row>
    <row r="103" spans="1:14" x14ac:dyDescent="0.25">
      <c r="A103" s="64"/>
      <c r="B103" s="44" t="s">
        <v>37</v>
      </c>
      <c r="C103" s="48">
        <f>_xlfn.QUARTILE.INC(C85:C99,3)</f>
        <v>20.7</v>
      </c>
      <c r="D103" s="49">
        <f t="shared" ref="D103:N103" si="32">_xlfn.QUARTILE.INC(D85:D99,3)</f>
        <v>14.6</v>
      </c>
      <c r="E103" s="49">
        <f t="shared" si="32"/>
        <v>264.64999999999998</v>
      </c>
      <c r="F103" s="49">
        <f t="shared" si="32"/>
        <v>1107.4499999999998</v>
      </c>
      <c r="G103" s="49">
        <f t="shared" si="32"/>
        <v>1854.4</v>
      </c>
      <c r="H103" s="49">
        <f t="shared" si="32"/>
        <v>2277.5</v>
      </c>
      <c r="I103" s="49">
        <f t="shared" si="32"/>
        <v>252.35000000000002</v>
      </c>
      <c r="J103" s="49">
        <f t="shared" si="32"/>
        <v>10772</v>
      </c>
      <c r="K103" s="49">
        <f t="shared" si="32"/>
        <v>10344.75</v>
      </c>
      <c r="L103" s="49">
        <f t="shared" si="32"/>
        <v>46679.75</v>
      </c>
      <c r="M103" s="49">
        <f t="shared" si="32"/>
        <v>36882.35</v>
      </c>
      <c r="N103" s="49">
        <f t="shared" si="32"/>
        <v>220912.75</v>
      </c>
    </row>
    <row r="104" spans="1:14" x14ac:dyDescent="0.25">
      <c r="A104" s="64"/>
      <c r="B104" s="44" t="s">
        <v>38</v>
      </c>
      <c r="C104" s="50">
        <f>_xlfn.PERCENTILE.INC(C85:C99,0.1)</f>
        <v>15.06</v>
      </c>
      <c r="D104" s="18">
        <f t="shared" ref="D104:N104" si="33">_xlfn.PERCENTILE.INC(D85:D99,0.1)</f>
        <v>11.399999999999999</v>
      </c>
      <c r="E104" s="18">
        <f t="shared" si="33"/>
        <v>218.98</v>
      </c>
      <c r="F104" s="18">
        <f t="shared" si="33"/>
        <v>904.52</v>
      </c>
      <c r="G104" s="18">
        <f t="shared" si="33"/>
        <v>1257.5999999999999</v>
      </c>
      <c r="H104" s="18">
        <f t="shared" si="33"/>
        <v>885.88000000000011</v>
      </c>
      <c r="I104" s="18">
        <f t="shared" si="33"/>
        <v>182.84</v>
      </c>
      <c r="J104" s="18">
        <f t="shared" si="33"/>
        <v>6932.02</v>
      </c>
      <c r="K104" s="18">
        <f t="shared" si="33"/>
        <v>3204.6600000000003</v>
      </c>
      <c r="L104" s="18">
        <f t="shared" si="33"/>
        <v>33742.400000000001</v>
      </c>
      <c r="M104" s="18">
        <f t="shared" si="33"/>
        <v>29146.800000000003</v>
      </c>
      <c r="N104" s="18">
        <f t="shared" si="33"/>
        <v>151551.32</v>
      </c>
    </row>
    <row r="105" spans="1:14" x14ac:dyDescent="0.25">
      <c r="A105" s="64"/>
      <c r="B105" s="44" t="s">
        <v>39</v>
      </c>
      <c r="C105" s="50">
        <f>_xlfn.PERCENTILE.INC(C85:C99,0.9)</f>
        <v>22.36</v>
      </c>
      <c r="D105" s="18">
        <f t="shared" ref="D105:N105" si="34">_xlfn.PERCENTILE.INC(D85:D99,0.9)</f>
        <v>15.34</v>
      </c>
      <c r="E105" s="18">
        <f t="shared" si="34"/>
        <v>286.91999999999996</v>
      </c>
      <c r="F105" s="18">
        <f t="shared" si="34"/>
        <v>1114.3000000000002</v>
      </c>
      <c r="G105" s="18">
        <f t="shared" si="34"/>
        <v>2106.1799999999998</v>
      </c>
      <c r="H105" s="18">
        <f t="shared" si="34"/>
        <v>2798.5999999999995</v>
      </c>
      <c r="I105" s="18">
        <f t="shared" si="34"/>
        <v>258.90000000000003</v>
      </c>
      <c r="J105" s="18">
        <f t="shared" si="34"/>
        <v>11094.22</v>
      </c>
      <c r="K105" s="18">
        <f t="shared" si="34"/>
        <v>11335.779999999999</v>
      </c>
      <c r="L105" s="18">
        <f t="shared" si="34"/>
        <v>53661.54</v>
      </c>
      <c r="M105" s="18">
        <f t="shared" si="34"/>
        <v>40035.919999999998</v>
      </c>
      <c r="N105" s="18">
        <f t="shared" si="34"/>
        <v>288206.43999999994</v>
      </c>
    </row>
    <row r="106" spans="1:14" x14ac:dyDescent="0.25">
      <c r="A106" s="64"/>
      <c r="B106" s="10" t="s">
        <v>12</v>
      </c>
      <c r="C106" s="51">
        <f>AVERAGE(C85:C99)</f>
        <v>18.386666666666667</v>
      </c>
      <c r="D106" s="52">
        <f t="shared" ref="D106:N106" si="35">AVERAGE(D85:D99)</f>
        <v>13.493333333333334</v>
      </c>
      <c r="E106" s="52">
        <f t="shared" si="35"/>
        <v>244.42</v>
      </c>
      <c r="F106" s="52">
        <f t="shared" si="35"/>
        <v>1021.74</v>
      </c>
      <c r="G106" s="52">
        <f t="shared" si="35"/>
        <v>1689.0466666666666</v>
      </c>
      <c r="H106" s="52">
        <f t="shared" si="35"/>
        <v>1688.1266666666666</v>
      </c>
      <c r="I106" s="52">
        <f t="shared" si="35"/>
        <v>228.61333333333334</v>
      </c>
      <c r="J106" s="52">
        <f t="shared" si="35"/>
        <v>9440.8866666666654</v>
      </c>
      <c r="K106" s="52">
        <f t="shared" si="35"/>
        <v>8181.5599999999995</v>
      </c>
      <c r="L106" s="52">
        <f t="shared" si="35"/>
        <v>48422.14666666666</v>
      </c>
      <c r="M106" s="52">
        <f t="shared" si="35"/>
        <v>37105.493333333325</v>
      </c>
      <c r="N106" s="52">
        <f t="shared" si="35"/>
        <v>212565.01333333337</v>
      </c>
    </row>
    <row r="107" spans="1:14" x14ac:dyDescent="0.25">
      <c r="A107" s="64"/>
      <c r="B107" s="34" t="s">
        <v>34</v>
      </c>
      <c r="C107" s="53">
        <f>_xlfn.STDEV.S(C85:C99)</f>
        <v>3.2368120706881474</v>
      </c>
      <c r="D107" s="54">
        <f t="shared" ref="D107:N107" si="36">_xlfn.STDEV.S(D85:D99)</f>
        <v>1.6113289398446664</v>
      </c>
      <c r="E107" s="54">
        <f t="shared" si="36"/>
        <v>28.840650874367338</v>
      </c>
      <c r="F107" s="54">
        <f t="shared" si="36"/>
        <v>98.889525662297956</v>
      </c>
      <c r="G107" s="54">
        <f t="shared" si="36"/>
        <v>382.19608442837409</v>
      </c>
      <c r="H107" s="54">
        <f t="shared" si="36"/>
        <v>796.25201364774944</v>
      </c>
      <c r="I107" s="54">
        <f t="shared" si="36"/>
        <v>40.635819291898088</v>
      </c>
      <c r="J107" s="54">
        <f t="shared" si="36"/>
        <v>2191.6125220833201</v>
      </c>
      <c r="K107" s="54">
        <f t="shared" si="36"/>
        <v>5640.8480898328971</v>
      </c>
      <c r="L107" s="54">
        <f t="shared" si="36"/>
        <v>21262.694413384037</v>
      </c>
      <c r="M107" s="54">
        <f t="shared" si="36"/>
        <v>11792.517990686607</v>
      </c>
      <c r="N107" s="54">
        <f t="shared" si="36"/>
        <v>73535.09376523034</v>
      </c>
    </row>
    <row r="108" spans="1:14" x14ac:dyDescent="0.25">
      <c r="A108" s="64"/>
      <c r="B108" s="45" t="s">
        <v>14</v>
      </c>
      <c r="C108" s="55">
        <f>MAX(C85:C99)</f>
        <v>25.3</v>
      </c>
      <c r="D108" s="56">
        <f t="shared" ref="D108:N108" si="37">MAX(D85:D99)</f>
        <v>15.9</v>
      </c>
      <c r="E108" s="56">
        <f t="shared" si="37"/>
        <v>294.3</v>
      </c>
      <c r="F108" s="56">
        <f t="shared" si="37"/>
        <v>1140.7</v>
      </c>
      <c r="G108" s="56">
        <f t="shared" si="37"/>
        <v>2544.3000000000002</v>
      </c>
      <c r="H108" s="56">
        <f t="shared" si="37"/>
        <v>3203.3</v>
      </c>
      <c r="I108" s="56">
        <f t="shared" si="37"/>
        <v>325.7</v>
      </c>
      <c r="J108" s="56">
        <f t="shared" si="37"/>
        <v>15005</v>
      </c>
      <c r="K108" s="56">
        <f t="shared" si="37"/>
        <v>25680.400000000001</v>
      </c>
      <c r="L108" s="56">
        <f t="shared" si="37"/>
        <v>121621.8</v>
      </c>
      <c r="M108" s="56">
        <f t="shared" si="37"/>
        <v>77303.100000000006</v>
      </c>
      <c r="N108" s="56">
        <f t="shared" si="37"/>
        <v>425709.4</v>
      </c>
    </row>
    <row r="109" spans="1:14" x14ac:dyDescent="0.25">
      <c r="A109" s="64"/>
      <c r="B109" s="45" t="s">
        <v>15</v>
      </c>
      <c r="C109" s="55">
        <f>MIN(C85:C99)</f>
        <v>14.7</v>
      </c>
      <c r="D109" s="56">
        <f t="shared" ref="D109:N109" si="38">MIN(D85:D99)</f>
        <v>10.6</v>
      </c>
      <c r="E109" s="56">
        <f t="shared" si="38"/>
        <v>204.6</v>
      </c>
      <c r="F109" s="56">
        <f t="shared" si="38"/>
        <v>868.2</v>
      </c>
      <c r="G109" s="56">
        <f t="shared" si="38"/>
        <v>1151.7</v>
      </c>
      <c r="H109" s="56">
        <f t="shared" si="38"/>
        <v>809.6</v>
      </c>
      <c r="I109" s="56">
        <f t="shared" si="38"/>
        <v>176.7</v>
      </c>
      <c r="J109" s="56">
        <f t="shared" si="38"/>
        <v>6783</v>
      </c>
      <c r="K109" s="56">
        <f t="shared" si="38"/>
        <v>2543.1</v>
      </c>
      <c r="L109" s="56">
        <f t="shared" si="38"/>
        <v>32563.5</v>
      </c>
      <c r="M109" s="56">
        <f t="shared" si="38"/>
        <v>26380.3</v>
      </c>
      <c r="N109" s="56">
        <f t="shared" si="38"/>
        <v>133668.6</v>
      </c>
    </row>
    <row r="110" spans="1:14" ht="15.75" thickBot="1" x14ac:dyDescent="0.3">
      <c r="A110" s="65"/>
      <c r="B110" s="59" t="s">
        <v>35</v>
      </c>
      <c r="C110" s="60">
        <f>C107/C106</f>
        <v>0.17604126562843442</v>
      </c>
      <c r="D110" s="61">
        <f t="shared" ref="D110:N110" si="39">D107/D106</f>
        <v>0.11941667044303357</v>
      </c>
      <c r="E110" s="61">
        <f t="shared" si="39"/>
        <v>0.11799628047773235</v>
      </c>
      <c r="F110" s="61">
        <f t="shared" si="39"/>
        <v>9.6785410830835583E-2</v>
      </c>
      <c r="G110" s="61">
        <f t="shared" si="39"/>
        <v>0.22627917390976415</v>
      </c>
      <c r="H110" s="61">
        <f t="shared" si="39"/>
        <v>0.47167788375738956</v>
      </c>
      <c r="I110" s="61">
        <f t="shared" si="39"/>
        <v>0.17774912206300925</v>
      </c>
      <c r="J110" s="61">
        <f t="shared" si="39"/>
        <v>0.23214053928020748</v>
      </c>
      <c r="K110" s="61">
        <f t="shared" si="39"/>
        <v>0.68945874501108562</v>
      </c>
      <c r="L110" s="61">
        <f t="shared" si="39"/>
        <v>0.43911094152339741</v>
      </c>
      <c r="M110" s="61">
        <f t="shared" si="39"/>
        <v>0.31781057011558245</v>
      </c>
      <c r="N110" s="61">
        <f t="shared" si="39"/>
        <v>0.34594166091630724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12</vt:i4>
      </vt:variant>
    </vt:vector>
  </HeadingPairs>
  <TitlesOfParts>
    <vt:vector size="15" baseType="lpstr">
      <vt:lpstr>production - F</vt:lpstr>
      <vt:lpstr>pollen - F</vt:lpstr>
      <vt:lpstr>atomic ratios</vt:lpstr>
      <vt:lpstr>ostatC</vt:lpstr>
      <vt:lpstr>ostatCa</vt:lpstr>
      <vt:lpstr>ostatCu</vt:lpstr>
      <vt:lpstr>ostatFe</vt:lpstr>
      <vt:lpstr>ostatK</vt:lpstr>
      <vt:lpstr>ostatMg</vt:lpstr>
      <vt:lpstr>ostatMn</vt:lpstr>
      <vt:lpstr>ostatN</vt:lpstr>
      <vt:lpstr>ostatNa</vt:lpstr>
      <vt:lpstr>ostatP</vt:lpstr>
      <vt:lpstr>ostatS</vt:lpstr>
      <vt:lpstr>ostatZn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Filipiak</dc:creator>
  <cp:lastModifiedBy>Michał Filipiak</cp:lastModifiedBy>
  <dcterms:created xsi:type="dcterms:W3CDTF">2017-11-14T10:08:16Z</dcterms:created>
  <dcterms:modified xsi:type="dcterms:W3CDTF">2019-03-06T16:28:15Z</dcterms:modified>
</cp:coreProperties>
</file>