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Dropbox\Merry@work\Publications\Submitted\1 - TPS family\Community context TPS\ccTPS manuscript\2 - Revision eLife\SchumanAllmannBaldwin_revised_data_submission\"/>
    </mc:Choice>
  </mc:AlternateContent>
  <bookViews>
    <workbookView xWindow="0" yWindow="0" windowWidth="23040" windowHeight="9348" firstSheet="5" activeTab="8"/>
  </bookViews>
  <sheets>
    <sheet name="Summarized data-glasshouse" sheetId="1" r:id="rId1"/>
    <sheet name="Stats" sheetId="15" r:id="rId2"/>
    <sheet name="Stats batch 2 0-3 h" sheetId="20" r:id="rId3"/>
    <sheet name="Batch 4 stats" sheetId="21" r:id="rId4"/>
    <sheet name="Summarized data-field" sheetId="4" r:id="rId5"/>
    <sheet name="TPI protein STATS" sheetId="12" r:id="rId6"/>
    <sheet name="Total GLVs % Tetralin STATS" sheetId="18" r:id="rId7"/>
    <sheet name="TAB TBF % Tetralin STATS" sheetId="19" r:id="rId8"/>
    <sheet name="Org, graphs, tables" sheetId="3" r:id="rId9"/>
    <sheet name="Sheet1" sheetId="5" r:id="rId10"/>
  </sheets>
  <definedNames>
    <definedName name="_xlnm._FilterDatabase" localSheetId="5" hidden="1">'TPI protein STATS'!$R$2:$S$70</definedName>
    <definedName name="_xlnm.Print_Area" localSheetId="2">'Stats batch 2 0-3 h'!$B$1:$G$49</definedName>
    <definedName name="_xlnm.Print_Titles" localSheetId="2">'Stats batch 2 0-3 h'!$B:$D,'Stats batch 2 0-3 h'!$1:$1</definedName>
  </definedNames>
  <calcPr calcId="152511"/>
</workbook>
</file>

<file path=xl/calcChain.xml><?xml version="1.0" encoding="utf-8"?>
<calcChain xmlns="http://schemas.openxmlformats.org/spreadsheetml/2006/main">
  <c r="O17" i="3" l="1"/>
  <c r="C12" i="3"/>
  <c r="C10" i="3"/>
  <c r="C7" i="3"/>
  <c r="C5" i="3"/>
  <c r="S47" i="1" l="1"/>
  <c r="V47" i="1"/>
  <c r="U47" i="1"/>
  <c r="R47" i="1"/>
  <c r="J66" i="1"/>
  <c r="G66" i="1"/>
  <c r="AI7" i="19" l="1"/>
  <c r="AJ7" i="19" s="1"/>
  <c r="AK7" i="19"/>
  <c r="AI8" i="19"/>
  <c r="AJ8" i="19"/>
  <c r="AK8" i="19"/>
  <c r="AI9" i="19"/>
  <c r="AJ9" i="19" s="1"/>
  <c r="AK9" i="19"/>
  <c r="AI10" i="19"/>
  <c r="AJ10" i="19"/>
  <c r="AK10" i="19"/>
  <c r="AI11" i="19"/>
  <c r="AJ11" i="19" s="1"/>
  <c r="AK11" i="19"/>
  <c r="AI12" i="19"/>
  <c r="AJ12" i="19"/>
  <c r="AK12" i="19"/>
  <c r="AI13" i="19"/>
  <c r="AJ13" i="19" s="1"/>
  <c r="AK13" i="19"/>
  <c r="AI14" i="19"/>
  <c r="AJ14" i="19"/>
  <c r="AK14" i="19"/>
  <c r="AI15" i="19"/>
  <c r="AJ15" i="19" s="1"/>
  <c r="AK15" i="19"/>
  <c r="AI16" i="19"/>
  <c r="AJ16" i="19"/>
  <c r="AK16" i="19"/>
  <c r="AI17" i="19"/>
  <c r="AJ17" i="19" s="1"/>
  <c r="AK17" i="19"/>
  <c r="AI18" i="19"/>
  <c r="AJ18" i="19"/>
  <c r="AK18" i="19"/>
  <c r="AI19" i="19"/>
  <c r="AJ19" i="19" s="1"/>
  <c r="AK19" i="19"/>
  <c r="AI20" i="19"/>
  <c r="AJ20" i="19"/>
  <c r="AK20" i="19"/>
  <c r="AI21" i="19"/>
  <c r="AJ21" i="19" s="1"/>
  <c r="AK21" i="19"/>
  <c r="AI22" i="19"/>
  <c r="AJ22" i="19"/>
  <c r="AK22" i="19"/>
  <c r="AI23" i="19"/>
  <c r="AJ23" i="19" s="1"/>
  <c r="AK23" i="19"/>
  <c r="AI24" i="19"/>
  <c r="AJ24" i="19"/>
  <c r="AK24" i="19"/>
  <c r="AI25" i="19"/>
  <c r="AJ25" i="19" s="1"/>
  <c r="AK25" i="19"/>
  <c r="AI26" i="19"/>
  <c r="AJ26" i="19"/>
  <c r="AK26" i="19"/>
  <c r="AI27" i="19"/>
  <c r="AJ27" i="19" s="1"/>
  <c r="AK27" i="19"/>
  <c r="AI28" i="19"/>
  <c r="AJ28" i="19"/>
  <c r="AK28" i="19"/>
  <c r="AI29" i="19"/>
  <c r="AJ29" i="19" s="1"/>
  <c r="AK29" i="19"/>
  <c r="AI30" i="19"/>
  <c r="AJ30" i="19"/>
  <c r="AK30" i="19"/>
  <c r="AI31" i="19"/>
  <c r="AJ31" i="19" s="1"/>
  <c r="AK31" i="19"/>
  <c r="AK4" i="18" l="1"/>
  <c r="AL4" i="18" s="1"/>
  <c r="AM4" i="18"/>
  <c r="AK5" i="18"/>
  <c r="AL5" i="18"/>
  <c r="AM5" i="18"/>
  <c r="AK6" i="18"/>
  <c r="AL6" i="18" s="1"/>
  <c r="AM6" i="18"/>
  <c r="AK7" i="18"/>
  <c r="AL7" i="18" s="1"/>
  <c r="AM7" i="18"/>
  <c r="AK8" i="18"/>
  <c r="AL8" i="18" s="1"/>
  <c r="AM8" i="18"/>
  <c r="AK9" i="18"/>
  <c r="AL9" i="18" s="1"/>
  <c r="AM9" i="18"/>
  <c r="AK10" i="18"/>
  <c r="AL10" i="18" s="1"/>
  <c r="AM10" i="18"/>
  <c r="AK11" i="18"/>
  <c r="AL11" i="18" s="1"/>
  <c r="AM11" i="18"/>
  <c r="AK12" i="18"/>
  <c r="AL12" i="18" s="1"/>
  <c r="AM12" i="18"/>
  <c r="AK13" i="18"/>
  <c r="AL13" i="18"/>
  <c r="AM13" i="18"/>
  <c r="AK14" i="18"/>
  <c r="AL14" i="18" s="1"/>
  <c r="AM14" i="18"/>
  <c r="AK15" i="18"/>
  <c r="AL15" i="18" s="1"/>
  <c r="AM15" i="18"/>
  <c r="AK16" i="18"/>
  <c r="AL16" i="18" s="1"/>
  <c r="AM16" i="18"/>
  <c r="AK17" i="18"/>
  <c r="AL17" i="18" s="1"/>
  <c r="AM17" i="18"/>
  <c r="AK18" i="18"/>
  <c r="AL18" i="18" s="1"/>
  <c r="AM18" i="18"/>
  <c r="AK19" i="18"/>
  <c r="AL19" i="18"/>
  <c r="AM19" i="18"/>
  <c r="AK20" i="18"/>
  <c r="AL20" i="18" s="1"/>
  <c r="AM20" i="18"/>
  <c r="AK21" i="18"/>
  <c r="AL21" i="18"/>
  <c r="AM21" i="18"/>
  <c r="AK22" i="18"/>
  <c r="AL22" i="18" s="1"/>
  <c r="AM22" i="18"/>
  <c r="AK23" i="18"/>
  <c r="AL23" i="18" s="1"/>
  <c r="AM23" i="18"/>
  <c r="AK24" i="18"/>
  <c r="AL24" i="18" s="1"/>
  <c r="AM24" i="18"/>
  <c r="AK25" i="18"/>
  <c r="AL25" i="18" s="1"/>
  <c r="AM25" i="18"/>
  <c r="AK26" i="18"/>
  <c r="AL26" i="18" s="1"/>
  <c r="AM26" i="18"/>
  <c r="AK27" i="18"/>
  <c r="AL27" i="18" s="1"/>
  <c r="AM27" i="18"/>
  <c r="AK28" i="18"/>
  <c r="AL28" i="18" s="1"/>
  <c r="AM28" i="18"/>
  <c r="AK29" i="18"/>
  <c r="AL29" i="18"/>
  <c r="AM29" i="18"/>
  <c r="AM3" i="18"/>
  <c r="AK3" i="18"/>
  <c r="AL3" i="18" s="1"/>
  <c r="AI4" i="21" l="1"/>
  <c r="AJ4" i="21" s="1"/>
  <c r="AK4" i="21"/>
  <c r="AI5" i="21"/>
  <c r="AJ5" i="21" s="1"/>
  <c r="AK5" i="21"/>
  <c r="AI6" i="21"/>
  <c r="AJ6" i="21" s="1"/>
  <c r="AK6" i="21"/>
  <c r="AI7" i="21"/>
  <c r="AJ7" i="21" s="1"/>
  <c r="AK7" i="21"/>
  <c r="AI8" i="21"/>
  <c r="AJ8" i="21"/>
  <c r="AK8" i="21"/>
  <c r="AI9" i="21"/>
  <c r="AJ9" i="21" s="1"/>
  <c r="AK9" i="21"/>
  <c r="AI10" i="21"/>
  <c r="AJ10" i="21" s="1"/>
  <c r="AK10" i="21"/>
  <c r="AI11" i="21"/>
  <c r="AJ11" i="21" s="1"/>
  <c r="AK11" i="21"/>
  <c r="AI12" i="21"/>
  <c r="AJ12" i="21"/>
  <c r="AK12" i="21"/>
  <c r="AI13" i="21"/>
  <c r="AJ13" i="21" s="1"/>
  <c r="AK13" i="21"/>
  <c r="AI14" i="21"/>
  <c r="AJ14" i="21" s="1"/>
  <c r="AK14" i="21"/>
  <c r="AI15" i="21"/>
  <c r="AJ15" i="21" s="1"/>
  <c r="AK15" i="21"/>
  <c r="AI16" i="21"/>
  <c r="AJ16" i="21"/>
  <c r="AK16" i="21"/>
  <c r="AI17" i="21"/>
  <c r="AJ17" i="21" s="1"/>
  <c r="AK17" i="21"/>
  <c r="AI18" i="21"/>
  <c r="AJ18" i="21" s="1"/>
  <c r="AK18" i="21"/>
  <c r="AI19" i="21"/>
  <c r="AJ19" i="21" s="1"/>
  <c r="AK19" i="21"/>
  <c r="AI20" i="21"/>
  <c r="AJ20" i="21"/>
  <c r="AK20" i="21"/>
  <c r="AI21" i="21"/>
  <c r="AJ21" i="21" s="1"/>
  <c r="AK21" i="21"/>
  <c r="AI22" i="21"/>
  <c r="AJ22" i="21" s="1"/>
  <c r="AK22" i="21"/>
  <c r="AI23" i="21"/>
  <c r="AJ23" i="21" s="1"/>
  <c r="AK23" i="21"/>
  <c r="AI24" i="21"/>
  <c r="AJ24" i="21"/>
  <c r="AK24" i="21"/>
  <c r="AI25" i="21"/>
  <c r="AJ25" i="21" s="1"/>
  <c r="AK25" i="21"/>
  <c r="AK3" i="21"/>
  <c r="AI3" i="21"/>
  <c r="AJ3" i="21" s="1"/>
  <c r="L30" i="21" l="1"/>
  <c r="O30" i="21" s="1"/>
  <c r="K30" i="21"/>
  <c r="J30" i="21"/>
  <c r="M30" i="21" s="1"/>
  <c r="L29" i="21"/>
  <c r="O29" i="21" s="1"/>
  <c r="K29" i="21"/>
  <c r="J29" i="21"/>
  <c r="M29" i="21" s="1"/>
  <c r="L28" i="21"/>
  <c r="O28" i="21" s="1"/>
  <c r="K28" i="21"/>
  <c r="J28" i="21"/>
  <c r="M28" i="21" s="1"/>
  <c r="L27" i="21"/>
  <c r="O27" i="21" s="1"/>
  <c r="K27" i="21"/>
  <c r="J27" i="21"/>
  <c r="M27" i="21" s="1"/>
  <c r="L26" i="21"/>
  <c r="O26" i="21" s="1"/>
  <c r="K26" i="21"/>
  <c r="J26" i="21"/>
  <c r="M26" i="21" s="1"/>
  <c r="L25" i="21"/>
  <c r="O25" i="21" s="1"/>
  <c r="K25" i="21"/>
  <c r="J25" i="21"/>
  <c r="M25" i="21" s="1"/>
  <c r="L24" i="21"/>
  <c r="O24" i="21" s="1"/>
  <c r="K24" i="21"/>
  <c r="J24" i="21"/>
  <c r="M24" i="21" s="1"/>
  <c r="L23" i="21"/>
  <c r="O23" i="21" s="1"/>
  <c r="K23" i="21"/>
  <c r="J23" i="21"/>
  <c r="M23" i="21" s="1"/>
  <c r="L22" i="21"/>
  <c r="O22" i="21" s="1"/>
  <c r="K22" i="21"/>
  <c r="J22" i="21"/>
  <c r="M22" i="21" s="1"/>
  <c r="L21" i="21"/>
  <c r="O21" i="21" s="1"/>
  <c r="K21" i="21"/>
  <c r="J21" i="21"/>
  <c r="M21" i="21" s="1"/>
  <c r="L20" i="21"/>
  <c r="O20" i="21" s="1"/>
  <c r="K20" i="21"/>
  <c r="J20" i="21"/>
  <c r="M20" i="21" s="1"/>
  <c r="V19" i="21"/>
  <c r="L19" i="21"/>
  <c r="K19" i="21"/>
  <c r="N19" i="21" s="1"/>
  <c r="J19" i="21"/>
  <c r="M19" i="21" s="1"/>
  <c r="V18" i="21"/>
  <c r="L18" i="21"/>
  <c r="O18" i="21" s="1"/>
  <c r="K18" i="21"/>
  <c r="J18" i="21"/>
  <c r="M18" i="21" s="1"/>
  <c r="V17" i="21"/>
  <c r="L17" i="21"/>
  <c r="O17" i="21" s="1"/>
  <c r="K17" i="21"/>
  <c r="J17" i="21"/>
  <c r="M17" i="21" s="1"/>
  <c r="V16" i="21"/>
  <c r="W16" i="21" s="1"/>
  <c r="L16" i="21"/>
  <c r="O16" i="21" s="1"/>
  <c r="K16" i="21"/>
  <c r="J16" i="21"/>
  <c r="M16" i="21" s="1"/>
  <c r="V15" i="21"/>
  <c r="L15" i="21"/>
  <c r="O15" i="21" s="1"/>
  <c r="K15" i="21"/>
  <c r="N15" i="21" s="1"/>
  <c r="J15" i="21"/>
  <c r="M15" i="21" s="1"/>
  <c r="V14" i="21"/>
  <c r="L14" i="21"/>
  <c r="O14" i="21" s="1"/>
  <c r="K14" i="21"/>
  <c r="J14" i="21"/>
  <c r="M14" i="21" s="1"/>
  <c r="V13" i="21"/>
  <c r="L13" i="21"/>
  <c r="O13" i="21" s="1"/>
  <c r="K13" i="21"/>
  <c r="J13" i="21"/>
  <c r="M13" i="21" s="1"/>
  <c r="V12" i="21"/>
  <c r="L12" i="21"/>
  <c r="O12" i="21" s="1"/>
  <c r="K12" i="21"/>
  <c r="J12" i="21"/>
  <c r="M12" i="21" s="1"/>
  <c r="V11" i="21"/>
  <c r="L11" i="21"/>
  <c r="O11" i="21" s="1"/>
  <c r="K11" i="21"/>
  <c r="N11" i="21" s="1"/>
  <c r="J11" i="21"/>
  <c r="M11" i="21" s="1"/>
  <c r="V10" i="21"/>
  <c r="L10" i="21"/>
  <c r="O10" i="21" s="1"/>
  <c r="K10" i="21"/>
  <c r="J10" i="21"/>
  <c r="M10" i="21" s="1"/>
  <c r="V9" i="21"/>
  <c r="L9" i="21"/>
  <c r="O9" i="21" s="1"/>
  <c r="K9" i="21"/>
  <c r="J9" i="21"/>
  <c r="M9" i="21" s="1"/>
  <c r="V8" i="21"/>
  <c r="L8" i="21"/>
  <c r="O8" i="21" s="1"/>
  <c r="K8" i="21"/>
  <c r="J8" i="21"/>
  <c r="M8" i="21" s="1"/>
  <c r="V7" i="21"/>
  <c r="L7" i="21"/>
  <c r="O7" i="21" s="1"/>
  <c r="K7" i="21"/>
  <c r="N7" i="21" s="1"/>
  <c r="J7" i="21"/>
  <c r="M7" i="21" s="1"/>
  <c r="V6" i="21"/>
  <c r="L6" i="21"/>
  <c r="O6" i="21" s="1"/>
  <c r="K6" i="21"/>
  <c r="J6" i="21"/>
  <c r="M6" i="21" s="1"/>
  <c r="V5" i="21"/>
  <c r="L5" i="21"/>
  <c r="O5" i="21" s="1"/>
  <c r="K5" i="21"/>
  <c r="J5" i="21"/>
  <c r="M5" i="21" s="1"/>
  <c r="V4" i="21"/>
  <c r="W5" i="21" s="1"/>
  <c r="L4" i="21"/>
  <c r="O4" i="21" s="1"/>
  <c r="K4" i="21"/>
  <c r="N4" i="21" s="1"/>
  <c r="J4" i="21"/>
  <c r="M4" i="21" s="1"/>
  <c r="L3" i="21"/>
  <c r="O3" i="21" s="1"/>
  <c r="K3" i="21"/>
  <c r="N3" i="21" s="1"/>
  <c r="J3" i="21"/>
  <c r="M3" i="21" s="1"/>
  <c r="AK494" i="20"/>
  <c r="AJ494" i="20"/>
  <c r="AI494" i="20"/>
  <c r="AH494" i="20"/>
  <c r="AG494" i="20"/>
  <c r="AF494" i="20"/>
  <c r="AK493" i="20"/>
  <c r="AJ493" i="20"/>
  <c r="AI493" i="20"/>
  <c r="AH493" i="20"/>
  <c r="AG493" i="20"/>
  <c r="AF493" i="20"/>
  <c r="AK492" i="20"/>
  <c r="AJ492" i="20"/>
  <c r="AI492" i="20"/>
  <c r="AH492" i="20"/>
  <c r="AG492" i="20"/>
  <c r="AF492" i="20"/>
  <c r="AK491" i="20"/>
  <c r="AJ491" i="20"/>
  <c r="AI491" i="20"/>
  <c r="AH491" i="20"/>
  <c r="AG491" i="20"/>
  <c r="AF491" i="20"/>
  <c r="AK490" i="20"/>
  <c r="AJ490" i="20"/>
  <c r="AI490" i="20"/>
  <c r="AH490" i="20"/>
  <c r="AG490" i="20"/>
  <c r="AF490" i="20"/>
  <c r="AK489" i="20"/>
  <c r="AJ489" i="20"/>
  <c r="AI489" i="20"/>
  <c r="AH489" i="20"/>
  <c r="AG489" i="20"/>
  <c r="AF489" i="20"/>
  <c r="AK488" i="20"/>
  <c r="AJ488" i="20"/>
  <c r="AI488" i="20"/>
  <c r="AH488" i="20"/>
  <c r="AG488" i="20"/>
  <c r="AF488" i="20"/>
  <c r="AK487" i="20"/>
  <c r="AJ487" i="20"/>
  <c r="AI487" i="20"/>
  <c r="AH487" i="20"/>
  <c r="AG487" i="20"/>
  <c r="AF487" i="20"/>
  <c r="AK486" i="20"/>
  <c r="AJ486" i="20"/>
  <c r="AI486" i="20"/>
  <c r="AH486" i="20"/>
  <c r="AG486" i="20"/>
  <c r="AF486" i="20"/>
  <c r="AK485" i="20"/>
  <c r="AJ485" i="20"/>
  <c r="AI485" i="20"/>
  <c r="AH485" i="20"/>
  <c r="AG485" i="20"/>
  <c r="AF485" i="20"/>
  <c r="AK484" i="20"/>
  <c r="AJ484" i="20"/>
  <c r="AI484" i="20"/>
  <c r="AH484" i="20"/>
  <c r="AG484" i="20"/>
  <c r="AF484" i="20"/>
  <c r="AK483" i="20"/>
  <c r="AJ483" i="20"/>
  <c r="AI483" i="20"/>
  <c r="AH483" i="20"/>
  <c r="AG483" i="20"/>
  <c r="AF483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29" i="20"/>
  <c r="AT28" i="20"/>
  <c r="AR28" i="20"/>
  <c r="AS28" i="20" s="1"/>
  <c r="N28" i="20"/>
  <c r="AT27" i="20"/>
  <c r="AR27" i="20"/>
  <c r="AS27" i="20" s="1"/>
  <c r="N27" i="20"/>
  <c r="AT26" i="20"/>
  <c r="AR26" i="20"/>
  <c r="AS26" i="20" s="1"/>
  <c r="N26" i="20"/>
  <c r="AT25" i="20"/>
  <c r="AR25" i="20"/>
  <c r="AS25" i="20" s="1"/>
  <c r="N25" i="20"/>
  <c r="AT24" i="20"/>
  <c r="AR24" i="20"/>
  <c r="AS24" i="20" s="1"/>
  <c r="N24" i="20"/>
  <c r="AT23" i="20"/>
  <c r="AR23" i="20"/>
  <c r="AS23" i="20" s="1"/>
  <c r="N23" i="20"/>
  <c r="AT22" i="20"/>
  <c r="AR22" i="20"/>
  <c r="AS22" i="20" s="1"/>
  <c r="N22" i="20"/>
  <c r="AT21" i="20"/>
  <c r="AR21" i="20"/>
  <c r="AS21" i="20" s="1"/>
  <c r="N21" i="20"/>
  <c r="AT20" i="20"/>
  <c r="AR20" i="20"/>
  <c r="AS20" i="20" s="1"/>
  <c r="N20" i="20"/>
  <c r="AT19" i="20"/>
  <c r="AR19" i="20"/>
  <c r="AS19" i="20" s="1"/>
  <c r="N19" i="20"/>
  <c r="AT18" i="20"/>
  <c r="AR18" i="20"/>
  <c r="AS18" i="20" s="1"/>
  <c r="N18" i="20"/>
  <c r="AT17" i="20"/>
  <c r="AR17" i="20"/>
  <c r="AS17" i="20" s="1"/>
  <c r="N17" i="20"/>
  <c r="AT16" i="20"/>
  <c r="AR16" i="20"/>
  <c r="AS16" i="20" s="1"/>
  <c r="N16" i="20"/>
  <c r="AT15" i="20"/>
  <c r="AR15" i="20"/>
  <c r="AS15" i="20" s="1"/>
  <c r="N15" i="20"/>
  <c r="AT14" i="20"/>
  <c r="AR14" i="20"/>
  <c r="AS14" i="20" s="1"/>
  <c r="N14" i="20"/>
  <c r="AT13" i="20"/>
  <c r="AR13" i="20"/>
  <c r="AS13" i="20" s="1"/>
  <c r="N13" i="20"/>
  <c r="AT12" i="20"/>
  <c r="AR12" i="20"/>
  <c r="AS12" i="20" s="1"/>
  <c r="N12" i="20"/>
  <c r="AT11" i="20"/>
  <c r="AR11" i="20"/>
  <c r="AS11" i="20" s="1"/>
  <c r="N11" i="20"/>
  <c r="AT10" i="20"/>
  <c r="AR10" i="20"/>
  <c r="AS10" i="20" s="1"/>
  <c r="N10" i="20"/>
  <c r="AT9" i="20"/>
  <c r="AR9" i="20"/>
  <c r="AS9" i="20" s="1"/>
  <c r="N9" i="20"/>
  <c r="AT8" i="20"/>
  <c r="AR8" i="20"/>
  <c r="AS8" i="20" s="1"/>
  <c r="N8" i="20"/>
  <c r="AT7" i="20"/>
  <c r="AR7" i="20"/>
  <c r="AS7" i="20" s="1"/>
  <c r="N7" i="20"/>
  <c r="AT6" i="20"/>
  <c r="AR6" i="20"/>
  <c r="AS6" i="20" s="1"/>
  <c r="AT5" i="20"/>
  <c r="AR5" i="20"/>
  <c r="AS5" i="20" s="1"/>
  <c r="N5" i="20"/>
  <c r="AT4" i="20"/>
  <c r="AR4" i="20"/>
  <c r="AS4" i="20" s="1"/>
  <c r="N4" i="20"/>
  <c r="AT3" i="20"/>
  <c r="AR3" i="20"/>
  <c r="AS3" i="20" s="1"/>
  <c r="N3" i="20"/>
  <c r="N2" i="20"/>
  <c r="P22" i="21" l="1"/>
  <c r="Q22" i="21" s="1"/>
  <c r="P26" i="21"/>
  <c r="Q26" i="21" s="1"/>
  <c r="W8" i="21"/>
  <c r="P24" i="21"/>
  <c r="Q24" i="21" s="1"/>
  <c r="P23" i="21"/>
  <c r="Q23" i="21" s="1"/>
  <c r="P27" i="21"/>
  <c r="Q27" i="21" s="1"/>
  <c r="P20" i="21"/>
  <c r="Q20" i="21" s="1"/>
  <c r="W9" i="21"/>
  <c r="W17" i="21"/>
  <c r="P19" i="21"/>
  <c r="Q19" i="21" s="1"/>
  <c r="P28" i="21"/>
  <c r="Q28" i="21" s="1"/>
  <c r="W13" i="21"/>
  <c r="P18" i="21"/>
  <c r="Q18" i="21" s="1"/>
  <c r="P21" i="21"/>
  <c r="Q21" i="21" s="1"/>
  <c r="P25" i="21"/>
  <c r="Q25" i="21" s="1"/>
  <c r="P29" i="21"/>
  <c r="Q29" i="21" s="1"/>
  <c r="P30" i="21"/>
  <c r="Q30" i="21" s="1"/>
  <c r="P3" i="21"/>
  <c r="Q3" i="21" s="1"/>
  <c r="P4" i="21"/>
  <c r="Q4" i="21" s="1"/>
  <c r="P8" i="21"/>
  <c r="Q8" i="21" s="1"/>
  <c r="N8" i="21"/>
  <c r="P9" i="21"/>
  <c r="Q9" i="21" s="1"/>
  <c r="N9" i="21"/>
  <c r="P10" i="21"/>
  <c r="Q10" i="21" s="1"/>
  <c r="N10" i="21"/>
  <c r="P11" i="21"/>
  <c r="Q11" i="21" s="1"/>
  <c r="P16" i="21"/>
  <c r="Q16" i="21" s="1"/>
  <c r="N16" i="21"/>
  <c r="P17" i="21"/>
  <c r="Q17" i="21" s="1"/>
  <c r="N17" i="21"/>
  <c r="W4" i="21"/>
  <c r="P5" i="21"/>
  <c r="Q5" i="21" s="1"/>
  <c r="N5" i="21"/>
  <c r="P6" i="21"/>
  <c r="Q6" i="21" s="1"/>
  <c r="N6" i="21"/>
  <c r="P7" i="21"/>
  <c r="Q7" i="21" s="1"/>
  <c r="P12" i="21"/>
  <c r="Q12" i="21" s="1"/>
  <c r="N12" i="21"/>
  <c r="W12" i="21"/>
  <c r="P13" i="21"/>
  <c r="Q13" i="21" s="1"/>
  <c r="N13" i="21"/>
  <c r="P14" i="21"/>
  <c r="Q14" i="21" s="1"/>
  <c r="N14" i="21"/>
  <c r="P15" i="21"/>
  <c r="Q15" i="21" s="1"/>
  <c r="N18" i="21"/>
  <c r="O19" i="21"/>
  <c r="N20" i="21"/>
  <c r="N21" i="21"/>
  <c r="N22" i="21"/>
  <c r="N23" i="21"/>
  <c r="N24" i="21"/>
  <c r="N25" i="21"/>
  <c r="N26" i="21"/>
  <c r="N27" i="21"/>
  <c r="N28" i="21"/>
  <c r="N29" i="21"/>
  <c r="N30" i="21"/>
  <c r="AK6" i="19"/>
  <c r="AI6" i="19"/>
  <c r="AJ6" i="19" s="1"/>
  <c r="Y514" i="18"/>
  <c r="W514" i="18"/>
  <c r="X514" i="18" s="1"/>
  <c r="Y513" i="18"/>
  <c r="W513" i="18"/>
  <c r="X513" i="18" s="1"/>
  <c r="Y512" i="18"/>
  <c r="W512" i="18"/>
  <c r="X512" i="18" s="1"/>
  <c r="Y511" i="18"/>
  <c r="W511" i="18"/>
  <c r="X511" i="18" s="1"/>
  <c r="Y510" i="18"/>
  <c r="W510" i="18"/>
  <c r="X510" i="18" s="1"/>
  <c r="Y509" i="18"/>
  <c r="W509" i="18"/>
  <c r="X509" i="18" s="1"/>
  <c r="Y508" i="18"/>
  <c r="W508" i="18"/>
  <c r="X508" i="18" s="1"/>
  <c r="Y507" i="18"/>
  <c r="W507" i="18"/>
  <c r="X507" i="18" s="1"/>
  <c r="Y506" i="18"/>
  <c r="W506" i="18"/>
  <c r="X506" i="18" s="1"/>
  <c r="Y505" i="18"/>
  <c r="W505" i="18"/>
  <c r="X505" i="18" s="1"/>
  <c r="Y504" i="18"/>
  <c r="W504" i="18"/>
  <c r="X504" i="18" s="1"/>
  <c r="Y503" i="18"/>
  <c r="W503" i="18"/>
  <c r="X503" i="18" s="1"/>
  <c r="Y502" i="18"/>
  <c r="W502" i="18"/>
  <c r="X502" i="18" s="1"/>
  <c r="Y501" i="18"/>
  <c r="W501" i="18"/>
  <c r="X501" i="18" s="1"/>
  <c r="Y500" i="18"/>
  <c r="W500" i="18"/>
  <c r="X500" i="18" s="1"/>
  <c r="Y499" i="18"/>
  <c r="W499" i="18"/>
  <c r="X499" i="18" s="1"/>
  <c r="Y498" i="18"/>
  <c r="W498" i="18"/>
  <c r="X498" i="18" s="1"/>
  <c r="Y497" i="18"/>
  <c r="W497" i="18"/>
  <c r="X497" i="18" s="1"/>
  <c r="Y493" i="18"/>
  <c r="W493" i="18"/>
  <c r="X493" i="18" s="1"/>
  <c r="Y492" i="18"/>
  <c r="W492" i="18"/>
  <c r="X492" i="18" s="1"/>
  <c r="Y491" i="18"/>
  <c r="W491" i="18"/>
  <c r="X491" i="18" s="1"/>
  <c r="Y490" i="18"/>
  <c r="W490" i="18"/>
  <c r="X490" i="18" s="1"/>
  <c r="Y489" i="18"/>
  <c r="W489" i="18"/>
  <c r="X489" i="18" s="1"/>
  <c r="Y488" i="18"/>
  <c r="W488" i="18"/>
  <c r="X488" i="18" s="1"/>
  <c r="Y487" i="18"/>
  <c r="W487" i="18"/>
  <c r="X487" i="18" s="1"/>
  <c r="Y486" i="18"/>
  <c r="W486" i="18"/>
  <c r="X486" i="18" s="1"/>
  <c r="Y485" i="18"/>
  <c r="W485" i="18"/>
  <c r="X485" i="18" s="1"/>
  <c r="Y484" i="18"/>
  <c r="W484" i="18"/>
  <c r="X484" i="18" s="1"/>
  <c r="Y483" i="18"/>
  <c r="W483" i="18"/>
  <c r="X483" i="18" s="1"/>
  <c r="Y482" i="18"/>
  <c r="W482" i="18"/>
  <c r="X482" i="18" s="1"/>
  <c r="Y481" i="18"/>
  <c r="W481" i="18"/>
  <c r="X481" i="18" s="1"/>
  <c r="Y480" i="18"/>
  <c r="W480" i="18"/>
  <c r="X480" i="18" s="1"/>
  <c r="Y479" i="18"/>
  <c r="W479" i="18"/>
  <c r="X479" i="18" s="1"/>
  <c r="Y478" i="18"/>
  <c r="W478" i="18"/>
  <c r="X478" i="18" s="1"/>
  <c r="Y477" i="18"/>
  <c r="W477" i="18"/>
  <c r="X477" i="18" s="1"/>
  <c r="Y476" i="18"/>
  <c r="W476" i="18"/>
  <c r="X476" i="18" s="1"/>
  <c r="Y472" i="18"/>
  <c r="W472" i="18"/>
  <c r="X472" i="18" s="1"/>
  <c r="Y471" i="18"/>
  <c r="W471" i="18"/>
  <c r="X471" i="18" s="1"/>
  <c r="Y470" i="18"/>
  <c r="W470" i="18"/>
  <c r="X470" i="18" s="1"/>
  <c r="Y469" i="18"/>
  <c r="W469" i="18"/>
  <c r="X469" i="18" s="1"/>
  <c r="Y468" i="18"/>
  <c r="W468" i="18"/>
  <c r="X468" i="18" s="1"/>
  <c r="Y467" i="18"/>
  <c r="W467" i="18"/>
  <c r="X467" i="18" s="1"/>
  <c r="Y466" i="18"/>
  <c r="W466" i="18"/>
  <c r="X466" i="18" s="1"/>
  <c r="Y465" i="18"/>
  <c r="W465" i="18"/>
  <c r="X465" i="18" s="1"/>
  <c r="Y464" i="18"/>
  <c r="W464" i="18"/>
  <c r="X464" i="18" s="1"/>
  <c r="Y463" i="18"/>
  <c r="W463" i="18"/>
  <c r="X463" i="18" s="1"/>
  <c r="Y462" i="18"/>
  <c r="W462" i="18"/>
  <c r="X462" i="18" s="1"/>
  <c r="Y461" i="18"/>
  <c r="W461" i="18"/>
  <c r="X461" i="18" s="1"/>
  <c r="Y460" i="18"/>
  <c r="W460" i="18"/>
  <c r="X460" i="18" s="1"/>
  <c r="Y459" i="18"/>
  <c r="W459" i="18"/>
  <c r="X459" i="18" s="1"/>
  <c r="Y458" i="18"/>
  <c r="W458" i="18"/>
  <c r="X458" i="18" s="1"/>
  <c r="Y457" i="18"/>
  <c r="W457" i="18"/>
  <c r="X457" i="18" s="1"/>
  <c r="Y456" i="18"/>
  <c r="W456" i="18"/>
  <c r="X456" i="18" s="1"/>
  <c r="Y455" i="18"/>
  <c r="W455" i="18"/>
  <c r="X455" i="18" s="1"/>
  <c r="Y451" i="18"/>
  <c r="W451" i="18"/>
  <c r="X451" i="18" s="1"/>
  <c r="Y450" i="18"/>
  <c r="W450" i="18"/>
  <c r="X450" i="18" s="1"/>
  <c r="Y449" i="18"/>
  <c r="W449" i="18"/>
  <c r="X449" i="18" s="1"/>
  <c r="Y448" i="18"/>
  <c r="W448" i="18"/>
  <c r="X448" i="18" s="1"/>
  <c r="Y447" i="18"/>
  <c r="W447" i="18"/>
  <c r="X447" i="18" s="1"/>
  <c r="Y446" i="18"/>
  <c r="W446" i="18"/>
  <c r="X446" i="18" s="1"/>
  <c r="Y445" i="18"/>
  <c r="W445" i="18"/>
  <c r="X445" i="18" s="1"/>
  <c r="Y444" i="18"/>
  <c r="W444" i="18"/>
  <c r="X444" i="18" s="1"/>
  <c r="Y443" i="18"/>
  <c r="W443" i="18"/>
  <c r="X443" i="18" s="1"/>
  <c r="Y442" i="18"/>
  <c r="W442" i="18"/>
  <c r="X442" i="18" s="1"/>
  <c r="Y441" i="18"/>
  <c r="W441" i="18"/>
  <c r="X441" i="18" s="1"/>
  <c r="Y440" i="18"/>
  <c r="W440" i="18"/>
  <c r="X440" i="18" s="1"/>
  <c r="Y439" i="18"/>
  <c r="W439" i="18"/>
  <c r="X439" i="18" s="1"/>
  <c r="Y438" i="18"/>
  <c r="W438" i="18"/>
  <c r="X438" i="18" s="1"/>
  <c r="Y437" i="18"/>
  <c r="W437" i="18"/>
  <c r="X437" i="18" s="1"/>
  <c r="Y436" i="18"/>
  <c r="W436" i="18"/>
  <c r="X436" i="18" s="1"/>
  <c r="Y435" i="18"/>
  <c r="W435" i="18"/>
  <c r="X435" i="18" s="1"/>
  <c r="Y434" i="18"/>
  <c r="W434" i="18"/>
  <c r="X434" i="18" s="1"/>
  <c r="AP38" i="15" l="1"/>
  <c r="AO38" i="15"/>
  <c r="AN38" i="15"/>
  <c r="AM38" i="15"/>
  <c r="AP37" i="15"/>
  <c r="AO37" i="15"/>
  <c r="AN37" i="15"/>
  <c r="AM37" i="15"/>
  <c r="AP36" i="15"/>
  <c r="AO36" i="15"/>
  <c r="AN36" i="15"/>
  <c r="AM36" i="15"/>
  <c r="AP35" i="15"/>
  <c r="AO35" i="15"/>
  <c r="AN35" i="15"/>
  <c r="AM35" i="15"/>
  <c r="AP34" i="15"/>
  <c r="AO34" i="15"/>
  <c r="AN34" i="15"/>
  <c r="AM34" i="15"/>
  <c r="AP33" i="15"/>
  <c r="AO33" i="15"/>
  <c r="AN33" i="15"/>
  <c r="AM33" i="15"/>
  <c r="AP32" i="15"/>
  <c r="AO32" i="15"/>
  <c r="AN32" i="15"/>
  <c r="AM32" i="15"/>
  <c r="AP31" i="15"/>
  <c r="AO31" i="15"/>
  <c r="AN31" i="15"/>
  <c r="AM31" i="15"/>
  <c r="AP30" i="15"/>
  <c r="AO30" i="15"/>
  <c r="AN30" i="15"/>
  <c r="AM30" i="15"/>
  <c r="AP29" i="15"/>
  <c r="AO29" i="15"/>
  <c r="AN29" i="15"/>
  <c r="AM29" i="15"/>
  <c r="AP28" i="15"/>
  <c r="AO28" i="15"/>
  <c r="AN28" i="15"/>
  <c r="AM28" i="15"/>
  <c r="AP27" i="15"/>
  <c r="AO27" i="15"/>
  <c r="AN27" i="15"/>
  <c r="AM27" i="15"/>
  <c r="AP26" i="15"/>
  <c r="AO26" i="15"/>
  <c r="AN26" i="15"/>
  <c r="AM26" i="15"/>
  <c r="AP25" i="15"/>
  <c r="AO25" i="15"/>
  <c r="AN25" i="15"/>
  <c r="AM25" i="15"/>
  <c r="AP24" i="15"/>
  <c r="AO24" i="15"/>
  <c r="AN24" i="15"/>
  <c r="AM24" i="15"/>
  <c r="AP23" i="15"/>
  <c r="AO23" i="15"/>
  <c r="AN23" i="15"/>
  <c r="AM23" i="15"/>
  <c r="AP22" i="15"/>
  <c r="AO22" i="15"/>
  <c r="AN22" i="15"/>
  <c r="AM22" i="15"/>
  <c r="AP21" i="15"/>
  <c r="AO21" i="15"/>
  <c r="AN21" i="15"/>
  <c r="AM21" i="15"/>
  <c r="AP20" i="15"/>
  <c r="AO20" i="15"/>
  <c r="AN20" i="15"/>
  <c r="AM20" i="15"/>
  <c r="AP19" i="15"/>
  <c r="AO19" i="15"/>
  <c r="AN19" i="15"/>
  <c r="AM19" i="15"/>
  <c r="AP18" i="15"/>
  <c r="AO18" i="15"/>
  <c r="AN18" i="15"/>
  <c r="AM18" i="15"/>
  <c r="AP17" i="15"/>
  <c r="AO17" i="15"/>
  <c r="AN17" i="15"/>
  <c r="AM17" i="15"/>
  <c r="AP16" i="15"/>
  <c r="AO16" i="15"/>
  <c r="AN16" i="15"/>
  <c r="AM16" i="15"/>
  <c r="AP15" i="15"/>
  <c r="AO15" i="15"/>
  <c r="AN15" i="15"/>
  <c r="AM15" i="15"/>
  <c r="AP14" i="15"/>
  <c r="AO14" i="15"/>
  <c r="AN14" i="15"/>
  <c r="AM14" i="15"/>
  <c r="AB14" i="15"/>
  <c r="AP13" i="15"/>
  <c r="AO13" i="15"/>
  <c r="AN13" i="15"/>
  <c r="AM13" i="15"/>
  <c r="AB13" i="15"/>
  <c r="AP12" i="15"/>
  <c r="AO12" i="15"/>
  <c r="AN12" i="15"/>
  <c r="AM12" i="15"/>
  <c r="AB12" i="15"/>
  <c r="AP11" i="15"/>
  <c r="AO11" i="15"/>
  <c r="AN11" i="15"/>
  <c r="AM11" i="15"/>
  <c r="AB11" i="15"/>
  <c r="AP10" i="15"/>
  <c r="AO10" i="15"/>
  <c r="AN10" i="15"/>
  <c r="AM10" i="15"/>
  <c r="AB10" i="15"/>
  <c r="AP9" i="15"/>
  <c r="AO9" i="15"/>
  <c r="AN9" i="15"/>
  <c r="AM9" i="15"/>
  <c r="AB9" i="15"/>
  <c r="AP8" i="15"/>
  <c r="AO8" i="15"/>
  <c r="AN8" i="15"/>
  <c r="AM8" i="15"/>
  <c r="AB8" i="15"/>
  <c r="AP7" i="15"/>
  <c r="AO7" i="15"/>
  <c r="AN7" i="15"/>
  <c r="AM7" i="15"/>
  <c r="AB7" i="15"/>
  <c r="AP6" i="15"/>
  <c r="AO6" i="15"/>
  <c r="AN6" i="15"/>
  <c r="AM6" i="15"/>
  <c r="AB6" i="15"/>
  <c r="AP5" i="15"/>
  <c r="AO5" i="15"/>
  <c r="AN5" i="15"/>
  <c r="AM5" i="15"/>
  <c r="AB5" i="15"/>
  <c r="AP4" i="15"/>
  <c r="AO4" i="15"/>
  <c r="AN4" i="15"/>
  <c r="AM4" i="15"/>
  <c r="AB4" i="15"/>
  <c r="AP3" i="15"/>
  <c r="AO3" i="15"/>
  <c r="AN3" i="15"/>
  <c r="AM3" i="15"/>
  <c r="AB3" i="15"/>
  <c r="AP25" i="1" l="1"/>
  <c r="AQ25" i="1"/>
  <c r="AR25" i="1"/>
  <c r="AP26" i="1"/>
  <c r="AQ26" i="1"/>
  <c r="AR26" i="1"/>
  <c r="AP27" i="1"/>
  <c r="AQ27" i="1"/>
  <c r="AR27" i="1"/>
  <c r="AP28" i="1"/>
  <c r="AQ28" i="1"/>
  <c r="AR28" i="1"/>
  <c r="AP29" i="1"/>
  <c r="AQ29" i="1"/>
  <c r="AR29" i="1"/>
  <c r="AP30" i="1"/>
  <c r="AQ30" i="1"/>
  <c r="AR30" i="1"/>
  <c r="AP31" i="1"/>
  <c r="AQ31" i="1"/>
  <c r="AR31" i="1"/>
  <c r="AQ24" i="1"/>
  <c r="AR24" i="1"/>
  <c r="AP24" i="1"/>
  <c r="L64" i="12" l="1"/>
  <c r="J64" i="12"/>
  <c r="K64" i="12" s="1"/>
  <c r="L63" i="12"/>
  <c r="J63" i="12"/>
  <c r="K63" i="12" s="1"/>
  <c r="L62" i="12"/>
  <c r="J62" i="12"/>
  <c r="K62" i="12" s="1"/>
  <c r="L60" i="12"/>
  <c r="J60" i="12"/>
  <c r="K60" i="12" s="1"/>
  <c r="L58" i="12"/>
  <c r="J58" i="12"/>
  <c r="K58" i="12" s="1"/>
  <c r="L56" i="12"/>
  <c r="J56" i="12"/>
  <c r="K56" i="12" s="1"/>
  <c r="L59" i="12"/>
  <c r="J59" i="12"/>
  <c r="K59" i="12" s="1"/>
  <c r="L57" i="12"/>
  <c r="J57" i="12"/>
  <c r="K57" i="12" s="1"/>
  <c r="L61" i="12"/>
  <c r="J61" i="12"/>
  <c r="K61" i="12" s="1"/>
  <c r="V68" i="1" l="1"/>
  <c r="P68" i="1"/>
  <c r="V67" i="1"/>
  <c r="P67" i="1"/>
  <c r="L12" i="3" l="1"/>
  <c r="O15" i="3" s="1"/>
  <c r="L11" i="3"/>
  <c r="M15" i="3" s="1"/>
  <c r="L10" i="3"/>
  <c r="K15" i="3" s="1"/>
  <c r="L7" i="3"/>
  <c r="N15" i="3" s="1"/>
  <c r="L6" i="3"/>
  <c r="L15" i="3" s="1"/>
  <c r="L5" i="3"/>
  <c r="J15" i="3" s="1"/>
  <c r="D12" i="3"/>
  <c r="G15" i="3" s="1"/>
  <c r="D11" i="3"/>
  <c r="E15" i="3" s="1"/>
  <c r="D10" i="3"/>
  <c r="C15" i="3" s="1"/>
  <c r="D7" i="3"/>
  <c r="F15" i="3" s="1"/>
  <c r="D6" i="3"/>
  <c r="D15" i="3" s="1"/>
  <c r="D5" i="3"/>
  <c r="B15" i="3" s="1"/>
  <c r="K12" i="3" l="1"/>
  <c r="O16" i="3" s="1"/>
  <c r="K11" i="3"/>
  <c r="M16" i="3" s="1"/>
  <c r="K10" i="3"/>
  <c r="K16" i="3" s="1"/>
  <c r="J12" i="3"/>
  <c r="J11" i="3"/>
  <c r="M17" i="3" s="1"/>
  <c r="J10" i="3"/>
  <c r="K17" i="3" s="1"/>
  <c r="K7" i="3"/>
  <c r="N16" i="3" s="1"/>
  <c r="K6" i="3"/>
  <c r="L16" i="3" s="1"/>
  <c r="K5" i="3"/>
  <c r="J16" i="3" s="1"/>
  <c r="J7" i="3"/>
  <c r="N17" i="3" s="1"/>
  <c r="J6" i="3"/>
  <c r="L17" i="3" s="1"/>
  <c r="J5" i="3"/>
  <c r="J17" i="3" s="1"/>
  <c r="G16" i="3" l="1"/>
  <c r="C11" i="3"/>
  <c r="E16" i="3" s="1"/>
  <c r="C16" i="3"/>
  <c r="B11" i="3"/>
  <c r="E17" i="3" s="1"/>
  <c r="F16" i="3"/>
  <c r="C6" i="3"/>
  <c r="D16" i="3" s="1"/>
  <c r="B16" i="3"/>
  <c r="J65" i="1"/>
  <c r="B12" i="3" s="1"/>
  <c r="G17" i="3" s="1"/>
  <c r="J64" i="1"/>
  <c r="B7" i="3" s="1"/>
  <c r="F17" i="3" s="1"/>
  <c r="B6" i="3"/>
  <c r="D17" i="3" s="1"/>
  <c r="G65" i="1"/>
  <c r="B10" i="3" s="1"/>
  <c r="C17" i="3" s="1"/>
  <c r="D65" i="1"/>
  <c r="G64" i="1"/>
  <c r="B5" i="3" s="1"/>
  <c r="B17" i="3" s="1"/>
  <c r="D64" i="1"/>
</calcChain>
</file>

<file path=xl/sharedStrings.xml><?xml version="1.0" encoding="utf-8"?>
<sst xmlns="http://schemas.openxmlformats.org/spreadsheetml/2006/main" count="10434" uniqueCount="1423">
  <si>
    <t>WT</t>
  </si>
  <si>
    <t>sTPS10</t>
  </si>
  <si>
    <t>irLOX2/3</t>
  </si>
  <si>
    <t>irLOX2/3xsTPS10</t>
  </si>
  <si>
    <t>Column Labels</t>
  </si>
  <si>
    <t>Values</t>
  </si>
  <si>
    <t>UT.30 (WT)</t>
  </si>
  <si>
    <t>A-09-389-6</t>
  </si>
  <si>
    <t>A-07-707-2</t>
  </si>
  <si>
    <t>707-2x 389-6</t>
  </si>
  <si>
    <t>Average of alpha-duprezianene % tetralin</t>
  </si>
  <si>
    <t>StdDev of alpha-duprezianene % tetralin2</t>
  </si>
  <si>
    <t>Count of alpha-duprezianene % tetralin3</t>
  </si>
  <si>
    <t>Average of trans-beta-farnesene % tetralin</t>
  </si>
  <si>
    <t>StdDev of trans-beta-farnesene % tetralin2</t>
  </si>
  <si>
    <t>Count of trans-beta-farnesene % tetralin3</t>
  </si>
  <si>
    <t>Average of trans-alpha-bergamotene % tetralin</t>
  </si>
  <si>
    <t>StdDev of trans-alpha-bergamotene % tetralin2</t>
  </si>
  <si>
    <t>Count of trans-alpha-bergamotene % tetralin3</t>
  </si>
  <si>
    <t>SEM a-dup</t>
  </si>
  <si>
    <t>SEM b-farn</t>
  </si>
  <si>
    <t>SEM a-berg</t>
  </si>
  <si>
    <t>SEM farn+berg</t>
  </si>
  <si>
    <t>Relative berg</t>
  </si>
  <si>
    <t>Relative berg SEM</t>
  </si>
  <si>
    <t>Farn relative to WT berg</t>
  </si>
  <si>
    <t>Farn relative to WT berg SEM</t>
  </si>
  <si>
    <t>389-6x707-2</t>
  </si>
  <si>
    <t>Blank</t>
  </si>
  <si>
    <t>Control</t>
  </si>
  <si>
    <t>W</t>
  </si>
  <si>
    <t>W+OS</t>
  </si>
  <si>
    <t>(blank)</t>
  </si>
  <si>
    <t>Average of 17.307 min, z-3-hexenol? % tetralin</t>
  </si>
  <si>
    <t>Average of 17.471 min, z-3-hexenyl butyrate? % tetralin</t>
  </si>
  <si>
    <t>Average of 18.057 min, e-2-hexenol? % tetralin</t>
  </si>
  <si>
    <t>Average of 19.801 min, z-3-hexenyl isobutyrate? % tetralin</t>
  </si>
  <si>
    <t>Average of 20.158 min, z-3-hexenyl propanoate? % tetralin</t>
  </si>
  <si>
    <t>Average of Total GLVs</t>
  </si>
  <si>
    <t>StdDev of 17.307 min, z-3-hexenol? % tetralin</t>
  </si>
  <si>
    <t>StdDev of 17.471 min, z-3-hexenyl butyrate? % tetralin</t>
  </si>
  <si>
    <t>StdDev of 18.057 min, e-2-hexenol? % tetralin</t>
  </si>
  <si>
    <t>StdDev of 19.801 min, z-3-hexenyl isobutyrate? % tetralin</t>
  </si>
  <si>
    <t>StdDev of 20.158 min, z-3-hexenyl propanoate? % tetralin</t>
  </si>
  <si>
    <t>StdDev of Total GLVs</t>
  </si>
  <si>
    <t>Count of 17.307 min, z-3-hexenol? % tetralin</t>
  </si>
  <si>
    <t>Count of 17.471 min, z-3-hexenyl butyrate? % tetralin</t>
  </si>
  <si>
    <t>Count of 18.057 min, e-2-hexenol? % tetralin</t>
  </si>
  <si>
    <t>Count of 19.801 min, z-3-hexenyl isobutyrate? % tetralin</t>
  </si>
  <si>
    <t>Count of 20.158 min, z-3-hexenyl propanoate? % tetralin</t>
  </si>
  <si>
    <t>Count of Total GLVs</t>
  </si>
  <si>
    <t>SEM of 17.307 min, z-3-hexenol? % tetralin</t>
  </si>
  <si>
    <t>SEM of 17.471 min, z-3-hexenyl butyrate? % tetralin</t>
  </si>
  <si>
    <t>SEM of 18.057 min, e-2-hexenol? % tetralin</t>
  </si>
  <si>
    <t>SEM of 19.801 min, z-3-hexenyl isobutyrate? % tetralin</t>
  </si>
  <si>
    <t>SEM of 20.158 min, z-3-hexenyl propanoate? % tetralin</t>
  </si>
  <si>
    <t>SEM of Total GLVs</t>
  </si>
  <si>
    <t>Relative total</t>
  </si>
  <si>
    <t>From 1003 characterization crosses_volatiles, batch 2 pivot 0-3 h</t>
  </si>
  <si>
    <t>From 1003 characterization crosses_volatiles, batch 4 pivot 24-32 h</t>
  </si>
  <si>
    <t>Sum of Rel_em</t>
  </si>
  <si>
    <t>389-6</t>
  </si>
  <si>
    <t>391-1</t>
  </si>
  <si>
    <t>UT.30</t>
  </si>
  <si>
    <t>Row Labels</t>
  </si>
  <si>
    <t>From 1001 screening_volatiles_TABLES_STATS_FIX, batch 2 GLVs DB-Wax</t>
  </si>
  <si>
    <t>TAB, TBF</t>
  </si>
  <si>
    <t>GLVs</t>
  </si>
  <si>
    <t>JA</t>
  </si>
  <si>
    <t>sTPS10 389-6</t>
  </si>
  <si>
    <t>UT.30 2</t>
  </si>
  <si>
    <t>W+W</t>
  </si>
  <si>
    <t>Average of JA ng/g</t>
  </si>
  <si>
    <t>StdDev of JA ng/g2</t>
  </si>
  <si>
    <t>Count of JA ng/g3</t>
  </si>
  <si>
    <t>Average of JA-Ile ng/g</t>
  </si>
  <si>
    <t>StdDev of JA-Ile ng/g2</t>
  </si>
  <si>
    <t>Count of JA-Ile ng/g3</t>
  </si>
  <si>
    <t>Average of ABA ng/g</t>
  </si>
  <si>
    <t>StdDev of ABA ng/g2</t>
  </si>
  <si>
    <t>Count of ABA ng/g3</t>
  </si>
  <si>
    <t>Average of SA ng/g</t>
  </si>
  <si>
    <t>StdDev of SA ng/g3</t>
  </si>
  <si>
    <t>Count of SA ng/g2</t>
  </si>
  <si>
    <t>SEM JA</t>
  </si>
  <si>
    <t>SEM JA-Ile</t>
  </si>
  <si>
    <t>SEM ABA</t>
  </si>
  <si>
    <t>SEM SA</t>
  </si>
  <si>
    <t>JA ug/g</t>
  </si>
  <si>
    <t>Rel JA</t>
  </si>
  <si>
    <t>JA-Ile ug/g</t>
  </si>
  <si>
    <t>ABA ug/g</t>
  </si>
  <si>
    <t>SA ug/g</t>
  </si>
  <si>
    <t>Rel SEM JA</t>
  </si>
  <si>
    <t>From 1001 screening_phytohormones.xlsx, calculations</t>
  </si>
  <si>
    <t>From 1003 characterization crosses_phytohormones.xlsx, pivot</t>
  </si>
  <si>
    <t>Data</t>
  </si>
  <si>
    <t>Average of ABA ug/g FM</t>
  </si>
  <si>
    <t>StdDev of ABA ug/g FM2</t>
  </si>
  <si>
    <t>Count of ABA ug/g FM3</t>
  </si>
  <si>
    <t>Average of JA ug/g FM</t>
  </si>
  <si>
    <t>StdDev of JA ug/g FM2</t>
  </si>
  <si>
    <t>Count of JA ug/g FM3</t>
  </si>
  <si>
    <t>Average of JA-Ile ug/g FM</t>
  </si>
  <si>
    <t>StdDev of JA-Ile ug/g FM2</t>
  </si>
  <si>
    <t>Count of JA-Ile ug/g FM3</t>
  </si>
  <si>
    <t>Average of SA ug/g FM</t>
  </si>
  <si>
    <t>StdDev of SA ug/g FM2</t>
  </si>
  <si>
    <t>Count of SA ug/g FM3</t>
  </si>
  <si>
    <t>Relative JA</t>
  </si>
  <si>
    <t>Relative JA SEM</t>
  </si>
  <si>
    <t>Genotype</t>
  </si>
  <si>
    <t>Rel GLVs</t>
  </si>
  <si>
    <t>x</t>
  </si>
  <si>
    <t>T</t>
  </si>
  <si>
    <t>xT</t>
  </si>
  <si>
    <t>Numbers (linked to data)</t>
  </si>
  <si>
    <t>SEM rel JA</t>
  </si>
  <si>
    <t>SEM rel GLVs</t>
  </si>
  <si>
    <t>SEM rel TAB</t>
  </si>
  <si>
    <t>Glasshouse</t>
  </si>
  <si>
    <t>Field</t>
  </si>
  <si>
    <t>TPS10</t>
  </si>
  <si>
    <t>lox2/3</t>
  </si>
  <si>
    <t>lox2/3xTPS10</t>
  </si>
  <si>
    <t>Average of Protein [mg/g]</t>
  </si>
  <si>
    <t>StdDev of Protein [mg/g]3</t>
  </si>
  <si>
    <t>Count of Protein [mg/g]2</t>
  </si>
  <si>
    <t>Average of TPI activity [nmol/mg]</t>
  </si>
  <si>
    <t>StdDev of TPI activity [nmol/mg]2</t>
  </si>
  <si>
    <t>Count of TPI activity [nmol/mg]3</t>
  </si>
  <si>
    <t>SEM protein</t>
  </si>
  <si>
    <t>SEM TPI</t>
  </si>
  <si>
    <t>rel TPI</t>
  </si>
  <si>
    <t>rel SEM</t>
  </si>
  <si>
    <t>From 1104 TPS experiment 2nd tissue samples_TPI, TPI protein Pivots</t>
  </si>
  <si>
    <t>TPI</t>
  </si>
  <si>
    <t>From 1104 TPS experiment 2nd tissue samples_hexane-FINAL, Total GLVs % tetralin</t>
  </si>
  <si>
    <t>Total</t>
  </si>
  <si>
    <t>Relative</t>
  </si>
  <si>
    <t>Grand Total</t>
  </si>
  <si>
    <t>Average of trans-2-hexenal</t>
  </si>
  <si>
    <t>Relative T2H</t>
  </si>
  <si>
    <t>StdDev of trans-2-hexenal2</t>
  </si>
  <si>
    <t>SEM Rel T2H</t>
  </si>
  <si>
    <t>Count of trans-2-hexenal3</t>
  </si>
  <si>
    <t>Average of cis-3-hexenol</t>
  </si>
  <si>
    <t>Relative C3H</t>
  </si>
  <si>
    <t>StdDev of cis-3-hexenol2</t>
  </si>
  <si>
    <t>SEM Rel C3H</t>
  </si>
  <si>
    <t>Count of cis-3-hexenol3</t>
  </si>
  <si>
    <t>SEM</t>
  </si>
  <si>
    <t>Average of Grand Total</t>
  </si>
  <si>
    <t>Rel total</t>
  </si>
  <si>
    <t>StdDev of Grand Total2</t>
  </si>
  <si>
    <t>SEM Rel total</t>
  </si>
  <si>
    <t>Count of Grand Total3</t>
  </si>
  <si>
    <t>Average of trans-alpha-bergamotene</t>
  </si>
  <si>
    <t>Relative TAB</t>
  </si>
  <si>
    <t>StdDev of trans-alpha-bergamotene2</t>
  </si>
  <si>
    <t>SEM Rel TAB</t>
  </si>
  <si>
    <t>Count of trans-alpha-bergamotene3</t>
  </si>
  <si>
    <t>Average of trans-beta-farnesene</t>
  </si>
  <si>
    <t>Relative TBF</t>
  </si>
  <si>
    <t>StdDev of trans-beta-farnesene2</t>
  </si>
  <si>
    <t>SEM Rel TBF</t>
  </si>
  <si>
    <t>Count of trans-beta-farnesene3</t>
  </si>
  <si>
    <t>From 1104 TPS experiment 2nd tissue samples_hexane-FINAL, TAB TBF % tetralin</t>
  </si>
  <si>
    <t>Rel TPI</t>
  </si>
  <si>
    <t>SEM rel TPI</t>
  </si>
  <si>
    <t>ALL samples included!</t>
  </si>
  <si>
    <t>Total GLVs: cis-3-hexenol and trans-2-hexenal</t>
  </si>
  <si>
    <t>Data File</t>
  </si>
  <si>
    <t>Plant_Type</t>
  </si>
  <si>
    <t>Community_type</t>
  </si>
  <si>
    <t>Total_GLVs</t>
  </si>
  <si>
    <t>n1 i1 8-4-2011.SMS</t>
  </si>
  <si>
    <t>Individual</t>
  </si>
  <si>
    <t>N11 i3 7-27-2011.SMS</t>
  </si>
  <si>
    <t>n11 i1 8-3-2011.SMS</t>
  </si>
  <si>
    <t>N12 i3 7-27-2011.SMS</t>
  </si>
  <si>
    <t>N13 i1 7-27-2011.SMS</t>
  </si>
  <si>
    <t>n14 i3 8-16-2011.SMS</t>
  </si>
  <si>
    <t>n15 i1 8-4-2011.SMS</t>
  </si>
  <si>
    <t>N14 p4 UL 7-27-2011.SMS</t>
  </si>
  <si>
    <t>Monitor</t>
  </si>
  <si>
    <t>Monoculture</t>
  </si>
  <si>
    <t>n4 i1 8-2-2011.SMS</t>
  </si>
  <si>
    <t>n15 p4 ur 8-4-2011.SMS</t>
  </si>
  <si>
    <t>n6 i1 8-3-2011.SMS</t>
  </si>
  <si>
    <t>n8 p4 mid 8-3-2011.SMS</t>
  </si>
  <si>
    <t>Emitter</t>
  </si>
  <si>
    <t>N11 i2 7-26-2011.SMS</t>
  </si>
  <si>
    <t>n8 p4 ur 8-3-2011.SMS</t>
  </si>
  <si>
    <t>n12 i2 8-3-2011.SMS</t>
  </si>
  <si>
    <t>n10 p5 lr 8-3-2011.SMS</t>
  </si>
  <si>
    <t>Mixed_culture</t>
  </si>
  <si>
    <t>n14 i2 8-3-2011.SMS</t>
  </si>
  <si>
    <t>n6 p5 ul 8-2-2011.SMS</t>
  </si>
  <si>
    <t>n7 i2 8-3-2011.SMS</t>
  </si>
  <si>
    <t>N15 i4 7-26-2011.SMS</t>
  </si>
  <si>
    <t>n2 i4 8-2-2011.SMS</t>
  </si>
  <si>
    <t>n6 i4 8-3-2011.SMS</t>
  </si>
  <si>
    <t>individual</t>
  </si>
  <si>
    <t>N10 p5 MID 7-26-2011.SMS</t>
  </si>
  <si>
    <t>N11 p2 MID 7-26-2011.SMS</t>
  </si>
  <si>
    <t>n2 p5 mid 8-2-2011.SMS</t>
  </si>
  <si>
    <t>n15 p2 mid 8-4-2011.SMS</t>
  </si>
  <si>
    <t>n6 p5 mid 8-2-2011.SMS</t>
  </si>
  <si>
    <t>n6 p2 mid 8-2-2011.SMS</t>
  </si>
  <si>
    <t>n2 p6 mid 8-2-2011.SMS</t>
  </si>
  <si>
    <t>n11 p1 ll 8-3-2011.SMS</t>
  </si>
  <si>
    <t>n7 p2 mid 8-3-2011.SMS</t>
  </si>
  <si>
    <t>n2 p6 ul 8-2-2011.SMS</t>
  </si>
  <si>
    <t>n12 p1 lr 8-3-2011.SMS</t>
  </si>
  <si>
    <t>n8 p2 mid 8-3-2011.SMS</t>
  </si>
  <si>
    <t>N3 p6 MID 7-26-2011.SMS</t>
  </si>
  <si>
    <t>n12 p1 mid 8-3-2011.SMS</t>
  </si>
  <si>
    <t>n9 p2 mid 8-3-2011.SMS</t>
  </si>
  <si>
    <t>N3 p6 UR 7-26-2011.SMS</t>
  </si>
  <si>
    <t>N14 p1 UL 7-27-2011.SMS</t>
  </si>
  <si>
    <t>N12 p3 MID 7-26-2011.SMS</t>
  </si>
  <si>
    <t>N6 p6 UL 7-26-2011.SMS</t>
  </si>
  <si>
    <t>n15 p1 ll 8-3-2011.SMS</t>
  </si>
  <si>
    <t>n12 p3 ul 8-3-2011.SMS</t>
  </si>
  <si>
    <t>n15 p1 mid 8-3-2011.SMS</t>
  </si>
  <si>
    <t>n13 p3 ul 8-3-2011.SMS</t>
  </si>
  <si>
    <t>n4 p1- ll 8-2-2011.SMS</t>
  </si>
  <si>
    <t>n14 p3 mid 8-3-2011.SMS</t>
  </si>
  <si>
    <t>n4 p1 mid 8-2-2011.SMS</t>
  </si>
  <si>
    <t>n14 p3 ul 8-3-2011.SMS</t>
  </si>
  <si>
    <t>N7 p1 MID 7-26-2011.SMS</t>
  </si>
  <si>
    <t>n5 p3 lr 8-2-2011.SMS</t>
  </si>
  <si>
    <t>N7 p1 UL 7-26-2011.SMS</t>
  </si>
  <si>
    <t>N5 p3 MID 7-26-2011.SMS</t>
  </si>
  <si>
    <t>N6 p3 LR 7-26-2011.SMS</t>
  </si>
  <si>
    <t>n11 p2 ur 8-3-2011.SMS</t>
  </si>
  <si>
    <t>n6 p3 mid 8-2-2011.SMS</t>
  </si>
  <si>
    <t>n15 p2 ur 8-4-2011.SMS</t>
  </si>
  <si>
    <t>n6 p2 ul 8-2-2011.SMS</t>
  </si>
  <si>
    <t>n7 p2 ur 8-3-2011.SMS</t>
  </si>
  <si>
    <t>n8 p2 ur 8-3-2011.SMS</t>
  </si>
  <si>
    <t>n9 p2 ur 8-16-2011.SMS</t>
  </si>
  <si>
    <t>&gt; attach(Table1)</t>
  </si>
  <si>
    <t>&gt; str(Table1)</t>
  </si>
  <si>
    <t>R version 2.15.2 (2012-10-26) -- "Trick or Treat"</t>
  </si>
  <si>
    <t xml:space="preserve">        Kruskal-Wallis rank sum test</t>
  </si>
  <si>
    <t>Copyright (C) 2012 The R Foundation for Statistical Computing</t>
  </si>
  <si>
    <t>ISBN 3-900051-07-0</t>
  </si>
  <si>
    <t>Platform: i386-w64-mingw32/i386 (32-bit)</t>
  </si>
  <si>
    <t>'data.frame':   61 obs. of  4 variables:</t>
  </si>
  <si>
    <t>R is free software and comes with ABSOLUTELY NO WARRANTY.</t>
  </si>
  <si>
    <t>You are welcome to redistribute it under certain conditions.</t>
  </si>
  <si>
    <t>Type 'license()' or 'licence()' for distribution details.</t>
  </si>
  <si>
    <t xml:space="preserve"> $ Community_type: Factor w/ 3 levels "Individual","Mixed_culture",..: 1 1 1 3 3 3 3 2 2 1 ...</t>
  </si>
  <si>
    <t xml:space="preserve">  Natural language support but running in an English locale</t>
  </si>
  <si>
    <t>R is a collaborative project with many contributors.</t>
  </si>
  <si>
    <t xml:space="preserve">        Bartlett test of homogeneity of variances</t>
  </si>
  <si>
    <t>Type 'contributors()' for more information and</t>
  </si>
  <si>
    <t>'citation()' on how to cite R or R packages in publications.</t>
  </si>
  <si>
    <t>Type 'demo()' for some demos, 'help()' for on-line help, or</t>
  </si>
  <si>
    <t>'help.start()' for an HTML browser interface to help.</t>
  </si>
  <si>
    <t>Type 'q()' to quit R.</t>
  </si>
  <si>
    <t>&gt; setwd("G:/Merry@work/My publications/Preparation/1 - TPS family/Community context TPS/ccTPS manuscript/ccTPS data for manuscript/ccTPS data for MS-R files")</t>
  </si>
  <si>
    <t>&gt; detach(Table1)</t>
  </si>
  <si>
    <t>&gt; Table1&lt;-read.table("t2h_and_c3h_2011hexane.txt",header=T)</t>
  </si>
  <si>
    <t xml:space="preserve">Error in scan(file, what, nmax, sep, dec, quote, skip, nlines, na.strings,  : </t>
  </si>
  <si>
    <t xml:space="preserve">  line 1 did not have 5 elements</t>
  </si>
  <si>
    <t>Error in attach(Table1) : object 'Table1' not found</t>
  </si>
  <si>
    <t>&gt; View(Table1)</t>
  </si>
  <si>
    <t xml:space="preserve"> $ Genotype      : Factor w/ 4 levels "lox2/3","lox2/3xTPS10",..: 4 4 4 4 4 4 3 3 3 3 ...</t>
  </si>
  <si>
    <t xml:space="preserve"> $ Plant_Type    : Factor w/ 4 levels "Emitter","individual",..: 3 3 3 3 3 3 3 3 3 3 ...</t>
  </si>
  <si>
    <t xml:space="preserve"> $ Community_type: Factor w/ 3 levels "Individual","Mixed_culture",..: 1 1 1 1 1 1 1 1 1 1 ...</t>
  </si>
  <si>
    <t xml:space="preserve"> $ Total_GLVs    : num  4.177 4.443 2.654 0.619 1.149 ...</t>
  </si>
  <si>
    <t>&gt; bartlett.test(Total_GLVs~Genotype)</t>
  </si>
  <si>
    <t xml:space="preserve">data:  Total_GLVs by Genotype </t>
  </si>
  <si>
    <t>Bartlett's K-squared = 114.7844, df = 3, p-value &lt; 2.2e-16</t>
  </si>
  <si>
    <t>&gt; kruskal.test(Total_GLVs~Genotype)</t>
  </si>
  <si>
    <t>Kruskal-Wallis chi-squared = 39.7041, df = 3, p-value = 1.231e-08</t>
  </si>
  <si>
    <t>&gt; kruskal.test(Total_GLVs~Community_type)</t>
  </si>
  <si>
    <t xml:space="preserve">data:  Total_GLVs by Community_type </t>
  </si>
  <si>
    <t>Kruskal-Wallis chi-squared = 0.9385, df = 2, p-value = 0.6255</t>
  </si>
  <si>
    <t xml:space="preserve">        Wilcoxon rank sum test with continuity correction</t>
  </si>
  <si>
    <t xml:space="preserve">alternative hypothesis: true location shift is not equal to 0 </t>
  </si>
  <si>
    <t>Warning message:</t>
  </si>
  <si>
    <t xml:space="preserve">  cannot compute exact p-value with ties</t>
  </si>
  <si>
    <t xml:space="preserve">        Wilcoxon rank sum test</t>
  </si>
  <si>
    <t>&gt; Table1&lt;-read.table("t2h_and_c3h_2011hexane_WT_x.txt",header=T)</t>
  </si>
  <si>
    <t>'data.frame':   31 obs. of  4 variables:</t>
  </si>
  <si>
    <t xml:space="preserve"> $ Genotype      : Factor w/ 2 levels "lox2/3","WT": 1 1 1 1 1 1 1 1 1 2 ...</t>
  </si>
  <si>
    <t xml:space="preserve"> $ Plant_Type    : Factor w/ 4 levels "Emitter","individual",..: 3 3 2 4 4 1 4 4 4 3 ...</t>
  </si>
  <si>
    <t xml:space="preserve"> $ Total_GLVs    : num  0.07181 0.00927 0.02802 0.08362 0.13559 ...</t>
  </si>
  <si>
    <t>&gt; wilcoxon.test(Total_GLVs~Genotype)</t>
  </si>
  <si>
    <t>Error: could not find function "wilcoxon.test"</t>
  </si>
  <si>
    <t>&gt; wilcox.test(Total_GLVs~Genotype)</t>
  </si>
  <si>
    <t>W = 0, p-value = 9.921e-08</t>
  </si>
  <si>
    <t>&gt; Table1&lt;-read.table("t2h_and_c3h_2011hexane_WT_T.txt",header=T)</t>
  </si>
  <si>
    <t>'data.frame':   41 obs. of  4 variables:</t>
  </si>
  <si>
    <t xml:space="preserve"> $ Genotype      : Factor w/ 2 levels "TPS10","WT": 1 1 1 1 1 1 1 1 1 1 ...</t>
  </si>
  <si>
    <t xml:space="preserve"> $ Plant_Type    : Factor w/ 3 levels "Emitter","Individual",..: 2 2 2 2 1 1 1 1 1 1 ...</t>
  </si>
  <si>
    <t xml:space="preserve"> $ Community_type: Factor w/ 3 levels "Individual","Mixed_culture",..: 1 1 1 1 2 2 2 2 2 2 ...</t>
  </si>
  <si>
    <t xml:space="preserve"> $ Total_GLVs    : num  6.353 1.023 1.508 0.637 2.485 ...</t>
  </si>
  <si>
    <t>W = 218, p-value = 0.826</t>
  </si>
  <si>
    <t>Raw P</t>
  </si>
  <si>
    <t>No. tests</t>
  </si>
  <si>
    <t>Cutoff</t>
  </si>
  <si>
    <t>Pass?</t>
  </si>
  <si>
    <t>Adjusted P</t>
  </si>
  <si>
    <t>Test</t>
  </si>
  <si>
    <t>WT v L</t>
  </si>
  <si>
    <t>***</t>
  </si>
  <si>
    <t>Kruskal-Wallis genotype</t>
  </si>
  <si>
    <t>Kruskal-Wallis plant type</t>
  </si>
  <si>
    <t>Kruskal-Wallis community type</t>
  </si>
  <si>
    <t>WT v T</t>
  </si>
  <si>
    <t>T v L</t>
  </si>
  <si>
    <t>&gt; Table1&lt;-read.table("t2h_and_c3h_2011hexane_WT_xT.txt",header=T)</t>
  </si>
  <si>
    <t>'data.frame':   33 obs. of  4 variables:</t>
  </si>
  <si>
    <t xml:space="preserve"> $ Genotype      : Factor w/ 2 levels "lox2/3xTPS10",..: 1 1 1 1 1 1 1 1 1 1 ...</t>
  </si>
  <si>
    <t xml:space="preserve"> $ Plant_Type    : Factor w/ 3 levels "Emitter","Individual",..: 2 2 2 1 1 1 1 3 1 3 ...</t>
  </si>
  <si>
    <t xml:space="preserve"> $ Community_type: Factor w/ 3 levels "Individual","Mixed_culture",..: 1 1 1 2 2 2 3 3 3 3 ...</t>
  </si>
  <si>
    <t xml:space="preserve"> $ Total_GLVs    : num  0.0393 0.0865 0.046 0.1477 0.0618 ...</t>
  </si>
  <si>
    <t>W = 0, p-value = 1.033e-08</t>
  </si>
  <si>
    <t>WT v LxT</t>
  </si>
  <si>
    <t>T v LxT</t>
  </si>
  <si>
    <t>L v LxT</t>
  </si>
  <si>
    <t>trans-alpha-bergamotene</t>
  </si>
  <si>
    <t>P&lt;0.05</t>
  </si>
  <si>
    <t>*</t>
  </si>
  <si>
    <t>Order/Sample</t>
  </si>
  <si>
    <t>Plant_type</t>
  </si>
  <si>
    <t>Protein</t>
  </si>
  <si>
    <t>Significant effect of genotype for TPI, no other significant effects.</t>
  </si>
  <si>
    <t>Mixed</t>
  </si>
  <si>
    <t>&gt; Table1&lt;-read.table("2011_TPI_protein.txt",header=T)</t>
  </si>
  <si>
    <t>Mono</t>
  </si>
  <si>
    <t>'data.frame':   68 obs. of  5 variables:</t>
  </si>
  <si>
    <t xml:space="preserve"> $ Community_type: Factor w/ 3 levels "Individual","Mixed",..: 1 2 2 3 3 1 1 3 3 3 ...</t>
  </si>
  <si>
    <t xml:space="preserve"> $ Plant_type    : Factor w/ 3 levels "Emitter","Individual",..: 2 3 1 3 1 2 2 3 1 3 ...</t>
  </si>
  <si>
    <t xml:space="preserve"> $ Genotype      : Factor w/ 4 levels "lox2/3","lox2/3xTPS10",..: 4 1 2 2 2 3 2 2 2 4 ...</t>
  </si>
  <si>
    <t xml:space="preserve"> $ Protein       : num  13.3 17.6 13.6 19.5 23.1 21.2 26.1 19 18.2 18.5 ...</t>
  </si>
  <si>
    <t xml:space="preserve"> $ TPI           : num  0.038311 0.001497 0.010584 0.002314 0.000857 ...</t>
  </si>
  <si>
    <t>&gt; kruskal.test(TPI~Genotype)</t>
  </si>
  <si>
    <t>Already checked: not parametric</t>
  </si>
  <si>
    <t xml:space="preserve">data:  TPI by Genotype </t>
  </si>
  <si>
    <t>Kruskal-Wallis chi-squared = 47.867, df = 3, p-value = 2.273e-10</t>
  </si>
  <si>
    <t>&gt; kruskal.test(TPI~Community_type)</t>
  </si>
  <si>
    <t xml:space="preserve">data:  TPI by Community_type </t>
  </si>
  <si>
    <t>Kruskal-Wallis chi-squared = 0.1605, df = 2, p-value = 0.9229</t>
  </si>
  <si>
    <t>&gt; kruskal.test(TPI~Plant_type)</t>
  </si>
  <si>
    <t>&gt; Table1&lt;-read.table("2011_TPI_L_LxT.txt",header=T)</t>
  </si>
  <si>
    <t>'data.frame':   23 obs. of  2 variables:</t>
  </si>
  <si>
    <t xml:space="preserve">data:  TPI by Plant_type </t>
  </si>
  <si>
    <t xml:space="preserve"> $ Genotype: Factor w/ 2 levels "lox2/3","lox2/3xTPS10": 1 1 1 1 1 1 1 1 1 1 ...</t>
  </si>
  <si>
    <t>Kruskal-Wallis chi-squared = 0.2624, df = 2, p-value = 0.877</t>
  </si>
  <si>
    <t xml:space="preserve"> $ TPI     : num  0.0015 0.00268 0.00115 0.00821 0.01186 ...</t>
  </si>
  <si>
    <t>Already checked: parametric</t>
  </si>
  <si>
    <t>&gt; wilcox.test(TPI~Genotype)</t>
  </si>
  <si>
    <t>&gt; model1&lt;-aov(Protein~Genotype*Community_type*Plant_type)</t>
  </si>
  <si>
    <t>&gt; summary(model1)</t>
  </si>
  <si>
    <t xml:space="preserve">                        Df Sum Sq Mean Sq F value Pr(&gt;F)</t>
  </si>
  <si>
    <t>&gt; Table1&lt;-read.table("2011_TPI_LxT_T.txt",header=T)</t>
  </si>
  <si>
    <t>Genotype                 3   69.8  23.275   1.437  0.243</t>
  </si>
  <si>
    <t>&gt; Table1&lt;-read.table("2011_TPI_L_T.txt",header=T)</t>
  </si>
  <si>
    <t>Community_type           2   23.8  11.899   0.735  0.485</t>
  </si>
  <si>
    <t>W = 38, p-value = 0.09084</t>
  </si>
  <si>
    <t>Plant_type               1    0.5   0.460   0.028  0.867</t>
  </si>
  <si>
    <t>'data.frame':   32 obs. of  2 variables:</t>
  </si>
  <si>
    <t>&gt; Table1&lt;-read.table("2011_TPI_LxT_WT.txt",header=T)</t>
  </si>
  <si>
    <t>Genotype:Community_type  6   65.0  10.837   0.669  0.675</t>
  </si>
  <si>
    <t>'data.frame':   33 obs. of  2 variables:</t>
  </si>
  <si>
    <t>&gt; Table1&lt;-read.table("2011_TPI_L_WT.txt",header=T)</t>
  </si>
  <si>
    <t xml:space="preserve"> $ Genotype: Factor w/ 2 levels "lox2/3xTPS10",..: 1 1 1 1 1 1 1 1 1 1 ...</t>
  </si>
  <si>
    <t>Genotype:Plant_type      3   25.5   8.507   0.525  0.667</t>
  </si>
  <si>
    <t xml:space="preserve"> $ Genotype: Factor w/ 2 levels "lox2/3","TPS10": 1 1 1 1 1 1 1 1 1 1 ...</t>
  </si>
  <si>
    <t xml:space="preserve"> $ TPI     : num  0.010584 0.002314 0.000857 0.014038 0.010212 ...</t>
  </si>
  <si>
    <t xml:space="preserve">Residuals               52  842.1  16.195               </t>
  </si>
  <si>
    <t>'data.frame':   35 obs. of  2 variables:</t>
  </si>
  <si>
    <t>&gt; par(mfrow=c(2,2))</t>
  </si>
  <si>
    <t>'data.frame':   36 obs. of  2 variables:</t>
  </si>
  <si>
    <t>&gt; plot(model1)</t>
  </si>
  <si>
    <t>Plots look fine.</t>
  </si>
  <si>
    <t xml:space="preserve"> $ Genotype: Factor w/ 2 levels "lox2/3","WT": 1 1 1 1 1 1 1 1 1 1 ...</t>
  </si>
  <si>
    <t>Warning messages:</t>
  </si>
  <si>
    <t>1: Not plotting observations with leverage one:</t>
  </si>
  <si>
    <t>W = 0, p-value = 1.55e-08</t>
  </si>
  <si>
    <t>2: Not plotting observations with leverage one:</t>
  </si>
  <si>
    <t>W = 0, p-value = 5.637e-09</t>
  </si>
  <si>
    <t>&gt; Table1&lt;-read.table("2011_TPI_T_WT.txt",header=T)</t>
  </si>
  <si>
    <t>W = 0, p-value = 4.794e-09</t>
  </si>
  <si>
    <t>W = 0, p-value = 1.598e-09</t>
  </si>
  <si>
    <t>'data.frame':   45 obs. of  2 variables:</t>
  </si>
  <si>
    <t xml:space="preserve"> $ Genotype: Factor w/ 2 levels "TPS10","WT": 1 1 1 1 1 1 1 1 1 1 ...</t>
  </si>
  <si>
    <t>Holm-Bonferroni WT TPI</t>
  </si>
  <si>
    <t xml:space="preserve"> $ TPI     : num  0.0715 0.2781 0.227 0.6147 0.2885 ...</t>
  </si>
  <si>
    <t>W = 357, p-value = 0.01637</t>
  </si>
  <si>
    <t>From 1104 TPS experiment 2nd tissue samples_TPI</t>
  </si>
  <si>
    <t>Line/Cross</t>
  </si>
  <si>
    <t>#</t>
  </si>
  <si>
    <t>Treatments</t>
  </si>
  <si>
    <t>Line</t>
  </si>
  <si>
    <t xml:space="preserve">            Df Sum Sq Mean Sq F value  Pr(&gt;F)   </t>
  </si>
  <si>
    <t>---</t>
  </si>
  <si>
    <t xml:space="preserve">Signif. codes:  0 ‘***’ 0.001 ‘**’ 0.01 ‘*’ 0.05 ‘.’ 0.1 ‘ ’ 1 </t>
  </si>
  <si>
    <t>&gt; TukeyHSD(model1)</t>
  </si>
  <si>
    <t xml:space="preserve">  Tukey multiple comparisons of means</t>
  </si>
  <si>
    <t xml:space="preserve">    95% family-wise confidence level</t>
  </si>
  <si>
    <t>$Line</t>
  </si>
  <si>
    <t>Line rank</t>
  </si>
  <si>
    <t>Rep</t>
  </si>
  <si>
    <t>Filter 24-32 h</t>
  </si>
  <si>
    <t>alpha-duprezianene</t>
  </si>
  <si>
    <t>beta-farnesene</t>
  </si>
  <si>
    <t>tetralin</t>
  </si>
  <si>
    <t>log_aDup</t>
  </si>
  <si>
    <t>log_TBF</t>
  </si>
  <si>
    <t>log_TAB</t>
  </si>
  <si>
    <t>TBF+TAB</t>
  </si>
  <si>
    <t>ln_TBF+TAB</t>
  </si>
  <si>
    <t>707-2x596-1</t>
  </si>
  <si>
    <t>A-09-596-1</t>
  </si>
  <si>
    <t>186-1x 52-2</t>
  </si>
  <si>
    <t>Statistics in R (v 2.15.2)</t>
  </si>
  <si>
    <t>Run for ccTPS</t>
  </si>
  <si>
    <t>TPS_construct</t>
  </si>
  <si>
    <t>No</t>
  </si>
  <si>
    <t>Yes</t>
  </si>
  <si>
    <t>W = 16, p-value = 0.02857</t>
  </si>
  <si>
    <t>'data.frame':   16 obs. of  3 variables:</t>
  </si>
  <si>
    <t>From 1003 characterization crosses_volatiles</t>
  </si>
  <si>
    <t>&gt; Table1&lt;-read.table("1003_VOCs_tbf&amp;tab_all.txt",header=T)</t>
  </si>
  <si>
    <t xml:space="preserve"> $ Line         : Factor w/ 4 levels "T","WT","x","xT": 2 2 2 2 1 1 1 1 3 3 ...</t>
  </si>
  <si>
    <t xml:space="preserve"> $ TPS_construct: Factor w/ 2 levels "No","Yes": 1 1 1 1 2 2 2 2 1 1 ...</t>
  </si>
  <si>
    <t xml:space="preserve"> $ TBF.TAB      : num  0.00971 0.01941 0.1575 0.01354 1.30725 ...</t>
  </si>
  <si>
    <t>&gt; kruskal.test(TBF.TAB~Line)</t>
  </si>
  <si>
    <t xml:space="preserve">data:  TBF.TAB by Line </t>
  </si>
  <si>
    <t>Kruskal-Wallis chi-squared = 14.1176, df = 3, p-value = 0.002749</t>
  </si>
  <si>
    <t>&gt; Table1&lt;-read.table("1003_VOCs_tbf&amp;tab_WT_x.txt",header=T)</t>
  </si>
  <si>
    <t>'data.frame':   8 obs. of  3 variables:</t>
  </si>
  <si>
    <t xml:space="preserve"> $ Line         : Factor w/ 2 levels "WT","x": 1 1 1 1 2 2 2 2</t>
  </si>
  <si>
    <t xml:space="preserve"> $ TPS_construct: Factor w/ 1 level "No": 1 1 1 1 1 1 1 1</t>
  </si>
  <si>
    <t xml:space="preserve"> $ TBF.TAB      : num  0.00971 0.01941 0.1575 0.01354 0 ...</t>
  </si>
  <si>
    <t>&gt; wilcoxon.test(TBF.TAB~Line)</t>
  </si>
  <si>
    <t>&gt; wilcox.test(TBF.TAB~Line)</t>
  </si>
  <si>
    <t>&gt; Table1&lt;-read.table("1003_VOCs_tbf&amp;tab_WT_T.txt",header=T)</t>
  </si>
  <si>
    <t xml:space="preserve"> $ Line         : Factor w/ 2 levels "T","WT": 2 2 2 2 1 1 1 1</t>
  </si>
  <si>
    <t xml:space="preserve"> $ TPS_construct: Factor w/ 2 levels "No","Yes": 1 1 1 1 2 2 2 2</t>
  </si>
  <si>
    <t>&gt; wilcox.test(TBF.TAB~TPS_construct)</t>
  </si>
  <si>
    <t xml:space="preserve">data:  TBF.TAB by TPS_construct </t>
  </si>
  <si>
    <t>W = 0, p-value = 0.0001554</t>
  </si>
  <si>
    <t>sTPS10M</t>
  </si>
  <si>
    <t>irLOX2/3xsTPS10M</t>
  </si>
  <si>
    <t>Background</t>
  </si>
  <si>
    <t>blank</t>
  </si>
  <si>
    <t>Average of TAB+TBF % tetralin</t>
  </si>
  <si>
    <t>StdDev of TAB+TBF % tetralin2</t>
  </si>
  <si>
    <t>Count of TAB+TBF % tetralin3</t>
  </si>
  <si>
    <t>Relative TAB+TBF</t>
  </si>
  <si>
    <t>Relative TAB+TBF SEM</t>
  </si>
  <si>
    <t>TAB+TBF</t>
  </si>
  <si>
    <t>Data file</t>
  </si>
  <si>
    <t>LOX_background</t>
  </si>
  <si>
    <t>LOX</t>
  </si>
  <si>
    <t xml:space="preserve"> $ TAB.TBF       : num  0.0555 0.0955 0.1052 0.0407 0.0875 ...</t>
  </si>
  <si>
    <t xml:space="preserve"> $ LOX_background: Factor w/ 2 levels "LOX","WT": 1 1 1 1 1 1 1 1 1 1 ...</t>
  </si>
  <si>
    <t>&gt; kruskal.test(TAB.TBF~Genotype)</t>
  </si>
  <si>
    <t xml:space="preserve">data:  TAB.TBF by Genotype </t>
  </si>
  <si>
    <t>&gt; kruskal.test(TAB.TBF~Community_type)</t>
  </si>
  <si>
    <t xml:space="preserve">data:  TAB.TBF by Community_type </t>
  </si>
  <si>
    <t>&gt; Table1&lt;-read.table("TAB&amp;TBF_2011hexane_WT_T.txt",header=T)</t>
  </si>
  <si>
    <t>'data.frame':   41 obs. of  3 variables:</t>
  </si>
  <si>
    <t xml:space="preserve"> $ TAB.TBF       : num  0 0.00104 0 0.17227 0.10326 ...</t>
  </si>
  <si>
    <t xml:space="preserve"> $ LOX_background: Factor w/ 1 level "WT": 1 1 1 1 1 1 1 1 1 1 ...</t>
  </si>
  <si>
    <t>&gt; wilcox.test(TAB.TBF~Genotype)</t>
  </si>
  <si>
    <t>W = 321, p-value = 0.002652</t>
  </si>
  <si>
    <t>In wilcox.test.default(x = c(0, 0.001041599, 0, 0.172273876, 0.10325683,  :</t>
  </si>
  <si>
    <t>&gt; Table1&lt;-read.table("TAB&amp;TBF_2011hexane_WT_xT.txt",header=T)</t>
  </si>
  <si>
    <t>'data.frame':   33 obs. of  3 variables:</t>
  </si>
  <si>
    <t>W = 241, p-value = 2.914e-06</t>
  </si>
  <si>
    <t>In wilcox.test.default(x = c(0.055480187, 0.095537932, 0.105198661,  :</t>
  </si>
  <si>
    <t>SEM Rel TAB+TBF</t>
  </si>
  <si>
    <t>SEM TAB</t>
  </si>
  <si>
    <t>SEM TBF</t>
  </si>
  <si>
    <t>SEM TAB+TBF</t>
  </si>
  <si>
    <t>Rel TAB+TBF</t>
  </si>
  <si>
    <t>GLVs (ng IS cm-2)</t>
  </si>
  <si>
    <t>TAB (ng IS cm-2)</t>
  </si>
  <si>
    <t>TBF (ng IS cm-2)</t>
  </si>
  <si>
    <t>TPI (nmol mg protein-1)</t>
  </si>
  <si>
    <t>TAB (ng IS mg-1)</t>
  </si>
  <si>
    <t>GLVs (ng IS mg-1)</t>
  </si>
  <si>
    <t>TBF (ng IS mg-1)</t>
  </si>
  <si>
    <t>lox</t>
  </si>
  <si>
    <t>loxTPS</t>
  </si>
  <si>
    <t>TPS</t>
  </si>
  <si>
    <t>JA (ug g FM-1)</t>
  </si>
  <si>
    <r>
      <t xml:space="preserve">12.20 </t>
    </r>
    <r>
      <rPr>
        <sz val="11"/>
        <color theme="1"/>
        <rFont val="Calibri"/>
        <family val="2"/>
      </rPr>
      <t>±</t>
    </r>
    <r>
      <rPr>
        <sz val="11.2"/>
        <color theme="1"/>
        <rFont val="Calibri"/>
        <family val="2"/>
      </rPr>
      <t xml:space="preserve"> 3.02</t>
    </r>
  </si>
  <si>
    <r>
      <t xml:space="preserve">10.19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0.76</t>
    </r>
  </si>
  <si>
    <t xml:space="preserve">0.65 ± </t>
  </si>
  <si>
    <t>3.89 ± 0.90</t>
  </si>
  <si>
    <t>1.17 ± 0.29</t>
  </si>
  <si>
    <t>Summary</t>
  </si>
  <si>
    <t>cis-3-hexenol</t>
  </si>
  <si>
    <t>TAB</t>
  </si>
  <si>
    <t>TBF</t>
  </si>
  <si>
    <t>DCM</t>
  </si>
  <si>
    <t>Average of Leaf area cm2</t>
  </si>
  <si>
    <t>StdDev of Leaf area cm2</t>
  </si>
  <si>
    <t>Count of Leaf area cm2</t>
  </si>
  <si>
    <t>SEM of Leaf area cm2</t>
  </si>
  <si>
    <t>Leaf area (cm2)</t>
  </si>
  <si>
    <t>cis-3-Hexenol</t>
  </si>
  <si>
    <t>cis-3-Hexenyl butyrate</t>
  </si>
  <si>
    <t>trans-2-Hexenol</t>
  </si>
  <si>
    <t>cis-3-Hexenyl isobutyrate</t>
  </si>
  <si>
    <t>cis-3-Hexenyl propanoate</t>
  </si>
  <si>
    <t>Combined</t>
  </si>
  <si>
    <t>136% ±  57%</t>
  </si>
  <si>
    <t>142%  ±  26%</t>
  </si>
  <si>
    <t>45%  ±  26%</t>
  </si>
  <si>
    <t>11%  ±  7%</t>
  </si>
  <si>
    <t>29%  ±  8%</t>
  </si>
  <si>
    <t>363%  ±  114%</t>
  </si>
  <si>
    <t>—</t>
  </si>
  <si>
    <t>1%  ±  1%</t>
  </si>
  <si>
    <t>TreatmentNo</t>
  </si>
  <si>
    <t>Filter 0-3 h</t>
  </si>
  <si>
    <t>Notes 3 h</t>
  </si>
  <si>
    <t>Leaf area cm2</t>
  </si>
  <si>
    <t>17.307 min, z-3-hexenol? % tetralin</t>
  </si>
  <si>
    <t>17.471 min, z-3-hexenyl butyrate? % tetralin</t>
  </si>
  <si>
    <t>18.057 min, e-2-hexenol? % tetralin</t>
  </si>
  <si>
    <t>19.801 min, z-3-hexenyl isobutyrate? % tetralin</t>
  </si>
  <si>
    <t>20.158 min, z-3-hexenyl propanoate? % tetralin</t>
  </si>
  <si>
    <r>
      <t>596-1</t>
    </r>
    <r>
      <rPr>
        <sz val="10"/>
        <color indexed="10"/>
        <rFont val="Webdings"/>
        <family val="1"/>
        <charset val="2"/>
      </rPr>
      <t></t>
    </r>
    <r>
      <rPr>
        <sz val="10"/>
        <color indexed="10"/>
        <rFont val="Arial"/>
        <family val="2"/>
      </rPr>
      <t>x707-2</t>
    </r>
    <r>
      <rPr>
        <sz val="10"/>
        <color indexed="10"/>
        <rFont val="Webdings"/>
        <family val="1"/>
        <charset val="2"/>
      </rPr>
      <t></t>
    </r>
  </si>
  <si>
    <t>charcoal dust on leaf</t>
  </si>
  <si>
    <r>
      <t>389-6</t>
    </r>
    <r>
      <rPr>
        <sz val="10"/>
        <color rgb="FF0070C0"/>
        <rFont val="Webdings"/>
        <family val="1"/>
        <charset val="2"/>
      </rPr>
      <t></t>
    </r>
    <r>
      <rPr>
        <sz val="10"/>
        <color rgb="FF0070C0"/>
        <rFont val="Arial"/>
        <family val="2"/>
      </rPr>
      <t>x707-2</t>
    </r>
    <r>
      <rPr>
        <sz val="10"/>
        <color rgb="FF0070C0"/>
        <rFont val="Webdings"/>
        <family val="1"/>
        <charset val="2"/>
      </rPr>
      <t></t>
    </r>
  </si>
  <si>
    <r>
      <t>389-6</t>
    </r>
    <r>
      <rPr>
        <sz val="10"/>
        <color indexed="10"/>
        <rFont val="Webdings"/>
        <family val="1"/>
        <charset val="2"/>
      </rPr>
      <t></t>
    </r>
    <r>
      <rPr>
        <sz val="10"/>
        <color indexed="10"/>
        <rFont val="Arial"/>
        <family val="2"/>
      </rPr>
      <t>x707-2</t>
    </r>
    <r>
      <rPr>
        <sz val="10"/>
        <color indexed="10"/>
        <rFont val="Webdings"/>
        <family val="1"/>
        <charset val="2"/>
      </rPr>
      <t></t>
    </r>
  </si>
  <si>
    <r>
      <t>389-6</t>
    </r>
    <r>
      <rPr>
        <sz val="10"/>
        <color rgb="FF00B050"/>
        <rFont val="Webdings"/>
        <family val="1"/>
        <charset val="2"/>
      </rPr>
      <t></t>
    </r>
    <r>
      <rPr>
        <sz val="10"/>
        <color rgb="FF00B050"/>
        <rFont val="Arial"/>
        <family val="2"/>
      </rPr>
      <t>x707-2</t>
    </r>
    <r>
      <rPr>
        <sz val="10"/>
        <color rgb="FF00B050"/>
        <rFont val="Webdings"/>
        <family val="1"/>
        <charset val="2"/>
      </rPr>
      <t></t>
    </r>
  </si>
  <si>
    <r>
      <t>596-1</t>
    </r>
    <r>
      <rPr>
        <sz val="10"/>
        <color rgb="FF0070C0"/>
        <rFont val="Webdings"/>
        <family val="1"/>
        <charset val="2"/>
      </rPr>
      <t></t>
    </r>
    <r>
      <rPr>
        <sz val="10"/>
        <color rgb="FF0070C0"/>
        <rFont val="Arial"/>
        <family val="2"/>
      </rPr>
      <t>x707-2</t>
    </r>
    <r>
      <rPr>
        <sz val="10"/>
        <color rgb="FF0070C0"/>
        <rFont val="Webdings"/>
        <family val="1"/>
        <charset val="2"/>
      </rPr>
      <t></t>
    </r>
  </si>
  <si>
    <r>
      <t>596-1</t>
    </r>
    <r>
      <rPr>
        <sz val="10"/>
        <color rgb="FF00B050"/>
        <rFont val="Webdings"/>
        <family val="1"/>
        <charset val="2"/>
      </rPr>
      <t></t>
    </r>
    <r>
      <rPr>
        <sz val="10"/>
        <color rgb="FF00B050"/>
        <rFont val="Arial"/>
        <family val="2"/>
      </rPr>
      <t>x707-2</t>
    </r>
    <r>
      <rPr>
        <sz val="10"/>
        <color rgb="FF00B050"/>
        <rFont val="Webdings"/>
        <family val="1"/>
        <charset val="2"/>
      </rPr>
      <t></t>
    </r>
  </si>
  <si>
    <t>petiole bent</t>
  </si>
  <si>
    <t>UT.30 (2T)</t>
  </si>
  <si>
    <t>lo2er half of clip cage cracked</t>
  </si>
  <si>
    <t>leaf torn near tip</t>
  </si>
  <si>
    <t>clip cage upside do2n (charcoal on bottom)</t>
  </si>
  <si>
    <t>petiole cracked</t>
  </si>
  <si>
    <t>DCM 3-30-2010.SMS</t>
  </si>
  <si>
    <t>DCM 3-30-2010001.SMS</t>
  </si>
  <si>
    <t>DCM 3-31-2010.SMS</t>
  </si>
  <si>
    <t>DCM 3-31-2010001.SMS</t>
  </si>
  <si>
    <t>DCM 3-31-2010002.SMS</t>
  </si>
  <si>
    <t>DCM 4-1-2010.SMS</t>
  </si>
  <si>
    <t>DCM 4-1-2010001.SMS</t>
  </si>
  <si>
    <t>DCM 4-1-2010002.SMS</t>
  </si>
  <si>
    <t>3.89 ± 0.90 a</t>
  </si>
  <si>
    <t>1.17 ± 0.29 b</t>
  </si>
  <si>
    <t>0.65 ± 0.16 b</t>
  </si>
  <si>
    <t>12.4  ±  1.0 ns</t>
  </si>
  <si>
    <t>14.8  ±  1.3 ns</t>
  </si>
  <si>
    <t>15.7  ±  0.2 ns</t>
  </si>
  <si>
    <t>both</t>
  </si>
  <si>
    <t>Leaf area</t>
  </si>
  <si>
    <t>line</t>
  </si>
  <si>
    <t>rep</t>
  </si>
  <si>
    <t>pixels</t>
  </si>
  <si>
    <t>cm2</t>
  </si>
  <si>
    <t>1cm^2</t>
  </si>
  <si>
    <t>Area</t>
  </si>
  <si>
    <t>&gt; Table1&lt;-read.table("1003_VOCs_tab_all.txt",header=T)</t>
  </si>
  <si>
    <t>&gt; Table1&lt;-read.table("TAB_TBF_Leaf_Area_1003_crosses.txt",header=T)</t>
  </si>
  <si>
    <t xml:space="preserve"> $ Line                   : Factor w/ 4 levels "T","WT","x","xT": 2 2 2 2 1 1 1 1 3 3 ...</t>
  </si>
  <si>
    <t xml:space="preserve"> $ Line   : Factor w/ 4 levels "lox","loxTPS",..: 3 3 3 3 1 1 1 1 2 2 ...</t>
  </si>
  <si>
    <t xml:space="preserve"> $ trans.alpha.bergamotene: num  0.00971 0.01941 0.1575 0.01354 0.82076 ...</t>
  </si>
  <si>
    <t xml:space="preserve"> $ Area   : num  20.5 22.1 20.7 16.4 23.2 ...</t>
  </si>
  <si>
    <t xml:space="preserve"> $ LN_Area: num  3.02 3.1 3.03 2.8 3.14 ...</t>
  </si>
  <si>
    <t>&gt; bartlett.test(Area~Line)</t>
  </si>
  <si>
    <t xml:space="preserve">data:  Area by Line </t>
  </si>
  <si>
    <t>Bartlett's K-squared = 3.8972, df = 3, p-value = 0.2728</t>
  </si>
  <si>
    <t>&gt; model1&lt;-aov(Area~Line)</t>
  </si>
  <si>
    <t>Line         3  77.01  25.670   7.893 0.00358 **</t>
  </si>
  <si>
    <t xml:space="preserve">Residuals   12  39.02   3.252                   </t>
  </si>
  <si>
    <t>Fit: aov(formula = Area ~ Line)</t>
  </si>
  <si>
    <t xml:space="preserve">                 diff       lwr        upr     p adj</t>
  </si>
  <si>
    <t>loxTPS-lox -0.4106447 -4.196427  3.3751374 0.9878709</t>
  </si>
  <si>
    <t>TPS-lox    -1.0741572 -4.859939  2.7116250 0.8334347</t>
  </si>
  <si>
    <t>WT-lox     -5.4835321 -9.269314 -1.6977500 0.0049199</t>
  </si>
  <si>
    <t>TPS-loxTPS -0.6635124 -4.449295  3.1222697 0.9525689</t>
  </si>
  <si>
    <t>WT-loxTPS  -5.0728874 -8.858670 -1.2871052 0.0085793</t>
  </si>
  <si>
    <t>WT-TPS     -4.4093750 -8.195157 -0.6235928 0.0213099</t>
  </si>
  <si>
    <t xml:space="preserve"> $ TPS_construct          : Factor w/ 2 levels "No","Yes": 1 1 1 1 2 2 2 2 1 1 ...</t>
  </si>
  <si>
    <t>&gt; wilcox.test(trans.alpha.bergamotene~TPS_construct)</t>
  </si>
  <si>
    <t xml:space="preserve">data:  trans.alpha.bergamotene by TPS_construct </t>
  </si>
  <si>
    <t>W = 1, p-value = 0.0003108</t>
  </si>
  <si>
    <t>15.5  ±  0.3 a</t>
  </si>
  <si>
    <t>21.0  ±  0.7 b</t>
  </si>
  <si>
    <t>19.9  ±  1.2 b</t>
  </si>
  <si>
    <t>20.6  ±  1.1 b</t>
  </si>
  <si>
    <t>87%  ±  12% B</t>
  </si>
  <si>
    <t>38%  ±  9% B</t>
  </si>
  <si>
    <t xml:space="preserve"> $ Line         : Factor w/ 2 levels "T","xT": 1 1 1 1 2 2 2 2</t>
  </si>
  <si>
    <t xml:space="preserve"> $ TPS_construct: Factor w/ 1 level "Yes": 1 1 1 1 1 1 1 1</t>
  </si>
  <si>
    <t xml:space="preserve"> $ TBF          : num  0.486 0.436 0.575 0.753 0.303 ...</t>
  </si>
  <si>
    <t xml:space="preserve">data:  TBF by Line </t>
  </si>
  <si>
    <t>&gt; bartlett.test(TBF.TAB~Line)</t>
  </si>
  <si>
    <t>TPS v loxTPS TAB+TBF</t>
  </si>
  <si>
    <t>56%  ±  7% a</t>
  </si>
  <si>
    <t>22%  ±  5% b</t>
  </si>
  <si>
    <t>143%  ±  19% B</t>
  </si>
  <si>
    <t>60%  ±  14% B</t>
  </si>
  <si>
    <t>GLVs in leaf headspace (% IS)</t>
  </si>
  <si>
    <t>TPS10 products in leaf headspace (% IS)</t>
  </si>
  <si>
    <t>TPI (nmol mg FM-1)</t>
  </si>
  <si>
    <t>trans-2-Hexenal</t>
  </si>
  <si>
    <t>0.200 ± 0.034 a</t>
  </si>
  <si>
    <t>0.004 ± 0.001 b</t>
  </si>
  <si>
    <t>0.334 ± 0.053 c</t>
  </si>
  <si>
    <t>0.007 ± 0.001 b</t>
  </si>
  <si>
    <t>262% ± 39% a</t>
  </si>
  <si>
    <t>7% ± 1% b</t>
  </si>
  <si>
    <t>266% ± 42% a</t>
  </si>
  <si>
    <t>trans-2-hexenal</t>
  </si>
  <si>
    <t>Significant effect of genotype</t>
  </si>
  <si>
    <t xml:space="preserve"> $ Plant_Type     : Factor w/ 3 levels "Emitter","Individual",..: 2 2 2 3 3 1 3 3 3 2 ...</t>
  </si>
  <si>
    <t xml:space="preserve"> $ Community_type : Factor w/ 3 levels "Individual","Mixed_culture",..: 1 1 1 3 3 3 3 2 2 1 ...</t>
  </si>
  <si>
    <t xml:space="preserve"> $ trans.2.hexenal: num  0 0 0 0 0 ...</t>
  </si>
  <si>
    <t>&gt; kruskal.test(trans.2.hexenal~Genotype)</t>
  </si>
  <si>
    <t>&gt; Table1&lt;-read.table("c3h_2011hexane.txt",header=T)</t>
  </si>
  <si>
    <t xml:space="preserve">data:  trans.2.hexenal by Genotype </t>
  </si>
  <si>
    <t>&gt; kruskal.test(trans.2.hexenal~Community_type)</t>
  </si>
  <si>
    <t xml:space="preserve"> $ Genotype      : Factor w/ 4 levels "lox2/3","lox2/3xTPS10",..: 1 1 1 1 1 1 1 1 1 2 ...</t>
  </si>
  <si>
    <t xml:space="preserve"> $ Plant_Type    : Factor w/ 3 levels "Emitter","Individual",..: 2 2 2 3 3 1 3 3 3 2 ...</t>
  </si>
  <si>
    <t xml:space="preserve"> $ cis.3.hexenol : num  0.07181 0.00927 0.02802 0.08362 0.13559 ...</t>
  </si>
  <si>
    <t xml:space="preserve">data:  trans.2.hexenal by Community_type </t>
  </si>
  <si>
    <t>&gt; bartlett.test(cis.3.hexenol~Genotype)</t>
  </si>
  <si>
    <t>&gt; kruskal.test(trans.2.hexenal~Plant_Type)</t>
  </si>
  <si>
    <t xml:space="preserve">data:  cis.3.hexenol by Genotype </t>
  </si>
  <si>
    <t>Bartlett's K-squared = 24.647, df = 3, p-value = 1.83e-05</t>
  </si>
  <si>
    <t xml:space="preserve">data:  trans.2.hexenal by Plant_Type </t>
  </si>
  <si>
    <t>&gt; kruskal.test(cis.3.hexenol~Genotype)</t>
  </si>
  <si>
    <t>Kruskal-Wallis chi-squared = 38.4778, df = 3, p-value = 2.239e-08</t>
  </si>
  <si>
    <t>&gt; kruskal.test(cis.3.hexenol~Community_type)</t>
  </si>
  <si>
    <t xml:space="preserve">data:  cis.3.hexenol by Community_type </t>
  </si>
  <si>
    <t>Kruskal-Wallis chi-squared = 2.0819, df = 2, p-value = 0.3531</t>
  </si>
  <si>
    <t>&gt; kruskal.test(cis.3.hexenol~Plant_Type)</t>
  </si>
  <si>
    <t xml:space="preserve">data:  cis.3.hexenol by Plant_Type </t>
  </si>
  <si>
    <t>Kruskal-Wallis chi-squared = 2.0916, df = 2, p-value = 0.3514</t>
  </si>
  <si>
    <t>Significant genotype effect</t>
  </si>
  <si>
    <t>&gt; Table1&lt;-read.table("t2h_2011hexane_L_T.txt",header=T)</t>
  </si>
  <si>
    <t>'data.frame':   28 obs. of  4 variables:</t>
  </si>
  <si>
    <t xml:space="preserve"> $ Genotype       : Factor w/ 2 levels "lox2/3","TPS10": 1 1 1 1 1 1 1 1 1 2 ...</t>
  </si>
  <si>
    <t>&gt; wilcox.test(trans.2.hexenal~Genotype)</t>
  </si>
  <si>
    <t>No genotype effect.</t>
  </si>
  <si>
    <t>&gt; Table1&lt;-read.table("c3h_2011hexane_L_LxT.txt",header=T)</t>
  </si>
  <si>
    <t>W = 0, p-value = 2.652e-05</t>
  </si>
  <si>
    <t>'data.frame':   20 obs. of  4 variables:</t>
  </si>
  <si>
    <t xml:space="preserve"> $ Genotype      : Factor w/ 2 levels "lox2/3","lox2/3xTPS10": 1 1 1 1 1 1 1 1 1 2 ...</t>
  </si>
  <si>
    <t>In wilcox.test.default(x = c(0, 0, 0, 0, 0, 0.001610062, 0.00363182,  :</t>
  </si>
  <si>
    <t>&gt; wilcox.test(cis.3.hexenol~Genotype)</t>
  </si>
  <si>
    <t>W = 49, p-value = 1</t>
  </si>
  <si>
    <t>&gt; Table1&lt;-read.table("t2h_2011hexane_L_WT.txt",header=T)</t>
  </si>
  <si>
    <t>Genotype effect</t>
  </si>
  <si>
    <t xml:space="preserve"> $ Genotype       : Factor w/ 2 levels "lox2/3","WT": 1 1 1 1 1 1 1 1 1 2 ...</t>
  </si>
  <si>
    <t>&gt; Table1&lt;-read.table("c3h_2011hexane_L_T.txt",header=T)</t>
  </si>
  <si>
    <t xml:space="preserve"> $ Genotype      : Factor w/ 2 levels "lox2/3","TPS10": 1 1 1 1 1 1 1 1 1 2 ...</t>
  </si>
  <si>
    <t>W = 0, p-value = 1.694e-05</t>
  </si>
  <si>
    <t>W = 0, p-value = 2.896e-07</t>
  </si>
  <si>
    <t>&gt; ch(Table1)</t>
  </si>
  <si>
    <t>Error: could not find function "ch"</t>
  </si>
  <si>
    <t>&gt; Table1&lt;-read.table("c3h_2011hexane_L_WT.txt",header=T)</t>
  </si>
  <si>
    <t>No significant genotype effect</t>
  </si>
  <si>
    <t>&gt; setwd("G:/Merry@work/My publications/Preparation/Community context TPS/ccTPS manuscript/ccTPS data for manuscript/ccTPS data for MS-R files")</t>
  </si>
  <si>
    <t>&gt; Table1&lt;-read.table("t2h_2011hexane_T_WT.txt",header=T)</t>
  </si>
  <si>
    <t xml:space="preserve"> $ Genotype       : Factor w/ 2 levels "TPS10","WT": 1 1 1 1 1 1 1 1 1 1 ...</t>
  </si>
  <si>
    <t>W = 3, p-value = 6.944e-07</t>
  </si>
  <si>
    <t xml:space="preserve"> $ Plant_Type     : Factor w/ 3 levels "Emitter","Individual",..: 2 2 2 2 1 1 1 1 1 1 ...</t>
  </si>
  <si>
    <t xml:space="preserve"> $ Community_type : Factor w/ 3 levels "Individual","Mixed_culture",..: 1 1 1 1 2 2 2 2 2 2 ...</t>
  </si>
  <si>
    <t xml:space="preserve"> $ trans.2.hexenal: num  6.189 0.746 0.942 0.361 2.045 ...</t>
  </si>
  <si>
    <t>W = 201, p-value = 0.8462</t>
  </si>
  <si>
    <t>Holm-Bonferroni WT</t>
  </si>
  <si>
    <t>combined Kruskal-Wallis across all genotypes</t>
  </si>
  <si>
    <t>c3h Kruskal-Wallis genotype</t>
  </si>
  <si>
    <t>t2h Kruskal-Wallis genotype</t>
  </si>
  <si>
    <t>c3h Kruskal-Wallis plant type</t>
  </si>
  <si>
    <t>c3h Kruskal-Wallis community type</t>
  </si>
  <si>
    <t>combined Kruskal-Wallis plant type</t>
  </si>
  <si>
    <t>t2h Kruskal-Wallis plant type</t>
  </si>
  <si>
    <t>combined Kruskal-Wallis across community types</t>
  </si>
  <si>
    <t>t2h Kruskal-Wallis community type</t>
  </si>
  <si>
    <t>Holm-Bonferroni lox</t>
  </si>
  <si>
    <t>&gt; Table1&lt;-read.table("c3h_2011hexane_LxT_T.txt",header=T)</t>
  </si>
  <si>
    <t>'data.frame':   30 obs. of  4 variables:</t>
  </si>
  <si>
    <t xml:space="preserve"> $ cis.3.hexenol : num  0.0393 0.0865 0.046 0.1477 0.0618 ...</t>
  </si>
  <si>
    <t>W = 0, p-value = 3.661e-08</t>
  </si>
  <si>
    <t>Holm-Bonferroni loxTPS</t>
  </si>
  <si>
    <t>&gt; Table1&lt;-read.table("t2h_and_c3h_2011hexane_T_xT.txt",header=T)</t>
  </si>
  <si>
    <t>&gt; wilcox.test(Total~Genotype)</t>
  </si>
  <si>
    <t>Error in eval(expr, envir, enclos) : object 'Total' not found</t>
  </si>
  <si>
    <t>&gt; Table1&lt;-read.table("c3h_2011hexane_LxT_WT.txt",header=T)</t>
  </si>
  <si>
    <t>W = 5, p-value = 1.963e-07</t>
  </si>
  <si>
    <t>&gt; Table1&lt;-read.table("t2h_and_c3h_2011hexane_T_x.txt",header=T)</t>
  </si>
  <si>
    <t xml:space="preserve"> $ Genotype      : Factor w/ 2 levels "lox2/3","TPS10": 2 2 2 2 2 2 2 2 2 2 ...</t>
  </si>
  <si>
    <t xml:space="preserve"> $ Plant_Type    : Factor w/ 4 levels "Emitter","individual",..: 3 3 3 3 1 1 1 1 1 1 ...</t>
  </si>
  <si>
    <t>&gt; Table1&lt;-read.table("c3h_2011hexane_T_WT.txt",header=T)</t>
  </si>
  <si>
    <t xml:space="preserve"> $ cis.3.hexenol : num  0.164 0.277 0.566 0.276 0.44 ...</t>
  </si>
  <si>
    <t>W = 238, p-value = 0.4603</t>
  </si>
  <si>
    <t>&gt; Table1&lt;-read.table("t2h_and_c3h_2011hexane_xT_x.txt",header=T)</t>
  </si>
  <si>
    <t>W = 51, p-value = 0.9408</t>
  </si>
  <si>
    <t>&gt; kruskal.test(Total_GLVs~Plant_Type)</t>
  </si>
  <si>
    <t xml:space="preserve">data:  Total_GLVs by Plant_Type </t>
  </si>
  <si>
    <t>Kruskal-Wallis chi-squared = 2.8814, df = 3, p-value = 0.4103</t>
  </si>
  <si>
    <t>28% ± 3% a</t>
  </si>
  <si>
    <t>33% ± 3% a</t>
  </si>
  <si>
    <t>235% ± 38% a</t>
  </si>
  <si>
    <t>234% ± 43% a</t>
  </si>
  <si>
    <t>trans-beta-farnesene</t>
  </si>
  <si>
    <t xml:space="preserve"> $ Genotype            : Factor w/ 2 levels "lox2/3xTPS10",..: 1 1 1 1 1 1 1 1 1 1 ...</t>
  </si>
  <si>
    <t xml:space="preserve"> $ Plant_Type          : Factor w/ 3 levels "Emitter","Individual",..: 2 2 2 1 1 1 1 3 1 3 ...</t>
  </si>
  <si>
    <t xml:space="preserve"> $ Community_type      : Factor w/ 3 levels "Individual","Mixed_culture",..: 1 1 1 2 2 2 3 3 3 3 ...</t>
  </si>
  <si>
    <t xml:space="preserve"> $ trans.beta.farnesene: num  0.0251 0.0618 0.0694 0.0321 0.0358 ...</t>
  </si>
  <si>
    <t>&gt; wilcox.test(trans.alpha.bergamotene~Genotype)</t>
  </si>
  <si>
    <t>&gt; wilcox.test(trans.beta.farnesene~Genotype)</t>
  </si>
  <si>
    <t xml:space="preserve">data:  trans.beta.farnesene by Genotype </t>
  </si>
  <si>
    <t>W = 163, p-value = 0.01098</t>
  </si>
  <si>
    <t>In wilcox.test.default(x = c(0.025147477, 0.06181271, 0.069425066,  :</t>
  </si>
  <si>
    <t>&gt; kruskal.test(trans.beta.farnesene~Community_type)</t>
  </si>
  <si>
    <t xml:space="preserve">data:  trans.beta.farnesene by Community_type </t>
  </si>
  <si>
    <t>Kruskal-Wallis chi-squared = 0.1364, df = 2, p-value = 0.9341</t>
  </si>
  <si>
    <t xml:space="preserve"> $ Plant_Type             : Factor w/ 3 levels "Emitter","Individual",..: 2 2 2 1 1 1 1 3 1 3 ...</t>
  </si>
  <si>
    <t>&gt; kruskal.test(trans.beta.farnesene~Plant_Type)</t>
  </si>
  <si>
    <t xml:space="preserve"> $ Community_type         : Factor w/ 3 levels "Individual","Mixed_culture",..: 1 1 1 2 2 2 3 3 3 3 ...</t>
  </si>
  <si>
    <t xml:space="preserve"> $ trans.alpha.bergamotene: num  0.03033 0.03373 0.03577 0.00858 0.05174 ...</t>
  </si>
  <si>
    <t>&gt; kruskal.test(trans.alpha.bergamotene~Genotype)</t>
  </si>
  <si>
    <t xml:space="preserve">data:  trans.beta.farnesene by Plant_Type </t>
  </si>
  <si>
    <t>Kruskal-Wallis chi-squared = 2.577, df = 2, p-value = 0.2757</t>
  </si>
  <si>
    <t xml:space="preserve">data:  trans.alpha.bergamotene by Genotype </t>
  </si>
  <si>
    <t>&gt; kruskal.test(trans.alpha.bergamotene~Community_type)</t>
  </si>
  <si>
    <t>combined Kruskal-Wallis genotype</t>
  </si>
  <si>
    <t xml:space="preserve">data:  trans.alpha.bergamotene by Community_type </t>
  </si>
  <si>
    <t>TAB Kruskal-Wallis genotype</t>
  </si>
  <si>
    <t>&gt; kruskal.test(trans.alpha.bergamotene~Plant_Type)</t>
  </si>
  <si>
    <t>TAB Kruskal-Wallis plant type</t>
  </si>
  <si>
    <t>combined Kruskal-Wallis community type</t>
  </si>
  <si>
    <t xml:space="preserve">data:  trans.alpha.bergamotene by Plant_Type </t>
  </si>
  <si>
    <t>TAB Kruskal-Wallis community type</t>
  </si>
  <si>
    <t>TBF Kruskal-Wallis plant type</t>
  </si>
  <si>
    <t>TBF Kruskal-Wallis community type</t>
  </si>
  <si>
    <t>No significant genotype effect.</t>
  </si>
  <si>
    <t>&gt; Table1&lt;-read.table("TAB_2011hexane_T_LxT.txt",header=T)</t>
  </si>
  <si>
    <t xml:space="preserve"> $ Genotype               : Factor w/ 2 levels "lox2/3xTPS10",..: 1 1 1 1 1 1 1 1 1 1 ...</t>
  </si>
  <si>
    <t>W = 142, p-value = 0.1105</t>
  </si>
  <si>
    <t>In wilcox.test.default(x = c(0.03033271, 0.033725223, 0.035773594,  :</t>
  </si>
  <si>
    <t>Significant genotype effect.</t>
  </si>
  <si>
    <t>&gt; Table1&lt;-read.table("TAB_2011hexane_WT_LxT.txt",header=T)</t>
  </si>
  <si>
    <t>W = 235, p-value = 8.915e-06</t>
  </si>
  <si>
    <t>&gt; kruskal.test(TAB.TBF~Plant_Type)</t>
  </si>
  <si>
    <t xml:space="preserve">data:  TAB.TBF by Plant_Type </t>
  </si>
  <si>
    <t>&gt; Table1&lt;-read.table("TAB_2011hexane_WT_T.txt",header=T)</t>
  </si>
  <si>
    <t xml:space="preserve"> $ Genotype               : Factor w/ 2 levels "TPS10","WT": 1 1 1 1 1 1 1 1 1 1 ...</t>
  </si>
  <si>
    <t xml:space="preserve"> $ Plant_Type             : Factor w/ 3 levels "Emitter","Individual",..: 2 2 2 2 1 1 1 1 1 1 ...</t>
  </si>
  <si>
    <t xml:space="preserve"> $ Community_type         : Factor w/ 3 levels "Individual","Mixed_culture",..: 1 1 1 1 2 2 2 2 2 2 ...</t>
  </si>
  <si>
    <t xml:space="preserve"> $ trans.alpha.bergamotene: num  0 0.00104 0 0.06237 0.04977 ...</t>
  </si>
  <si>
    <t>W = 297, p-value = 0.01762</t>
  </si>
  <si>
    <t>&gt; Table1&lt;-read.table("TAB&amp;TBF_2011hexane_T_xT.txt",header=T)</t>
  </si>
  <si>
    <t>In wilcox.test.default(x = c(0, 0.001041599, 0, 0.06237176, 0.049769969,  :</t>
  </si>
  <si>
    <t>'data.frame':   30 obs. of  2 variables:</t>
  </si>
  <si>
    <t xml:space="preserve"> $ TAB.TBF : num  0.0555 0.0955 0.1052 0.0407 0.0875 ...</t>
  </si>
  <si>
    <t>&gt; wilcox.test(TAB.TBF~Plant_Type)</t>
  </si>
  <si>
    <t>Error in eval(expr, envir, enclos) : object 'Plant_Type' not found</t>
  </si>
  <si>
    <t>W = 162, p-value = 0.01406</t>
  </si>
  <si>
    <t>0.27% ± 0.14% a</t>
  </si>
  <si>
    <t>4.87% ± 1.85% b</t>
  </si>
  <si>
    <t>7.63% ± 1.32% b</t>
  </si>
  <si>
    <t>2.59% ± 1.15% a</t>
  </si>
  <si>
    <t>4.67% ± 0.88% a</t>
  </si>
  <si>
    <t>2.28% ± 0.75% ab</t>
  </si>
  <si>
    <t>2.96% ± 0.53% b</t>
  </si>
  <si>
    <t>GLVs in leaf extract (% IS*)</t>
  </si>
  <si>
    <t>TPS10 products in leaf extract (% IS*)</t>
  </si>
  <si>
    <t>* Normalized to 100 mg FM</t>
  </si>
  <si>
    <t>**</t>
  </si>
  <si>
    <t>5.0%  ±  3.6% A</t>
  </si>
  <si>
    <t>0.4%  ±  0.2% A</t>
  </si>
  <si>
    <t>ABA</t>
  </si>
  <si>
    <t>JA-Ile</t>
  </si>
  <si>
    <t>SA</t>
  </si>
  <si>
    <t>ABA SEM</t>
  </si>
  <si>
    <t>JA SEM</t>
  </si>
  <si>
    <t>JA-Ile SEM</t>
  </si>
  <si>
    <t>SA SEM</t>
  </si>
  <si>
    <t>ug/g</t>
  </si>
  <si>
    <t>ng/g</t>
  </si>
  <si>
    <t>JA only, W+OS only</t>
  </si>
  <si>
    <r>
      <t>All phytohormones</t>
    </r>
    <r>
      <rPr>
        <b/>
        <sz val="10"/>
        <rFont val="Arial"/>
        <family val="2"/>
      </rPr>
      <t xml:space="preserve"> in ng (not ug)</t>
    </r>
    <r>
      <rPr>
        <sz val="11"/>
        <color theme="1"/>
        <rFont val="Calibri"/>
        <family val="2"/>
        <scheme val="minor"/>
      </rPr>
      <t>, all treatments</t>
    </r>
  </si>
  <si>
    <t>Batch</t>
  </si>
  <si>
    <t>ABA ug/g FM</t>
  </si>
  <si>
    <t>JA ug/g FM</t>
  </si>
  <si>
    <t>JA-Ile ug/g FM</t>
  </si>
  <si>
    <t>SA ug/g FM</t>
  </si>
  <si>
    <t>lnJA</t>
  </si>
  <si>
    <t>LineID</t>
  </si>
  <si>
    <t>LN_ABA</t>
  </si>
  <si>
    <t>LN_JA</t>
  </si>
  <si>
    <t>LN_JA-Ile</t>
  </si>
  <si>
    <t>LN_SA</t>
  </si>
  <si>
    <t>52-2x186-1</t>
  </si>
  <si>
    <t>A-04-186-1</t>
  </si>
  <si>
    <t>596-1x707-2</t>
  </si>
  <si>
    <t>A-04-52-2-1</t>
  </si>
  <si>
    <t>&gt; Table1&lt;-read.table("JA_WT_x_xT.txt",header=T)</t>
  </si>
  <si>
    <t>'data.frame':   12 obs. of  3 variables:</t>
  </si>
  <si>
    <t xml:space="preserve"> $ Line: Factor w/ 3 levels "WT","x","xT": 3 3 3 3 2 2 2 2 1 1 ...</t>
  </si>
  <si>
    <t xml:space="preserve"> $ JA  : num  0.844 1.227 0.803 0.463 0.362 ...</t>
  </si>
  <si>
    <t xml:space="preserve"> $ lnJA: num  0.612 0.8 0.589 0.381 0.309 ...</t>
  </si>
  <si>
    <t>&gt; bartlett.test(JA~Line_Cross)</t>
  </si>
  <si>
    <t>Error in eval(expr, envir, enclos) : object 'Line_Cross' not found</t>
  </si>
  <si>
    <t>&gt; bartlett.test(JA~Line)</t>
  </si>
  <si>
    <t xml:space="preserve">data:  JA by Line </t>
  </si>
  <si>
    <t>Bartlett's K-squared = 7.4859, df = 2, p-value = 0.02368</t>
  </si>
  <si>
    <t>&gt; bartlett.test(lnJA~Line)</t>
  </si>
  <si>
    <t xml:space="preserve">data:  lnJA by Line </t>
  </si>
  <si>
    <t>Bartlett's K-squared = 1.1909, df = 2, p-value = 0.5513</t>
  </si>
  <si>
    <t>&gt; shapiro.test(lnJA)</t>
  </si>
  <si>
    <t xml:space="preserve">        Shapiro-Wilk normality test</t>
  </si>
  <si>
    <t xml:space="preserve">data:  lnJA </t>
  </si>
  <si>
    <t>W = 0.9487, p-value = 0.6177</t>
  </si>
  <si>
    <t>&gt; model1&lt;-aov(lnJA~Line)</t>
  </si>
  <si>
    <t>Line         2 2.0635   1.032   13.06 0.00218 **</t>
  </si>
  <si>
    <t xml:space="preserve">Residuals    9 0.7109   0.079                   </t>
  </si>
  <si>
    <t>&gt; tukey.test(model1)</t>
  </si>
  <si>
    <t>Error: could not find function "tukey.test"</t>
  </si>
  <si>
    <t>&gt; tukey(model1)</t>
  </si>
  <si>
    <t>Error: could not find function "tukey"</t>
  </si>
  <si>
    <t>&gt; Table1&lt;-read.table("1003_Phytohormones_All.txt",header=T)</t>
  </si>
  <si>
    <t>Fit: aov(formula = lnJA ~ Line)</t>
  </si>
  <si>
    <t>'data.frame':   36 obs. of  10 variables:</t>
  </si>
  <si>
    <t xml:space="preserve"> $ LineID    : Factor w/ 3 levels "lox","loxTPS",..: 2 2 2 2 2 2 2 2 2 2 ...</t>
  </si>
  <si>
    <t xml:space="preserve"> $ Treatments: Factor w/ 3 levels "Control","W",..: 1 1 1 1 2 2 2 2 3 3 ...</t>
  </si>
  <si>
    <t xml:space="preserve">            diff        lwr        upr     p adj</t>
  </si>
  <si>
    <t xml:space="preserve"> $ ABA       : num  228 181 209 189 263 ...</t>
  </si>
  <si>
    <t>x-WT  -0.7952978 -1.3501722 -0.2404234 0.0078413</t>
  </si>
  <si>
    <t xml:space="preserve"> $ JA        : num  57.9 65.5 53.9 74.4 638.4 ...</t>
  </si>
  <si>
    <t>xT-WT -0.9448507 -1.4997251 -0.3899763 0.0026729</t>
  </si>
  <si>
    <t xml:space="preserve"> $ JA.Ile    : num  4.5 6.6 5.32 6.35 88.68 ...</t>
  </si>
  <si>
    <t>xT-x  -0.1495528 -0.7044272  0.4053216 0.7397391</t>
  </si>
  <si>
    <t xml:space="preserve"> $ SA        : num  25.3 19.6 20.3 23.6 46.8 ...</t>
  </si>
  <si>
    <t xml:space="preserve"> $ LN_ABA    : num  5.43 5.2 5.34 5.24 5.57 ...</t>
  </si>
  <si>
    <t xml:space="preserve"> $ LN_JA     : num  4.06 4.18 3.99 4.31 6.46 ...</t>
  </si>
  <si>
    <t xml:space="preserve"> $ LN_JA.Ile : num  1.5 1.89 1.67 1.85 4.49 ...</t>
  </si>
  <si>
    <t xml:space="preserve"> $ LN_SA     : num  3.23 2.98 3.01 3.16 3.85 ...</t>
  </si>
  <si>
    <t>&gt; bartlett.test(JA~LineID)</t>
  </si>
  <si>
    <t xml:space="preserve">data:  JA by LineID </t>
  </si>
  <si>
    <t>Bartlett's K-squared = 28.0331, df = 2, p-value = 8.179e-07</t>
  </si>
  <si>
    <t>&gt; bartlett.test(JA~LineID*Treatments)</t>
  </si>
  <si>
    <t xml:space="preserve">data:  JA by LineID by Treatments </t>
  </si>
  <si>
    <t>&gt; bartlett.test(LN_JA~LineID*Treatments)</t>
  </si>
  <si>
    <t xml:space="preserve">data:  LN_JA by LineID by Treatments </t>
  </si>
  <si>
    <t>Bartlett's K-squared = 2.4699, df = 2, p-value = 0.2909</t>
  </si>
  <si>
    <t>&gt; bartlett.test(LN_JA.Ile~LineID*Treatments)</t>
  </si>
  <si>
    <t xml:space="preserve">data:  LN_JA.Ile by LineID by Treatments </t>
  </si>
  <si>
    <t>Bartlett's K-squared = 1.7393, df = 2, p-value = 0.4191</t>
  </si>
  <si>
    <t>&gt; bartlett.test(LN_SA~LineID*Treatments)</t>
  </si>
  <si>
    <t xml:space="preserve">data:  LN_SA by LineID by Treatments </t>
  </si>
  <si>
    <t>Bartlett's K-squared = 0.6682, df = 2, p-value = 0.716</t>
  </si>
  <si>
    <t>&gt; bartlett.test(LN_ABA~LineID*Treatments)</t>
  </si>
  <si>
    <t xml:space="preserve">data:  LN_ABA by LineID by Treatments </t>
  </si>
  <si>
    <t>Bartlett's K-squared = 3.407, df = 2, p-value = 0.182</t>
  </si>
  <si>
    <t>&gt; modelJA&lt;-aov(LN_JA~LineID*Treatments)</t>
  </si>
  <si>
    <t>&gt; summary(modelJA)</t>
  </si>
  <si>
    <t xml:space="preserve">                  Df Sum Sq Mean Sq F value   Pr(&gt;F)    </t>
  </si>
  <si>
    <t>LineID             2   5.97    2.99  26.863 3.79e-07 ***</t>
  </si>
  <si>
    <t>Treatments         2  72.26   36.13 325.066  &lt; 2e-16 ***</t>
  </si>
  <si>
    <t>LineID:Treatments  4   3.32    0.83   7.459  0.00035 ***</t>
  </si>
  <si>
    <t xml:space="preserve">Residuals         27   3.00    0.11                     </t>
  </si>
  <si>
    <t>&gt; TukeyHSD(modelJA)</t>
  </si>
  <si>
    <t>Fit: aov(formula = LN_JA ~ LineID * Treatments)</t>
  </si>
  <si>
    <t>$LineID</t>
  </si>
  <si>
    <t xml:space="preserve">                 diff        lwr       upr     p adj</t>
  </si>
  <si>
    <t>loxTPS-lox -0.0490326 -0.3865038 0.2884386 0.9311455</t>
  </si>
  <si>
    <t>WT-lox      0.8384300  0.5009588 1.1759012 0.0000041</t>
  </si>
  <si>
    <t>WT-loxTPS   0.8874626  0.5499914 1.2249338 0.0000016</t>
  </si>
  <si>
    <t>$Treatments</t>
  </si>
  <si>
    <t>W-Control    2.789678 2.45220689 3.1271493 0.0000000</t>
  </si>
  <si>
    <t>W+OS-Control 3.182676 2.84520485 3.5201473 0.0000000</t>
  </si>
  <si>
    <t>W+OS-W       0.392998 0.05552676 0.7304692 0.0200087</t>
  </si>
  <si>
    <t>$`LineID:Treatments`</t>
  </si>
  <si>
    <t xml:space="preserve">                                  diff        lwr         upr     p adj</t>
  </si>
  <si>
    <t>loxTPS:Control-lox:Control  0.09519026 -0.6980297  0.88841023 0.9999723</t>
  </si>
  <si>
    <t>WT:Control-lox:Control      0.02454943 -0.7686705  0.81776940 1.0000000</t>
  </si>
  <si>
    <t>lox:W-lox:Control           2.41902412  1.6258042  3.21224408 0.0000000</t>
  </si>
  <si>
    <t>loxTPS:W-lox:Control        2.43015570  1.6369357  3.22337567 0.0000000</t>
  </si>
  <si>
    <t>WT:W-lox:Control            3.63959416  2.8463742  4.43281412 0.0000000</t>
  </si>
  <si>
    <t>lox:W+OS-lox:Control        2.88367230  2.0904523  3.67689227 0.0000000</t>
  </si>
  <si>
    <t>loxTPS:W+OS-lox:Control     2.63025268  1.8370327  3.42347264 0.0000000</t>
  </si>
  <si>
    <t>WT:W+OS-lox:Control         4.15384289  3.3606229  4.94706285 0.0000000</t>
  </si>
  <si>
    <t>WT:Control-loxTPS:Control  -0.07064083 -0.8638608  0.72257914 0.9999973</t>
  </si>
  <si>
    <t>lox:W-loxTPS:Control        2.32383386  1.5306139  3.11705382 0.0000000</t>
  </si>
  <si>
    <t>loxTPS:W-loxTPS:Control     2.33496544  1.5417455  3.12818541 0.0000000</t>
  </si>
  <si>
    <t>WT:W-loxTPS:Control         3.54440390  2.7511839  4.33762386 0.0000000</t>
  </si>
  <si>
    <t>lox:W+OS-loxTPS:Control     2.78848204  1.9952621  3.58170201 0.0000000</t>
  </si>
  <si>
    <t>loxTPS:W+OS-loxTPS:Control  2.53506242  1.7418425  3.32828238 0.0000000</t>
  </si>
  <si>
    <t>WT:W+OS-loxTPS:Control      4.05865263  3.2654327  4.85187259 0.0000000</t>
  </si>
  <si>
    <t>lox:W-WT:Control            2.39447469  1.6012547  3.18769465 0.0000000</t>
  </si>
  <si>
    <t>loxTPS:W-WT:Control         2.40560627  1.6123863  3.19882623 0.0000000</t>
  </si>
  <si>
    <t>WT:W-WT:Control             3.61504473  2.8218248  4.40826469 0.0000000</t>
  </si>
  <si>
    <t>lox:W+OS-WT:Control         2.85912287  2.0659029  3.65234284 0.0000000</t>
  </si>
  <si>
    <t>loxTPS:W+OS-WT:Control      2.60570325  1.8124833  3.39892321 0.0000000</t>
  </si>
  <si>
    <t>WT:W+OS-WT:Control          4.12929346  3.3360735  4.92251342 0.0000000</t>
  </si>
  <si>
    <t>loxTPS:W-lox:W              0.01113158 -0.7820884  0.80435155 1.0000000</t>
  </si>
  <si>
    <t>WT:W-lox:W                  1.22057004  0.4273501  2.01379001 0.0005559</t>
  </si>
  <si>
    <t>lox:W+OS-lox:W              0.46464819 -0.3285718  1.25786815 0.5745566</t>
  </si>
  <si>
    <t>loxTPS:W+OS-lox:W           0.21122856 -0.5819914  1.00444852 0.9913414</t>
  </si>
  <si>
    <t>WT:W+OS-lox:W               1.73481877  0.9415988  2.52803873 0.0000021</t>
  </si>
  <si>
    <t>WT:W-loxTPS:W               1.20943846  0.4162185  2.00265842 0.0006285</t>
  </si>
  <si>
    <t>lox:W+OS-loxTPS:W           0.45351660 -0.3397034  1.24673657 0.6044443</t>
  </si>
  <si>
    <t>loxTPS:W+OS-loxTPS:W        0.20009698 -0.5931230  0.99331694 0.9939291</t>
  </si>
  <si>
    <t>WT:W+OS-loxTPS:W            1.72368719  0.9304672  2.51690715 0.0000024</t>
  </si>
  <si>
    <t>lox:W+OS-WT:W              -0.75592185 -1.5491418  0.03729811 0.0707453</t>
  </si>
  <si>
    <t>loxTPS:W+OS-WT:W           -1.00934148 -1.8025614 -0.21612152 0.0055597</t>
  </si>
  <si>
    <t>WT:W+OS-WT:W                0.51424873 -0.2789712  1.30746869 0.4443731</t>
  </si>
  <si>
    <t>loxTPS:W+OS-lox:W+OS       -0.25341963 -1.0466396  0.53980034 0.9731361</t>
  </si>
  <si>
    <t>WT:W+OS-lox:W+OS            1.27017058  0.4769506  2.06339055 0.0003215</t>
  </si>
  <si>
    <t>WT:W+OS-loxTPS:W+OS         1.52359021  0.7303702  2.31681018 0.0000199</t>
  </si>
  <si>
    <t>&gt; modelJA.Ile&lt;-aov(LN_JA.Ile~LineID*Treatments)</t>
  </si>
  <si>
    <t>&gt; summary(modelJA.Ile)</t>
  </si>
  <si>
    <t>LineID             2   4.81    2.41  19.150 6.64e-06 ***</t>
  </si>
  <si>
    <t>Treatments         2  81.99   41.00 326.232  &lt; 2e-16 ***</t>
  </si>
  <si>
    <t xml:space="preserve">LineID:Treatments  4   2.97    0.74   5.911   0.0015 ** </t>
  </si>
  <si>
    <t xml:space="preserve">Residuals         27   3.39    0.13                     </t>
  </si>
  <si>
    <t>&gt; TukeyHSD(modelJA.Ile)</t>
  </si>
  <si>
    <t>Fit: aov(formula = LN_JA.Ile ~ LineID * Treatments)</t>
  </si>
  <si>
    <t xml:space="preserve">                diff        lwr       upr     p adj</t>
  </si>
  <si>
    <t>loxTPS-lox 0.3643437 0.00551439 0.7231731 0.0460499</t>
  </si>
  <si>
    <t>WT-lox     0.8907580 0.53192866 1.2495874 0.0000041</t>
  </si>
  <si>
    <t>WT-loxTPS  0.5264143 0.16758492 0.8852436 0.0031813</t>
  </si>
  <si>
    <t xml:space="preserve">                  diff         lwr       upr     p adj</t>
  </si>
  <si>
    <t>W-Control    3.0036542 2.644824867 3.3624836 0.0000000</t>
  </si>
  <si>
    <t>W+OS-Control 3.3680632 3.009233813 3.7268925 0.0000000</t>
  </si>
  <si>
    <t>W+OS-W       0.3644089 0.005579593 0.7232383 0.0460049</t>
  </si>
  <si>
    <t xml:space="preserve">                                  diff        lwr        upr     p adj</t>
  </si>
  <si>
    <t>loxTPS:Control-lox:Control  0.02389212 -0.8195298  0.8673140 1.0000000</t>
  </si>
  <si>
    <t>WT:Control-lox:Control     -0.08188057 -0.9253025  0.7615413 0.9999946</t>
  </si>
  <si>
    <t>lox:W-lox:Control           2.36265335  1.5192314  3.2060752 0.0000000</t>
  </si>
  <si>
    <t>loxTPS:W-lox:Control        2.82064110  1.9772192  3.6640630 0.0000000</t>
  </si>
  <si>
    <t>WT:W-lox:Control            3.76967976  2.9262579  4.6131017 0.0000000</t>
  </si>
  <si>
    <t>lox:W+OS-lox:Control        2.69597383  1.8525519  3.5393957 0.0000000</t>
  </si>
  <si>
    <t>loxTPS:W+OS-lox:Control     3.30712519  2.4637033  4.1505471 0.0000000</t>
  </si>
  <si>
    <t>WT:W+OS-lox:Control         4.04310203  3.1996801  4.8865239 0.0000000</t>
  </si>
  <si>
    <t>WT:Control-loxTPS:Control  -0.10577268 -0.9491946  0.7376492 0.9999612</t>
  </si>
  <si>
    <t>lox:W-loxTPS:Control        2.33876123  1.4953393  3.1821831 0.0000000</t>
  </si>
  <si>
    <t>loxTPS:W-loxTPS:Control     2.79674899  1.9533271  3.6401709 0.0000000</t>
  </si>
  <si>
    <t>WT:W-loxTPS:Control         3.74578764  2.9023657  4.5892095 0.0000000</t>
  </si>
  <si>
    <t>lox:W+OS-loxTPS:Control     2.67208172  1.8286598  3.5155036 0.0000000</t>
  </si>
  <si>
    <t>loxTPS:W+OS-loxTPS:Control  3.28323307  2.4398112  4.1266550 0.0000000</t>
  </si>
  <si>
    <t>WT:W+OS-loxTPS:Control      4.01920991  3.1757880  4.8626318 0.0000000</t>
  </si>
  <si>
    <t>lox:W-WT:Control            2.44453391  1.6011120  3.2879558 0.0000000</t>
  </si>
  <si>
    <t>loxTPS:W-WT:Control         2.90252167  2.0590998  3.7459436 0.0000000</t>
  </si>
  <si>
    <t>WT:W-WT:Control             3.85156033  3.0081384  4.6949822 0.0000000</t>
  </si>
  <si>
    <t>lox:W+OS-WT:Control         2.77785440  1.9344325  3.6212763 0.0000000</t>
  </si>
  <si>
    <t>loxTPS:W+OS-WT:Control      3.38900575  2.5455839  4.2324277 0.0000000</t>
  </si>
  <si>
    <t>WT:W+OS-WT:Control          4.12498259  3.2815607  4.9684045 0.0000000</t>
  </si>
  <si>
    <t>loxTPS:W-lox:W              0.45798776 -0.3854341  1.3014097 0.6650764</t>
  </si>
  <si>
    <t>WT:W-lox:W                  1.40702641  0.5636045  2.2504483 0.0001789</t>
  </si>
  <si>
    <t>lox:W+OS-lox:W              0.33332049 -0.5101014  1.1767424 0.9132780</t>
  </si>
  <si>
    <t>loxTPS:W+OS-lox:W           0.94447184  0.1010499  1.7878937 0.0196576</t>
  </si>
  <si>
    <t>WT:W+OS-lox:W               1.68044868  0.8370268  2.5238706 0.0000108</t>
  </si>
  <si>
    <t>WT:W-loxTPS:W               0.94903866  0.1056168  1.7924606 0.0188192</t>
  </si>
  <si>
    <t>lox:W+OS-loxTPS:W          -0.12466727 -0.9680892  0.7187546 0.9998656</t>
  </si>
  <si>
    <t>loxTPS:W+OS-loxTPS:W        0.48648409 -0.3569378  1.3299060 0.5936784</t>
  </si>
  <si>
    <t>WT:W+OS-loxTPS:W            1.22246092  0.3790390  2.0658828 0.0012129</t>
  </si>
  <si>
    <t>lox:W+OS-WT:W              -1.07370593 -1.9171278 -0.2302840 0.0055327</t>
  </si>
  <si>
    <t>loxTPS:W+OS-WT:W           -0.46255457 -1.3059765  0.3808673 0.6537586</t>
  </si>
  <si>
    <t>WT:W+OS-WT:W                0.27342227 -0.5699996  1.1168442 0.9707203</t>
  </si>
  <si>
    <t>loxTPS:W+OS-lox:W+OS        0.61115136 -0.2322705  1.4545733 0.3047021</t>
  </si>
  <si>
    <t>WT:W+OS-lox:W+OS            1.34712819  0.5037063  2.1905501 0.0003331</t>
  </si>
  <si>
    <t>WT:W+OS-loxTPS:W+OS         0.73597684 -0.1074451  1.5793987 0.1240101</t>
  </si>
  <si>
    <t>&gt; modelSA&lt;-aov(LN_SA~LineID*Treatments)</t>
  </si>
  <si>
    <t>&gt; summary(modelSA)</t>
  </si>
  <si>
    <t xml:space="preserve">LineID             2  0.471  0.2356   2.954   0.0691 .  </t>
  </si>
  <si>
    <t>Treatments         2  4.591  2.2954  28.786 2.02e-07 ***</t>
  </si>
  <si>
    <t xml:space="preserve">LineID:Treatments  4  0.090  0.0225   0.282   0.8871    </t>
  </si>
  <si>
    <t xml:space="preserve">Residuals         27  2.153  0.0797                     </t>
  </si>
  <si>
    <t>&gt; TukeyHSD(modelSA)</t>
  </si>
  <si>
    <t>Fit: aov(formula = LN_SA ~ LineID * Treatments)</t>
  </si>
  <si>
    <t xml:space="preserve">                  diff        lwr         upr     p adj</t>
  </si>
  <si>
    <t>loxTPS-lox  0.09624439 -0.1895875 0.382076234 0.6850002</t>
  </si>
  <si>
    <t>WT-lox     -0.17979111 -0.4656230 0.106040731 0.2801139</t>
  </si>
  <si>
    <t>WT-loxTPS  -0.27603550 -0.5618673 0.009796343 0.0599133</t>
  </si>
  <si>
    <t xml:space="preserve">                  diff        lwr       upr     p adj</t>
  </si>
  <si>
    <t>W-Control    0.5463370 0.26050518 0.8321689 0.0001765</t>
  </si>
  <si>
    <t>W+OS-Control 0.8647677 0.57893588 1.1505996 0.0000001</t>
  </si>
  <si>
    <t>W+OS-W       0.3184307 0.03259885 0.6042625 0.0267069</t>
  </si>
  <si>
    <t xml:space="preserve">                                  diff          lwr       upr     p adj</t>
  </si>
  <si>
    <t>loxTPS:Control-lox:Control  0.18491278 -0.486929802 0.8567554 0.9892891</t>
  </si>
  <si>
    <t>WT:Control-lox:Control     -0.20196303 -0.873805607 0.4698796 0.9813874</t>
  </si>
  <si>
    <t>lox:W-lox:Control           0.56552401 -0.106318576 1.2373666 0.1519456</t>
  </si>
  <si>
    <t>loxTPS:W-lox:Control        0.58475746 -0.087085117 1.2566000 0.1258747</t>
  </si>
  <si>
    <t>WT:W-lox:Control            0.47167937 -0.200163211 1.1435220 0.3429678</t>
  </si>
  <si>
    <t>lox:W+OS-lox:Control        0.91207723  0.240234647 1.5839198 0.0026871</t>
  </si>
  <si>
    <t>loxTPS:W+OS-lox:Control     0.99666415  0.324821573 1.6685067 0.0009012</t>
  </si>
  <si>
    <t>WT:W+OS-lox:Control         0.66851155 -0.003331037 1.3403541 0.0518937</t>
  </si>
  <si>
    <t>WT:Control-loxTPS:Control  -0.38687581 -1.058718387 0.2849668 0.5957126</t>
  </si>
  <si>
    <t>lox:W-loxTPS:Control        0.38061123 -0.291231356 1.0524538 0.6155481</t>
  </si>
  <si>
    <t>loxTPS:W-loxTPS:Control     0.39984468 -0.271997897 1.0716873 0.5546214</t>
  </si>
  <si>
    <t>WT:W-loxTPS:Control         0.28676659 -0.385075991 0.9586092 0.8737405</t>
  </si>
  <si>
    <t>lox:W+OS-loxTPS:Control     0.72716445  0.055321867 1.3990070 0.0264974</t>
  </si>
  <si>
    <t>loxTPS:W+OS-loxTPS:Control  0.81175138  0.139908793 1.4835940 0.0095313</t>
  </si>
  <si>
    <t>WT:W+OS-loxTPS:Control      0.48359877 -0.188243817 1.1554413 0.3126185</t>
  </si>
  <si>
    <t>lox:W-WT:Control            0.76748703  0.095644449 1.4393296 0.0163830</t>
  </si>
  <si>
    <t>loxTPS:W-WT:Control         0.78672049  0.114877908 1.4585631 0.0129680</t>
  </si>
  <si>
    <t>WT:W-WT:Control             0.67364240  0.001799814 1.3454850 0.0490031</t>
  </si>
  <si>
    <t>lox:W+OS-WT:Control         1.11404025  0.442197672 1.7858828 0.0001953</t>
  </si>
  <si>
    <t>loxTPS:W+OS-WT:Control      1.19862718  0.526784598 1.8704698 0.0000651</t>
  </si>
  <si>
    <t>WT:W+OS-WT:Control          0.87047457  0.198631989 1.5423172 0.0045662</t>
  </si>
  <si>
    <t>loxTPS:W-lox:W              0.01923346 -0.652609123 0.6910760 1.0000000</t>
  </si>
  <si>
    <t>WT:W-lox:W                 -0.09384464 -0.765687217 0.5779979 0.9999122</t>
  </si>
  <si>
    <t>lox:W+OS-lox:W              0.34655322 -0.325289359 1.0183958 0.7205754</t>
  </si>
  <si>
    <t>loxTPS:W+OS-lox:W           0.43114015 -0.240702433 1.1029827 0.4576036</t>
  </si>
  <si>
    <t>WT:W+OS-lox:W               0.10298754 -0.568855042 0.7748301 0.9998235</t>
  </si>
  <si>
    <t>WT:W-loxTPS:W              -0.11307809 -0.784920676 0.5587645 0.9996473</t>
  </si>
  <si>
    <t>lox:W+OS-loxTPS:W           0.32731976 -0.344522818 0.9991623 0.7755434</t>
  </si>
  <si>
    <t>loxTPS:W+OS-loxTPS:W        0.41190669 -0.259935892 1.0837493 0.5166906</t>
  </si>
  <si>
    <t>WT:W+OS-loxTPS:W            0.08375408 -0.588088501 0.7555967 0.9999630</t>
  </si>
  <si>
    <t>lox:W+OS-WT:W               0.44039786 -0.231444724 1.1122404 0.4300647</t>
  </si>
  <si>
    <t>loxTPS:W+OS-WT:W            0.52498478 -0.146857797 1.1968274 0.2209506</t>
  </si>
  <si>
    <t>WT:W+OS-WT:W                0.19683217 -0.475010407 0.8686748 0.9841197</t>
  </si>
  <si>
    <t>loxTPS:W+OS-lox:W+OS        0.08458693 -0.587255655 0.7564295 0.9999601</t>
  </si>
  <si>
    <t>WT:W+OS-lox:W+OS           -0.24356568 -0.915408265 0.4282769 0.9448729</t>
  </si>
  <si>
    <t>WT:W+OS-loxTPS:W+OS        -0.32815261 -0.999995192 0.3436900 0.7732566</t>
  </si>
  <si>
    <t>&gt; modelABA&lt;-aov(LN_ABA~LineID*Treatments)</t>
  </si>
  <si>
    <t>&gt; summary(modelABA)</t>
  </si>
  <si>
    <t>LineID             2 1.0324  0.5162  15.537 3.23e-05 ***</t>
  </si>
  <si>
    <t xml:space="preserve">Treatments         2 0.0921  0.0460   1.386    0.267    </t>
  </si>
  <si>
    <t xml:space="preserve">LineID:Treatments  4 0.1244  0.0311   0.936    0.458    </t>
  </si>
  <si>
    <t xml:space="preserve">Residuals         27 0.8971  0.0332                     </t>
  </si>
  <si>
    <t>&gt; TukeyHSD(modelABA)</t>
  </si>
  <si>
    <t>Fit: aov(formula = LN_ABA ~ LineID * Treatments)</t>
  </si>
  <si>
    <t xml:space="preserve">                diff         lwr       upr     p adj</t>
  </si>
  <si>
    <t>loxTPS-lox 0.1914346 0.006931868 0.3759374 0.0408360</t>
  </si>
  <si>
    <t>WT-lox     0.4144116 0.229908780 0.5989143 0.0000193</t>
  </si>
  <si>
    <t>WT-loxTPS  0.2229769 0.038474139 0.4074797 0.0154813</t>
  </si>
  <si>
    <t xml:space="preserve">                     diff         lwr       upr     p adj</t>
  </si>
  <si>
    <t>W-Control     0.110115629 -0.07438714 0.2946184 0.3161977</t>
  </si>
  <si>
    <t>W+OS-Control  0.104223521 -0.08027925 0.2887263 0.3547427</t>
  </si>
  <si>
    <t>W+OS-W       -0.005892108 -0.19039488 0.1786107 0.9965499</t>
  </si>
  <si>
    <t xml:space="preserve">                                  diff          lwr         upr     p adj</t>
  </si>
  <si>
    <t>loxTPS:Control-lox:Control  0.03839291 -0.395277523  0.47206334 0.9999974</t>
  </si>
  <si>
    <t>WT:Control-lox:Control      0.33460206 -0.099068375  0.76827249 0.2341493</t>
  </si>
  <si>
    <t>lox:W-lox:Control           0.06056474 -0.373105690  0.49423517 0.9999123</t>
  </si>
  <si>
    <t>loxTPS:W-lox:Control        0.22295530 -0.210715129  0.65662573 0.7239786</t>
  </si>
  <si>
    <t>WT:W-lox:Control            0.41982181 -0.013848621  0.85349224 0.0633767</t>
  </si>
  <si>
    <t>lox:W+OS-lox:Control       -0.07907682 -0.512747253  0.35459361 0.9993670</t>
  </si>
  <si>
    <t>loxTPS:W+OS-lox:Control     0.29444363 -0.139226796  0.72811406 0.3849421</t>
  </si>
  <si>
    <t>WT:W+OS-lox:Control         0.47029871  0.036628284  0.90396915 0.0260578</t>
  </si>
  <si>
    <t>WT:Control-loxTPS:Control   0.29620915 -0.137461283  0.72987958 0.3773583</t>
  </si>
  <si>
    <t>lox:W-loxTPS:Control        0.02217183 -0.411498598  0.45584226 1.0000000</t>
  </si>
  <si>
    <t>loxTPS:W-loxTPS:Control     0.18456239 -0.249108037  0.61823282 0.8754737</t>
  </si>
  <si>
    <t>WT:W-loxTPS:Control         0.38142890 -0.052241529  0.81509933 0.1183620</t>
  </si>
  <si>
    <t>lox:W+OS-loxTPS:Control    -0.11746973 -0.551140160  0.31620070 0.9903322</t>
  </si>
  <si>
    <t>loxTPS:W+OS-loxTPS:Control  0.25605073 -0.177619704  0.68972116 0.5646537</t>
  </si>
  <si>
    <t>WT:W+OS-loxTPS:Control      0.43190581 -0.001764623  0.86557624 0.0515495</t>
  </si>
  <si>
    <t>lox:W-WT:Control           -0.27403731 -0.707707745  0.15963312 0.4776318</t>
  </si>
  <si>
    <t>loxTPS:W-WT:Control        -0.11164675 -0.545317184  0.32202368 0.9930560</t>
  </si>
  <si>
    <t>WT:W-WT:Control             0.08521975 -0.348450677  0.51889018 0.9989159</t>
  </si>
  <si>
    <t>lox:W+OS-WT:Control        -0.41367888 -0.847349308  0.01999155 0.0702738</t>
  </si>
  <si>
    <t>loxTPS:W+OS-WT:Control     -0.04015842 -0.473828851  0.39351201 0.9999963</t>
  </si>
  <si>
    <t>WT:W+OS-WT:Control          0.13569666 -0.297973771  0.56936709 0.9762689</t>
  </si>
  <si>
    <t>loxTPS:W-lox:W              0.16239056 -0.271279869  0.59606099 0.9344140</t>
  </si>
  <si>
    <t>WT:W-lox:W                  0.35925707 -0.074413362  0.79292750 0.1655046</t>
  </si>
  <si>
    <t>lox:W+OS-lox:W             -0.13964156 -0.573311993  0.29402887 0.9718611</t>
  </si>
  <si>
    <t>loxTPS:W+OS-lox:W           0.23387889 -0.199791537  0.66754932 0.6727905</t>
  </si>
  <si>
    <t>WT:W+OS-lox:W               0.40973397 -0.023936456  0.84340440 0.0750462</t>
  </si>
  <si>
    <t>WT:W-loxTPS:W               0.19686651 -0.236803923  0.63053694 0.8330477</t>
  </si>
  <si>
    <t>lox:W+OS-loxTPS:W          -0.30203212 -0.735702554  0.13163831 0.3529160</t>
  </si>
  <si>
    <t>loxTPS:W+OS-loxTPS:W        0.07148833 -0.362182098  0.50515876 0.9996974</t>
  </si>
  <si>
    <t>WT:W+OS-loxTPS:W            0.24734341 -0.186327017  0.68101384 0.6074066</t>
  </si>
  <si>
    <t>lox:W+OS-WT:W              -0.49889863 -0.932569062 -0.06522820 0.0153451</t>
  </si>
  <si>
    <t>loxTPS:W+OS-WT:W           -0.12537817 -0.559048605  0.30829226 0.9853806</t>
  </si>
  <si>
    <t>WT:W+OS-WT:W                0.05047691 -0.383193525  0.48414734 0.9999781</t>
  </si>
  <si>
    <t>loxTPS:W+OS-lox:W+OS        0.37352046 -0.060149974  0.80719089 0.1337097</t>
  </si>
  <si>
    <t>WT:W+OS-lox:W+OS            0.54937554  0.115705107  0.98304597 0.0058323</t>
  </si>
  <si>
    <t>WT:W+OS-loxTPS:W+OS         0.17585508 -0.257815350  0.60952551 0.9013679</t>
  </si>
  <si>
    <t>&gt; plot(modelJA)</t>
  </si>
  <si>
    <t xml:space="preserve">Hit &lt;Return&gt; to see next plot: </t>
  </si>
  <si>
    <t xml:space="preserve">&gt; </t>
  </si>
  <si>
    <t>&gt; plot(modelJA.Ile)</t>
  </si>
  <si>
    <t>&gt; plot(modelSA)</t>
  </si>
  <si>
    <t>&gt; plot(modelABA)</t>
  </si>
  <si>
    <t>ug/g FM</t>
  </si>
  <si>
    <t>LeafArea</t>
  </si>
  <si>
    <t>cis-3-hexenol_butyrate</t>
  </si>
  <si>
    <t>trans-2-hexenol</t>
  </si>
  <si>
    <t>cis-3-hexenyl_isobutyrate</t>
  </si>
  <si>
    <t>cis-3-hexenyl_propanoate</t>
  </si>
  <si>
    <t>Holm-Bonferroni</t>
  </si>
  <si>
    <t>Total, Kruskal-Wallis, LineID</t>
  </si>
  <si>
    <t>cis-3-hexenol, Kruskal-Wallis, LineID</t>
  </si>
  <si>
    <t>Total, Kruskal-Wallis, Treatments</t>
  </si>
  <si>
    <t>cis-3-hexenol, Kruskal-Wallis, Treatments</t>
  </si>
  <si>
    <t>&gt; Table1&lt;-read.table("1003_GLVs_All.txt",header=T)</t>
  </si>
  <si>
    <t>'data.frame':   35 obs. of  9 variables:</t>
  </si>
  <si>
    <t xml:space="preserve"> $ LineID                   : Factor w/ 3 levels "lox","loxTPS",..: 1 1 1 1 1 1 1 1 1 1 ...</t>
  </si>
  <si>
    <t xml:space="preserve"> $ Treatments               : Factor w/ 3 levels "Control","W",..: 3 2 3 3 2 3 2 2 1 1 ...</t>
  </si>
  <si>
    <t xml:space="preserve"> $ LeafArea                 : num  12.8 14.9 18.5 14.7 17.8 ...</t>
  </si>
  <si>
    <t xml:space="preserve"> $ cis.3.hexenol            : num  0 0 0 0 0.139 ...</t>
  </si>
  <si>
    <t xml:space="preserve"> $ cis.3.hexenol_butyrate   : num  0 0 0 0 0 0 0 0 0 0 ...</t>
  </si>
  <si>
    <t xml:space="preserve"> $ trans.2.hexenol          : num  0 0 0 0 0 0 0 0 0 0 ...</t>
  </si>
  <si>
    <t xml:space="preserve"> $ cis.3.hexenyl_isobutyrate: num  0 0 0 0 0 0 0 0 0 0 ...</t>
  </si>
  <si>
    <t xml:space="preserve"> $ cis.3.hexenyl_propanoate : num  0 0 0 0 0 0 0 0 0 0 ...</t>
  </si>
  <si>
    <t xml:space="preserve"> $ Total                    : num  0 0 0 0 0.139 ...</t>
  </si>
  <si>
    <t>&gt; bartlett.test(Total~LineID*Treatments)</t>
  </si>
  <si>
    <t xml:space="preserve">data:  Total by LineID by Treatments </t>
  </si>
  <si>
    <t>Bartlett's K-squared = 124.2568, df = 2, p-value &lt; 2.2e-16</t>
  </si>
  <si>
    <t>&gt; kruskal.test(Total~LineID)</t>
  </si>
  <si>
    <t xml:space="preserve">data:  Total by LineID </t>
  </si>
  <si>
    <t>Kruskal-Wallis chi-squared = 17.0742, df = 2, p-value = 0.0001961</t>
  </si>
  <si>
    <t>&gt; kruskal.test(Total~Treatments)</t>
  </si>
  <si>
    <t xml:space="preserve">data:  Total by Treatments </t>
  </si>
  <si>
    <t>Kruskal-Wallis chi-squared = 5.7854, df = 2, p-value = 0.05543</t>
  </si>
  <si>
    <t>&gt; kruskal.test(cis.3.hexenol~LineID)</t>
  </si>
  <si>
    <t xml:space="preserve">data:  cis.3.hexenol by LineID </t>
  </si>
  <si>
    <t>&gt; kruskal.test(cis.3.hexenol~Treatments)</t>
  </si>
  <si>
    <t xml:space="preserve">data:  cis.3.hexenol by Treatments </t>
  </si>
  <si>
    <t>Kruskal-Wallis chi-squared = 5.6849, df = 2, p-value = 0.05828</t>
  </si>
  <si>
    <t>&gt; kruskal.test(LeafArea~LineID)</t>
  </si>
  <si>
    <t xml:space="preserve">data:  LeafArea by LineID </t>
  </si>
  <si>
    <t>Kruskal-Wallis chi-squared = 4.998, df = 2, p-value = 0.08217</t>
  </si>
  <si>
    <t>&gt; Table1&lt;-read.table("1003_GLVs_WT_lox.txt",header=T)</t>
  </si>
  <si>
    <t>'data.frame':   23 obs. of  9 variables:</t>
  </si>
  <si>
    <t xml:space="preserve"> $ LineID                   : Factor w/ 2 levels "lox","WT": 2 2 2 2 2 2 2 2 2 2 ...</t>
  </si>
  <si>
    <t xml:space="preserve"> $ Treatments               : Factor w/ 3 levels "Control","W",..: 1 1 1 1 2 2 2 2 3 3 ...</t>
  </si>
  <si>
    <t xml:space="preserve"> $ LeafArea                 : num  14 16.1 14.7 12.5 14.6 ...</t>
  </si>
  <si>
    <t xml:space="preserve"> $ cis.3.hexenol            : num  0.4303 0 0 0.0897 2.4048 ...</t>
  </si>
  <si>
    <t xml:space="preserve"> $ cis.3.hexenol_butyrate   : num  0 0 0 0 1.25 ...</t>
  </si>
  <si>
    <t xml:space="preserve"> $ trans.2.hexenol          : num  0 0 0 0 1.06 ...</t>
  </si>
  <si>
    <t xml:space="preserve"> $ cis.3.hexenyl_isobutyrate: num  0 0 0 0 0.107 ...</t>
  </si>
  <si>
    <t xml:space="preserve"> $ cis.3.hexenyl_propanoate : num  0 0 0 0 0.17 ...</t>
  </si>
  <si>
    <t xml:space="preserve"> $ Total                    : num  0.4303 0 0 0.0897 4.9897 ...</t>
  </si>
  <si>
    <t>&gt; wilcox.test(cis.3.hexenol~LineID)</t>
  </si>
  <si>
    <t>W = 14, p-value = 0.000787</t>
  </si>
  <si>
    <t>In wilcox.test.default(x = c(0, 0, 0, 0, 0.139118737, 0.044598706,  :</t>
  </si>
  <si>
    <t>&gt; wilcox.test(Total~LineID)</t>
  </si>
  <si>
    <t>&gt; Table1&lt;-read.table("1003_GLVs_WT_loxTPS.txt",header=T)</t>
  </si>
  <si>
    <t>'data.frame':   24 obs. of  9 variables:</t>
  </si>
  <si>
    <t xml:space="preserve"> $ LineID                   : Factor w/ 2 levels "loxTPS","WT": 2 2 2 2 2 2 2 2 2 2 ...</t>
  </si>
  <si>
    <t>W = 17, p-value = 0.000937</t>
  </si>
  <si>
    <t>In wilcox.test.default(x = c(0, 0, 0, 0, 0, 0.192904883, 0.140152246,  :</t>
  </si>
  <si>
    <t>LNc3h</t>
  </si>
  <si>
    <t>LNc3hb</t>
  </si>
  <si>
    <t>LNt2h</t>
  </si>
  <si>
    <t>LNc3hi</t>
  </si>
  <si>
    <t>LNc3hp</t>
  </si>
  <si>
    <t>LNtotal</t>
  </si>
  <si>
    <t>Total, WT v lox</t>
  </si>
  <si>
    <t>cis-3-hexenol, WT v lox</t>
  </si>
  <si>
    <t>Total, Wt v loxTPS</t>
  </si>
  <si>
    <t>cis-3-hexenol, WT v loxTPS</t>
  </si>
  <si>
    <t>Total, lox v loxTPS</t>
  </si>
  <si>
    <t>cis-3-hexenol, lox v loxTPS</t>
  </si>
  <si>
    <t>&gt; Table1&lt;-read.table("1003_GLVs_lox_loxTPS.txt",header=T)</t>
  </si>
  <si>
    <t xml:space="preserve"> $ LineID                   : Factor w/ 2 levels "lox","loxTPS": 1 1 1 1 1 1 1 1 1 1 ...</t>
  </si>
  <si>
    <t xml:space="preserve"> $ Treatments               : Factor w/ 3 levels "Control","W",..: 1 1 1 2 2 2 2 3 3 3 ...</t>
  </si>
  <si>
    <t xml:space="preserve"> $ LeafArea                 : num  16.5 15.5 14.1 14.9 17.8 ...</t>
  </si>
  <si>
    <t xml:space="preserve"> $ cis.3.hexenol_butyrate   : int  0 0 0 0 0 0 0 0 0 0 ...</t>
  </si>
  <si>
    <t xml:space="preserve"> $ trans.2.hexenol          : int  0 0 0 0 0 0 0 0 0 0 ...</t>
  </si>
  <si>
    <t xml:space="preserve"> $ cis.3.hexenyl_isobutyrate: int  0 0 0 0 0 0 0 0 0 0 ...</t>
  </si>
  <si>
    <t xml:space="preserve"> $ cis.3.hexenyl_propanoate : int  0 0 0 0 0 0 0 0 0 0 ...</t>
  </si>
  <si>
    <t>W = 60.5, p-value = 0.6699</t>
  </si>
  <si>
    <t>WT v TPS TAB+TBF</t>
  </si>
  <si>
    <t>WT v lox TAB+TBF</t>
  </si>
  <si>
    <t>WT v loxTPS TAB+TBF</t>
  </si>
  <si>
    <t>&gt; Table1&lt;-read.table("1003_TAB_TBF_lox_loxTPS.txt",header=T)</t>
  </si>
  <si>
    <t>'data.frame':   8 obs. of  4 variables:</t>
  </si>
  <si>
    <t xml:space="preserve"> $ Line         : Factor w/ 2 levels "x","xT": 1 1 1 1 2 2 2 2</t>
  </si>
  <si>
    <t xml:space="preserve"> $ TBF.TAB      : num  0 0.00253 0.00653 0.0078 0.7547 ...</t>
  </si>
  <si>
    <t xml:space="preserve"> $ TAB          : num  0 0.00253 0.00653 0.0078 0.45122 ...</t>
  </si>
  <si>
    <t>&gt; bartlett.test(TAB.TBF~Line)</t>
  </si>
  <si>
    <t>Error in eval(expr, envir, enclos) : object 'TAB.TBF' not found</t>
  </si>
  <si>
    <t>Bartlett's K-squared = 18.9214, df = 1, p-value = 1.362e-05</t>
  </si>
  <si>
    <t>W = 0, p-value = 0.02857</t>
  </si>
  <si>
    <t>&gt; wilcox.test(TAB~Line)</t>
  </si>
  <si>
    <t xml:space="preserve">data:  TAB by Line </t>
  </si>
  <si>
    <t>lox v loxTPS TAB+TBF</t>
  </si>
  <si>
    <t>lox v loxTPS TAB</t>
  </si>
  <si>
    <t>WT v lox TAB</t>
  </si>
  <si>
    <t>WT v TPS TAB</t>
  </si>
  <si>
    <t>WT v loxTPS TAB</t>
  </si>
  <si>
    <t>TPS v lox TAB+TBF</t>
  </si>
  <si>
    <t>TPS v lox TAB</t>
  </si>
  <si>
    <t>TPS v loxTPS TAB</t>
  </si>
  <si>
    <t>TPS v loxTPS TBF</t>
  </si>
  <si>
    <t>Kruskal-Wallis, TAB+TBF by line</t>
  </si>
  <si>
    <t>Kruskal-Wallis, TAB by line</t>
  </si>
  <si>
    <t>Kruskal-Wallis chi-squared = 13.4338, df = 3, p-value = 0.003786</t>
  </si>
  <si>
    <t>'data.frame':   16 obs. of  5 variables:</t>
  </si>
  <si>
    <t xml:space="preserve"> $ TAB          : num  0.00971 0.01941 0.1575 0.01354 0.82076 ...</t>
  </si>
  <si>
    <t xml:space="preserve"> $ TBF          : num  0 0 0 0 0.486 ...</t>
  </si>
  <si>
    <t>&gt; kruskal.test(TAB~Line)</t>
  </si>
  <si>
    <t>&gt; Table1&lt;-read.table("1003_VOCs_tab_WT_TPS.txt",header=T)</t>
  </si>
  <si>
    <t>&gt; Table1&lt;-read.table("1003_VOCs_tab_WT_lox.txt",header=T)</t>
  </si>
  <si>
    <t xml:space="preserve"> $ TAB          : num  0.00971 0.01941 0.1575 0.01354 0 ...</t>
  </si>
  <si>
    <t>&gt; Table1&lt;-read.table("1003_VOCs_tab_WT_loxTPS.txt",header=T)</t>
  </si>
  <si>
    <t xml:space="preserve"> $ Line         : Factor w/ 2 levels "WT","xT": 1 1 1 1 2 2 2 2</t>
  </si>
  <si>
    <t xml:space="preserve"> $ TBF.TAB      : num  0.00971 0.01941 0.1575 0.01354 0.7547 ...</t>
  </si>
  <si>
    <t xml:space="preserve"> $ TAB          : num  0.00971 0.01941 0.1575 0.01354 0.45122 ...</t>
  </si>
  <si>
    <t>W = 1, p-value = 0.05714</t>
  </si>
  <si>
    <t>&gt; Table1&lt;-read.table("1003_VOCs_tab_tbf_TPS_lox.txt",header=T)</t>
  </si>
  <si>
    <t xml:space="preserve"> $ Line         : Factor w/ 2 levels "T","x": 1 1 1 1 2 2 2 2</t>
  </si>
  <si>
    <t xml:space="preserve"> $ TPS_construct: Factor w/ 2 levels "No","Yes": 2 2 2 2 1 1 1 1</t>
  </si>
  <si>
    <t xml:space="preserve"> $ TBF.TAB      : num  1.307 0.997 1.527 1.899 0 ...</t>
  </si>
  <si>
    <t xml:space="preserve"> $ TAB          : num  0.821 0.561 0.952 1.146 0 ...</t>
  </si>
  <si>
    <t>&gt; Table1&lt;-read.table("1003_VOCs_tab_tbf_loxTPS_lox.txt",header=T)</t>
  </si>
  <si>
    <t>Sum of % Tetralin</t>
  </si>
  <si>
    <t>Extraction</t>
  </si>
  <si>
    <t>LOX background</t>
  </si>
  <si>
    <t>n</t>
  </si>
  <si>
    <t>Plant Type</t>
  </si>
  <si>
    <t>Community type</t>
  </si>
  <si>
    <t>rest</t>
  </si>
  <si>
    <t>n=5</t>
  </si>
  <si>
    <t>last</t>
  </si>
  <si>
    <t>&gt; Table1&lt;-read.table("1104_hexane_t2h_all.txt",header=T)</t>
  </si>
  <si>
    <t>The following object(s) are masked from 'Table1 (position 3)':</t>
  </si>
  <si>
    <t xml:space="preserve">    Community_type, Genotype, Plant_Type, trans.2.hexenal</t>
  </si>
  <si>
    <t xml:space="preserve"> $ Genotype       : Factor w/ 4 levels "lox2/3","lox2/3xTPS10",..: 1 1 1 1 1 1 1 1 1 3 ...</t>
  </si>
  <si>
    <t>Kruskal-Wallis chi-squared = 40.7511, df = 3, p-value = 7.384e-09</t>
  </si>
  <si>
    <t>Kruskal-Wallis chi-squared = 0.5084, df = 2, p-value = 0.7756</t>
  </si>
  <si>
    <t>Kruskal-Wallis chi-squared = 0.7275, df = 2, p-value = 0.6951</t>
  </si>
  <si>
    <t>&gt; Table1&lt;-read.table("1104_hexane_t2h_loxTPS_lox.txt",header=T)</t>
  </si>
  <si>
    <t xml:space="preserve"> $ Genotype       : Factor w/ 2 levels "lox2/3","lox2/3xTPS10": 2 2 2 2 2 2 2 2 2 2 ...</t>
  </si>
  <si>
    <t xml:space="preserve"> $ Plant_Type     : Factor w/ 3 levels "Emitter","Individual",..: 1 2 2 1 1 3 1 3 2 1 ...</t>
  </si>
  <si>
    <t xml:space="preserve"> $ Community_type : Factor w/ 3 levels "Individual","Mixed_culture",..: 2 1 1 2 3 3 3 3 1 2 ...</t>
  </si>
  <si>
    <t xml:space="preserve"> $ trans.2.hexenal: num  0 0 0 0 0 0 0 0 0 0 ...</t>
  </si>
  <si>
    <t>W = 66, p-value = 0.05054</t>
  </si>
  <si>
    <t>&gt; Table1&lt;-read.table("1104_hexane_t2h_loxTPS_TPS.txt",header=T)</t>
  </si>
  <si>
    <t xml:space="preserve"> $ Genotype       : Factor w/ 2 levels "lox2/3xTPS10",..: 1 1 1 1 1 1 1 1 1 1 ...</t>
  </si>
  <si>
    <t>W = 0, p-value = 4.443e-06</t>
  </si>
  <si>
    <t>In wilcox.test.default(x = c(0, 0, 0, 0, 0, 0, 0, 0, 0, 0, 0), y = c(6.188763727,  :</t>
  </si>
  <si>
    <t>&gt; Table1&lt;-read.table("1104_hexane_t2h_loxTPS_WT.txt",header=T)</t>
  </si>
  <si>
    <t>W = 0, p-value = 2.748e-06</t>
  </si>
  <si>
    <t>In wilcox.test.default(x = c(0, 0, 0, 0, 0, 0, 0, 0, 0, 0, 0), y = c(3.687659643,  :</t>
  </si>
  <si>
    <t>combined WT v loxTPS</t>
  </si>
  <si>
    <t xml:space="preserve">combined WT v lox </t>
  </si>
  <si>
    <t>c3h WT v loxTPS</t>
  </si>
  <si>
    <t>c3h WT v lox</t>
  </si>
  <si>
    <t>t2h WT v loxTPS</t>
  </si>
  <si>
    <t>t2h WT v lox</t>
  </si>
  <si>
    <t>c3h WT v TPS</t>
  </si>
  <si>
    <t>combined WT v TPS</t>
  </si>
  <si>
    <t>t2h WT v TPS</t>
  </si>
  <si>
    <t>combined TPS v lox</t>
  </si>
  <si>
    <t>c3h TPS v lox</t>
  </si>
  <si>
    <t>t2h TPS v lox</t>
  </si>
  <si>
    <t>t2h loxTPS v lox</t>
  </si>
  <si>
    <t>combined loxTPS v lox</t>
  </si>
  <si>
    <t>c3h loxTPS v lox</t>
  </si>
  <si>
    <t>Holm-Bonferroni TPS</t>
  </si>
  <si>
    <t>combined TPS v loxTPS</t>
  </si>
  <si>
    <t>c3h TPS v loxTPS</t>
  </si>
  <si>
    <t>t2h TPS v loxTPS</t>
  </si>
  <si>
    <t>TBF Kruskal-Wallis genotype</t>
  </si>
  <si>
    <t>TBF WT v loxTPS</t>
  </si>
  <si>
    <t>TAB WT v loxTPS</t>
  </si>
  <si>
    <t>TBF WT v TPS</t>
  </si>
  <si>
    <t>TAB WT v TPS</t>
  </si>
  <si>
    <t>TAB WT v lox</t>
  </si>
  <si>
    <t>combined WT v lox</t>
  </si>
  <si>
    <t>TAB TPS v lox</t>
  </si>
  <si>
    <t>TBF TPS v lox</t>
  </si>
  <si>
    <t>TBF TPS v loxTPS</t>
  </si>
  <si>
    <t>TAB TPS v loxTPS</t>
  </si>
  <si>
    <t>TAB loxTPS v lox</t>
  </si>
  <si>
    <t>TBF loxTPS v lox</t>
  </si>
  <si>
    <t>&gt; Table1&lt;-read.table("1104_hexane_tbf_all.txt",header=T)</t>
  </si>
  <si>
    <t>&gt; Table1&lt;-read.table("1104_hexane_tab_tbf_all.txt",header=T)</t>
  </si>
  <si>
    <t>&gt; Table1&lt;-read.table("1104_hexane_tab_all.txt",header=T)</t>
  </si>
  <si>
    <t xml:space="preserve"> $ Genotype            : Factor w/ 4 levels "lox2/3","lox2/3xTPS10",..: 2 2 2 2 2 2 2 2 2 2 ...</t>
  </si>
  <si>
    <t xml:space="preserve">    Community_type, Genotype, Plant_Type</t>
  </si>
  <si>
    <t>'data.frame':   61 obs. of  5 variables:</t>
  </si>
  <si>
    <t xml:space="preserve"> $ Genotype               : Factor w/ 4 levels "lox2/3","lox2/3xTPS10",..: 2 2 2 2 2 2 2 2 2 2 ...</t>
  </si>
  <si>
    <t>&gt; kruskal.test(trans.beta.farnesene~Genotype)</t>
  </si>
  <si>
    <t xml:space="preserve"> $ Genotype      : Factor w/ 4 levels "lox2/3","lox2/3xTPS10",..: 2 2 2 2 2 2 2 2 2 2 ...</t>
  </si>
  <si>
    <t>Kruskal-Wallis chi-squared = 37.4154, df = 3, p-value = 3.758e-08</t>
  </si>
  <si>
    <t>Kruskal-Wallis chi-squared = 28.2934, df = 3, p-value = 3.152e-06</t>
  </si>
  <si>
    <t>Kruskal-Wallis chi-squared = 33.9807, df = 3, p-value = 2e-07</t>
  </si>
  <si>
    <t>Kruskal-Wallis chi-squared = 1.0674, df = 2, p-value = 0.5864</t>
  </si>
  <si>
    <t>Kruskal-Wallis chi-squared = 1.4974, df = 2, p-value = 0.473</t>
  </si>
  <si>
    <t>Kruskal-Wallis chi-squared = 1.7535, df = 2, p-value = 0.4161</t>
  </si>
  <si>
    <t>Kruskal-Wallis chi-squared = 0.2497, df = 2, p-value = 0.8826</t>
  </si>
  <si>
    <t>Kruskal-Wallis chi-squared = 0.2479, df = 2, p-value = 0.8834</t>
  </si>
  <si>
    <t>Kruskal-Wallis chi-squared = 0.4159, df = 2, p-value = 0.8122</t>
  </si>
  <si>
    <t>&gt; Table1&lt;-read.table("1104_hexane_tbf_loxTPS_TPS.txt",header=T)</t>
  </si>
  <si>
    <t>&gt; Table1&lt;-read.table("1104_hexane_tbf_loxTPS_WT.txt",header=T)</t>
  </si>
  <si>
    <t>W = 242, p-value = 4.148e-08</t>
  </si>
  <si>
    <t>&gt; Table1&lt;-read.table("1104_hexane_tbf_loxTPS_lox.txt",header=T)</t>
  </si>
  <si>
    <t xml:space="preserve"> $ Genotype            : Factor w/ 2 levels "lox2/3","lox2/3xTPS10": 2 2 2 2 2 2 2 2 2 2 ...</t>
  </si>
  <si>
    <t>W = 0, p-value = 9.503e-05</t>
  </si>
  <si>
    <t>In wilcox.test.default(x = c(0, 0, 0, 0, 0, 0, 0, 0, 0), y = c(0.025147477,  :</t>
  </si>
  <si>
    <t>&gt; Table1&lt;-read.table("1104_hexane_tab_tbf_lox_loxTPS.txt",header=T)</t>
  </si>
  <si>
    <t xml:space="preserve">    Genotype</t>
  </si>
  <si>
    <t>'data.frame':   20 obs. of  2 variables:</t>
  </si>
  <si>
    <t xml:space="preserve"> $ TAB.TBF : num  0 0 0 0 0 ...</t>
  </si>
  <si>
    <t xml:space="preserve"> $ Genotype: Factor w/ 2 levels "lox2/3","lox2/3xTPS10": 1 1 1 1 1 1 1 1 1 2 ...</t>
  </si>
  <si>
    <t>&gt; Table1&lt;-read.table("1104_hexane_tbf_TPS_WT.txt",header=T)</t>
  </si>
  <si>
    <t>&gt; Table1&lt;-read.table("1104_hexane_tab_lox_WT.txt",header=T)</t>
  </si>
  <si>
    <t xml:space="preserve"> $ Genotype            : Factor w/ 2 levels "TPS10","WT": 1 1 1 1 1 1 1 1 1 1 ...</t>
  </si>
  <si>
    <t xml:space="preserve"> $ Plant_Type          : Factor w/ 3 levels "Emitter","Individual",..: 2 2 2 2 1 1 1 1 1 1 ...</t>
  </si>
  <si>
    <t xml:space="preserve"> $ Community_type      : Factor w/ 3 levels "Individual","Mixed_culture",..: 1 1 1 1 2 2 2 2 2 2 ...</t>
  </si>
  <si>
    <t>In wilcox.test.default(x = c(0, 0, 0, 0, 0, 0, 0, 0, 0), y = c(0.055480187,  :</t>
  </si>
  <si>
    <t xml:space="preserve"> $ Genotype               : Factor w/ 2 levels "lox2/3","WT": 1 1 1 1 1 1 1 1 1 2 ...</t>
  </si>
  <si>
    <t xml:space="preserve"> $ trans.beta.farnesene: num  0 0 0 0.1099 0.0535 ...</t>
  </si>
  <si>
    <t xml:space="preserve"> $ Plant_Type             : Factor w/ 3 levels "Emitter","Individual",..: 2 2 2 3 3 1 3 3 3 2 ...</t>
  </si>
  <si>
    <t xml:space="preserve"> $ Community_type         : Factor w/ 3 levels "Individual","Mixed_culture",..: 1 1 1 3 3 3 3 2 2 1 ...</t>
  </si>
  <si>
    <t xml:space="preserve"> $ trans.alpha.bergamotene: num  0 0 0 0 0 0 0 0 0 0 ...</t>
  </si>
  <si>
    <t>W = 308, p-value = 0.0003779</t>
  </si>
  <si>
    <t>W = 54, p-value = 0.01969</t>
  </si>
  <si>
    <t>In wilcox.test.default(x = c(0, 0, 0, 0.109902116, 0.053486861,  :</t>
  </si>
  <si>
    <t>In wilcox.test.default(x = c(0, 0, 0, 0, 0, 0, 0, 0, 0), y = c(0,  :</t>
  </si>
  <si>
    <t>&gt; Table1&lt;-read.table("1104_hexane_tab_tbf_lox_TPS.txt",header=T)</t>
  </si>
  <si>
    <t>'data.frame':   28 obs. of  2 variables:</t>
  </si>
  <si>
    <t xml:space="preserve"> $ TAB.TBF : num  0 0 0 0 0 0 0 0 0 0 ...</t>
  </si>
  <si>
    <t xml:space="preserve"> $ Genotype: Factor w/ 2 levels "lox2/3","TPS10": 1 1 1 1 1 1 1 1 1 2 ...</t>
  </si>
  <si>
    <t>&gt; Table1&lt;-read.table("1104_hexane_tbf_TPS_lox.txt",header=T)</t>
  </si>
  <si>
    <t>&gt; Table1&lt;-read.table("1104_hexane_tab_lox_TPS.txt",header=T)</t>
  </si>
  <si>
    <t>W = 18, p-value = 0.0005139</t>
  </si>
  <si>
    <t xml:space="preserve"> $ Genotype            : Factor w/ 2 levels "lox2/3","TPS10": 2 2 2 2 2 2 2 2 2 2 ...</t>
  </si>
  <si>
    <t xml:space="preserve"> $ Genotype               : Factor w/ 2 levels "lox2/3","TPS10": 1 1 1 1 1 1 1 1 1 2 ...</t>
  </si>
  <si>
    <t>W = 45, p-value = 0.01768</t>
  </si>
  <si>
    <t>W = 22.5, p-value = 0.001017</t>
  </si>
  <si>
    <t>&gt; Table1&lt;-read.table("1104_hexane_tab_tbf_lox_WT.txt",header=T)</t>
  </si>
  <si>
    <t>&gt; Table1&lt;-read.table("1104_hexane_tab_lox_loxTPS.txt",header=T)</t>
  </si>
  <si>
    <t xml:space="preserve"> $ Genotype               : Factor w/ 2 levels "lox2/3","lox2/3xTPS10": 1 1 1 1 1 1 1 1 1 2 ...</t>
  </si>
  <si>
    <t>'data.frame':   31 obs. of  2 variables:</t>
  </si>
  <si>
    <t xml:space="preserve"> $ Genotype: Factor w/ 2 levels "lox2/3","WT": 1 1 1 1 1 1 1 1 1 2 ...</t>
  </si>
  <si>
    <t xml:space="preserve"> $ trans.alpha.bergamotene: num  0 0 0 0 0 ...</t>
  </si>
  <si>
    <t>&gt; Table1&lt;-read.table("1104_hexane_tbf_WT_lox.txt",header=T)</t>
  </si>
  <si>
    <t xml:space="preserve"> $ Genotype            : Factor w/ 2 levels "lox2/3","WT": 2 2 2 2 2 2 2 2 2 2 ...</t>
  </si>
  <si>
    <t xml:space="preserve"> $ Plant_Type          : Factor w/ 3 levels "Emitter","Individual",..: 2 2 2 2 2 2 3 3 1 3 ...</t>
  </si>
  <si>
    <t xml:space="preserve"> $ Community_type      : Factor w/ 3 levels "Individual","Mixed_culture",..: 1 1 1 1 1 1 3 3 3 3 ...</t>
  </si>
  <si>
    <t xml:space="preserve"> $ trans.beta.farnesene: int  0 0 0 0 0 0 0 0 0 0 ...</t>
  </si>
  <si>
    <t>In wilcox.test.default(x = c(0, 0, 0, 0, 0, 0, 0, 0, 0), y = c(0.03033271,  :</t>
  </si>
  <si>
    <t>W = 99, p-value = NA</t>
  </si>
  <si>
    <t>In wilcox.test.default(x = c(0L, 0L, 0L, 0L, 0L, 0L, 0L, 0L, 0L),  :</t>
  </si>
  <si>
    <t>cis-3-hexenyl_propanoate, Kruskal-Wallis, LineID</t>
  </si>
  <si>
    <t>cis-3-hexenol_butyrate, Kruskal-Wallis, LineID</t>
  </si>
  <si>
    <t>cis-3-hexenol_butyrate, WT v loxTPS</t>
  </si>
  <si>
    <t>cis-3-hexenyl_propanoate, WT v loxTPS</t>
  </si>
  <si>
    <t>trans-2-hexenol, Kruskal-Wallis, LineID</t>
  </si>
  <si>
    <t>cis-3-hexenyl_isobutyrate, Kruskal-Wallis, LineID</t>
  </si>
  <si>
    <t>cis-3-hexenol_butyrate, WT v lox</t>
  </si>
  <si>
    <t>cis-3-hexenyl_propanoate, WT v lox</t>
  </si>
  <si>
    <t>trans-2-hexenol, WT v loxTPS</t>
  </si>
  <si>
    <t>cis-3-hexenyl_isobutyrate, WT v loxTPS</t>
  </si>
  <si>
    <t>trans-2-hexenol, WT v lox</t>
  </si>
  <si>
    <t>cis-3-hexenyl_isobutyrate, WT v lox</t>
  </si>
  <si>
    <t>cis-3-hexenyl_propanoate, Kruskal-Wallis, Treatments</t>
  </si>
  <si>
    <t>cis-3-hexenol_butyrate, Kruskal-Wallis, Treatments</t>
  </si>
  <si>
    <t>trans-2-hexenol, Kruskal-Wallis, Treatments</t>
  </si>
  <si>
    <t>cis-3-hexenyl_isobutyrate, Kruskal-Wallis, Treatments</t>
  </si>
  <si>
    <t>&gt; kruskal.test(cis.3.hexenol_butyrate~LineID)</t>
  </si>
  <si>
    <t xml:space="preserve">data:  cis.3.hexenol_butyrate by LineID </t>
  </si>
  <si>
    <t>Kruskal-Wallis chi-squared = 18.8889, df = 2, p-value = 7.913e-05</t>
  </si>
  <si>
    <t>&gt; kruskal.test(cis.3.hexenol_butyrate~Treatments)</t>
  </si>
  <si>
    <t xml:space="preserve">data:  cis.3.hexenol_butyrate by Treatments </t>
  </si>
  <si>
    <t>Kruskal-Wallis chi-squared = 4.5198, df = 2, p-value = 0.1044</t>
  </si>
  <si>
    <t>&gt; kruskal.test(trans.2.hexenol~LineID)</t>
  </si>
  <si>
    <t xml:space="preserve">data:  trans.2.hexenol by LineID </t>
  </si>
  <si>
    <t>Kruskal-Wallis chi-squared = 13.3295, df = 2, p-value = 0.001275</t>
  </si>
  <si>
    <t>&gt; kruskal.test(trans.2.hexenol~Treatments)</t>
  </si>
  <si>
    <t xml:space="preserve">data:  trans.2.hexenol by Treatments </t>
  </si>
  <si>
    <t>Kruskal-Wallis chi-squared = 4.3144, df = 2, p-value = 0.1156</t>
  </si>
  <si>
    <t>&gt; kruskal.test(cis.3.hexenyl_isobutyrate~LineID)</t>
  </si>
  <si>
    <t xml:space="preserve">data:  cis.3.hexenyl_isobutyrate by LineID </t>
  </si>
  <si>
    <t>&gt; kruskal.test(cis.3.hexenyl_isobutyrate~Treatments)</t>
  </si>
  <si>
    <t xml:space="preserve">data:  cis.3.hexenyl_isobutyrate by Treatments </t>
  </si>
  <si>
    <t>Kruskal-Wallis chi-squared = 4.1893, df = 2, p-value = 0.1231</t>
  </si>
  <si>
    <t>&gt; kruskal.test(cis.3.hexenyl_propanoate~LineID)</t>
  </si>
  <si>
    <t xml:space="preserve">data:  cis.3.hexenyl_propanoate by LineID </t>
  </si>
  <si>
    <t>&gt; kruskal.test(cis.3.hexenyl_propanoate~Treatments)</t>
  </si>
  <si>
    <t xml:space="preserve">data:  cis.3.hexenyl_propanoate by Treatments </t>
  </si>
  <si>
    <t>Kruskal-Wallis chi-squared = 4.5286, df = 2, p-value = 0.1039</t>
  </si>
  <si>
    <t>&gt; wilcox.test(cis.3.hexenol_butyrate~LineID)</t>
  </si>
  <si>
    <t>W = 22, p-value = 0.001644</t>
  </si>
  <si>
    <t>In wilcox.test.default(x = c(0, 0, 0, 0, 0, 0, 0, 0, 0, 0, 0), y = c(0,  :</t>
  </si>
  <si>
    <t>&gt; wilcox.test(trans.2.hexenol~LineID)</t>
  </si>
  <si>
    <t>W = 33, p-value = 0.009622</t>
  </si>
  <si>
    <t>&gt; wilcox.test(cis.3.hexenyl_isobutyrate~LineID)</t>
  </si>
  <si>
    <t>&gt; wilcox.test(cis.3.hexenyl_propanoate~LineID)</t>
  </si>
  <si>
    <t>W = 24, p-value = 0.001084</t>
  </si>
  <si>
    <t>In wilcox.test.default(x = c(0, 0, 0, 0, 0, 0, 0, 0, 0, 0, 0, 0),  :</t>
  </si>
  <si>
    <t>W = 36, p-value = 0.007054</t>
  </si>
  <si>
    <t>&gt; Table1&lt;-read.table("1003_VOCs_tbf_all.txt",header=T)</t>
  </si>
  <si>
    <t>&gt; kruskal.test(TBF~Line)</t>
  </si>
  <si>
    <t>Kruskal-Wallis chi-squared = 14.4966, df = 3, p-value = 0.002301</t>
  </si>
  <si>
    <t>&gt; wilcox.test(TBF~TPS_construct)</t>
  </si>
  <si>
    <t xml:space="preserve">data:  TBF by TPS_construct </t>
  </si>
  <si>
    <t>W = 0, p-value = 0.0004099</t>
  </si>
  <si>
    <t>In wilcox.test.default(x = c(0, 0, 0, 0, 0, 0, 0, 0), y = c(0.486490189,  :</t>
  </si>
  <si>
    <t>&gt; Table1&lt;-read.table("1003_VOCs_tbf_WT_TPS.txt",header=T)</t>
  </si>
  <si>
    <t>Mann-Whitney TPS construct TAB+TBF</t>
  </si>
  <si>
    <t>Mann-Whitney TPS construct TAB only</t>
  </si>
  <si>
    <t>&gt; wilcox.test(TBF~Line)</t>
  </si>
  <si>
    <t>Mann-Whitney TPS construct TBF</t>
  </si>
  <si>
    <t>Kruskal-Wallis TBF by line</t>
  </si>
  <si>
    <t>WT v TPS TBF</t>
  </si>
  <si>
    <t>W = 16, p-value = 0.02107</t>
  </si>
  <si>
    <t>WT v loxTPS TBF</t>
  </si>
  <si>
    <t>In wilcox.test.default(x = c(0.486490189, 0.435951732, 0.574965778,  :</t>
  </si>
  <si>
    <t>TPS v lox TBF</t>
  </si>
  <si>
    <t>&gt; Table1&lt;-read.table("1003_VOCs_tbf_WT_loxTPS.txt",header=T)</t>
  </si>
  <si>
    <t xml:space="preserve"> $ TBF          : num  0 0 0 0 0.303 ...</t>
  </si>
  <si>
    <t>W = 0, p-value = 0.02107</t>
  </si>
  <si>
    <t>In wilcox.test.default(x = c(0, 0, 0, 0), y = c(0.303481887, 0.076381269,  :</t>
  </si>
  <si>
    <t>lox v loxTPS TBF</t>
  </si>
  <si>
    <t>&gt; Table1&lt;-read.table("1003_VOCs_tbf_TPS_lox.txt",header=T)</t>
  </si>
  <si>
    <t xml:space="preserve"> $ TBF          : num  0.486 0.436 0.575 0.753 0 ...</t>
  </si>
  <si>
    <t>&gt; Table1&lt;-read.table("1003_VOCs_tbf_TPS_loxTPS.txt",header=T)</t>
  </si>
  <si>
    <t>&gt; Table1&lt;-read.table("1003_VOCs_tbf_lox_loxTPS.txt",header=T)</t>
  </si>
  <si>
    <t>Adjustment factor</t>
  </si>
  <si>
    <t>Y/N</t>
  </si>
  <si>
    <t>cis-3-hexenol: irLOX2/3 and irLOX2/3xsTPS10 have significantly less than WT and sTPS10</t>
  </si>
  <si>
    <t>JA-Ile percent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</si>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</sst>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 * #,##0.00_)_€_ ;_ * \(#,##0.00\)_€_ ;_ * &quot;-&quot;??_)_€_ ;_ @_ "/>
    <numFmt numFmtId="166" formatCode="0.0%"/>
    <numFmt numFmtId="167" formatCode="[&gt;0.01]0.###;[&gt;0.00001]0.#####;0.00E-####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sz val="10"/>
      <color rgb="FF000000"/>
      <name val="Lucida Console"/>
      <family val="3"/>
    </font>
    <font>
      <sz val="10"/>
      <color rgb="FF0000FF"/>
      <name val="Lucida Console"/>
      <family val="3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0"/>
      <name val="Lucida Console"/>
      <family val="3"/>
    </font>
    <font>
      <b/>
      <sz val="10"/>
      <name val="Verdana"/>
      <family val="2"/>
    </font>
    <font>
      <b/>
      <sz val="10"/>
      <color rgb="FF000000"/>
      <name val="Lucida Console"/>
      <family val="3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Lucida Console"/>
      <family val="3"/>
    </font>
    <font>
      <sz val="11"/>
      <color theme="1"/>
      <name val="Calibri"/>
      <family val="2"/>
    </font>
    <font>
      <sz val="11.2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color rgb="FF00B050"/>
      <name val="Arial"/>
      <family val="2"/>
    </font>
    <font>
      <sz val="10"/>
      <color indexed="10"/>
      <name val="Webdings"/>
      <family val="1"/>
      <charset val="2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sz val="10"/>
      <color rgb="FF0070C0"/>
      <name val="Webdings"/>
      <family val="1"/>
      <charset val="2"/>
    </font>
    <font>
      <sz val="10"/>
      <color rgb="FF00B050"/>
      <name val="Webdings"/>
      <family val="1"/>
      <charset val="2"/>
    </font>
    <font>
      <sz val="10"/>
      <name val="Verdana"/>
      <family val="2"/>
    </font>
    <font>
      <b/>
      <sz val="12"/>
      <name val="Verdan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Lucida Console"/>
      <family val="3"/>
    </font>
    <font>
      <sz val="10"/>
      <color theme="0" tint="-0.34998626667073579"/>
      <name val="Verdana"/>
      <family val="2"/>
    </font>
    <font>
      <b/>
      <sz val="10"/>
      <color theme="0" tint="-0.34998626667073579"/>
      <name val="Verdana"/>
      <family val="2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0"/>
    <xf numFmtId="0" fontId="10" fillId="0" borderId="0"/>
    <xf numFmtId="0" fontId="4" fillId="0" borderId="0"/>
    <xf numFmtId="0" fontId="7" fillId="0" borderId="0"/>
    <xf numFmtId="0" fontId="4" fillId="0" borderId="0"/>
    <xf numFmtId="165" fontId="1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0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9" fillId="0" borderId="0"/>
    <xf numFmtId="0" fontId="7" fillId="0" borderId="0"/>
    <xf numFmtId="0" fontId="4" fillId="0" borderId="0"/>
  </cellStyleXfs>
  <cellXfs count="22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0" xfId="0" applyFill="1"/>
    <xf numFmtId="0" fontId="0" fillId="4" borderId="0" xfId="0" applyFill="1"/>
    <xf numFmtId="0" fontId="2" fillId="0" borderId="0" xfId="0" applyFont="1"/>
    <xf numFmtId="0" fontId="3" fillId="0" borderId="0" xfId="0" applyFont="1"/>
    <xf numFmtId="0" fontId="7" fillId="7" borderId="0" xfId="3" applyFill="1"/>
    <xf numFmtId="0" fontId="7" fillId="0" borderId="0" xfId="3"/>
    <xf numFmtId="0" fontId="8" fillId="0" borderId="0" xfId="3" applyFont="1"/>
    <xf numFmtId="0" fontId="5" fillId="5" borderId="0" xfId="1"/>
    <xf numFmtId="0" fontId="9" fillId="0" borderId="0" xfId="4" applyFont="1" applyFill="1" applyBorder="1"/>
    <xf numFmtId="0" fontId="10" fillId="0" borderId="0" xfId="4" applyFont="1" applyBorder="1"/>
    <xf numFmtId="0" fontId="12" fillId="0" borderId="0" xfId="3" applyFont="1" applyAlignment="1">
      <alignment vertical="center"/>
    </xf>
    <xf numFmtId="0" fontId="7" fillId="0" borderId="0" xfId="3" applyAlignment="1">
      <alignment vertical="center"/>
    </xf>
    <xf numFmtId="0" fontId="13" fillId="0" borderId="0" xfId="3" applyFont="1" applyAlignment="1">
      <alignment vertical="center"/>
    </xf>
    <xf numFmtId="0" fontId="14" fillId="5" borderId="0" xfId="1" applyFont="1" applyAlignment="1">
      <alignment vertical="center"/>
    </xf>
    <xf numFmtId="0" fontId="15" fillId="6" borderId="0" xfId="2" applyFont="1" applyAlignment="1">
      <alignment vertical="center"/>
    </xf>
    <xf numFmtId="0" fontId="7" fillId="0" borderId="0" xfId="3" applyFont="1" applyBorder="1"/>
    <xf numFmtId="0" fontId="5" fillId="5" borderId="0" xfId="1" applyBorder="1"/>
    <xf numFmtId="0" fontId="7" fillId="0" borderId="0" xfId="3" applyFont="1" applyFill="1" applyBorder="1"/>
    <xf numFmtId="0" fontId="6" fillId="6" borderId="0" xfId="2" applyBorder="1"/>
    <xf numFmtId="0" fontId="17" fillId="0" borderId="0" xfId="3" applyFont="1"/>
    <xf numFmtId="0" fontId="7" fillId="0" borderId="0" xfId="3" applyFont="1"/>
    <xf numFmtId="0" fontId="5" fillId="5" borderId="0" xfId="1" applyAlignment="1">
      <alignment vertical="center"/>
    </xf>
    <xf numFmtId="0" fontId="6" fillId="6" borderId="0" xfId="2" applyAlignment="1">
      <alignment vertical="center"/>
    </xf>
    <xf numFmtId="0" fontId="9" fillId="0" borderId="0" xfId="7" applyFont="1" applyFill="1" applyBorder="1"/>
    <xf numFmtId="164" fontId="10" fillId="0" borderId="0" xfId="7" applyNumberFormat="1" applyFont="1" applyFill="1" applyBorder="1"/>
    <xf numFmtId="0" fontId="10" fillId="0" borderId="0" xfId="7" applyFont="1" applyFill="1" applyBorder="1"/>
    <xf numFmtId="0" fontId="5" fillId="5" borderId="4" xfId="1" applyBorder="1" applyAlignment="1">
      <alignment vertical="center"/>
    </xf>
    <xf numFmtId="0" fontId="6" fillId="6" borderId="4" xfId="2" applyBorder="1" applyAlignment="1">
      <alignment vertical="center"/>
    </xf>
    <xf numFmtId="0" fontId="6" fillId="6" borderId="6" xfId="2" applyBorder="1" applyAlignment="1">
      <alignment vertical="center"/>
    </xf>
    <xf numFmtId="0" fontId="10" fillId="0" borderId="0" xfId="4"/>
    <xf numFmtId="0" fontId="9" fillId="0" borderId="0" xfId="4" applyFont="1"/>
    <xf numFmtId="0" fontId="13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0" fillId="0" borderId="0" xfId="4" applyAlignment="1">
      <alignment vertical="center"/>
    </xf>
    <xf numFmtId="0" fontId="9" fillId="0" borderId="0" xfId="4" applyFont="1" applyFill="1"/>
    <xf numFmtId="0" fontId="10" fillId="0" borderId="0" xfId="4" applyFont="1" applyFill="1"/>
    <xf numFmtId="0" fontId="19" fillId="0" borderId="0" xfId="1" applyFont="1" applyFill="1"/>
    <xf numFmtId="0" fontId="19" fillId="0" borderId="0" xfId="2" applyFont="1" applyFill="1"/>
    <xf numFmtId="0" fontId="10" fillId="0" borderId="0" xfId="4" applyFill="1" applyBorder="1"/>
    <xf numFmtId="0" fontId="10" fillId="0" borderId="0" xfId="4" applyBorder="1"/>
    <xf numFmtId="0" fontId="7" fillId="0" borderId="0" xfId="4" applyFont="1" applyBorder="1"/>
    <xf numFmtId="0" fontId="7" fillId="0" borderId="0" xfId="4" applyFont="1" applyFill="1" applyBorder="1"/>
    <xf numFmtId="0" fontId="16" fillId="7" borderId="0" xfId="4" applyFont="1" applyFill="1" applyBorder="1" applyAlignment="1">
      <alignment vertical="center"/>
    </xf>
    <xf numFmtId="0" fontId="10" fillId="0" borderId="0" xfId="4" applyFont="1" applyFill="1" applyBorder="1"/>
    <xf numFmtId="11" fontId="5" fillId="5" borderId="0" xfId="1" applyNumberFormat="1" applyBorder="1"/>
    <xf numFmtId="0" fontId="6" fillId="6" borderId="0" xfId="2"/>
    <xf numFmtId="0" fontId="0" fillId="8" borderId="0" xfId="0" applyFill="1"/>
    <xf numFmtId="9" fontId="0" fillId="0" borderId="0" xfId="16" applyFont="1"/>
    <xf numFmtId="0" fontId="24" fillId="0" borderId="0" xfId="0" applyFont="1"/>
    <xf numFmtId="0" fontId="1" fillId="0" borderId="0" xfId="0" applyFont="1" applyAlignment="1">
      <alignment horizontal="center"/>
    </xf>
    <xf numFmtId="9" fontId="0" fillId="0" borderId="0" xfId="16" applyNumberFormat="1" applyFont="1"/>
    <xf numFmtId="164" fontId="0" fillId="0" borderId="0" xfId="0" applyNumberFormat="1"/>
    <xf numFmtId="10" fontId="0" fillId="0" borderId="0" xfId="16" applyNumberFormat="1" applyFont="1"/>
    <xf numFmtId="9" fontId="19" fillId="0" borderId="0" xfId="16" applyFont="1"/>
    <xf numFmtId="9" fontId="25" fillId="0" borderId="0" xfId="16" applyFont="1"/>
    <xf numFmtId="0" fontId="9" fillId="0" borderId="0" xfId="4" applyFont="1" applyBorder="1"/>
    <xf numFmtId="0" fontId="4" fillId="0" borderId="0" xfId="14"/>
    <xf numFmtId="0" fontId="4" fillId="0" borderId="0" xfId="14" applyFill="1"/>
    <xf numFmtId="9" fontId="0" fillId="0" borderId="0" xfId="17" applyFont="1"/>
    <xf numFmtId="0" fontId="0" fillId="0" borderId="0" xfId="0" applyFont="1"/>
    <xf numFmtId="0" fontId="0" fillId="0" borderId="0" xfId="4" applyFont="1"/>
    <xf numFmtId="0" fontId="9" fillId="0" borderId="0" xfId="18" applyFont="1" applyFill="1" applyBorder="1" applyAlignment="1">
      <alignment horizontal="center" wrapText="1"/>
    </xf>
    <xf numFmtId="0" fontId="32" fillId="0" borderId="0" xfId="18"/>
    <xf numFmtId="0" fontId="17" fillId="0" borderId="0" xfId="18" applyFont="1"/>
    <xf numFmtId="0" fontId="10" fillId="0" borderId="0" xfId="18" applyFont="1" applyFill="1" applyBorder="1"/>
    <xf numFmtId="0" fontId="13" fillId="0" borderId="0" xfId="18" applyFont="1" applyAlignment="1">
      <alignment vertical="center"/>
    </xf>
    <xf numFmtId="0" fontId="7" fillId="0" borderId="0" xfId="18" applyFont="1"/>
    <xf numFmtId="0" fontId="12" fillId="0" borderId="0" xfId="18" applyFont="1" applyAlignment="1">
      <alignment vertical="center"/>
    </xf>
    <xf numFmtId="0" fontId="13" fillId="0" borderId="1" xfId="18" applyFont="1" applyBorder="1" applyAlignment="1">
      <alignment vertical="center"/>
    </xf>
    <xf numFmtId="0" fontId="32" fillId="0" borderId="2" xfId="18" applyBorder="1"/>
    <xf numFmtId="0" fontId="17" fillId="0" borderId="2" xfId="18" applyFont="1" applyBorder="1"/>
    <xf numFmtId="0" fontId="32" fillId="0" borderId="3" xfId="18" applyBorder="1"/>
    <xf numFmtId="0" fontId="32" fillId="0" borderId="4" xfId="18" applyBorder="1" applyAlignment="1">
      <alignment vertical="center"/>
    </xf>
    <xf numFmtId="0" fontId="32" fillId="0" borderId="0" xfId="18" applyBorder="1"/>
    <xf numFmtId="0" fontId="7" fillId="0" borderId="0" xfId="18" applyFont="1" applyBorder="1"/>
    <xf numFmtId="0" fontId="32" fillId="0" borderId="5" xfId="18" applyBorder="1"/>
    <xf numFmtId="0" fontId="12" fillId="0" borderId="4" xfId="18" applyFont="1" applyBorder="1" applyAlignment="1">
      <alignment vertical="center"/>
    </xf>
    <xf numFmtId="0" fontId="13" fillId="0" borderId="4" xfId="18" applyFont="1" applyBorder="1" applyAlignment="1">
      <alignment vertical="center"/>
    </xf>
    <xf numFmtId="0" fontId="32" fillId="0" borderId="7" xfId="18" applyBorder="1"/>
    <xf numFmtId="0" fontId="32" fillId="0" borderId="8" xfId="18" applyBorder="1"/>
    <xf numFmtId="0" fontId="17" fillId="0" borderId="1" xfId="18" applyFont="1" applyBorder="1" applyAlignment="1">
      <alignment vertical="center"/>
    </xf>
    <xf numFmtId="0" fontId="7" fillId="0" borderId="2" xfId="18" applyFont="1" applyBorder="1"/>
    <xf numFmtId="0" fontId="32" fillId="0" borderId="0" xfId="18" applyAlignment="1">
      <alignment vertical="center"/>
    </xf>
    <xf numFmtId="0" fontId="12" fillId="0" borderId="6" xfId="18" applyFont="1" applyBorder="1" applyAlignment="1">
      <alignment vertical="center"/>
    </xf>
    <xf numFmtId="0" fontId="7" fillId="0" borderId="0" xfId="18" applyFont="1" applyFill="1" applyBorder="1"/>
    <xf numFmtId="0" fontId="32" fillId="0" borderId="0" xfId="18" applyFill="1" applyBorder="1"/>
    <xf numFmtId="0" fontId="19" fillId="5" borderId="0" xfId="1" applyFont="1"/>
    <xf numFmtId="0" fontId="10" fillId="0" borderId="0" xfId="1" applyFont="1" applyFill="1" applyBorder="1"/>
    <xf numFmtId="0" fontId="19" fillId="5" borderId="0" xfId="1" applyFont="1" applyAlignment="1">
      <alignment vertical="center"/>
    </xf>
    <xf numFmtId="0" fontId="19" fillId="6" borderId="0" xfId="2" applyFont="1" applyAlignment="1">
      <alignment vertical="center"/>
    </xf>
    <xf numFmtId="0" fontId="2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9" fillId="0" borderId="0" xfId="2" applyFont="1" applyFill="1" applyAlignment="1">
      <alignment vertical="center"/>
    </xf>
    <xf numFmtId="166" fontId="0" fillId="0" borderId="0" xfId="16" applyNumberFormat="1" applyFont="1"/>
    <xf numFmtId="0" fontId="34" fillId="0" borderId="0" xfId="4" applyFont="1"/>
    <xf numFmtId="0" fontId="35" fillId="0" borderId="0" xfId="4" applyFont="1"/>
    <xf numFmtId="0" fontId="36" fillId="0" borderId="0" xfId="4" applyFont="1" applyAlignment="1">
      <alignment vertical="center"/>
    </xf>
    <xf numFmtId="0" fontId="34" fillId="0" borderId="0" xfId="4" applyFont="1" applyAlignment="1">
      <alignment vertical="center"/>
    </xf>
    <xf numFmtId="0" fontId="24" fillId="5" borderId="0" xfId="1" applyFont="1" applyAlignment="1">
      <alignment vertical="center"/>
    </xf>
    <xf numFmtId="0" fontId="24" fillId="6" borderId="0" xfId="2" applyFont="1" applyAlignment="1">
      <alignment vertical="center"/>
    </xf>
    <xf numFmtId="0" fontId="5" fillId="0" borderId="0" xfId="1" applyFill="1"/>
    <xf numFmtId="0" fontId="26" fillId="0" borderId="0" xfId="4" applyFont="1" applyBorder="1" applyAlignment="1">
      <alignment wrapText="1"/>
    </xf>
    <xf numFmtId="0" fontId="26" fillId="0" borderId="0" xfId="4" applyFont="1" applyBorder="1"/>
    <xf numFmtId="9" fontId="10" fillId="0" borderId="0" xfId="4" applyNumberFormat="1"/>
    <xf numFmtId="0" fontId="29" fillId="0" borderId="0" xfId="4" applyFont="1" applyBorder="1" applyAlignment="1">
      <alignment wrapText="1"/>
    </xf>
    <xf numFmtId="0" fontId="29" fillId="0" borderId="0" xfId="4" applyFont="1" applyBorder="1"/>
    <xf numFmtId="167" fontId="5" fillId="5" borderId="0" xfId="1" applyNumberFormat="1" applyBorder="1"/>
    <xf numFmtId="0" fontId="10" fillId="0" borderId="0" xfId="4" applyFill="1"/>
    <xf numFmtId="0" fontId="28" fillId="0" borderId="0" xfId="4" applyFont="1" applyBorder="1" applyAlignment="1">
      <alignment wrapText="1"/>
    </xf>
    <xf numFmtId="0" fontId="28" fillId="0" borderId="0" xfId="4" applyFont="1" applyBorder="1"/>
    <xf numFmtId="167" fontId="6" fillId="6" borderId="0" xfId="2" applyNumberFormat="1" applyBorder="1"/>
    <xf numFmtId="0" fontId="28" fillId="0" borderId="0" xfId="4" applyFont="1"/>
    <xf numFmtId="0" fontId="29" fillId="0" borderId="0" xfId="4" applyFont="1"/>
    <xf numFmtId="0" fontId="10" fillId="0" borderId="0" xfId="4" applyFont="1" applyBorder="1" applyAlignment="1">
      <alignment horizontal="right" vertical="center"/>
    </xf>
    <xf numFmtId="0" fontId="28" fillId="0" borderId="0" xfId="4" applyFont="1" applyFill="1" applyBorder="1" applyAlignment="1">
      <alignment wrapText="1"/>
    </xf>
    <xf numFmtId="0" fontId="17" fillId="0" borderId="0" xfId="4" applyFont="1" applyBorder="1" applyAlignment="1">
      <alignment horizontal="center"/>
    </xf>
    <xf numFmtId="0" fontId="7" fillId="0" borderId="9" xfId="3" applyBorder="1"/>
    <xf numFmtId="0" fontId="7" fillId="0" borderId="10" xfId="3" applyBorder="1"/>
    <xf numFmtId="0" fontId="7" fillId="0" borderId="11" xfId="3" applyBorder="1"/>
    <xf numFmtId="0" fontId="9" fillId="0" borderId="0" xfId="3" applyFont="1" applyFill="1"/>
    <xf numFmtId="0" fontId="7" fillId="0" borderId="9" xfId="3" applyFont="1" applyBorder="1"/>
    <xf numFmtId="0" fontId="7" fillId="0" borderId="12" xfId="3" applyBorder="1"/>
    <xf numFmtId="0" fontId="7" fillId="0" borderId="13" xfId="3" applyBorder="1"/>
    <xf numFmtId="0" fontId="10" fillId="0" borderId="0" xfId="1" applyFont="1" applyFill="1"/>
    <xf numFmtId="0" fontId="7" fillId="0" borderId="9" xfId="3" applyBorder="1" applyAlignment="1">
      <alignment horizontal="left"/>
    </xf>
    <xf numFmtId="0" fontId="7" fillId="0" borderId="9" xfId="3" applyNumberFormat="1" applyBorder="1"/>
    <xf numFmtId="0" fontId="7" fillId="0" borderId="12" xfId="3" applyNumberFormat="1" applyBorder="1"/>
    <xf numFmtId="0" fontId="7" fillId="0" borderId="13" xfId="3" applyNumberFormat="1" applyBorder="1"/>
    <xf numFmtId="0" fontId="9" fillId="0" borderId="0" xfId="3" applyFont="1" applyFill="1" applyBorder="1"/>
    <xf numFmtId="0" fontId="17" fillId="0" borderId="0" xfId="3" applyFont="1" applyBorder="1"/>
    <xf numFmtId="0" fontId="7" fillId="0" borderId="14" xfId="3" applyBorder="1" applyAlignment="1">
      <alignment horizontal="left"/>
    </xf>
    <xf numFmtId="0" fontId="7" fillId="0" borderId="14" xfId="3" applyNumberFormat="1" applyBorder="1"/>
    <xf numFmtId="0" fontId="7" fillId="0" borderId="15" xfId="3" applyNumberFormat="1" applyBorder="1"/>
    <xf numFmtId="0" fontId="7" fillId="0" borderId="16" xfId="3" applyNumberFormat="1" applyBorder="1"/>
    <xf numFmtId="0" fontId="7" fillId="0" borderId="0" xfId="3" applyNumberFormat="1" applyFont="1" applyBorder="1"/>
    <xf numFmtId="0" fontId="10" fillId="0" borderId="0" xfId="4" applyFont="1"/>
    <xf numFmtId="0" fontId="10" fillId="0" borderId="0" xfId="3" applyFont="1"/>
    <xf numFmtId="0" fontId="10" fillId="0" borderId="0" xfId="3" applyFont="1" applyBorder="1"/>
    <xf numFmtId="0" fontId="7" fillId="0" borderId="0" xfId="3" applyFont="1" applyFill="1" applyBorder="1" applyAlignment="1">
      <alignment horizontal="right"/>
    </xf>
    <xf numFmtId="0" fontId="37" fillId="0" borderId="0" xfId="3" applyFont="1" applyFill="1" applyBorder="1" applyAlignment="1">
      <alignment horizontal="left"/>
    </xf>
    <xf numFmtId="0" fontId="37" fillId="0" borderId="0" xfId="3" applyFont="1" applyAlignment="1">
      <alignment horizontal="left"/>
    </xf>
    <xf numFmtId="0" fontId="7" fillId="0" borderId="0" xfId="3" applyFont="1" applyAlignment="1">
      <alignment horizontal="right"/>
    </xf>
    <xf numFmtId="0" fontId="37" fillId="0" borderId="0" xfId="3" applyFont="1"/>
    <xf numFmtId="0" fontId="38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3" applyFont="1" applyFill="1" applyBorder="1" applyAlignment="1">
      <alignment horizontal="left"/>
    </xf>
    <xf numFmtId="0" fontId="17" fillId="0" borderId="0" xfId="3" applyFont="1" applyFill="1" applyBorder="1"/>
    <xf numFmtId="0" fontId="37" fillId="0" borderId="0" xfId="3" applyNumberFormat="1" applyFont="1" applyFill="1" applyBorder="1" applyAlignment="1">
      <alignment horizontal="left"/>
    </xf>
    <xf numFmtId="0" fontId="7" fillId="0" borderId="0" xfId="3" applyFill="1" applyBorder="1"/>
    <xf numFmtId="0" fontId="8" fillId="0" borderId="0" xfId="3" applyFont="1" applyFill="1" applyBorder="1"/>
    <xf numFmtId="0" fontId="11" fillId="0" borderId="0" xfId="3" applyFont="1" applyBorder="1" applyAlignment="1">
      <alignment horizontal="center"/>
    </xf>
    <xf numFmtId="0" fontId="8" fillId="0" borderId="0" xfId="3" applyFont="1" applyBorder="1"/>
    <xf numFmtId="11" fontId="7" fillId="0" borderId="0" xfId="3" applyNumberFormat="1"/>
    <xf numFmtId="11" fontId="6" fillId="6" borderId="0" xfId="2" applyNumberFormat="1" applyBorder="1"/>
    <xf numFmtId="0" fontId="39" fillId="0" borderId="0" xfId="19"/>
    <xf numFmtId="0" fontId="39" fillId="0" borderId="0" xfId="19" applyBorder="1"/>
    <xf numFmtId="0" fontId="39" fillId="7" borderId="0" xfId="19" applyFill="1"/>
    <xf numFmtId="0" fontId="7" fillId="0" borderId="0" xfId="19" applyFont="1"/>
    <xf numFmtId="0" fontId="33" fillId="0" borderId="0" xfId="19" applyFont="1"/>
    <xf numFmtId="0" fontId="39" fillId="0" borderId="9" xfId="19" applyBorder="1"/>
    <xf numFmtId="0" fontId="39" fillId="0" borderId="10" xfId="19" applyBorder="1"/>
    <xf numFmtId="0" fontId="39" fillId="0" borderId="11" xfId="19" applyBorder="1"/>
    <xf numFmtId="0" fontId="17" fillId="0" borderId="0" xfId="19" applyFont="1"/>
    <xf numFmtId="0" fontId="16" fillId="7" borderId="0" xfId="19" applyFont="1" applyFill="1" applyBorder="1" applyAlignment="1">
      <alignment vertical="center"/>
    </xf>
    <xf numFmtId="0" fontId="7" fillId="0" borderId="0" xfId="19" applyFont="1" applyFill="1" applyBorder="1"/>
    <xf numFmtId="0" fontId="39" fillId="0" borderId="12" xfId="19" applyBorder="1"/>
    <xf numFmtId="0" fontId="39" fillId="0" borderId="13" xfId="19" applyBorder="1"/>
    <xf numFmtId="0" fontId="9" fillId="0" borderId="0" xfId="19" applyFont="1" applyFill="1"/>
    <xf numFmtId="0" fontId="39" fillId="0" borderId="9" xfId="19" applyBorder="1" applyAlignment="1">
      <alignment horizontal="left"/>
    </xf>
    <xf numFmtId="0" fontId="39" fillId="0" borderId="9" xfId="19" applyNumberFormat="1" applyBorder="1"/>
    <xf numFmtId="0" fontId="39" fillId="0" borderId="12" xfId="19" applyNumberFormat="1" applyBorder="1"/>
    <xf numFmtId="0" fontId="39" fillId="0" borderId="13" xfId="19" applyNumberFormat="1" applyBorder="1"/>
    <xf numFmtId="0" fontId="7" fillId="0" borderId="0" xfId="19" applyFont="1" applyBorder="1"/>
    <xf numFmtId="0" fontId="39" fillId="0" borderId="14" xfId="19" applyBorder="1" applyAlignment="1">
      <alignment horizontal="left"/>
    </xf>
    <xf numFmtId="0" fontId="39" fillId="0" borderId="14" xfId="19" applyNumberFormat="1" applyBorder="1"/>
    <xf numFmtId="0" fontId="39" fillId="0" borderId="15" xfId="19" applyNumberFormat="1" applyBorder="1"/>
    <xf numFmtId="0" fontId="39" fillId="0" borderId="16" xfId="19" applyNumberFormat="1" applyBorder="1"/>
    <xf numFmtId="11" fontId="5" fillId="5" borderId="0" xfId="1" applyNumberFormat="1"/>
    <xf numFmtId="0" fontId="10" fillId="0" borderId="0" xfId="19" applyFont="1"/>
    <xf numFmtId="0" fontId="5" fillId="5" borderId="0" xfId="1" applyNumberFormat="1"/>
    <xf numFmtId="0" fontId="6" fillId="6" borderId="0" xfId="2" applyNumberFormat="1"/>
    <xf numFmtId="11" fontId="7" fillId="0" borderId="0" xfId="19" applyNumberFormat="1" applyFont="1"/>
    <xf numFmtId="0" fontId="7" fillId="0" borderId="0" xfId="19" applyFont="1" applyAlignment="1">
      <alignment vertical="center"/>
    </xf>
    <xf numFmtId="0" fontId="39" fillId="0" borderId="17" xfId="19" applyBorder="1" applyAlignment="1">
      <alignment horizontal="left"/>
    </xf>
    <xf numFmtId="0" fontId="39" fillId="0" borderId="17" xfId="19" applyNumberFormat="1" applyBorder="1"/>
    <xf numFmtId="0" fontId="39" fillId="0" borderId="18" xfId="19" applyNumberFormat="1" applyBorder="1"/>
    <xf numFmtId="0" fontId="39" fillId="0" borderId="19" xfId="19" applyNumberFormat="1" applyBorder="1"/>
    <xf numFmtId="0" fontId="13" fillId="0" borderId="0" xfId="19" applyFont="1" applyAlignment="1">
      <alignment vertical="center"/>
    </xf>
    <xf numFmtId="0" fontId="37" fillId="0" borderId="0" xfId="19" applyFont="1"/>
    <xf numFmtId="0" fontId="12" fillId="0" borderId="0" xfId="19" applyFont="1" applyAlignment="1">
      <alignment vertical="center"/>
    </xf>
    <xf numFmtId="0" fontId="39" fillId="0" borderId="0" xfId="19" applyAlignment="1">
      <alignment vertical="center"/>
    </xf>
    <xf numFmtId="0" fontId="21" fillId="0" borderId="0" xfId="19" applyFont="1" applyAlignment="1">
      <alignment vertical="center"/>
    </xf>
    <xf numFmtId="0" fontId="39" fillId="0" borderId="0" xfId="19" applyFill="1" applyBorder="1"/>
    <xf numFmtId="0" fontId="17" fillId="0" borderId="0" xfId="19" applyFont="1" applyFill="1" applyAlignment="1">
      <alignment vertical="center"/>
    </xf>
    <xf numFmtId="0" fontId="17" fillId="0" borderId="0" xfId="19" applyFont="1" applyFill="1"/>
    <xf numFmtId="0" fontId="39" fillId="0" borderId="0" xfId="19" applyFill="1"/>
    <xf numFmtId="0" fontId="21" fillId="0" borderId="0" xfId="19" applyFont="1" applyFill="1" applyAlignment="1">
      <alignment vertical="center"/>
    </xf>
    <xf numFmtId="0" fontId="7" fillId="0" borderId="0" xfId="19" applyFont="1" applyFill="1"/>
    <xf numFmtId="0" fontId="7" fillId="0" borderId="0" xfId="19" applyFont="1" applyFill="1" applyAlignment="1">
      <alignment vertical="center"/>
    </xf>
    <xf numFmtId="0" fontId="4" fillId="0" borderId="0" xfId="21"/>
    <xf numFmtId="0" fontId="4" fillId="0" borderId="0" xfId="21" applyFill="1"/>
    <xf numFmtId="0" fontId="4" fillId="0" borderId="0" xfId="21" applyFont="1" applyFill="1"/>
    <xf numFmtId="0" fontId="4" fillId="0" borderId="0" xfId="20" applyFont="1"/>
    <xf numFmtId="0" fontId="7" fillId="0" borderId="0" xfId="20"/>
    <xf numFmtId="0" fontId="13" fillId="0" borderId="0" xfId="21" applyFont="1" applyAlignment="1">
      <alignment vertical="center"/>
    </xf>
    <xf numFmtId="0" fontId="12" fillId="0" borderId="0" xfId="21" applyFont="1" applyAlignment="1">
      <alignment vertical="center"/>
    </xf>
    <xf numFmtId="0" fontId="4" fillId="0" borderId="0" xfId="21" applyAlignment="1">
      <alignment vertical="center"/>
    </xf>
    <xf numFmtId="0" fontId="5" fillId="5" borderId="0" xfId="1" applyNumberFormat="1" applyBorder="1"/>
    <xf numFmtId="0" fontId="6" fillId="6" borderId="0" xfId="2" applyNumberFormat="1" applyBorder="1"/>
    <xf numFmtId="0" fontId="18" fillId="7" borderId="0" xfId="18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7" fillId="0" borderId="0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17" fillId="0" borderId="0" xfId="18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7" fillId="0" borderId="0" xfId="19" applyFont="1" applyBorder="1" applyAlignment="1">
      <alignment horizontal="center"/>
    </xf>
    <xf numFmtId="0" fontId="2" fillId="8" borderId="0" xfId="0" applyFont="1" applyFill="1"/>
    <xf numFmtId="0" fontId="0" fillId="8" borderId="0" xfId="0" applyFill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</cellXfs>
  <cellStyles count="22">
    <cellStyle name="Bad" xfId="2" builtinId="27"/>
    <cellStyle name="Comma 2" xfId="8"/>
    <cellStyle name="Good" xfId="1" builtinId="26"/>
    <cellStyle name="Hyperlink 2" xfId="9"/>
    <cellStyle name="Normal" xfId="0" builtinId="0"/>
    <cellStyle name="Normal 10" xfId="18"/>
    <cellStyle name="Normal 11" xfId="19"/>
    <cellStyle name="Normal 2" xfId="3"/>
    <cellStyle name="Normal 2 2" xfId="4"/>
    <cellStyle name="Normal 2 3" xfId="7"/>
    <cellStyle name="Normal 3" xfId="5"/>
    <cellStyle name="Normal 4" xfId="10"/>
    <cellStyle name="Normal 5" xfId="11"/>
    <cellStyle name="Normal 6" xfId="12"/>
    <cellStyle name="Normal 6 2" xfId="20"/>
    <cellStyle name="Normal 7" xfId="14"/>
    <cellStyle name="Normal 8" xfId="15"/>
    <cellStyle name="Normal 9" xfId="13"/>
    <cellStyle name="Normal 9 2" xfId="21"/>
    <cellStyle name="Percent" xfId="16" builtinId="5"/>
    <cellStyle name="Percent 2" xfId="17"/>
    <cellStyle name="Standard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'Org, graphs, tables'!$A$6</c:f>
              <c:strCache>
                <c:ptCount val="1"/>
                <c:pt idx="0">
                  <c:v>TPS10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'Org, graphs, tables'!$B$11:$D$11</c:f>
                <c:numCache>
                  <c:formatCode>General</c:formatCode>
                  <c:ptCount val="3"/>
                  <c:pt idx="0">
                    <c:v>6.221361036290099E-2</c:v>
                  </c:pt>
                  <c:pt idx="1">
                    <c:v>0.16997230828428594</c:v>
                  </c:pt>
                  <c:pt idx="2">
                    <c:v>3.793106973010369</c:v>
                  </c:pt>
                </c:numCache>
              </c:numRef>
            </c:plus>
            <c:minus>
              <c:numRef>
                <c:f>'Org, graphs, tables'!$B$11:$D$11</c:f>
                <c:numCache>
                  <c:formatCode>General</c:formatCode>
                  <c:ptCount val="3"/>
                  <c:pt idx="0">
                    <c:v>6.221361036290099E-2</c:v>
                  </c:pt>
                  <c:pt idx="1">
                    <c:v>0.16997230828428594</c:v>
                  </c:pt>
                  <c:pt idx="2">
                    <c:v>3.793106973010369</c:v>
                  </c:pt>
                </c:numCache>
              </c:numRef>
            </c:minus>
          </c:errBars>
          <c:cat>
            <c:strRef>
              <c:f>'Org, graphs, tables'!$B$3:$D$3</c:f>
              <c:strCache>
                <c:ptCount val="3"/>
                <c:pt idx="0">
                  <c:v>Rel JA</c:v>
                </c:pt>
                <c:pt idx="1">
                  <c:v>Rel GLVs</c:v>
                </c:pt>
                <c:pt idx="2">
                  <c:v>Rel TAB+TBF</c:v>
                </c:pt>
              </c:strCache>
            </c:strRef>
          </c:cat>
          <c:val>
            <c:numRef>
              <c:f>'Org, graphs, tables'!$B$6:$D$6</c:f>
              <c:numCache>
                <c:formatCode>General</c:formatCode>
                <c:ptCount val="3"/>
                <c:pt idx="0">
                  <c:v>0.83498067297144241</c:v>
                </c:pt>
                <c:pt idx="1">
                  <c:v>1.06093008675613</c:v>
                </c:pt>
                <c:pt idx="2">
                  <c:v>28.630239982729947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6950096"/>
        <c:axId val="516950488"/>
      </c:barChart>
      <c:catAx>
        <c:axId val="516950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516950488"/>
        <c:crosses val="autoZero"/>
        <c:auto val="1"/>
        <c:lblAlgn val="ctr"/>
        <c:lblOffset val="100"/>
        <c:noMultiLvlLbl val="0"/>
      </c:catAx>
      <c:valAx>
        <c:axId val="516950488"/>
        <c:scaling>
          <c:logBase val="10"/>
          <c:orientation val="minMax"/>
          <c:max val="100"/>
          <c:min val="1.0000000000000002E-3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1695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'Org, graphs, tables'!$A$5</c:f>
              <c:strCache>
                <c:ptCount val="1"/>
                <c:pt idx="0">
                  <c:v>lox2/3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'Org, graphs, tables'!$B$10:$D$10</c:f>
                <c:numCache>
                  <c:formatCode>General</c:formatCode>
                  <c:ptCount val="3"/>
                  <c:pt idx="0">
                    <c:v>7.4142417456103671E-2</c:v>
                  </c:pt>
                  <c:pt idx="1">
                    <c:v>0</c:v>
                  </c:pt>
                  <c:pt idx="2">
                    <c:v>3.5954780302583401E-2</c:v>
                  </c:pt>
                </c:numCache>
              </c:numRef>
            </c:plus>
            <c:minus>
              <c:numRef>
                <c:f>'Org, graphs, tables'!$B$10:$D$10</c:f>
                <c:numCache>
                  <c:formatCode>General</c:formatCode>
                  <c:ptCount val="3"/>
                  <c:pt idx="0">
                    <c:v>7.4142417456103671E-2</c:v>
                  </c:pt>
                  <c:pt idx="1">
                    <c:v>0</c:v>
                  </c:pt>
                  <c:pt idx="2">
                    <c:v>3.5954780302583401E-2</c:v>
                  </c:pt>
                </c:numCache>
              </c:numRef>
            </c:minus>
          </c:errBars>
          <c:cat>
            <c:strRef>
              <c:f>'Org, graphs, tables'!$B$3:$D$3</c:f>
              <c:strCache>
                <c:ptCount val="3"/>
                <c:pt idx="0">
                  <c:v>Rel JA</c:v>
                </c:pt>
                <c:pt idx="1">
                  <c:v>Rel GLVs</c:v>
                </c:pt>
                <c:pt idx="2">
                  <c:v>Rel TAB+TBF</c:v>
                </c:pt>
              </c:strCache>
            </c:strRef>
          </c:cat>
          <c:val>
            <c:numRef>
              <c:f>('Org, graphs, tables'!$B$5,'Org, graphs, tables'!$C$8,'Org, graphs, tables'!$D$5)</c:f>
              <c:numCache>
                <c:formatCode>General</c:formatCode>
                <c:ptCount val="3"/>
                <c:pt idx="0">
                  <c:v>0.30199644266092018</c:v>
                </c:pt>
                <c:pt idx="2">
                  <c:v>8.4232394036176078E-2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9503352"/>
        <c:axId val="279503744"/>
      </c:barChart>
      <c:catAx>
        <c:axId val="279503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279503744"/>
        <c:crosses val="autoZero"/>
        <c:auto val="1"/>
        <c:lblAlgn val="ctr"/>
        <c:lblOffset val="100"/>
        <c:noMultiLvlLbl val="0"/>
      </c:catAx>
      <c:valAx>
        <c:axId val="279503744"/>
        <c:scaling>
          <c:logBase val="10"/>
          <c:orientation val="minMax"/>
          <c:max val="100"/>
          <c:min val="1.0000000000000002E-3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79503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'Org, graphs, tables'!$A$7</c:f>
              <c:strCache>
                <c:ptCount val="1"/>
                <c:pt idx="0">
                  <c:v>lox2/3xTPS10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'Org, graphs, tables'!$B$12:$D$12</c:f>
                <c:numCache>
                  <c:formatCode>General</c:formatCode>
                  <c:ptCount val="3"/>
                  <c:pt idx="0">
                    <c:v>4.0172684982125596E-2</c:v>
                  </c:pt>
                  <c:pt idx="1">
                    <c:v>2.9801861825408697E-3</c:v>
                  </c:pt>
                  <c:pt idx="2">
                    <c:v>2.8481074744295913</c:v>
                  </c:pt>
                </c:numCache>
              </c:numRef>
            </c:plus>
            <c:minus>
              <c:numRef>
                <c:f>'Org, graphs, tables'!$B$12:$D$12</c:f>
                <c:numCache>
                  <c:formatCode>General</c:formatCode>
                  <c:ptCount val="3"/>
                  <c:pt idx="0">
                    <c:v>4.0172684982125596E-2</c:v>
                  </c:pt>
                  <c:pt idx="1">
                    <c:v>2.9801861825408697E-3</c:v>
                  </c:pt>
                  <c:pt idx="2">
                    <c:v>2.8481074744295913</c:v>
                  </c:pt>
                </c:numCache>
              </c:numRef>
            </c:minus>
          </c:errBars>
          <c:cat>
            <c:strRef>
              <c:f>'Org, graphs, tables'!$B$3:$D$3</c:f>
              <c:strCache>
                <c:ptCount val="3"/>
                <c:pt idx="0">
                  <c:v>Rel JA</c:v>
                </c:pt>
                <c:pt idx="1">
                  <c:v>Rel GLVs</c:v>
                </c:pt>
                <c:pt idx="2">
                  <c:v>Rel TAB+TBF</c:v>
                </c:pt>
              </c:strCache>
            </c:strRef>
          </c:cat>
          <c:val>
            <c:numRef>
              <c:f>('Org, graphs, tables'!$B$7,'Org, graphs, tables'!$C$8,'Org, graphs, tables'!$D$7)</c:f>
              <c:numCache>
                <c:formatCode>General</c:formatCode>
                <c:ptCount val="3"/>
                <c:pt idx="0">
                  <c:v>0.21462121716773611</c:v>
                </c:pt>
                <c:pt idx="2">
                  <c:v>11.923667368653183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9502568"/>
        <c:axId val="246569184"/>
      </c:barChart>
      <c:catAx>
        <c:axId val="279502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246569184"/>
        <c:crosses val="autoZero"/>
        <c:auto val="1"/>
        <c:lblAlgn val="ctr"/>
        <c:lblOffset val="100"/>
        <c:noMultiLvlLbl val="0"/>
      </c:catAx>
      <c:valAx>
        <c:axId val="246569184"/>
        <c:scaling>
          <c:logBase val="10"/>
          <c:orientation val="minMax"/>
          <c:max val="100"/>
          <c:min val="1.0000000000000002E-3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79502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'Org, graphs, tables'!$I$5</c:f>
              <c:strCache>
                <c:ptCount val="1"/>
                <c:pt idx="0">
                  <c:v>lox2/3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('Org, graphs, tables'!$J$10:$K$10,'Org, graphs, tables'!$M$10)</c:f>
                <c:numCache>
                  <c:formatCode>General</c:formatCode>
                  <c:ptCount val="3"/>
                  <c:pt idx="0">
                    <c:v>5.2295665000062922E-3</c:v>
                  </c:pt>
                  <c:pt idx="1">
                    <c:v>4.7026217841075668E-3</c:v>
                  </c:pt>
                </c:numCache>
              </c:numRef>
            </c:plus>
            <c:minus>
              <c:numRef>
                <c:f>('Org, graphs, tables'!$J$10:$K$10,'Org, graphs, tables'!$M$10)</c:f>
                <c:numCache>
                  <c:formatCode>General</c:formatCode>
                  <c:ptCount val="3"/>
                  <c:pt idx="0">
                    <c:v>5.2295665000062922E-3</c:v>
                  </c:pt>
                  <c:pt idx="1">
                    <c:v>4.7026217841075668E-3</c:v>
                  </c:pt>
                </c:numCache>
              </c:numRef>
            </c:minus>
          </c:errBars>
          <c:cat>
            <c:strRef>
              <c:f>'Org, graphs, tables'!$B$3:$D$3</c:f>
              <c:strCache>
                <c:ptCount val="3"/>
                <c:pt idx="0">
                  <c:v>Rel JA</c:v>
                </c:pt>
                <c:pt idx="1">
                  <c:v>Rel GLVs</c:v>
                </c:pt>
                <c:pt idx="2">
                  <c:v>Rel TAB+TBF</c:v>
                </c:pt>
              </c:strCache>
            </c:strRef>
          </c:cat>
          <c:val>
            <c:numRef>
              <c:f>('Org, graphs, tables'!$J$5:$K$5,'Org, graphs, tables'!$M$5)</c:f>
              <c:numCache>
                <c:formatCode>General</c:formatCode>
                <c:ptCount val="3"/>
                <c:pt idx="0">
                  <c:v>2.031794251098825E-2</c:v>
                </c:pt>
                <c:pt idx="1">
                  <c:v>2.5553247126366852E-2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6568792"/>
        <c:axId val="246569576"/>
      </c:barChart>
      <c:catAx>
        <c:axId val="246568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246569576"/>
        <c:crosses val="autoZero"/>
        <c:auto val="1"/>
        <c:lblAlgn val="ctr"/>
        <c:lblOffset val="100"/>
        <c:noMultiLvlLbl val="0"/>
      </c:catAx>
      <c:valAx>
        <c:axId val="246569576"/>
        <c:scaling>
          <c:logBase val="10"/>
          <c:orientation val="minMax"/>
          <c:max val="100"/>
          <c:min val="1.0000000000000002E-3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46568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'Org, graphs, tables'!$I$6</c:f>
              <c:strCache>
                <c:ptCount val="1"/>
                <c:pt idx="0">
                  <c:v>TPS10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'Org, graphs, tables'!$J$11:$L$11</c:f>
                <c:numCache>
                  <c:formatCode>General</c:formatCode>
                  <c:ptCount val="3"/>
                  <c:pt idx="0">
                    <c:v>0.26414321673248753</c:v>
                  </c:pt>
                  <c:pt idx="1">
                    <c:v>0.15869378772487361</c:v>
                  </c:pt>
                  <c:pt idx="2">
                    <c:v>6.8773764040931775</c:v>
                  </c:pt>
                </c:numCache>
              </c:numRef>
            </c:plus>
            <c:minus>
              <c:numRef>
                <c:f>'Org, graphs, tables'!$J$11:$L$11</c:f>
                <c:numCache>
                  <c:formatCode>General</c:formatCode>
                  <c:ptCount val="3"/>
                  <c:pt idx="0">
                    <c:v>0.26414321673248753</c:v>
                  </c:pt>
                  <c:pt idx="1">
                    <c:v>0.15869378772487361</c:v>
                  </c:pt>
                  <c:pt idx="2">
                    <c:v>6.8773764040931775</c:v>
                  </c:pt>
                </c:numCache>
              </c:numRef>
            </c:minus>
          </c:errBars>
          <c:cat>
            <c:strRef>
              <c:f>'Org, graphs, tables'!$B$3:$D$3</c:f>
              <c:strCache>
                <c:ptCount val="3"/>
                <c:pt idx="0">
                  <c:v>Rel JA</c:v>
                </c:pt>
                <c:pt idx="1">
                  <c:v>Rel GLVs</c:v>
                </c:pt>
                <c:pt idx="2">
                  <c:v>Rel TAB+TBF</c:v>
                </c:pt>
              </c:strCache>
            </c:strRef>
          </c:cat>
          <c:val>
            <c:numRef>
              <c:f>'Org, graphs, tables'!$J$6:$L$6</c:f>
              <c:numCache>
                <c:formatCode>General</c:formatCode>
                <c:ptCount val="3"/>
                <c:pt idx="0">
                  <c:v>1.6758267139851564</c:v>
                </c:pt>
                <c:pt idx="1">
                  <c:v>1.013990525169411</c:v>
                </c:pt>
                <c:pt idx="2">
                  <c:v>18.08490700991571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7575672"/>
        <c:axId val="277573320"/>
      </c:barChart>
      <c:catAx>
        <c:axId val="277575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277573320"/>
        <c:crosses val="autoZero"/>
        <c:auto val="1"/>
        <c:lblAlgn val="ctr"/>
        <c:lblOffset val="100"/>
        <c:noMultiLvlLbl val="0"/>
      </c:catAx>
      <c:valAx>
        <c:axId val="277573320"/>
        <c:scaling>
          <c:logBase val="10"/>
          <c:orientation val="minMax"/>
          <c:max val="100"/>
          <c:min val="1.0000000000000002E-3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77575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'Org, graphs, tables'!$I$7</c:f>
              <c:strCache>
                <c:ptCount val="1"/>
                <c:pt idx="0">
                  <c:v>lox2/3xTPS10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'Org, graphs, tables'!$J$12:$L$12</c:f>
                <c:numCache>
                  <c:formatCode>General</c:formatCode>
                  <c:ptCount val="3"/>
                  <c:pt idx="0">
                    <c:v>5.6624561876968604E-3</c:v>
                  </c:pt>
                  <c:pt idx="1">
                    <c:v>4.2885911761095562E-3</c:v>
                  </c:pt>
                  <c:pt idx="2">
                    <c:v>4.8895204526149696</c:v>
                  </c:pt>
                </c:numCache>
              </c:numRef>
            </c:plus>
            <c:minus>
              <c:numRef>
                <c:f>'Org, graphs, tables'!$J$12:$L$12</c:f>
                <c:numCache>
                  <c:formatCode>General</c:formatCode>
                  <c:ptCount val="3"/>
                  <c:pt idx="0">
                    <c:v>5.6624561876968604E-3</c:v>
                  </c:pt>
                  <c:pt idx="1">
                    <c:v>4.2885911761095562E-3</c:v>
                  </c:pt>
                  <c:pt idx="2">
                    <c:v>4.8895204526149696</c:v>
                  </c:pt>
                </c:numCache>
              </c:numRef>
            </c:minus>
          </c:errBars>
          <c:cat>
            <c:strRef>
              <c:f>'Org, graphs, tables'!$B$3:$D$3</c:f>
              <c:strCache>
                <c:ptCount val="3"/>
                <c:pt idx="0">
                  <c:v>Rel JA</c:v>
                </c:pt>
                <c:pt idx="1">
                  <c:v>Rel GLVs</c:v>
                </c:pt>
                <c:pt idx="2">
                  <c:v>Rel TAB+TBF</c:v>
                </c:pt>
              </c:strCache>
            </c:strRef>
          </c:cat>
          <c:val>
            <c:numRef>
              <c:f>'Org, graphs, tables'!$J$7:$L$7</c:f>
              <c:numCache>
                <c:formatCode>General</c:formatCode>
                <c:ptCount val="3"/>
                <c:pt idx="0">
                  <c:v>3.4231195095232279E-2</c:v>
                </c:pt>
                <c:pt idx="1">
                  <c:v>2.6161902724498753E-2</c:v>
                </c:pt>
                <c:pt idx="2">
                  <c:v>28.299380337131037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7573712"/>
        <c:axId val="277574104"/>
      </c:barChart>
      <c:catAx>
        <c:axId val="27757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277574104"/>
        <c:crosses val="autoZero"/>
        <c:auto val="1"/>
        <c:lblAlgn val="ctr"/>
        <c:lblOffset val="100"/>
        <c:noMultiLvlLbl val="0"/>
      </c:catAx>
      <c:valAx>
        <c:axId val="277574104"/>
        <c:scaling>
          <c:logBase val="10"/>
          <c:orientation val="minMax"/>
          <c:max val="100"/>
          <c:min val="1.0000000000000002E-3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7757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3</xdr:col>
      <xdr:colOff>516405</xdr:colOff>
      <xdr:row>48</xdr:row>
      <xdr:rowOff>128494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3</xdr:col>
      <xdr:colOff>516405</xdr:colOff>
      <xdr:row>32</xdr:row>
      <xdr:rowOff>128494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516405</xdr:colOff>
      <xdr:row>63</xdr:row>
      <xdr:rowOff>128494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11</xdr:col>
      <xdr:colOff>245596</xdr:colOff>
      <xdr:row>32</xdr:row>
      <xdr:rowOff>128494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11</xdr:col>
      <xdr:colOff>245596</xdr:colOff>
      <xdr:row>47</xdr:row>
      <xdr:rowOff>128494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11</xdr:col>
      <xdr:colOff>245596</xdr:colOff>
      <xdr:row>62</xdr:row>
      <xdr:rowOff>128494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AY68"/>
  <sheetViews>
    <sheetView topLeftCell="L46" workbookViewId="0">
      <selection activeCell="Y41" sqref="Y41"/>
    </sheetView>
  </sheetViews>
  <sheetFormatPr defaultRowHeight="14.4" x14ac:dyDescent="0.3"/>
  <cols>
    <col min="1" max="1" width="57.6640625" bestFit="1" customWidth="1"/>
    <col min="10" max="10" width="43.88671875" bestFit="1" customWidth="1"/>
    <col min="11" max="11" width="14" bestFit="1" customWidth="1"/>
    <col min="12" max="12" width="12" bestFit="1" customWidth="1"/>
    <col min="13" max="13" width="54" bestFit="1" customWidth="1"/>
    <col min="25" max="25" width="52.88671875" customWidth="1"/>
    <col min="26" max="26" width="14" bestFit="1" customWidth="1"/>
    <col min="27" max="28" width="12" bestFit="1" customWidth="1"/>
    <col min="29" max="30" width="15.6640625" bestFit="1" customWidth="1"/>
    <col min="37" max="37" width="9.6640625" customWidth="1"/>
    <col min="38" max="38" width="13.5546875" bestFit="1" customWidth="1"/>
    <col min="39" max="39" width="13.33203125" bestFit="1" customWidth="1"/>
    <col min="40" max="40" width="21.44140625" bestFit="1" customWidth="1"/>
    <col min="41" max="41" width="15.44140625" bestFit="1" customWidth="1"/>
    <col min="42" max="42" width="24" bestFit="1" customWidth="1"/>
    <col min="43" max="43" width="24.109375" bestFit="1" customWidth="1"/>
    <col min="44" max="44" width="12.88671875" bestFit="1" customWidth="1"/>
    <col min="45" max="45" width="14.5546875" bestFit="1" customWidth="1"/>
    <col min="46" max="46" width="14.5546875" customWidth="1"/>
    <col min="47" max="47" width="9.88671875" bestFit="1" customWidth="1"/>
    <col min="48" max="48" width="13.88671875" bestFit="1" customWidth="1"/>
    <col min="49" max="49" width="12.88671875" customWidth="1"/>
    <col min="50" max="50" width="13.5546875" bestFit="1" customWidth="1"/>
    <col min="51" max="51" width="14.5546875" bestFit="1" customWidth="1"/>
  </cols>
  <sheetData>
    <row r="1" spans="1:51" s="2" customFormat="1" ht="21" x14ac:dyDescent="0.4">
      <c r="A1" s="6" t="s">
        <v>68</v>
      </c>
      <c r="M1" s="6" t="s">
        <v>67</v>
      </c>
      <c r="Y1" s="6" t="s">
        <v>66</v>
      </c>
      <c r="AK1" s="6" t="s">
        <v>501</v>
      </c>
    </row>
    <row r="2" spans="1:51" x14ac:dyDescent="0.3">
      <c r="A2" s="2" t="s">
        <v>94</v>
      </c>
      <c r="M2" s="2" t="s">
        <v>58</v>
      </c>
      <c r="Y2" s="2" t="s">
        <v>59</v>
      </c>
      <c r="AM2" s="215" t="s">
        <v>610</v>
      </c>
      <c r="AN2" s="215"/>
      <c r="AO2" s="215"/>
      <c r="AP2" s="215"/>
      <c r="AQ2" s="215"/>
      <c r="AR2" s="53"/>
      <c r="AS2" s="53"/>
      <c r="AT2" s="53"/>
      <c r="AV2" s="215" t="s">
        <v>611</v>
      </c>
      <c r="AW2" s="215"/>
      <c r="AX2" s="215"/>
    </row>
    <row r="3" spans="1:51" x14ac:dyDescent="0.3">
      <c r="B3" t="s">
        <v>0</v>
      </c>
      <c r="E3" t="s">
        <v>69</v>
      </c>
      <c r="F3" t="s">
        <v>1</v>
      </c>
      <c r="N3" t="s">
        <v>0</v>
      </c>
      <c r="Q3" t="s">
        <v>2</v>
      </c>
      <c r="T3" t="s">
        <v>3</v>
      </c>
      <c r="Z3" t="s">
        <v>0</v>
      </c>
      <c r="AA3" t="s">
        <v>1</v>
      </c>
      <c r="AB3" t="s">
        <v>450</v>
      </c>
      <c r="AC3" t="s">
        <v>2</v>
      </c>
      <c r="AD3" t="s">
        <v>3</v>
      </c>
      <c r="AE3" t="s">
        <v>451</v>
      </c>
      <c r="AK3" s="2" t="s">
        <v>111</v>
      </c>
      <c r="AL3" s="2" t="s">
        <v>495</v>
      </c>
      <c r="AM3" s="2" t="s">
        <v>511</v>
      </c>
      <c r="AN3" s="2" t="s">
        <v>512</v>
      </c>
      <c r="AO3" s="2" t="s">
        <v>513</v>
      </c>
      <c r="AP3" s="2" t="s">
        <v>514</v>
      </c>
      <c r="AQ3" s="2" t="s">
        <v>515</v>
      </c>
      <c r="AR3" s="2" t="s">
        <v>516</v>
      </c>
      <c r="AS3" s="2" t="s">
        <v>510</v>
      </c>
      <c r="AT3" s="2"/>
      <c r="AU3" s="2" t="s">
        <v>111</v>
      </c>
      <c r="AV3" s="2" t="s">
        <v>503</v>
      </c>
      <c r="AW3" s="2" t="s">
        <v>504</v>
      </c>
      <c r="AX3" s="2" t="s">
        <v>516</v>
      </c>
      <c r="AY3" s="2" t="s">
        <v>510</v>
      </c>
    </row>
    <row r="4" spans="1:51" x14ac:dyDescent="0.3">
      <c r="B4" t="s">
        <v>4</v>
      </c>
      <c r="N4" t="s">
        <v>4</v>
      </c>
      <c r="Z4" t="s">
        <v>4</v>
      </c>
      <c r="AK4" t="s">
        <v>0</v>
      </c>
      <c r="AL4" t="s">
        <v>555</v>
      </c>
      <c r="AM4" s="54" t="s">
        <v>517</v>
      </c>
      <c r="AN4" s="57" t="s">
        <v>518</v>
      </c>
      <c r="AO4" s="57" t="s">
        <v>519</v>
      </c>
      <c r="AP4" s="57" t="s">
        <v>520</v>
      </c>
      <c r="AQ4" s="57" t="s">
        <v>521</v>
      </c>
      <c r="AR4" s="57" t="s">
        <v>522</v>
      </c>
      <c r="AS4" s="57" t="s">
        <v>558</v>
      </c>
      <c r="AT4" s="57"/>
      <c r="AU4" t="s">
        <v>0</v>
      </c>
      <c r="AV4" s="57" t="s">
        <v>781</v>
      </c>
      <c r="AW4" s="58" t="s">
        <v>523</v>
      </c>
      <c r="AX4" s="57" t="s">
        <v>781</v>
      </c>
      <c r="AY4" s="57" t="s">
        <v>594</v>
      </c>
    </row>
    <row r="5" spans="1:51" x14ac:dyDescent="0.3">
      <c r="B5" t="s">
        <v>70</v>
      </c>
      <c r="E5" t="s">
        <v>61</v>
      </c>
      <c r="N5" t="s">
        <v>6</v>
      </c>
      <c r="Q5" t="s">
        <v>8</v>
      </c>
      <c r="T5" t="s">
        <v>27</v>
      </c>
      <c r="W5" t="s">
        <v>28</v>
      </c>
      <c r="Y5" t="s">
        <v>5</v>
      </c>
      <c r="Z5" t="s">
        <v>6</v>
      </c>
      <c r="AA5" t="s">
        <v>7</v>
      </c>
      <c r="AB5" t="s">
        <v>420</v>
      </c>
      <c r="AC5" t="s">
        <v>8</v>
      </c>
      <c r="AD5" t="s">
        <v>9</v>
      </c>
      <c r="AE5" t="s">
        <v>419</v>
      </c>
      <c r="AF5" t="s">
        <v>421</v>
      </c>
      <c r="AG5" t="s">
        <v>452</v>
      </c>
      <c r="AH5" t="s">
        <v>453</v>
      </c>
      <c r="AI5" t="s">
        <v>140</v>
      </c>
      <c r="AK5" t="s">
        <v>492</v>
      </c>
      <c r="AL5" s="63" t="s">
        <v>556</v>
      </c>
      <c r="AM5" s="58" t="s">
        <v>523</v>
      </c>
      <c r="AN5" s="58" t="s">
        <v>523</v>
      </c>
      <c r="AO5" s="58" t="s">
        <v>523</v>
      </c>
      <c r="AP5" s="58" t="s">
        <v>523</v>
      </c>
      <c r="AQ5" s="58" t="s">
        <v>523</v>
      </c>
      <c r="AR5" s="58" t="s">
        <v>523</v>
      </c>
      <c r="AS5" s="57" t="s">
        <v>559</v>
      </c>
      <c r="AT5" s="57"/>
      <c r="AU5" t="s">
        <v>492</v>
      </c>
      <c r="AV5" s="57" t="s">
        <v>782</v>
      </c>
      <c r="AW5" s="58" t="s">
        <v>523</v>
      </c>
      <c r="AX5" s="57" t="s">
        <v>782</v>
      </c>
      <c r="AY5" s="57" t="s">
        <v>595</v>
      </c>
    </row>
    <row r="6" spans="1:51" x14ac:dyDescent="0.3">
      <c r="A6" t="s">
        <v>5</v>
      </c>
      <c r="B6" t="s">
        <v>29</v>
      </c>
      <c r="C6" t="s">
        <v>71</v>
      </c>
      <c r="D6" t="s">
        <v>31</v>
      </c>
      <c r="E6" t="s">
        <v>29</v>
      </c>
      <c r="F6" t="s">
        <v>71</v>
      </c>
      <c r="G6" t="s">
        <v>31</v>
      </c>
      <c r="M6" t="s">
        <v>5</v>
      </c>
      <c r="N6" t="s">
        <v>29</v>
      </c>
      <c r="O6" t="s">
        <v>30</v>
      </c>
      <c r="P6" t="s">
        <v>31</v>
      </c>
      <c r="Q6" t="s">
        <v>29</v>
      </c>
      <c r="R6" t="s">
        <v>30</v>
      </c>
      <c r="S6" t="s">
        <v>31</v>
      </c>
      <c r="T6" t="s">
        <v>29</v>
      </c>
      <c r="U6" t="s">
        <v>30</v>
      </c>
      <c r="V6" t="s">
        <v>31</v>
      </c>
      <c r="W6" t="s">
        <v>32</v>
      </c>
      <c r="Y6" t="s">
        <v>10</v>
      </c>
      <c r="Z6">
        <v>3.7000118233430232E-2</v>
      </c>
      <c r="AA6">
        <v>2.9089589466767894E-2</v>
      </c>
      <c r="AB6">
        <v>7.2418430326529004E-2</v>
      </c>
      <c r="AC6">
        <v>4.7511615557768262E-2</v>
      </c>
      <c r="AD6">
        <v>2.6855547510397721E-2</v>
      </c>
      <c r="AE6">
        <v>5.0378838288126018E-2</v>
      </c>
      <c r="AF6">
        <v>0.1008382651538581</v>
      </c>
      <c r="AI6">
        <v>5.201320064812532E-2</v>
      </c>
      <c r="AK6" t="s">
        <v>493</v>
      </c>
      <c r="AL6" s="63" t="s">
        <v>557</v>
      </c>
      <c r="AM6" s="57" t="s">
        <v>524</v>
      </c>
      <c r="AN6" s="58" t="s">
        <v>523</v>
      </c>
      <c r="AO6" s="58" t="s">
        <v>523</v>
      </c>
      <c r="AP6" s="58" t="s">
        <v>523</v>
      </c>
      <c r="AQ6" s="58" t="s">
        <v>523</v>
      </c>
      <c r="AR6" s="57" t="s">
        <v>524</v>
      </c>
      <c r="AS6" s="57" t="s">
        <v>560</v>
      </c>
      <c r="AT6" s="57"/>
      <c r="AU6" s="4" t="s">
        <v>494</v>
      </c>
      <c r="AV6" s="57" t="s">
        <v>598</v>
      </c>
      <c r="AW6" s="57" t="s">
        <v>606</v>
      </c>
      <c r="AX6" s="57" t="s">
        <v>608</v>
      </c>
      <c r="AY6" s="57" t="s">
        <v>596</v>
      </c>
    </row>
    <row r="7" spans="1:51" x14ac:dyDescent="0.3">
      <c r="A7" t="s">
        <v>72</v>
      </c>
      <c r="B7">
        <v>60.636560543182213</v>
      </c>
      <c r="C7">
        <v>3567.4554388570368</v>
      </c>
      <c r="D7">
        <v>12203.583535524565</v>
      </c>
      <c r="E7">
        <v>31.672975521836523</v>
      </c>
      <c r="F7">
        <v>3876.3557114179516</v>
      </c>
      <c r="G7">
        <v>10189.756393155516</v>
      </c>
      <c r="M7" t="s">
        <v>33</v>
      </c>
      <c r="N7">
        <v>0.13001296387681516</v>
      </c>
      <c r="O7">
        <v>2.3470257013596831</v>
      </c>
      <c r="P7">
        <v>1.3626233283425226</v>
      </c>
      <c r="Q7">
        <v>0</v>
      </c>
      <c r="R7">
        <v>4.5929360639411818E-2</v>
      </c>
      <c r="S7">
        <v>0</v>
      </c>
      <c r="T7">
        <v>0</v>
      </c>
      <c r="U7">
        <v>8.3264282036590725E-2</v>
      </c>
      <c r="V7">
        <v>1.0830102341384554E-2</v>
      </c>
      <c r="W7">
        <v>0</v>
      </c>
      <c r="Y7" t="s">
        <v>11</v>
      </c>
      <c r="Z7">
        <v>1.2140201760556258E-2</v>
      </c>
      <c r="AA7">
        <v>1.1001966061228663E-2</v>
      </c>
      <c r="AB7">
        <v>1.3272631191322701E-2</v>
      </c>
      <c r="AC7">
        <v>2.5377561486247441E-2</v>
      </c>
      <c r="AD7">
        <v>7.7211843726213763E-3</v>
      </c>
      <c r="AE7">
        <v>1.7691736929930427E-2</v>
      </c>
      <c r="AF7">
        <v>3.420102426780891E-2</v>
      </c>
      <c r="AI7">
        <v>3.0258612254920245E-2</v>
      </c>
      <c r="AL7" s="4"/>
      <c r="AU7" t="s">
        <v>493</v>
      </c>
      <c r="AV7" s="57" t="s">
        <v>599</v>
      </c>
      <c r="AW7" s="57" t="s">
        <v>607</v>
      </c>
      <c r="AX7" s="57" t="s">
        <v>609</v>
      </c>
      <c r="AY7" s="57" t="s">
        <v>597</v>
      </c>
    </row>
    <row r="8" spans="1:51" x14ac:dyDescent="0.3">
      <c r="A8" t="s">
        <v>73</v>
      </c>
      <c r="B8">
        <v>24.548751456646713</v>
      </c>
      <c r="C8">
        <v>774.50797090635035</v>
      </c>
      <c r="D8">
        <v>5230.1531053824419</v>
      </c>
      <c r="E8">
        <v>28.994745305582665</v>
      </c>
      <c r="F8">
        <v>550.85150459188458</v>
      </c>
      <c r="G8">
        <v>1518.457982220478</v>
      </c>
      <c r="M8" t="s">
        <v>34</v>
      </c>
      <c r="N8">
        <v>0</v>
      </c>
      <c r="O8">
        <v>1.5272318726205829</v>
      </c>
      <c r="P8">
        <v>1.4200533454219435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Y8" t="s">
        <v>12</v>
      </c>
      <c r="Z8">
        <v>4</v>
      </c>
      <c r="AA8">
        <v>4</v>
      </c>
      <c r="AB8">
        <v>4</v>
      </c>
      <c r="AC8">
        <v>4</v>
      </c>
      <c r="AD8">
        <v>4</v>
      </c>
      <c r="AE8">
        <v>4</v>
      </c>
      <c r="AF8">
        <v>4</v>
      </c>
      <c r="AI8">
        <v>28</v>
      </c>
    </row>
    <row r="9" spans="1:51" x14ac:dyDescent="0.3">
      <c r="A9" t="s">
        <v>74</v>
      </c>
      <c r="B9">
        <v>3</v>
      </c>
      <c r="C9">
        <v>4</v>
      </c>
      <c r="D9">
        <v>3</v>
      </c>
      <c r="E9">
        <v>3</v>
      </c>
      <c r="F9">
        <v>3</v>
      </c>
      <c r="G9">
        <v>4</v>
      </c>
      <c r="M9" t="s">
        <v>35</v>
      </c>
      <c r="N9">
        <v>0</v>
      </c>
      <c r="O9">
        <v>0.79583257433227539</v>
      </c>
      <c r="P9">
        <v>0.44890590128316687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Y9" s="5" t="s">
        <v>13</v>
      </c>
      <c r="Z9" s="5">
        <v>0</v>
      </c>
      <c r="AA9" s="5">
        <v>0.56259919135779546</v>
      </c>
      <c r="AB9" s="5">
        <v>1.357926444983283E-2</v>
      </c>
      <c r="AC9" s="5">
        <v>0</v>
      </c>
      <c r="AD9" s="5">
        <v>0.21888059840138246</v>
      </c>
      <c r="AE9" s="5">
        <v>0.40147489753134846</v>
      </c>
      <c r="AF9" s="5">
        <v>0</v>
      </c>
      <c r="AG9" s="5"/>
      <c r="AH9" s="5"/>
      <c r="AI9">
        <v>0.17093342167719414</v>
      </c>
    </row>
    <row r="10" spans="1:51" x14ac:dyDescent="0.3">
      <c r="A10" t="s">
        <v>75</v>
      </c>
      <c r="B10">
        <v>8.2224302831258758</v>
      </c>
      <c r="C10">
        <v>787.21811096631893</v>
      </c>
      <c r="D10">
        <v>1898.0157566660728</v>
      </c>
      <c r="E10">
        <v>5.4142737719916667</v>
      </c>
      <c r="F10">
        <v>861.58174467997048</v>
      </c>
      <c r="G10">
        <v>2590.1437003383489</v>
      </c>
      <c r="M10" t="s">
        <v>36</v>
      </c>
      <c r="N10">
        <v>0</v>
      </c>
      <c r="O10">
        <v>0.17577511765044557</v>
      </c>
      <c r="P10">
        <v>0.11042747908784803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Y10" t="s">
        <v>14</v>
      </c>
      <c r="Z10">
        <v>0</v>
      </c>
      <c r="AA10">
        <v>0.13932383910051463</v>
      </c>
      <c r="AB10">
        <v>2.7158528899665659E-2</v>
      </c>
      <c r="AC10">
        <v>0</v>
      </c>
      <c r="AD10">
        <v>0.10615258277236919</v>
      </c>
      <c r="AE10">
        <v>0.16081777931212277</v>
      </c>
      <c r="AF10">
        <v>0</v>
      </c>
      <c r="AI10">
        <v>0.23229132374041586</v>
      </c>
      <c r="AK10" s="4"/>
    </row>
    <row r="11" spans="1:51" x14ac:dyDescent="0.3">
      <c r="A11" t="s">
        <v>76</v>
      </c>
      <c r="B11">
        <v>5.1733710195656721</v>
      </c>
      <c r="C11">
        <v>295.15846480775667</v>
      </c>
      <c r="D11">
        <v>176.33622888538758</v>
      </c>
      <c r="E11">
        <v>2.8076396581060843</v>
      </c>
      <c r="F11">
        <v>284.23947500081283</v>
      </c>
      <c r="G11">
        <v>1125.4954148856718</v>
      </c>
      <c r="M11" t="s">
        <v>37</v>
      </c>
      <c r="N11">
        <v>0</v>
      </c>
      <c r="O11">
        <v>0.25556514407412834</v>
      </c>
      <c r="P11">
        <v>0.29202543157734229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Y11" t="s">
        <v>15</v>
      </c>
      <c r="Z11">
        <v>4</v>
      </c>
      <c r="AA11">
        <v>4</v>
      </c>
      <c r="AB11">
        <v>4</v>
      </c>
      <c r="AC11">
        <v>4</v>
      </c>
      <c r="AD11">
        <v>4</v>
      </c>
      <c r="AE11">
        <v>4</v>
      </c>
      <c r="AF11">
        <v>4</v>
      </c>
      <c r="AI11">
        <v>28</v>
      </c>
      <c r="AK11" s="52"/>
      <c r="AV11" t="s">
        <v>503</v>
      </c>
      <c r="AW11" t="s">
        <v>504</v>
      </c>
      <c r="AX11" t="s">
        <v>561</v>
      </c>
    </row>
    <row r="12" spans="1:51" x14ac:dyDescent="0.3">
      <c r="A12" t="s">
        <v>77</v>
      </c>
      <c r="B12">
        <v>3</v>
      </c>
      <c r="C12">
        <v>4</v>
      </c>
      <c r="D12">
        <v>3</v>
      </c>
      <c r="E12">
        <v>3</v>
      </c>
      <c r="F12">
        <v>3</v>
      </c>
      <c r="G12">
        <v>4</v>
      </c>
      <c r="M12" t="s">
        <v>38</v>
      </c>
      <c r="N12">
        <v>0.13001296387681516</v>
      </c>
      <c r="O12">
        <v>5.1014304100371151</v>
      </c>
      <c r="P12">
        <v>3.6340354857128232</v>
      </c>
      <c r="Q12">
        <v>0</v>
      </c>
      <c r="R12">
        <v>4.5929360639411818E-2</v>
      </c>
      <c r="S12">
        <v>0</v>
      </c>
      <c r="T12">
        <v>0</v>
      </c>
      <c r="U12">
        <v>8.3264282036590725E-2</v>
      </c>
      <c r="V12">
        <v>1.0830102341384554E-2</v>
      </c>
      <c r="W12">
        <v>0</v>
      </c>
      <c r="Y12" s="3" t="s">
        <v>16</v>
      </c>
      <c r="Z12" s="3">
        <v>5.0037727362026482E-2</v>
      </c>
      <c r="AA12" s="3">
        <v>0.86999295120743558</v>
      </c>
      <c r="AB12" s="3">
        <v>5.6132605546007623E-2</v>
      </c>
      <c r="AC12" s="3">
        <v>4.214797567832964E-3</v>
      </c>
      <c r="AD12" s="3">
        <v>0.37775261854677711</v>
      </c>
      <c r="AE12" s="3">
        <v>2.5611042305885831E-2</v>
      </c>
      <c r="AF12" s="3">
        <v>0.537866375905661</v>
      </c>
      <c r="AG12" s="3"/>
      <c r="AH12" s="3"/>
      <c r="AI12">
        <v>0.27451544549166096</v>
      </c>
      <c r="AN12" s="4"/>
      <c r="AU12" t="s">
        <v>0</v>
      </c>
      <c r="AV12" s="97">
        <v>5.0037727362026482E-2</v>
      </c>
      <c r="AW12" s="97">
        <v>0</v>
      </c>
      <c r="AX12" s="97">
        <v>5.0037727362026482E-2</v>
      </c>
      <c r="AY12" s="55">
        <v>15.539530752878401</v>
      </c>
    </row>
    <row r="13" spans="1:51" x14ac:dyDescent="0.3">
      <c r="A13" t="s">
        <v>78</v>
      </c>
      <c r="B13">
        <v>2869.7568855268746</v>
      </c>
      <c r="C13">
        <v>2067.663697024127</v>
      </c>
      <c r="D13">
        <v>1633.3060259332608</v>
      </c>
      <c r="E13">
        <v>1732.8060720677456</v>
      </c>
      <c r="F13">
        <v>2167.988880111991</v>
      </c>
      <c r="G13">
        <v>1861.9630862053748</v>
      </c>
      <c r="M13" t="s">
        <v>506</v>
      </c>
      <c r="N13">
        <v>14.324577951144647</v>
      </c>
      <c r="O13">
        <v>14.715340836424096</v>
      </c>
      <c r="P13">
        <v>12.353306049366928</v>
      </c>
      <c r="Q13">
        <v>15.274475636270624</v>
      </c>
      <c r="R13">
        <v>14.938259368205655</v>
      </c>
      <c r="S13">
        <v>14.759304258856632</v>
      </c>
      <c r="T13">
        <v>16.491894743573347</v>
      </c>
      <c r="U13">
        <v>14.678715308863026</v>
      </c>
      <c r="V13">
        <v>15.694158460161145</v>
      </c>
      <c r="Y13" t="s">
        <v>17</v>
      </c>
      <c r="Z13">
        <v>7.1749253980904204E-2</v>
      </c>
      <c r="AA13">
        <v>0.24565062205926527</v>
      </c>
      <c r="AB13">
        <v>4.4524811373749154E-2</v>
      </c>
      <c r="AC13">
        <v>3.5981909882844563E-3</v>
      </c>
      <c r="AD13">
        <v>0.18203773206411628</v>
      </c>
      <c r="AE13">
        <v>6.0768944739074144E-3</v>
      </c>
      <c r="AF13">
        <v>0.40068351285830134</v>
      </c>
      <c r="AI13">
        <v>0.35768999358919118</v>
      </c>
      <c r="AN13" s="4"/>
      <c r="AU13" s="51"/>
      <c r="AV13" s="97">
        <v>3.5874626990452102E-2</v>
      </c>
      <c r="AW13" s="97">
        <v>0</v>
      </c>
      <c r="AX13" s="97">
        <v>3.5874626990452102E-2</v>
      </c>
      <c r="AY13" s="55">
        <v>0.33695190096345068</v>
      </c>
    </row>
    <row r="14" spans="1:51" x14ac:dyDescent="0.3">
      <c r="A14" t="s">
        <v>79</v>
      </c>
      <c r="B14">
        <v>1061.8201561234653</v>
      </c>
      <c r="C14">
        <v>235.54722646854944</v>
      </c>
      <c r="D14">
        <v>240.74409707176835</v>
      </c>
      <c r="E14">
        <v>541.79927951185323</v>
      </c>
      <c r="F14">
        <v>181.19402887966814</v>
      </c>
      <c r="G14">
        <v>511.48220325134679</v>
      </c>
      <c r="Y14" t="s">
        <v>18</v>
      </c>
      <c r="Z14">
        <v>4</v>
      </c>
      <c r="AA14">
        <v>4</v>
      </c>
      <c r="AB14">
        <v>4</v>
      </c>
      <c r="AC14">
        <v>4</v>
      </c>
      <c r="AD14">
        <v>4</v>
      </c>
      <c r="AE14">
        <v>4</v>
      </c>
      <c r="AF14">
        <v>4</v>
      </c>
      <c r="AI14">
        <v>28</v>
      </c>
      <c r="AN14" s="4"/>
      <c r="AU14" s="51" t="s">
        <v>492</v>
      </c>
      <c r="AV14" s="97">
        <v>4.214797567832964E-3</v>
      </c>
      <c r="AW14" s="97">
        <v>0</v>
      </c>
      <c r="AX14" s="97">
        <v>4.214797567832964E-3</v>
      </c>
      <c r="AY14" s="55">
        <v>21.023062875404833</v>
      </c>
    </row>
    <row r="15" spans="1:51" x14ac:dyDescent="0.3">
      <c r="A15" t="s">
        <v>80</v>
      </c>
      <c r="B15">
        <v>3</v>
      </c>
      <c r="C15">
        <v>4</v>
      </c>
      <c r="D15">
        <v>3</v>
      </c>
      <c r="E15">
        <v>3</v>
      </c>
      <c r="F15">
        <v>3</v>
      </c>
      <c r="G15">
        <v>4</v>
      </c>
      <c r="N15" t="s">
        <v>4</v>
      </c>
      <c r="Y15" t="s">
        <v>454</v>
      </c>
      <c r="Z15">
        <v>5.0037727362026482E-2</v>
      </c>
      <c r="AA15">
        <v>1.4325921425652308</v>
      </c>
      <c r="AB15">
        <v>6.9711869995840461E-2</v>
      </c>
      <c r="AC15">
        <v>4.214797567832964E-3</v>
      </c>
      <c r="AD15">
        <v>0.59663321694815963</v>
      </c>
      <c r="AE15">
        <v>0.42708593983723431</v>
      </c>
      <c r="AF15">
        <v>0.537866375905661</v>
      </c>
      <c r="AI15">
        <v>0.44544886716885523</v>
      </c>
      <c r="AL15" t="s">
        <v>0</v>
      </c>
      <c r="AM15" s="51">
        <v>1.3626233283425226</v>
      </c>
      <c r="AN15" s="51">
        <v>1.4200533454219435</v>
      </c>
      <c r="AO15" s="54">
        <v>0.44890590128316687</v>
      </c>
      <c r="AP15" s="54">
        <v>0.11042747908784803</v>
      </c>
      <c r="AQ15" s="54">
        <v>0.29202543157734229</v>
      </c>
      <c r="AR15" s="51">
        <v>3.6340354857128232</v>
      </c>
      <c r="AS15" s="55">
        <v>12.353306049366928</v>
      </c>
      <c r="AT15" s="55"/>
      <c r="AU15" s="51"/>
      <c r="AV15" s="97">
        <v>1.7990954941422281E-3</v>
      </c>
      <c r="AW15" s="97">
        <v>0</v>
      </c>
      <c r="AX15" s="97">
        <v>1.7990954941422281E-3</v>
      </c>
      <c r="AY15" s="55">
        <v>0.72460898503502991</v>
      </c>
    </row>
    <row r="16" spans="1:51" x14ac:dyDescent="0.3">
      <c r="A16" t="s">
        <v>81</v>
      </c>
      <c r="B16">
        <v>528.41969295246008</v>
      </c>
      <c r="C16">
        <v>820.16967907219055</v>
      </c>
      <c r="D16">
        <v>645.24907300730467</v>
      </c>
      <c r="E16">
        <v>368.38088856941977</v>
      </c>
      <c r="F16">
        <v>1293.3772845448846</v>
      </c>
      <c r="G16">
        <v>675.56511770551776</v>
      </c>
      <c r="N16" t="s">
        <v>6</v>
      </c>
      <c r="Q16" t="s">
        <v>8</v>
      </c>
      <c r="T16" t="s">
        <v>27</v>
      </c>
      <c r="W16" t="s">
        <v>28</v>
      </c>
      <c r="Y16" t="s">
        <v>455</v>
      </c>
      <c r="Z16">
        <v>7.1749253980904204E-2</v>
      </c>
      <c r="AA16">
        <v>0.37959690514098876</v>
      </c>
      <c r="AB16">
        <v>7.1216726684361964E-2</v>
      </c>
      <c r="AC16">
        <v>3.5981909882844563E-3</v>
      </c>
      <c r="AD16">
        <v>0.28502565060651541</v>
      </c>
      <c r="AE16">
        <v>0.16641083359594566</v>
      </c>
      <c r="AF16">
        <v>0.40068351285830134</v>
      </c>
      <c r="AI16">
        <v>0.51872450564768047</v>
      </c>
      <c r="AM16" s="51">
        <v>0.57386895487784195</v>
      </c>
      <c r="AN16" s="51">
        <v>0.26395023182617017</v>
      </c>
      <c r="AO16" s="54">
        <v>0.26485875255566194</v>
      </c>
      <c r="AP16" s="54">
        <v>6.7529884141582175E-2</v>
      </c>
      <c r="AQ16" s="54">
        <v>7.9302010175772805E-2</v>
      </c>
      <c r="AR16" s="51">
        <v>1.1395791386764427</v>
      </c>
      <c r="AS16" s="55">
        <v>1.0111764717704441</v>
      </c>
      <c r="AT16" s="55"/>
      <c r="AU16" s="51" t="s">
        <v>494</v>
      </c>
      <c r="AV16" s="97">
        <v>0.86999295120743558</v>
      </c>
      <c r="AW16" s="97">
        <v>0.56259919135779546</v>
      </c>
      <c r="AX16" s="97">
        <v>1.4325921425652308</v>
      </c>
      <c r="AY16" s="55">
        <v>19.948905708293502</v>
      </c>
    </row>
    <row r="17" spans="1:51" x14ac:dyDescent="0.3">
      <c r="A17" t="s">
        <v>82</v>
      </c>
      <c r="B17">
        <v>342.91429389109499</v>
      </c>
      <c r="C17">
        <v>156.0819194849868</v>
      </c>
      <c r="D17">
        <v>120.68695805122638</v>
      </c>
      <c r="E17">
        <v>75.508167185378923</v>
      </c>
      <c r="F17">
        <v>610.3223819583103</v>
      </c>
      <c r="G17">
        <v>81.815175884697354</v>
      </c>
      <c r="M17" t="s">
        <v>5</v>
      </c>
      <c r="N17" t="s">
        <v>29</v>
      </c>
      <c r="O17" t="s">
        <v>30</v>
      </c>
      <c r="P17" t="s">
        <v>31</v>
      </c>
      <c r="Q17" t="s">
        <v>29</v>
      </c>
      <c r="R17" t="s">
        <v>30</v>
      </c>
      <c r="S17" t="s">
        <v>31</v>
      </c>
      <c r="T17" t="s">
        <v>29</v>
      </c>
      <c r="U17" t="s">
        <v>30</v>
      </c>
      <c r="V17" t="s">
        <v>31</v>
      </c>
      <c r="W17" t="s">
        <v>32</v>
      </c>
      <c r="Y17" t="s">
        <v>456</v>
      </c>
      <c r="Z17">
        <v>4</v>
      </c>
      <c r="AA17">
        <v>4</v>
      </c>
      <c r="AB17">
        <v>4</v>
      </c>
      <c r="AC17">
        <v>4</v>
      </c>
      <c r="AD17">
        <v>4</v>
      </c>
      <c r="AE17">
        <v>4</v>
      </c>
      <c r="AF17">
        <v>4</v>
      </c>
      <c r="AI17">
        <v>28</v>
      </c>
      <c r="AL17" t="s">
        <v>492</v>
      </c>
      <c r="AM17" s="51">
        <v>0</v>
      </c>
      <c r="AN17" s="51">
        <v>0</v>
      </c>
      <c r="AO17" s="54">
        <v>0</v>
      </c>
      <c r="AP17" s="54">
        <v>0</v>
      </c>
      <c r="AQ17" s="54">
        <v>0</v>
      </c>
      <c r="AR17" s="51">
        <v>0</v>
      </c>
      <c r="AS17" s="55">
        <v>14.759304258856632</v>
      </c>
      <c r="AT17" s="55"/>
      <c r="AU17" s="51"/>
      <c r="AV17" s="97">
        <v>0.12282531102963264</v>
      </c>
      <c r="AW17" s="97">
        <v>6.9661919550257315E-2</v>
      </c>
      <c r="AX17" s="97">
        <v>0.18979845257049438</v>
      </c>
      <c r="AY17" s="55">
        <v>1.2257754284373825</v>
      </c>
    </row>
    <row r="18" spans="1:51" x14ac:dyDescent="0.3">
      <c r="A18" t="s">
        <v>83</v>
      </c>
      <c r="B18">
        <v>3</v>
      </c>
      <c r="C18">
        <v>4</v>
      </c>
      <c r="D18">
        <v>3</v>
      </c>
      <c r="E18">
        <v>3</v>
      </c>
      <c r="F18">
        <v>3</v>
      </c>
      <c r="G18">
        <v>4</v>
      </c>
      <c r="M18" t="s">
        <v>39</v>
      </c>
      <c r="N18">
        <v>0.20463749625297448</v>
      </c>
      <c r="O18">
        <v>1.25226514714155</v>
      </c>
      <c r="P18">
        <v>1.1477379097556839</v>
      </c>
      <c r="Q18">
        <v>0</v>
      </c>
      <c r="R18">
        <v>6.5587200972238663E-2</v>
      </c>
      <c r="S18">
        <v>0</v>
      </c>
      <c r="T18">
        <v>0</v>
      </c>
      <c r="U18">
        <v>9.8527801503212775E-2</v>
      </c>
      <c r="V18">
        <v>2.1660204682769107E-2</v>
      </c>
      <c r="W18">
        <v>0</v>
      </c>
      <c r="Y18" t="s">
        <v>19</v>
      </c>
      <c r="Z18">
        <v>6.0701008802781292E-3</v>
      </c>
      <c r="AA18">
        <v>5.5009830306143315E-3</v>
      </c>
      <c r="AB18">
        <v>6.6363155956613504E-3</v>
      </c>
      <c r="AC18">
        <v>1.2688780743123721E-2</v>
      </c>
      <c r="AD18">
        <v>3.8605921863106882E-3</v>
      </c>
      <c r="AE18">
        <v>8.8458684649652137E-3</v>
      </c>
      <c r="AF18">
        <v>1.7100512133904455E-2</v>
      </c>
      <c r="AG18" t="e">
        <v>#DIV/0!</v>
      </c>
      <c r="AH18" t="e">
        <v>#DIV/0!</v>
      </c>
      <c r="AI18">
        <v>5.7183402174607375E-3</v>
      </c>
      <c r="AM18" s="51">
        <v>0</v>
      </c>
      <c r="AN18" s="51">
        <v>0</v>
      </c>
      <c r="AO18" s="54">
        <v>0</v>
      </c>
      <c r="AP18" s="54">
        <v>0</v>
      </c>
      <c r="AQ18" s="54">
        <v>0</v>
      </c>
      <c r="AR18" s="51">
        <v>0</v>
      </c>
      <c r="AS18" s="55">
        <v>1.3364400315251377</v>
      </c>
      <c r="AT18" s="55"/>
      <c r="AU18" t="s">
        <v>493</v>
      </c>
      <c r="AV18" s="97">
        <v>0.37775261854677711</v>
      </c>
      <c r="AW18" s="97">
        <v>0.21888059840138246</v>
      </c>
      <c r="AX18" s="97">
        <v>0.59663321694815963</v>
      </c>
      <c r="AY18" s="55">
        <v>20.612418142129517</v>
      </c>
    </row>
    <row r="19" spans="1:51" x14ac:dyDescent="0.3">
      <c r="A19" t="s">
        <v>84</v>
      </c>
      <c r="B19">
        <v>14.173228261764198</v>
      </c>
      <c r="C19">
        <v>387.25398545317518</v>
      </c>
      <c r="D19">
        <v>3019.6303032955102</v>
      </c>
      <c r="E19">
        <v>16.740124007262789</v>
      </c>
      <c r="F19">
        <v>318.03426445963493</v>
      </c>
      <c r="G19">
        <v>759.22899111023901</v>
      </c>
      <c r="M19" t="s">
        <v>40</v>
      </c>
      <c r="N19">
        <v>0</v>
      </c>
      <c r="O19">
        <v>0.64821065828014357</v>
      </c>
      <c r="P19">
        <v>0.52790046365234033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Y19" s="5" t="s">
        <v>20</v>
      </c>
      <c r="Z19" s="5">
        <v>0</v>
      </c>
      <c r="AA19" s="5">
        <v>6.9661919550257315E-2</v>
      </c>
      <c r="AB19" s="5">
        <v>1.357926444983283E-2</v>
      </c>
      <c r="AC19" s="5">
        <v>0</v>
      </c>
      <c r="AD19" s="5">
        <v>5.3076291386184596E-2</v>
      </c>
      <c r="AE19" s="5">
        <v>8.0408889656061383E-2</v>
      </c>
      <c r="AF19" s="5">
        <v>0</v>
      </c>
      <c r="AG19" s="5" t="e">
        <v>#DIV/0!</v>
      </c>
      <c r="AH19" s="5" t="e">
        <v>#DIV/0!</v>
      </c>
      <c r="AI19">
        <v>4.3898933881081036E-2</v>
      </c>
      <c r="AL19" t="s">
        <v>493</v>
      </c>
      <c r="AM19" s="51">
        <v>1.0830102341384554E-2</v>
      </c>
      <c r="AN19" s="51">
        <v>0</v>
      </c>
      <c r="AO19" s="54">
        <v>0</v>
      </c>
      <c r="AP19" s="54">
        <v>0</v>
      </c>
      <c r="AQ19" s="54">
        <v>0</v>
      </c>
      <c r="AR19" s="51">
        <v>1.0830102341384554E-2</v>
      </c>
      <c r="AS19" s="55">
        <v>15.694158460161145</v>
      </c>
      <c r="AT19" s="55"/>
      <c r="AV19" s="97">
        <v>9.1018866032058138E-2</v>
      </c>
      <c r="AW19" s="97">
        <v>5.3076291386184596E-2</v>
      </c>
      <c r="AX19" s="97">
        <v>0.14251282530325771</v>
      </c>
      <c r="AY19" s="55">
        <v>1.0539801058336555</v>
      </c>
    </row>
    <row r="20" spans="1:51" x14ac:dyDescent="0.3">
      <c r="A20" t="s">
        <v>85</v>
      </c>
      <c r="B20">
        <v>2.9868471507640497</v>
      </c>
      <c r="C20">
        <v>147.57923240387834</v>
      </c>
      <c r="D20">
        <v>101.80776921486199</v>
      </c>
      <c r="E20">
        <v>1.6209915123950167</v>
      </c>
      <c r="F20">
        <v>164.10573740603721</v>
      </c>
      <c r="G20">
        <v>562.74770744283592</v>
      </c>
      <c r="M20" t="s">
        <v>41</v>
      </c>
      <c r="N20">
        <v>0</v>
      </c>
      <c r="O20">
        <v>0.54337551306133813</v>
      </c>
      <c r="P20">
        <v>0.52971750511132387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Y20" s="3" t="s">
        <v>21</v>
      </c>
      <c r="Z20" s="3">
        <v>3.5874626990452102E-2</v>
      </c>
      <c r="AA20" s="3">
        <v>0.12282531102963264</v>
      </c>
      <c r="AB20" s="3">
        <v>2.2262405686874577E-2</v>
      </c>
      <c r="AC20" s="3">
        <v>1.7990954941422281E-3</v>
      </c>
      <c r="AD20" s="3">
        <v>9.1018866032058138E-2</v>
      </c>
      <c r="AE20" s="3">
        <v>3.0384472369537072E-3</v>
      </c>
      <c r="AF20" s="3">
        <v>0.20034175642915067</v>
      </c>
      <c r="AG20" s="3" t="e">
        <v>#DIV/0!</v>
      </c>
      <c r="AH20" s="3" t="e">
        <v>#DIV/0!</v>
      </c>
      <c r="AI20">
        <v>6.7597054963806247E-2</v>
      </c>
      <c r="AM20" s="51">
        <v>1.0830102341384554E-2</v>
      </c>
      <c r="AN20" s="51">
        <v>0</v>
      </c>
      <c r="AO20" s="54">
        <v>0</v>
      </c>
      <c r="AP20" s="54">
        <v>0</v>
      </c>
      <c r="AQ20" s="54">
        <v>0</v>
      </c>
      <c r="AR20" s="51">
        <v>1.0830102341384554E-2</v>
      </c>
      <c r="AS20" s="55">
        <v>0.16637512766264745</v>
      </c>
      <c r="AT20" s="55"/>
    </row>
    <row r="21" spans="1:51" x14ac:dyDescent="0.3">
      <c r="A21" t="s">
        <v>86</v>
      </c>
      <c r="B21">
        <v>613.0421529688532</v>
      </c>
      <c r="C21">
        <v>117.77361323427472</v>
      </c>
      <c r="D21">
        <v>138.99366925019885</v>
      </c>
      <c r="E21">
        <v>312.80795987291378</v>
      </c>
      <c r="F21">
        <v>104.61242134922924</v>
      </c>
      <c r="G21">
        <v>255.74110162567339</v>
      </c>
      <c r="M21" t="s">
        <v>42</v>
      </c>
      <c r="N21">
        <v>0</v>
      </c>
      <c r="O21">
        <v>5.9407274933239183E-2</v>
      </c>
      <c r="P21">
        <v>0.13505976828316435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Y21" s="4" t="s">
        <v>22</v>
      </c>
      <c r="Z21" s="4">
        <v>3.5874626990452102E-2</v>
      </c>
      <c r="AA21" s="4">
        <v>0.18979845257049438</v>
      </c>
      <c r="AB21" s="4">
        <v>3.5608363342180982E-2</v>
      </c>
      <c r="AC21" s="4">
        <v>1.7990954941422281E-3</v>
      </c>
      <c r="AD21">
        <v>0.14251282530325771</v>
      </c>
    </row>
    <row r="22" spans="1:51" x14ac:dyDescent="0.3">
      <c r="A22" t="s">
        <v>87</v>
      </c>
      <c r="B22">
        <v>197.98165988699415</v>
      </c>
      <c r="C22">
        <v>78.040959742493399</v>
      </c>
      <c r="D22">
        <v>69.678647718552625</v>
      </c>
      <c r="E22">
        <v>43.594660650493793</v>
      </c>
      <c r="F22">
        <v>352.36979151608409</v>
      </c>
      <c r="G22">
        <v>40.907587942348677</v>
      </c>
      <c r="M22" t="s">
        <v>43</v>
      </c>
      <c r="N22">
        <v>0</v>
      </c>
      <c r="O22">
        <v>0.20444757833588462</v>
      </c>
      <c r="P22">
        <v>0.15860402035154561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Y22" s="4" t="s">
        <v>23</v>
      </c>
      <c r="Z22" s="4">
        <v>1</v>
      </c>
      <c r="AA22" s="4">
        <v>17.38673990752968</v>
      </c>
      <c r="AB22" s="4">
        <v>1.1218056555583404</v>
      </c>
      <c r="AC22" s="4">
        <v>8.4232394036176078E-2</v>
      </c>
      <c r="AD22">
        <v>7.5493560251789678</v>
      </c>
    </row>
    <row r="23" spans="1:51" x14ac:dyDescent="0.3">
      <c r="M23" t="s">
        <v>44</v>
      </c>
      <c r="N23">
        <v>0.20463749625297448</v>
      </c>
      <c r="O23">
        <v>1.6145264948980447</v>
      </c>
      <c r="P23">
        <v>2.2791582773528853</v>
      </c>
      <c r="Q23">
        <v>0</v>
      </c>
      <c r="R23">
        <v>6.5587200972238663E-2</v>
      </c>
      <c r="S23">
        <v>0</v>
      </c>
      <c r="T23">
        <v>0</v>
      </c>
      <c r="U23">
        <v>9.8527801503212775E-2</v>
      </c>
      <c r="V23">
        <v>2.1660204682769107E-2</v>
      </c>
      <c r="W23">
        <v>0</v>
      </c>
      <c r="Y23" s="4" t="s">
        <v>24</v>
      </c>
      <c r="Z23" s="4">
        <v>0.71695156598333587</v>
      </c>
      <c r="AA23" s="4">
        <v>2.4546540681390834</v>
      </c>
      <c r="AB23" s="4">
        <v>0.44491240630903367</v>
      </c>
      <c r="AC23" s="4">
        <v>3.5954780302583401E-2</v>
      </c>
      <c r="AD23">
        <v>1.8190047955921385</v>
      </c>
      <c r="AM23" t="s">
        <v>0</v>
      </c>
      <c r="AN23" t="s">
        <v>492</v>
      </c>
      <c r="AO23" t="s">
        <v>493</v>
      </c>
      <c r="AP23" t="s">
        <v>0</v>
      </c>
      <c r="AQ23" t="s">
        <v>492</v>
      </c>
      <c r="AR23" t="s">
        <v>493</v>
      </c>
    </row>
    <row r="24" spans="1:51" x14ac:dyDescent="0.3">
      <c r="A24" t="s">
        <v>88</v>
      </c>
      <c r="B24">
        <v>6.0636560543182214E-2</v>
      </c>
      <c r="C24">
        <v>3.5674554388570368</v>
      </c>
      <c r="D24">
        <v>12.203583535524565</v>
      </c>
      <c r="E24">
        <v>3.1672975521836524E-2</v>
      </c>
      <c r="F24">
        <v>3.8763557114179514</v>
      </c>
      <c r="G24">
        <v>10.189756393155516</v>
      </c>
      <c r="M24" t="s">
        <v>507</v>
      </c>
      <c r="N24">
        <v>1.4739663246417498</v>
      </c>
      <c r="O24">
        <v>1.82798724269076</v>
      </c>
      <c r="P24">
        <v>2.0223529435408882</v>
      </c>
      <c r="Q24">
        <v>0.982285090126231</v>
      </c>
      <c r="R24">
        <v>2.1541934124755637</v>
      </c>
      <c r="S24">
        <v>2.6728800630502754</v>
      </c>
      <c r="T24">
        <v>2.1774751260839915</v>
      </c>
      <c r="U24">
        <v>2.0392525209268921</v>
      </c>
      <c r="V24">
        <v>0.3327502553252949</v>
      </c>
      <c r="Y24" t="s">
        <v>25</v>
      </c>
      <c r="Z24">
        <v>0</v>
      </c>
      <c r="AA24">
        <v>11.243500075200272</v>
      </c>
      <c r="AB24">
        <v>0.27138051957447817</v>
      </c>
      <c r="AC24">
        <v>0</v>
      </c>
      <c r="AD24">
        <v>4.3743113434742131</v>
      </c>
      <c r="AL24" t="s">
        <v>783</v>
      </c>
      <c r="AM24">
        <v>0.31427927535018851</v>
      </c>
      <c r="AN24">
        <v>0.18309406478994511</v>
      </c>
      <c r="AO24">
        <v>0.26165473955030177</v>
      </c>
      <c r="AP24">
        <f>AM24*1000</f>
        <v>314.27927535018853</v>
      </c>
      <c r="AQ24">
        <f t="shared" ref="AQ24:AR24" si="0">AN24*1000</f>
        <v>183.09406478994512</v>
      </c>
      <c r="AR24">
        <f t="shared" si="0"/>
        <v>261.65473955030177</v>
      </c>
    </row>
    <row r="25" spans="1:51" x14ac:dyDescent="0.3">
      <c r="A25" s="5" t="s">
        <v>89</v>
      </c>
      <c r="B25" s="5"/>
      <c r="C25" s="5"/>
      <c r="D25" s="5">
        <v>1</v>
      </c>
      <c r="E25" s="5"/>
      <c r="F25" s="5"/>
      <c r="G25" s="5">
        <v>0.83498067297144241</v>
      </c>
      <c r="Y25" t="s">
        <v>26</v>
      </c>
      <c r="Z25">
        <v>0</v>
      </c>
      <c r="AA25">
        <v>1.3921879194522249</v>
      </c>
      <c r="AB25">
        <v>0.27138051957447817</v>
      </c>
      <c r="AC25">
        <v>0</v>
      </c>
      <c r="AD25">
        <v>1.0607254602546972</v>
      </c>
      <c r="AL25" t="s">
        <v>68</v>
      </c>
      <c r="AM25">
        <v>3.8866124089222689</v>
      </c>
      <c r="AN25">
        <v>1.1737431214963148</v>
      </c>
      <c r="AO25">
        <v>0.83414948586212423</v>
      </c>
      <c r="AP25">
        <f t="shared" ref="AP25:AP31" si="1">AM25*1000</f>
        <v>3886.612408922269</v>
      </c>
      <c r="AQ25">
        <f t="shared" ref="AQ25:AQ31" si="2">AN25*1000</f>
        <v>1173.7431214963149</v>
      </c>
      <c r="AR25">
        <f t="shared" ref="AR25:AR31" si="3">AO25*1000</f>
        <v>834.14948586212427</v>
      </c>
    </row>
    <row r="26" spans="1:51" x14ac:dyDescent="0.3">
      <c r="N26" t="s">
        <v>4</v>
      </c>
      <c r="Y26" s="50" t="s">
        <v>457</v>
      </c>
      <c r="Z26" s="50">
        <v>1</v>
      </c>
      <c r="AA26" s="50">
        <v>28.630239982729947</v>
      </c>
      <c r="AB26" s="50"/>
      <c r="AC26" s="50">
        <v>8.4232394036176078E-2</v>
      </c>
      <c r="AD26" s="50">
        <v>11.923667368653183</v>
      </c>
      <c r="AL26" t="s">
        <v>784</v>
      </c>
      <c r="AM26">
        <v>0.32599628229050387</v>
      </c>
      <c r="AN26">
        <v>8.7570871238843287E-2</v>
      </c>
      <c r="AO26">
        <v>0.15723648947948266</v>
      </c>
      <c r="AP26">
        <f t="shared" si="1"/>
        <v>325.99628229050387</v>
      </c>
      <c r="AQ26">
        <f t="shared" si="2"/>
        <v>87.570871238843282</v>
      </c>
      <c r="AR26">
        <f t="shared" si="3"/>
        <v>157.23648947948266</v>
      </c>
    </row>
    <row r="27" spans="1:51" x14ac:dyDescent="0.3">
      <c r="A27" t="s">
        <v>90</v>
      </c>
      <c r="B27">
        <v>8.2224302831258762E-3</v>
      </c>
      <c r="C27">
        <v>0.78721811096631888</v>
      </c>
      <c r="D27">
        <v>1.8980157566660727</v>
      </c>
      <c r="E27">
        <v>5.4142737719916666E-3</v>
      </c>
      <c r="F27">
        <v>0.86158174467997051</v>
      </c>
      <c r="G27">
        <v>2.590143700338349</v>
      </c>
      <c r="N27" t="s">
        <v>6</v>
      </c>
      <c r="Q27" t="s">
        <v>8</v>
      </c>
      <c r="T27" t="s">
        <v>27</v>
      </c>
      <c r="W27" t="s">
        <v>28</v>
      </c>
      <c r="Y27" s="50" t="s">
        <v>458</v>
      </c>
      <c r="Z27" s="50">
        <v>0.71695156598333587</v>
      </c>
      <c r="AA27" s="50">
        <v>3.793106973010369</v>
      </c>
      <c r="AB27" s="50"/>
      <c r="AC27" s="50">
        <v>3.5954780302583401E-2</v>
      </c>
      <c r="AD27" s="50">
        <v>2.8481074744295913</v>
      </c>
      <c r="AL27" t="s">
        <v>785</v>
      </c>
      <c r="AM27">
        <v>3.5965225741603393E-2</v>
      </c>
      <c r="AN27">
        <v>4.8442188566464574E-2</v>
      </c>
      <c r="AO27">
        <v>4.9834067079065805E-2</v>
      </c>
      <c r="AP27">
        <f t="shared" si="1"/>
        <v>35.96522574160339</v>
      </c>
      <c r="AQ27">
        <f t="shared" si="2"/>
        <v>48.442188566464573</v>
      </c>
      <c r="AR27">
        <f t="shared" si="3"/>
        <v>49.834067079065804</v>
      </c>
    </row>
    <row r="28" spans="1:51" x14ac:dyDescent="0.3">
      <c r="M28" t="s">
        <v>5</v>
      </c>
      <c r="N28" t="s">
        <v>29</v>
      </c>
      <c r="O28" t="s">
        <v>30</v>
      </c>
      <c r="P28" t="s">
        <v>31</v>
      </c>
      <c r="Q28" t="s">
        <v>29</v>
      </c>
      <c r="R28" t="s">
        <v>30</v>
      </c>
      <c r="S28" t="s">
        <v>31</v>
      </c>
      <c r="T28" t="s">
        <v>29</v>
      </c>
      <c r="U28" t="s">
        <v>30</v>
      </c>
      <c r="V28" t="s">
        <v>31</v>
      </c>
      <c r="W28" t="s">
        <v>32</v>
      </c>
      <c r="Z28" t="s">
        <v>0</v>
      </c>
      <c r="AA28" t="s">
        <v>114</v>
      </c>
      <c r="AC28" t="s">
        <v>113</v>
      </c>
      <c r="AD28" t="s">
        <v>115</v>
      </c>
      <c r="AL28" t="s">
        <v>786</v>
      </c>
      <c r="AM28">
        <v>2.9476860696808348E-2</v>
      </c>
      <c r="AN28">
        <v>2.1574282691950376E-2</v>
      </c>
      <c r="AO28">
        <v>1.7546774296269541E-2</v>
      </c>
      <c r="AP28">
        <f t="shared" si="1"/>
        <v>29.476860696808348</v>
      </c>
      <c r="AQ28">
        <f t="shared" si="2"/>
        <v>21.574282691950376</v>
      </c>
      <c r="AR28">
        <f t="shared" si="3"/>
        <v>17.54677429626954</v>
      </c>
    </row>
    <row r="29" spans="1:51" x14ac:dyDescent="0.3">
      <c r="M29" t="s">
        <v>45</v>
      </c>
      <c r="N29">
        <v>4</v>
      </c>
      <c r="O29">
        <v>4</v>
      </c>
      <c r="P29">
        <v>4</v>
      </c>
      <c r="Q29">
        <v>3</v>
      </c>
      <c r="R29">
        <v>4</v>
      </c>
      <c r="S29">
        <v>4</v>
      </c>
      <c r="T29">
        <v>4</v>
      </c>
      <c r="U29">
        <v>4</v>
      </c>
      <c r="V29">
        <v>4</v>
      </c>
      <c r="W29">
        <v>4</v>
      </c>
      <c r="AL29" t="s">
        <v>787</v>
      </c>
      <c r="AM29">
        <v>0.90168552641349464</v>
      </c>
      <c r="AN29">
        <v>0.28816283971238754</v>
      </c>
      <c r="AO29">
        <v>0.15613565595125461</v>
      </c>
      <c r="AP29">
        <f t="shared" si="1"/>
        <v>901.6855264134947</v>
      </c>
      <c r="AQ29">
        <f t="shared" si="2"/>
        <v>288.16283971238755</v>
      </c>
      <c r="AR29">
        <f t="shared" si="3"/>
        <v>156.13565595125462</v>
      </c>
    </row>
    <row r="30" spans="1:51" x14ac:dyDescent="0.3">
      <c r="A30" t="s">
        <v>91</v>
      </c>
      <c r="B30">
        <v>2.8697568855268747</v>
      </c>
      <c r="C30">
        <v>2.0676636970241269</v>
      </c>
      <c r="D30">
        <v>1.6333060259332608</v>
      </c>
      <c r="E30">
        <v>1.7328060720677456</v>
      </c>
      <c r="F30">
        <v>2.1679888801119911</v>
      </c>
      <c r="G30">
        <v>1.8619630862053749</v>
      </c>
      <c r="M30" t="s">
        <v>46</v>
      </c>
      <c r="N30">
        <v>4</v>
      </c>
      <c r="O30">
        <v>4</v>
      </c>
      <c r="P30">
        <v>4</v>
      </c>
      <c r="Q30">
        <v>3</v>
      </c>
      <c r="R30">
        <v>4</v>
      </c>
      <c r="S30">
        <v>4</v>
      </c>
      <c r="T30">
        <v>4</v>
      </c>
      <c r="U30">
        <v>4</v>
      </c>
      <c r="V30">
        <v>4</v>
      </c>
      <c r="W30">
        <v>4</v>
      </c>
      <c r="AL30" t="s">
        <v>788</v>
      </c>
      <c r="AM30">
        <v>5.5458149744075695E-2</v>
      </c>
      <c r="AN30">
        <v>2.0429680752917553E-2</v>
      </c>
      <c r="AO30">
        <v>2.6269260104815648E-2</v>
      </c>
      <c r="AP30">
        <f t="shared" si="1"/>
        <v>55.458149744075698</v>
      </c>
      <c r="AQ30">
        <f t="shared" si="2"/>
        <v>20.429680752917552</v>
      </c>
      <c r="AR30">
        <f t="shared" si="3"/>
        <v>26.269260104815647</v>
      </c>
    </row>
    <row r="31" spans="1:51" x14ac:dyDescent="0.3">
      <c r="M31" t="s">
        <v>47</v>
      </c>
      <c r="N31">
        <v>4</v>
      </c>
      <c r="O31">
        <v>4</v>
      </c>
      <c r="P31">
        <v>4</v>
      </c>
      <c r="Q31">
        <v>3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AL31" t="s">
        <v>789</v>
      </c>
      <c r="AM31">
        <v>2.276045680247247E-3</v>
      </c>
      <c r="AN31">
        <v>9.299038527271028E-3</v>
      </c>
      <c r="AO31">
        <v>2.4670091059312642E-3</v>
      </c>
      <c r="AP31">
        <f t="shared" si="1"/>
        <v>2.2760456802472468</v>
      </c>
      <c r="AQ31">
        <f t="shared" si="2"/>
        <v>9.2990385272710281</v>
      </c>
      <c r="AR31">
        <f t="shared" si="3"/>
        <v>2.4670091059312642</v>
      </c>
    </row>
    <row r="32" spans="1:51" x14ac:dyDescent="0.3">
      <c r="M32" t="s">
        <v>48</v>
      </c>
      <c r="N32">
        <v>4</v>
      </c>
      <c r="O32">
        <v>4</v>
      </c>
      <c r="P32">
        <v>4</v>
      </c>
      <c r="Q32">
        <v>3</v>
      </c>
      <c r="R32">
        <v>4</v>
      </c>
      <c r="S32">
        <v>4</v>
      </c>
      <c r="T32">
        <v>4</v>
      </c>
      <c r="U32">
        <v>4</v>
      </c>
      <c r="V32">
        <v>4</v>
      </c>
      <c r="W32">
        <v>4</v>
      </c>
      <c r="AM32" t="s">
        <v>790</v>
      </c>
      <c r="AN32" t="s">
        <v>790</v>
      </c>
      <c r="AO32" t="s">
        <v>790</v>
      </c>
      <c r="AP32" t="s">
        <v>791</v>
      </c>
      <c r="AQ32" t="s">
        <v>791</v>
      </c>
      <c r="AR32" t="s">
        <v>791</v>
      </c>
    </row>
    <row r="33" spans="1:23" x14ac:dyDescent="0.3">
      <c r="A33" t="s">
        <v>92</v>
      </c>
      <c r="B33">
        <v>0.52841969295246005</v>
      </c>
      <c r="C33">
        <v>0.82016967907219052</v>
      </c>
      <c r="D33">
        <v>0.64524907300730472</v>
      </c>
      <c r="E33">
        <v>0.36838088856941975</v>
      </c>
      <c r="F33">
        <v>1.2933772845448845</v>
      </c>
      <c r="G33">
        <v>0.67556511770551775</v>
      </c>
      <c r="M33" t="s">
        <v>49</v>
      </c>
      <c r="N33">
        <v>4</v>
      </c>
      <c r="O33">
        <v>4</v>
      </c>
      <c r="P33">
        <v>4</v>
      </c>
      <c r="Q33">
        <v>3</v>
      </c>
      <c r="R33">
        <v>4</v>
      </c>
      <c r="S33">
        <v>4</v>
      </c>
      <c r="T33">
        <v>4</v>
      </c>
      <c r="U33">
        <v>4</v>
      </c>
      <c r="V33">
        <v>4</v>
      </c>
      <c r="W33">
        <v>4</v>
      </c>
    </row>
    <row r="34" spans="1:23" x14ac:dyDescent="0.3">
      <c r="M34" t="s">
        <v>50</v>
      </c>
      <c r="N34">
        <v>4</v>
      </c>
      <c r="O34">
        <v>4</v>
      </c>
      <c r="P34">
        <v>4</v>
      </c>
      <c r="Q34">
        <v>3</v>
      </c>
      <c r="R34">
        <v>4</v>
      </c>
      <c r="S34">
        <v>4</v>
      </c>
      <c r="T34">
        <v>4</v>
      </c>
      <c r="U34">
        <v>4</v>
      </c>
      <c r="V34">
        <v>4</v>
      </c>
      <c r="W34">
        <v>4</v>
      </c>
    </row>
    <row r="35" spans="1:23" x14ac:dyDescent="0.3">
      <c r="M35" t="s">
        <v>508</v>
      </c>
      <c r="N35">
        <v>4</v>
      </c>
      <c r="O35">
        <v>4</v>
      </c>
      <c r="P35">
        <v>4</v>
      </c>
      <c r="Q35">
        <v>4</v>
      </c>
      <c r="R35">
        <v>4</v>
      </c>
      <c r="S35">
        <v>4</v>
      </c>
      <c r="T35">
        <v>4</v>
      </c>
      <c r="U35">
        <v>4</v>
      </c>
      <c r="V35">
        <v>4</v>
      </c>
    </row>
    <row r="36" spans="1:23" x14ac:dyDescent="0.3">
      <c r="A36" t="s">
        <v>84</v>
      </c>
      <c r="B36">
        <v>1.4173228261764198E-2</v>
      </c>
      <c r="C36">
        <v>0.38725398545317519</v>
      </c>
      <c r="D36">
        <v>3.0196303032955103</v>
      </c>
      <c r="E36">
        <v>1.674012400726279E-2</v>
      </c>
      <c r="F36">
        <v>0.31803426445963495</v>
      </c>
      <c r="G36">
        <v>0.759228991110239</v>
      </c>
    </row>
    <row r="37" spans="1:23" x14ac:dyDescent="0.3">
      <c r="A37" t="s">
        <v>85</v>
      </c>
      <c r="B37">
        <v>2.9868471507640496E-3</v>
      </c>
      <c r="C37">
        <v>0.14757923240387832</v>
      </c>
      <c r="D37">
        <v>0.101807769214862</v>
      </c>
      <c r="E37">
        <v>1.6209915123950166E-3</v>
      </c>
      <c r="F37">
        <v>0.16410573740603721</v>
      </c>
      <c r="G37">
        <v>0.56274770744283586</v>
      </c>
      <c r="M37" t="s">
        <v>51</v>
      </c>
      <c r="N37">
        <v>0.10231874812648724</v>
      </c>
      <c r="O37">
        <v>0.62613257357077501</v>
      </c>
      <c r="P37">
        <v>0.57386895487784195</v>
      </c>
      <c r="Q37">
        <v>0</v>
      </c>
      <c r="R37">
        <v>3.2793600486119331E-2</v>
      </c>
      <c r="S37">
        <v>0</v>
      </c>
      <c r="T37">
        <v>0</v>
      </c>
      <c r="U37">
        <v>4.9263900751606388E-2</v>
      </c>
      <c r="V37">
        <v>1.0830102341384554E-2</v>
      </c>
      <c r="W37">
        <v>0</v>
      </c>
    </row>
    <row r="38" spans="1:23" x14ac:dyDescent="0.3">
      <c r="A38" t="s">
        <v>86</v>
      </c>
      <c r="B38">
        <v>0.61304215296885323</v>
      </c>
      <c r="C38">
        <v>0.11777361323427472</v>
      </c>
      <c r="D38">
        <v>0.13899366925019885</v>
      </c>
      <c r="E38">
        <v>0.31280795987291377</v>
      </c>
      <c r="F38">
        <v>0.10461242134922924</v>
      </c>
      <c r="G38">
        <v>0.25574110162567337</v>
      </c>
      <c r="M38" t="s">
        <v>52</v>
      </c>
      <c r="N38">
        <v>0</v>
      </c>
      <c r="O38">
        <v>0.32410532914007179</v>
      </c>
      <c r="P38">
        <v>0.26395023182617017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3">
      <c r="A39" t="s">
        <v>87</v>
      </c>
      <c r="B39">
        <v>0.19798165988699415</v>
      </c>
      <c r="C39">
        <v>7.8040959742493393E-2</v>
      </c>
      <c r="D39">
        <v>6.967864771855263E-2</v>
      </c>
      <c r="E39">
        <v>4.3594660650493791E-2</v>
      </c>
      <c r="F39">
        <v>0.35236979151608411</v>
      </c>
      <c r="G39">
        <v>4.0907587942348674E-2</v>
      </c>
      <c r="M39" t="s">
        <v>53</v>
      </c>
      <c r="N39">
        <v>0</v>
      </c>
      <c r="O39">
        <v>0.27168775653066907</v>
      </c>
      <c r="P39">
        <v>0.26485875255566194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3">
      <c r="A40" s="5" t="s">
        <v>93</v>
      </c>
      <c r="B40" s="5"/>
      <c r="C40" s="5"/>
      <c r="D40" s="5">
        <v>0.24743800003543082</v>
      </c>
      <c r="E40" s="5"/>
      <c r="F40" s="5"/>
      <c r="G40" s="5">
        <v>6.221361036290099E-2</v>
      </c>
      <c r="M40" t="s">
        <v>54</v>
      </c>
      <c r="N40">
        <v>0</v>
      </c>
      <c r="O40">
        <v>2.9703637466619592E-2</v>
      </c>
      <c r="P40">
        <v>6.7529884141582175E-2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3">
      <c r="M41" t="s">
        <v>55</v>
      </c>
      <c r="N41">
        <v>0</v>
      </c>
      <c r="O41">
        <v>0.10222378916794231</v>
      </c>
      <c r="P41">
        <v>7.9302010175772805E-2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</row>
    <row r="42" spans="1:23" x14ac:dyDescent="0.3">
      <c r="M42" t="s">
        <v>56</v>
      </c>
      <c r="N42">
        <v>0.10231874812648724</v>
      </c>
      <c r="O42">
        <v>0.80726324744902234</v>
      </c>
      <c r="P42">
        <v>1.1395791386764427</v>
      </c>
      <c r="Q42">
        <v>0</v>
      </c>
      <c r="R42">
        <v>3.2793600486119331E-2</v>
      </c>
      <c r="S42">
        <v>0</v>
      </c>
      <c r="T42">
        <v>0</v>
      </c>
      <c r="U42">
        <v>4.9263900751606388E-2</v>
      </c>
      <c r="V42">
        <v>1.0830102341384554E-2</v>
      </c>
      <c r="W42">
        <v>0</v>
      </c>
    </row>
    <row r="43" spans="1:23" x14ac:dyDescent="0.3">
      <c r="A43" s="2" t="s">
        <v>95</v>
      </c>
      <c r="B43" s="2" t="s">
        <v>1088</v>
      </c>
      <c r="M43" t="s">
        <v>509</v>
      </c>
      <c r="N43">
        <v>0.73698316232087491</v>
      </c>
      <c r="O43">
        <v>0.91399362134537998</v>
      </c>
      <c r="P43">
        <v>1.0111764717704441</v>
      </c>
      <c r="Q43">
        <v>0.4911425450631155</v>
      </c>
      <c r="R43">
        <v>1.0770967062377819</v>
      </c>
      <c r="S43">
        <v>1.3364400315251377</v>
      </c>
      <c r="T43">
        <v>1.0887375630419958</v>
      </c>
      <c r="U43">
        <v>1.0196262604634461</v>
      </c>
      <c r="V43">
        <v>0.16637512766264745</v>
      </c>
      <c r="W43" t="e">
        <v>#DIV/0!</v>
      </c>
    </row>
    <row r="44" spans="1:23" x14ac:dyDescent="0.3">
      <c r="B44">
        <v>2</v>
      </c>
      <c r="K44" t="s">
        <v>32</v>
      </c>
      <c r="W44" s="4"/>
    </row>
    <row r="45" spans="1:23" x14ac:dyDescent="0.3">
      <c r="B45" t="s">
        <v>6</v>
      </c>
      <c r="E45" t="s">
        <v>8</v>
      </c>
      <c r="H45" t="s">
        <v>27</v>
      </c>
      <c r="K45" t="s">
        <v>32</v>
      </c>
      <c r="M45" s="3" t="s">
        <v>57</v>
      </c>
      <c r="N45" s="3"/>
      <c r="O45" s="3"/>
      <c r="P45" s="3">
        <v>1</v>
      </c>
      <c r="Q45" s="3"/>
      <c r="R45" s="3"/>
      <c r="S45" s="3">
        <v>0</v>
      </c>
      <c r="T45" s="3"/>
      <c r="U45" s="3"/>
      <c r="V45" s="3">
        <v>2.9801861825408697E-3</v>
      </c>
      <c r="W45" s="3"/>
    </row>
    <row r="46" spans="1:23" x14ac:dyDescent="0.3">
      <c r="A46" t="s">
        <v>96</v>
      </c>
      <c r="B46" t="s">
        <v>29</v>
      </c>
      <c r="C46" t="s">
        <v>30</v>
      </c>
      <c r="D46" t="s">
        <v>31</v>
      </c>
      <c r="E46" t="s">
        <v>29</v>
      </c>
      <c r="F46" t="s">
        <v>30</v>
      </c>
      <c r="G46" t="s">
        <v>31</v>
      </c>
      <c r="H46" t="s">
        <v>29</v>
      </c>
      <c r="I46" t="s">
        <v>30</v>
      </c>
      <c r="J46" t="s">
        <v>31</v>
      </c>
      <c r="K46" t="s">
        <v>32</v>
      </c>
      <c r="M46" s="3"/>
      <c r="N46" s="3"/>
      <c r="O46" s="3"/>
      <c r="P46" s="3">
        <v>0.3135850332658246</v>
      </c>
      <c r="Q46" s="3"/>
      <c r="R46" s="3"/>
      <c r="S46" s="3">
        <v>0</v>
      </c>
      <c r="T46" s="3"/>
      <c r="U46" s="3"/>
      <c r="V46" s="3">
        <v>2.9801861825408697E-3</v>
      </c>
      <c r="W46" s="3"/>
    </row>
    <row r="47" spans="1:23" x14ac:dyDescent="0.3">
      <c r="A47" t="s">
        <v>97</v>
      </c>
      <c r="B47">
        <v>0.2710074680840574</v>
      </c>
      <c r="C47">
        <v>0.29600724460186228</v>
      </c>
      <c r="D47">
        <v>0.31427927535018851</v>
      </c>
      <c r="E47">
        <v>0.19887225338363079</v>
      </c>
      <c r="F47">
        <v>0.20994838448950398</v>
      </c>
      <c r="G47">
        <v>0.18309406478994511</v>
      </c>
      <c r="H47">
        <v>0.20198878792521407</v>
      </c>
      <c r="I47">
        <v>0.2435976829011112</v>
      </c>
      <c r="J47">
        <v>0.26165473955030177</v>
      </c>
      <c r="K47">
        <v>0.18718488010173503</v>
      </c>
      <c r="R47" s="56">
        <f>R12/O12</f>
        <v>9.0032318286740413E-3</v>
      </c>
      <c r="S47" s="56">
        <f>S12/P12</f>
        <v>0</v>
      </c>
      <c r="U47" s="56">
        <f>U12/O12</f>
        <v>1.6321752007587405E-2</v>
      </c>
      <c r="V47" s="56">
        <f>V12/P12</f>
        <v>2.9801861825408697E-3</v>
      </c>
    </row>
    <row r="48" spans="1:23" x14ac:dyDescent="0.3">
      <c r="A48" t="s">
        <v>98</v>
      </c>
      <c r="B48">
        <v>1.9071049918585364E-2</v>
      </c>
      <c r="C48">
        <v>3.4256244181120284E-2</v>
      </c>
      <c r="D48">
        <v>5.8953721393616695E-2</v>
      </c>
      <c r="E48">
        <v>5.3501763317753429E-2</v>
      </c>
      <c r="F48">
        <v>4.9211834420382294E-2</v>
      </c>
      <c r="G48">
        <v>4.3148565383900751E-2</v>
      </c>
      <c r="H48">
        <v>2.1315345041562999E-2</v>
      </c>
      <c r="I48">
        <v>3.1442179902301623E-2</v>
      </c>
      <c r="J48">
        <v>3.5093548592539082E-2</v>
      </c>
      <c r="K48" t="e">
        <v>#DIV/0!</v>
      </c>
      <c r="M48" s="2" t="s">
        <v>65</v>
      </c>
    </row>
    <row r="49" spans="1:22" x14ac:dyDescent="0.3">
      <c r="A49" t="s">
        <v>99</v>
      </c>
      <c r="B49">
        <v>4</v>
      </c>
      <c r="C49">
        <v>4</v>
      </c>
      <c r="D49">
        <v>4</v>
      </c>
      <c r="E49">
        <v>4</v>
      </c>
      <c r="F49">
        <v>4</v>
      </c>
      <c r="G49">
        <v>4</v>
      </c>
      <c r="H49">
        <v>4</v>
      </c>
      <c r="I49">
        <v>4</v>
      </c>
      <c r="J49">
        <v>4</v>
      </c>
      <c r="K49">
        <v>1</v>
      </c>
      <c r="M49" t="s">
        <v>60</v>
      </c>
      <c r="N49" t="s">
        <v>4</v>
      </c>
    </row>
    <row r="50" spans="1:22" x14ac:dyDescent="0.3">
      <c r="A50" t="s">
        <v>100</v>
      </c>
      <c r="B50">
        <v>5.8360825389494962E-2</v>
      </c>
      <c r="C50">
        <v>2.1701893073515719</v>
      </c>
      <c r="D50">
        <v>3.8866124089222689</v>
      </c>
      <c r="E50">
        <v>5.695233520763264E-2</v>
      </c>
      <c r="F50">
        <v>0.65680400552959617</v>
      </c>
      <c r="G50">
        <v>1.1737431214963148</v>
      </c>
      <c r="H50">
        <v>6.291044973316616E-2</v>
      </c>
      <c r="I50">
        <v>0.65305063311475997</v>
      </c>
      <c r="J50">
        <v>0.83414948586212423</v>
      </c>
      <c r="K50">
        <v>3.3169461036227101</v>
      </c>
      <c r="N50" t="s">
        <v>61</v>
      </c>
      <c r="Q50" t="s">
        <v>62</v>
      </c>
      <c r="T50" t="s">
        <v>63</v>
      </c>
    </row>
    <row r="51" spans="1:22" x14ac:dyDescent="0.3">
      <c r="A51" t="s">
        <v>101</v>
      </c>
      <c r="B51">
        <v>5.4205708802373721E-3</v>
      </c>
      <c r="C51">
        <v>0.22684017517741009</v>
      </c>
      <c r="D51">
        <v>1.8033710528269893</v>
      </c>
      <c r="E51">
        <v>5.4669366320160449E-3</v>
      </c>
      <c r="F51">
        <v>0.17301804818791314</v>
      </c>
      <c r="G51">
        <v>0.57632567942477508</v>
      </c>
      <c r="H51">
        <v>9.0512945508418804E-3</v>
      </c>
      <c r="I51">
        <v>0.1219573536961583</v>
      </c>
      <c r="J51">
        <v>0.31227131190250923</v>
      </c>
      <c r="K51" t="e">
        <v>#DIV/0!</v>
      </c>
      <c r="M51" t="s">
        <v>64</v>
      </c>
      <c r="N51" t="s">
        <v>29</v>
      </c>
      <c r="O51" t="s">
        <v>30</v>
      </c>
      <c r="P51" t="s">
        <v>31</v>
      </c>
      <c r="Q51" t="s">
        <v>29</v>
      </c>
      <c r="R51" t="s">
        <v>30</v>
      </c>
      <c r="S51" t="s">
        <v>31</v>
      </c>
      <c r="T51" t="s">
        <v>29</v>
      </c>
      <c r="U51" t="s">
        <v>30</v>
      </c>
      <c r="V51" t="s">
        <v>31</v>
      </c>
    </row>
    <row r="52" spans="1:22" x14ac:dyDescent="0.3">
      <c r="A52" t="s">
        <v>102</v>
      </c>
      <c r="B52">
        <v>4</v>
      </c>
      <c r="C52">
        <v>4</v>
      </c>
      <c r="D52">
        <v>4</v>
      </c>
      <c r="E52">
        <v>4</v>
      </c>
      <c r="F52">
        <v>4</v>
      </c>
      <c r="G52">
        <v>4</v>
      </c>
      <c r="H52">
        <v>4</v>
      </c>
      <c r="I52">
        <v>4</v>
      </c>
      <c r="J52">
        <v>4</v>
      </c>
      <c r="K52">
        <v>1</v>
      </c>
      <c r="M52">
        <v>1</v>
      </c>
      <c r="N52">
        <v>12.841491626695635</v>
      </c>
      <c r="Q52">
        <v>13.226038482287359</v>
      </c>
      <c r="T52">
        <v>13.176379257578359</v>
      </c>
    </row>
    <row r="53" spans="1:22" x14ac:dyDescent="0.3">
      <c r="A53" t="s">
        <v>103</v>
      </c>
      <c r="B53">
        <v>5.0706796870939857E-3</v>
      </c>
      <c r="C53">
        <v>0.2393807387583905</v>
      </c>
      <c r="D53">
        <v>0.32599628229050387</v>
      </c>
      <c r="E53">
        <v>5.5269311220419431E-3</v>
      </c>
      <c r="F53">
        <v>6.9852254314179962E-2</v>
      </c>
      <c r="G53">
        <v>8.7570871238843287E-2</v>
      </c>
      <c r="H53">
        <v>5.6908848941103329E-3</v>
      </c>
      <c r="I53">
        <v>9.7008677787533429E-2</v>
      </c>
      <c r="J53">
        <v>0.15723648947948266</v>
      </c>
      <c r="K53">
        <v>0.17153982284208924</v>
      </c>
      <c r="M53">
        <v>2</v>
      </c>
      <c r="N53">
        <v>19.445311438569689</v>
      </c>
      <c r="Q53">
        <v>13.281967163774812</v>
      </c>
      <c r="T53">
        <v>16.711214336881369</v>
      </c>
    </row>
    <row r="54" spans="1:22" x14ac:dyDescent="0.3">
      <c r="A54" t="s">
        <v>104</v>
      </c>
      <c r="B54">
        <v>3.4698764738769536E-4</v>
      </c>
      <c r="C54">
        <v>2.6899176192591693E-2</v>
      </c>
      <c r="D54">
        <v>0.11091629948815139</v>
      </c>
      <c r="E54">
        <v>6.9366107219619578E-4</v>
      </c>
      <c r="F54">
        <v>4.7531425897174143E-2</v>
      </c>
      <c r="G54">
        <v>4.0859361505835107E-2</v>
      </c>
      <c r="H54">
        <v>9.6708161000223303E-4</v>
      </c>
      <c r="I54">
        <v>3.2605469273448741E-2</v>
      </c>
      <c r="J54">
        <v>5.2538520209631297E-2</v>
      </c>
      <c r="K54" t="e">
        <v>#DIV/0!</v>
      </c>
      <c r="M54">
        <v>3</v>
      </c>
      <c r="N54">
        <v>13.927433013875886</v>
      </c>
      <c r="Q54">
        <v>15.192313761041509</v>
      </c>
      <c r="T54">
        <v>19.122867202311095</v>
      </c>
    </row>
    <row r="55" spans="1:22" x14ac:dyDescent="0.3">
      <c r="A55" t="s">
        <v>105</v>
      </c>
      <c r="B55">
        <v>4</v>
      </c>
      <c r="C55">
        <v>4</v>
      </c>
      <c r="D55">
        <v>4</v>
      </c>
      <c r="E55">
        <v>4</v>
      </c>
      <c r="F55">
        <v>4</v>
      </c>
      <c r="G55">
        <v>4</v>
      </c>
      <c r="H55">
        <v>4</v>
      </c>
      <c r="I55">
        <v>4</v>
      </c>
      <c r="J55">
        <v>4</v>
      </c>
      <c r="K55">
        <v>1</v>
      </c>
      <c r="M55">
        <v>4</v>
      </c>
      <c r="N55">
        <v>15.848067323461461</v>
      </c>
      <c r="Q55">
        <v>11.142541300452358</v>
      </c>
      <c r="T55">
        <v>19.517552750391594</v>
      </c>
    </row>
    <row r="56" spans="1:22" x14ac:dyDescent="0.3">
      <c r="A56" t="s">
        <v>106</v>
      </c>
      <c r="B56">
        <v>1.5387988429794022E-2</v>
      </c>
      <c r="C56">
        <v>3.0823070815289642E-2</v>
      </c>
      <c r="D56">
        <v>3.5965225741603393E-2</v>
      </c>
      <c r="E56">
        <v>1.872789295132591E-2</v>
      </c>
      <c r="F56">
        <v>3.3853988656045886E-2</v>
      </c>
      <c r="G56">
        <v>4.8442188566464574E-2</v>
      </c>
      <c r="H56">
        <v>2.2172848059208983E-2</v>
      </c>
      <c r="I56">
        <v>3.4134473183327782E-2</v>
      </c>
      <c r="J56">
        <v>4.9834067079065805E-2</v>
      </c>
      <c r="K56">
        <v>0.14731233706024652</v>
      </c>
      <c r="M56">
        <v>5</v>
      </c>
      <c r="O56">
        <v>58.161647333558008</v>
      </c>
      <c r="R56">
        <v>68.670819913423017</v>
      </c>
      <c r="U56">
        <v>45.86755623989206</v>
      </c>
    </row>
    <row r="57" spans="1:22" x14ac:dyDescent="0.3">
      <c r="A57" t="s">
        <v>107</v>
      </c>
      <c r="B57">
        <v>4.0783662657855446E-3</v>
      </c>
      <c r="C57">
        <v>1.0475811026154294E-2</v>
      </c>
      <c r="D57">
        <v>4.5520913604944939E-3</v>
      </c>
      <c r="E57">
        <v>4.4207166008280426E-3</v>
      </c>
      <c r="F57">
        <v>1.0615539457732238E-2</v>
      </c>
      <c r="G57">
        <v>1.8598077054542056E-2</v>
      </c>
      <c r="H57">
        <v>2.6953856094264609E-3</v>
      </c>
      <c r="I57">
        <v>1.0508235340293277E-2</v>
      </c>
      <c r="J57">
        <v>4.9340182118625285E-3</v>
      </c>
      <c r="K57" t="e">
        <v>#DIV/0!</v>
      </c>
      <c r="M57">
        <v>6</v>
      </c>
      <c r="O57">
        <v>32.551462348759117</v>
      </c>
      <c r="R57">
        <v>47.640174937483181</v>
      </c>
      <c r="U57">
        <v>40.397661711529096</v>
      </c>
    </row>
    <row r="58" spans="1:22" x14ac:dyDescent="0.3">
      <c r="A58" t="s">
        <v>108</v>
      </c>
      <c r="B58">
        <v>4</v>
      </c>
      <c r="C58">
        <v>4</v>
      </c>
      <c r="D58">
        <v>4</v>
      </c>
      <c r="E58">
        <v>4</v>
      </c>
      <c r="F58">
        <v>4</v>
      </c>
      <c r="G58">
        <v>4</v>
      </c>
      <c r="H58">
        <v>4</v>
      </c>
      <c r="I58">
        <v>4</v>
      </c>
      <c r="J58">
        <v>4</v>
      </c>
      <c r="K58">
        <v>1</v>
      </c>
      <c r="M58">
        <v>7</v>
      </c>
      <c r="O58">
        <v>27.122705059235916</v>
      </c>
      <c r="R58">
        <v>60.278042929082218</v>
      </c>
      <c r="U58">
        <v>34.938631340465626</v>
      </c>
    </row>
    <row r="59" spans="1:22" x14ac:dyDescent="0.3">
      <c r="A59" t="s">
        <v>86</v>
      </c>
      <c r="B59">
        <v>9.5355249592926818E-3</v>
      </c>
      <c r="C59">
        <v>1.7128122090560142E-2</v>
      </c>
      <c r="D59">
        <v>2.9476860696808348E-2</v>
      </c>
      <c r="E59">
        <v>2.6750881658876714E-2</v>
      </c>
      <c r="F59">
        <v>2.4605917210191147E-2</v>
      </c>
      <c r="G59">
        <v>2.1574282691950376E-2</v>
      </c>
      <c r="H59">
        <v>1.06576725207815E-2</v>
      </c>
      <c r="I59">
        <v>1.5721089951150811E-2</v>
      </c>
      <c r="J59">
        <v>1.7546774296269541E-2</v>
      </c>
      <c r="M59">
        <v>8</v>
      </c>
      <c r="O59">
        <v>41.101808351206572</v>
      </c>
      <c r="R59">
        <v>60.661800555050682</v>
      </c>
      <c r="U59">
        <v>51.669215065526942</v>
      </c>
    </row>
    <row r="60" spans="1:22" x14ac:dyDescent="0.3">
      <c r="A60" t="s">
        <v>84</v>
      </c>
      <c r="B60">
        <v>2.7102854401186861E-3</v>
      </c>
      <c r="C60">
        <v>0.11342008758870505</v>
      </c>
      <c r="D60">
        <v>0.90168552641349464</v>
      </c>
      <c r="E60">
        <v>2.7334683160080224E-3</v>
      </c>
      <c r="F60">
        <v>8.6509024093956569E-2</v>
      </c>
      <c r="G60">
        <v>0.28816283971238754</v>
      </c>
      <c r="H60">
        <v>4.5256472754209402E-3</v>
      </c>
      <c r="I60">
        <v>6.0978676848079151E-2</v>
      </c>
      <c r="J60">
        <v>0.15613565595125461</v>
      </c>
      <c r="M60">
        <v>9</v>
      </c>
      <c r="P60">
        <v>51.016806636410315</v>
      </c>
      <c r="S60">
        <v>52.188292310045263</v>
      </c>
      <c r="V60">
        <v>38.075817144592769</v>
      </c>
    </row>
    <row r="61" spans="1:22" x14ac:dyDescent="0.3">
      <c r="A61" t="s">
        <v>85</v>
      </c>
      <c r="B61">
        <v>1.7349382369384768E-4</v>
      </c>
      <c r="C61">
        <v>1.3449588096295846E-2</v>
      </c>
      <c r="D61">
        <v>5.5458149744075695E-2</v>
      </c>
      <c r="E61">
        <v>3.4683053609809789E-4</v>
      </c>
      <c r="F61">
        <v>2.3765712948587071E-2</v>
      </c>
      <c r="G61">
        <v>2.0429680752917553E-2</v>
      </c>
      <c r="H61">
        <v>4.8354080500111652E-4</v>
      </c>
      <c r="I61">
        <v>1.630273463672437E-2</v>
      </c>
      <c r="J61">
        <v>2.6269260104815648E-2</v>
      </c>
      <c r="M61">
        <v>10</v>
      </c>
      <c r="P61">
        <v>53.580988128568343</v>
      </c>
      <c r="S61">
        <v>31.000541831942883</v>
      </c>
      <c r="V61">
        <v>63.350736104868751</v>
      </c>
    </row>
    <row r="62" spans="1:22" x14ac:dyDescent="0.3">
      <c r="A62" t="s">
        <v>87</v>
      </c>
      <c r="B62">
        <v>2.0391831328927723E-3</v>
      </c>
      <c r="C62">
        <v>5.2379055130771469E-3</v>
      </c>
      <c r="D62">
        <v>2.276045680247247E-3</v>
      </c>
      <c r="E62">
        <v>2.2103583004140213E-3</v>
      </c>
      <c r="F62">
        <v>5.3077697288661189E-3</v>
      </c>
      <c r="G62">
        <v>9.299038527271028E-3</v>
      </c>
      <c r="H62">
        <v>1.3476928047132305E-3</v>
      </c>
      <c r="I62">
        <v>5.2541176701466387E-3</v>
      </c>
      <c r="J62">
        <v>2.4670091059312642E-3</v>
      </c>
      <c r="M62">
        <v>11</v>
      </c>
      <c r="P62">
        <v>32.874499359325483</v>
      </c>
      <c r="S62">
        <v>48.019796068609537</v>
      </c>
      <c r="V62">
        <v>24.869517562960414</v>
      </c>
    </row>
    <row r="63" spans="1:22" x14ac:dyDescent="0.3">
      <c r="B63" t="s">
        <v>0</v>
      </c>
      <c r="E63" t="s">
        <v>2</v>
      </c>
      <c r="H63" t="s">
        <v>3</v>
      </c>
      <c r="M63">
        <v>12</v>
      </c>
      <c r="P63">
        <v>74.310343985177184</v>
      </c>
      <c r="S63">
        <v>56.905953535682471</v>
      </c>
      <c r="V63">
        <v>73.323716347184387</v>
      </c>
    </row>
    <row r="64" spans="1:22" x14ac:dyDescent="0.3">
      <c r="A64" t="s">
        <v>109</v>
      </c>
      <c r="B64" s="5"/>
      <c r="C64" s="5"/>
      <c r="D64" s="5">
        <f>D50/$D$50</f>
        <v>1</v>
      </c>
      <c r="E64" s="5"/>
      <c r="F64" s="5"/>
      <c r="G64" s="5">
        <f>G50/$D$50</f>
        <v>0.30199644266092018</v>
      </c>
      <c r="H64" s="5"/>
      <c r="I64" s="5"/>
      <c r="J64" s="5">
        <f>J50/$D$50</f>
        <v>0.21462121716773611</v>
      </c>
      <c r="M64" s="3" t="s">
        <v>57</v>
      </c>
      <c r="N64" s="3"/>
      <c r="O64" s="3"/>
      <c r="P64" s="3">
        <v>1.06093008675613</v>
      </c>
      <c r="Q64" s="3"/>
      <c r="R64" s="3"/>
      <c r="S64" s="3">
        <v>0.9423644139840347</v>
      </c>
      <c r="T64" s="3"/>
      <c r="U64" s="3"/>
      <c r="V64" s="3">
        <v>1</v>
      </c>
    </row>
    <row r="65" spans="1:22" x14ac:dyDescent="0.3">
      <c r="A65" t="s">
        <v>110</v>
      </c>
      <c r="B65" s="5"/>
      <c r="C65" s="5"/>
      <c r="D65" s="5">
        <f>D60/$D$50</f>
        <v>0.23199779950878249</v>
      </c>
      <c r="E65" s="5"/>
      <c r="F65" s="5"/>
      <c r="G65" s="5">
        <f>G60/$D$50</f>
        <v>7.4142417456103671E-2</v>
      </c>
      <c r="H65" s="5"/>
      <c r="I65" s="5"/>
      <c r="J65" s="5">
        <f>J60/$D$50</f>
        <v>4.0172684982125596E-2</v>
      </c>
      <c r="M65" s="3"/>
      <c r="N65" s="3"/>
      <c r="O65" s="3"/>
      <c r="P65" s="3">
        <v>0.16997230828428594</v>
      </c>
      <c r="Q65" s="3"/>
      <c r="R65" s="3"/>
      <c r="S65" s="3">
        <v>0.11306671651355796</v>
      </c>
      <c r="T65" s="3"/>
      <c r="U65" s="3"/>
      <c r="V65" s="3">
        <v>0.22372848255566705</v>
      </c>
    </row>
    <row r="66" spans="1:22" x14ac:dyDescent="0.3">
      <c r="A66" t="s">
        <v>1421</v>
      </c>
      <c r="G66" s="51">
        <f>G53/D53</f>
        <v>0.2686253678218532</v>
      </c>
      <c r="J66" s="51">
        <f>J53/D53</f>
        <v>0.48232602032978117</v>
      </c>
      <c r="P66" t="s">
        <v>114</v>
      </c>
      <c r="V66" t="s">
        <v>0</v>
      </c>
    </row>
    <row r="67" spans="1:22" x14ac:dyDescent="0.3">
      <c r="P67">
        <f>AVERAGE(P60:P63)</f>
        <v>52.945659527370331</v>
      </c>
      <c r="V67">
        <f>AVERAGE(V60:V63)</f>
        <v>49.90494678990158</v>
      </c>
    </row>
    <row r="68" spans="1:22" x14ac:dyDescent="0.3">
      <c r="P68">
        <f>STDEV(P60:P63)/SQRT(COUNT(P60:P63))</f>
        <v>8.4824590006840381</v>
      </c>
      <c r="V68">
        <f>STDEV(V60:V63)/SQRT(COUNT(V60:V63))</f>
        <v>11.165158017325988</v>
      </c>
    </row>
  </sheetData>
  <mergeCells count="2">
    <mergeCell ref="AM2:AQ2"/>
    <mergeCell ref="AV2:AX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G19" sqref="G1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P391"/>
  <sheetViews>
    <sheetView topLeftCell="U178" workbookViewId="0">
      <selection activeCell="AD246" sqref="AD246"/>
    </sheetView>
  </sheetViews>
  <sheetFormatPr defaultColWidth="8.88671875" defaultRowHeight="13.2" x14ac:dyDescent="0.25"/>
  <cols>
    <col min="1" max="10" width="8.88671875" style="33"/>
    <col min="11" max="11" width="14.109375" style="33" bestFit="1" customWidth="1"/>
    <col min="12" max="18" width="8.88671875" style="33"/>
    <col min="19" max="19" width="5.88671875" style="98" bestFit="1" customWidth="1"/>
    <col min="20" max="20" width="14.109375" style="98" bestFit="1" customWidth="1"/>
    <col min="21" max="21" width="3" style="98" bestFit="1" customWidth="1"/>
    <col min="22" max="22" width="10.33203125" style="98" bestFit="1" customWidth="1"/>
    <col min="23" max="23" width="12.33203125" style="98" bestFit="1" customWidth="1"/>
    <col min="24" max="24" width="13.109375" style="98" bestFit="1" customWidth="1"/>
    <col min="25" max="25" width="12" style="98" bestFit="1" customWidth="1"/>
    <col min="26" max="26" width="5" style="98" bestFit="1" customWidth="1"/>
    <col min="27" max="27" width="12" style="98" bestFit="1" customWidth="1"/>
    <col min="28" max="28" width="8.88671875" style="98"/>
    <col min="29" max="29" width="8.88671875" style="33"/>
    <col min="30" max="30" width="5.88671875" style="33" bestFit="1" customWidth="1"/>
    <col min="31" max="31" width="14.109375" style="33" bestFit="1" customWidth="1"/>
    <col min="32" max="32" width="3" style="33" bestFit="1" customWidth="1"/>
    <col min="33" max="33" width="7" style="33" bestFit="1" customWidth="1"/>
    <col min="34" max="34" width="10.33203125" style="33" bestFit="1" customWidth="1"/>
    <col min="35" max="35" width="12.33203125" style="33" bestFit="1" customWidth="1"/>
    <col min="36" max="36" width="12" style="33" bestFit="1" customWidth="1"/>
    <col min="37" max="37" width="13.109375" style="33" bestFit="1" customWidth="1"/>
    <col min="38" max="38" width="12" style="33" bestFit="1" customWidth="1"/>
    <col min="39" max="16384" width="8.88671875" style="33"/>
  </cols>
  <sheetData>
    <row r="1" spans="1:42" ht="14.4" x14ac:dyDescent="0.3">
      <c r="S1" s="98" t="s">
        <v>792</v>
      </c>
      <c r="AD1" s="33" t="s">
        <v>793</v>
      </c>
    </row>
    <row r="2" spans="1:42" x14ac:dyDescent="0.25">
      <c r="A2" s="33" t="s">
        <v>794</v>
      </c>
      <c r="B2" s="33" t="s">
        <v>397</v>
      </c>
      <c r="C2" s="33" t="s">
        <v>398</v>
      </c>
      <c r="D2" s="33" t="s">
        <v>399</v>
      </c>
      <c r="E2" s="33" t="s">
        <v>795</v>
      </c>
      <c r="F2" s="33" t="s">
        <v>796</v>
      </c>
      <c r="G2" s="33" t="s">
        <v>797</v>
      </c>
      <c r="H2" s="33" t="s">
        <v>798</v>
      </c>
      <c r="J2" s="33" t="s">
        <v>794</v>
      </c>
      <c r="K2" s="33" t="s">
        <v>397</v>
      </c>
      <c r="L2" s="33" t="s">
        <v>398</v>
      </c>
      <c r="M2" s="33" t="s">
        <v>399</v>
      </c>
      <c r="N2" s="33" t="s">
        <v>795</v>
      </c>
      <c r="O2" s="33" t="s">
        <v>796</v>
      </c>
      <c r="P2" s="33" t="s">
        <v>797</v>
      </c>
      <c r="Q2" s="33" t="s">
        <v>798</v>
      </c>
      <c r="S2" s="98" t="s">
        <v>794</v>
      </c>
      <c r="T2" s="98" t="s">
        <v>397</v>
      </c>
      <c r="U2" s="98" t="s">
        <v>398</v>
      </c>
      <c r="V2" s="98" t="s">
        <v>399</v>
      </c>
      <c r="W2" s="98" t="s">
        <v>795</v>
      </c>
      <c r="X2" s="98" t="s">
        <v>797</v>
      </c>
      <c r="Y2" s="98" t="s">
        <v>798</v>
      </c>
      <c r="Z2" s="99" t="s">
        <v>400</v>
      </c>
      <c r="AA2" s="99" t="s">
        <v>68</v>
      </c>
      <c r="AB2" s="99" t="s">
        <v>799</v>
      </c>
      <c r="AD2" s="33" t="s">
        <v>794</v>
      </c>
      <c r="AE2" s="33" t="s">
        <v>397</v>
      </c>
      <c r="AF2" s="33" t="s">
        <v>398</v>
      </c>
      <c r="AG2" s="33" t="s">
        <v>800</v>
      </c>
      <c r="AH2" s="33" t="s">
        <v>399</v>
      </c>
      <c r="AI2" s="33" t="s">
        <v>783</v>
      </c>
      <c r="AJ2" s="33" t="s">
        <v>68</v>
      </c>
      <c r="AK2" s="33" t="s">
        <v>784</v>
      </c>
      <c r="AL2" s="33" t="s">
        <v>785</v>
      </c>
      <c r="AM2" s="33" t="s">
        <v>801</v>
      </c>
      <c r="AN2" s="33" t="s">
        <v>802</v>
      </c>
      <c r="AO2" s="33" t="s">
        <v>803</v>
      </c>
      <c r="AP2" s="33" t="s">
        <v>804</v>
      </c>
    </row>
    <row r="3" spans="1:42" x14ac:dyDescent="0.25">
      <c r="A3" s="33">
        <v>1</v>
      </c>
      <c r="B3" s="33" t="s">
        <v>805</v>
      </c>
      <c r="C3" s="33">
        <v>1</v>
      </c>
      <c r="D3" s="33" t="s">
        <v>29</v>
      </c>
      <c r="E3" s="33">
        <v>0.1948359468460463</v>
      </c>
      <c r="F3" s="33">
        <v>8.9851652775539553E-3</v>
      </c>
      <c r="G3" s="33">
        <v>3.6565928919237291E-3</v>
      </c>
      <c r="H3" s="33">
        <v>1.7775252839170707E-2</v>
      </c>
      <c r="J3" s="33">
        <v>2</v>
      </c>
      <c r="K3" s="33" t="s">
        <v>27</v>
      </c>
      <c r="L3" s="33">
        <v>3</v>
      </c>
      <c r="M3" s="33" t="s">
        <v>29</v>
      </c>
      <c r="N3" s="33">
        <v>0.22839169725755695</v>
      </c>
      <c r="O3" s="33">
        <v>5.7915561472859513E-2</v>
      </c>
      <c r="P3" s="33">
        <v>4.5011684664682944E-3</v>
      </c>
      <c r="Q3" s="33">
        <v>2.5258655654074477E-2</v>
      </c>
      <c r="S3" s="98">
        <v>2</v>
      </c>
      <c r="T3" s="98" t="s">
        <v>27</v>
      </c>
      <c r="U3" s="98">
        <v>9</v>
      </c>
      <c r="V3" s="98" t="s">
        <v>31</v>
      </c>
      <c r="W3" s="98">
        <v>0.22009934194648567</v>
      </c>
      <c r="X3" s="98">
        <v>0.13607305409916881</v>
      </c>
      <c r="Y3" s="98">
        <v>4.963634486658694E-2</v>
      </c>
      <c r="Z3" s="98" t="s">
        <v>115</v>
      </c>
      <c r="AA3" s="98">
        <v>0.8439885985542992</v>
      </c>
      <c r="AB3" s="98">
        <f>LN(AA3+1)</f>
        <v>0.61193094211870336</v>
      </c>
      <c r="AD3" s="33">
        <v>2</v>
      </c>
      <c r="AE3" s="33" t="s">
        <v>27</v>
      </c>
      <c r="AF3" s="33">
        <v>3</v>
      </c>
      <c r="AG3" s="33" t="s">
        <v>493</v>
      </c>
      <c r="AH3" s="33" t="s">
        <v>29</v>
      </c>
      <c r="AI3" s="33">
        <v>228.39169725755696</v>
      </c>
      <c r="AJ3" s="33">
        <v>57.915561472859515</v>
      </c>
      <c r="AK3" s="33">
        <v>4.501168466468294</v>
      </c>
      <c r="AL3" s="33">
        <v>25.258655654074477</v>
      </c>
      <c r="AM3" s="33">
        <f>LN(AI3)</f>
        <v>5.4310621253591043</v>
      </c>
      <c r="AN3" s="33">
        <f t="shared" ref="AN3:AP18" si="0">LN(AJ3)</f>
        <v>4.0589861131117182</v>
      </c>
      <c r="AO3" s="33">
        <f t="shared" si="0"/>
        <v>1.504337022285831</v>
      </c>
      <c r="AP3" s="33">
        <f t="shared" si="0"/>
        <v>3.2291688951606639</v>
      </c>
    </row>
    <row r="4" spans="1:42" x14ac:dyDescent="0.25">
      <c r="A4" s="33">
        <v>1</v>
      </c>
      <c r="B4" s="33" t="s">
        <v>805</v>
      </c>
      <c r="C4" s="33">
        <v>2</v>
      </c>
      <c r="D4" s="33" t="s">
        <v>29</v>
      </c>
      <c r="E4" s="33">
        <v>0.1171736471694461</v>
      </c>
      <c r="F4" s="33">
        <v>9.6650477599250842E-3</v>
      </c>
      <c r="G4" s="33">
        <v>3.6541597620776394E-3</v>
      </c>
      <c r="H4" s="33">
        <v>2.480096221801887E-2</v>
      </c>
      <c r="J4" s="33">
        <v>2</v>
      </c>
      <c r="K4" s="33" t="s">
        <v>27</v>
      </c>
      <c r="L4" s="33">
        <v>4</v>
      </c>
      <c r="M4" s="33" t="s">
        <v>29</v>
      </c>
      <c r="N4" s="33">
        <v>0.1808602959496568</v>
      </c>
      <c r="O4" s="33">
        <v>6.5467686569014125E-2</v>
      </c>
      <c r="P4" s="33">
        <v>6.5982511013646383E-3</v>
      </c>
      <c r="Q4" s="33">
        <v>1.960058020783715E-2</v>
      </c>
      <c r="S4" s="98">
        <v>2</v>
      </c>
      <c r="T4" s="98" t="s">
        <v>27</v>
      </c>
      <c r="U4" s="98">
        <v>10</v>
      </c>
      <c r="V4" s="98" t="s">
        <v>31</v>
      </c>
      <c r="W4" s="98">
        <v>0.24700300081032289</v>
      </c>
      <c r="X4" s="98">
        <v>0.20961709124160133</v>
      </c>
      <c r="Y4" s="98">
        <v>4.8537192362574463E-2</v>
      </c>
      <c r="Z4" s="98" t="s">
        <v>115</v>
      </c>
      <c r="AA4" s="98">
        <v>1.2265088648315259</v>
      </c>
      <c r="AB4" s="98">
        <f t="shared" ref="AB4:AB14" si="1">LN(AA4+1)</f>
        <v>0.80043482728147419</v>
      </c>
      <c r="AD4" s="33">
        <v>2</v>
      </c>
      <c r="AE4" s="33" t="s">
        <v>27</v>
      </c>
      <c r="AF4" s="33">
        <v>4</v>
      </c>
      <c r="AG4" s="33" t="s">
        <v>493</v>
      </c>
      <c r="AH4" s="33" t="s">
        <v>29</v>
      </c>
      <c r="AI4" s="33">
        <v>180.8602959496568</v>
      </c>
      <c r="AJ4" s="33">
        <v>65.46768656901412</v>
      </c>
      <c r="AK4" s="33">
        <v>6.5982511013646388</v>
      </c>
      <c r="AL4" s="33">
        <v>19.600580207837151</v>
      </c>
      <c r="AM4" s="33">
        <f t="shared" ref="AM4:AP38" si="2">LN(AI4)</f>
        <v>5.1977248876576549</v>
      </c>
      <c r="AN4" s="33">
        <f t="shared" si="0"/>
        <v>4.1815566860873323</v>
      </c>
      <c r="AO4" s="33">
        <f t="shared" si="0"/>
        <v>1.886804629276025</v>
      </c>
      <c r="AP4" s="33">
        <f t="shared" si="0"/>
        <v>2.9755591682389988</v>
      </c>
    </row>
    <row r="5" spans="1:42" x14ac:dyDescent="0.25">
      <c r="A5" s="33">
        <v>1</v>
      </c>
      <c r="B5" s="33" t="s">
        <v>805</v>
      </c>
      <c r="C5" s="33">
        <v>3</v>
      </c>
      <c r="D5" s="33" t="s">
        <v>29</v>
      </c>
      <c r="E5" s="33">
        <v>0.1948502433592923</v>
      </c>
      <c r="F5" s="33">
        <v>8.5814208060569098E-3</v>
      </c>
      <c r="G5" s="33">
        <v>3.2489884637756034E-3</v>
      </c>
      <c r="H5" s="33">
        <v>3.0117211358774577E-2</v>
      </c>
      <c r="J5" s="33">
        <v>2</v>
      </c>
      <c r="K5" s="33" t="s">
        <v>27</v>
      </c>
      <c r="L5" s="33">
        <v>1</v>
      </c>
      <c r="M5" s="33" t="s">
        <v>29</v>
      </c>
      <c r="N5" s="33">
        <v>0.20949049608055578</v>
      </c>
      <c r="O5" s="33">
        <v>5.3850210362977949E-2</v>
      </c>
      <c r="P5" s="33">
        <v>5.3186687862897897E-3</v>
      </c>
      <c r="Q5" s="33">
        <v>2.0254049486641165E-2</v>
      </c>
      <c r="S5" s="98">
        <v>2</v>
      </c>
      <c r="T5" s="98" t="s">
        <v>27</v>
      </c>
      <c r="U5" s="98">
        <v>11</v>
      </c>
      <c r="V5" s="98" t="s">
        <v>31</v>
      </c>
      <c r="W5" s="98">
        <v>0.29907296961487828</v>
      </c>
      <c r="X5" s="98">
        <v>0.18959671980809759</v>
      </c>
      <c r="Y5" s="98">
        <v>4.4657020894083327E-2</v>
      </c>
      <c r="Z5" s="98" t="s">
        <v>115</v>
      </c>
      <c r="AA5" s="98">
        <v>0.80277886602102533</v>
      </c>
      <c r="AB5" s="98">
        <f t="shared" si="1"/>
        <v>0.58932928890177849</v>
      </c>
      <c r="AD5" s="33">
        <v>2</v>
      </c>
      <c r="AE5" s="33" t="s">
        <v>27</v>
      </c>
      <c r="AF5" s="33">
        <v>1</v>
      </c>
      <c r="AG5" s="33" t="s">
        <v>493</v>
      </c>
      <c r="AH5" s="33" t="s">
        <v>29</v>
      </c>
      <c r="AI5" s="33">
        <v>209.49049608055577</v>
      </c>
      <c r="AJ5" s="33">
        <v>53.850210362977947</v>
      </c>
      <c r="AK5" s="33">
        <v>5.3186687862897895</v>
      </c>
      <c r="AL5" s="33">
        <v>20.254049486641165</v>
      </c>
      <c r="AM5" s="33">
        <f t="shared" si="2"/>
        <v>5.3446783735625631</v>
      </c>
      <c r="AN5" s="33">
        <f t="shared" si="0"/>
        <v>3.9862063100567533</v>
      </c>
      <c r="AO5" s="33">
        <f t="shared" si="0"/>
        <v>1.6712230439002511</v>
      </c>
      <c r="AP5" s="33">
        <f t="shared" si="0"/>
        <v>3.0083547482092299</v>
      </c>
    </row>
    <row r="6" spans="1:42" x14ac:dyDescent="0.25">
      <c r="A6" s="33">
        <v>1</v>
      </c>
      <c r="B6" s="33" t="s">
        <v>805</v>
      </c>
      <c r="C6" s="33">
        <v>4</v>
      </c>
      <c r="D6" s="33" t="s">
        <v>29</v>
      </c>
      <c r="E6" s="33">
        <v>0.17738383513375564</v>
      </c>
      <c r="F6" s="33">
        <v>7.0512714596532421E-3</v>
      </c>
      <c r="G6" s="33">
        <v>2.4148214221683677E-3</v>
      </c>
      <c r="H6" s="33">
        <v>2.1276016028572608E-2</v>
      </c>
      <c r="J6" s="33">
        <v>2</v>
      </c>
      <c r="K6" s="33" t="s">
        <v>27</v>
      </c>
      <c r="L6" s="33">
        <v>2</v>
      </c>
      <c r="M6" s="33" t="s">
        <v>29</v>
      </c>
      <c r="N6" s="33">
        <v>0.18921266241308676</v>
      </c>
      <c r="O6" s="33">
        <v>7.4408340527813033E-2</v>
      </c>
      <c r="P6" s="33">
        <v>6.3454512223186082E-3</v>
      </c>
      <c r="Q6" s="33">
        <v>2.3578106888283139E-2</v>
      </c>
      <c r="S6" s="98">
        <v>2</v>
      </c>
      <c r="T6" s="98" t="s">
        <v>27</v>
      </c>
      <c r="U6" s="98">
        <v>12</v>
      </c>
      <c r="V6" s="98" t="s">
        <v>31</v>
      </c>
      <c r="W6" s="98">
        <v>0.28044364582952025</v>
      </c>
      <c r="X6" s="98">
        <v>9.3659092769062952E-2</v>
      </c>
      <c r="Y6" s="98">
        <v>5.6505710193018463E-2</v>
      </c>
      <c r="Z6" s="98" t="s">
        <v>115</v>
      </c>
      <c r="AA6" s="98">
        <v>0.46332161404164618</v>
      </c>
      <c r="AB6" s="98">
        <f t="shared" si="1"/>
        <v>0.38070892975932435</v>
      </c>
      <c r="AD6" s="33">
        <v>2</v>
      </c>
      <c r="AE6" s="33" t="s">
        <v>27</v>
      </c>
      <c r="AF6" s="33">
        <v>2</v>
      </c>
      <c r="AG6" s="33" t="s">
        <v>493</v>
      </c>
      <c r="AH6" s="33" t="s">
        <v>29</v>
      </c>
      <c r="AI6" s="33">
        <v>189.21266241308678</v>
      </c>
      <c r="AJ6" s="33">
        <v>74.408340527813039</v>
      </c>
      <c r="AK6" s="33">
        <v>6.3454512223186086</v>
      </c>
      <c r="AL6" s="33">
        <v>23.578106888283138</v>
      </c>
      <c r="AM6" s="33">
        <f t="shared" si="2"/>
        <v>5.2428715804517259</v>
      </c>
      <c r="AN6" s="33">
        <f t="shared" si="0"/>
        <v>4.3095680394243319</v>
      </c>
      <c r="AO6" s="33">
        <f t="shared" si="0"/>
        <v>1.8477382132664479</v>
      </c>
      <c r="AP6" s="33">
        <f t="shared" si="0"/>
        <v>3.1603186072502418</v>
      </c>
    </row>
    <row r="7" spans="1:42" x14ac:dyDescent="0.25">
      <c r="A7" s="33">
        <v>1</v>
      </c>
      <c r="B7" s="33" t="s">
        <v>806</v>
      </c>
      <c r="C7" s="33">
        <v>1</v>
      </c>
      <c r="D7" s="33" t="s">
        <v>29</v>
      </c>
      <c r="E7" s="33">
        <v>0.17431474328008933</v>
      </c>
      <c r="F7" s="33">
        <v>9.3286501691876283E-3</v>
      </c>
      <c r="G7" s="33">
        <v>4.2223824788408014E-3</v>
      </c>
      <c r="H7" s="33">
        <v>2.1747288236264616E-2</v>
      </c>
      <c r="J7" s="33">
        <v>2</v>
      </c>
      <c r="K7" s="33" t="s">
        <v>807</v>
      </c>
      <c r="L7" s="33">
        <v>3</v>
      </c>
      <c r="M7" s="33" t="s">
        <v>29</v>
      </c>
      <c r="N7" s="33">
        <v>0.282744211247481</v>
      </c>
      <c r="O7" s="33">
        <v>5.4763483054362454E-2</v>
      </c>
      <c r="P7" s="33">
        <v>6.4866260839357226E-3</v>
      </c>
      <c r="Q7" s="33">
        <v>1.5035181832898344E-2</v>
      </c>
      <c r="S7" s="98">
        <v>2</v>
      </c>
      <c r="T7" s="98" t="s">
        <v>8</v>
      </c>
      <c r="U7" s="98">
        <v>9</v>
      </c>
      <c r="V7" s="98" t="s">
        <v>31</v>
      </c>
      <c r="W7" s="98">
        <v>0.12526322331596298</v>
      </c>
      <c r="X7" s="98">
        <v>5.2376230825862131E-2</v>
      </c>
      <c r="Y7" s="98">
        <v>6.4497489158294063E-2</v>
      </c>
      <c r="Z7" s="98" t="s">
        <v>113</v>
      </c>
      <c r="AA7" s="98">
        <v>0.3616928890217363</v>
      </c>
      <c r="AB7" s="98">
        <f t="shared" si="1"/>
        <v>0.30872869700193523</v>
      </c>
      <c r="AD7" s="33">
        <v>2</v>
      </c>
      <c r="AE7" s="33" t="s">
        <v>27</v>
      </c>
      <c r="AF7" s="33">
        <v>5</v>
      </c>
      <c r="AG7" s="33" t="s">
        <v>493</v>
      </c>
      <c r="AH7" s="33" t="s">
        <v>30</v>
      </c>
      <c r="AI7" s="33">
        <v>263.13608210528332</v>
      </c>
      <c r="AJ7" s="33">
        <v>638.38050651438618</v>
      </c>
      <c r="AK7" s="33">
        <v>88.678727949602731</v>
      </c>
      <c r="AL7" s="33">
        <v>46.847341862197439</v>
      </c>
      <c r="AM7" s="33">
        <f t="shared" si="2"/>
        <v>5.5726713208144734</v>
      </c>
      <c r="AN7" s="33">
        <f t="shared" si="0"/>
        <v>6.458934510760856</v>
      </c>
      <c r="AO7" s="33">
        <f t="shared" si="0"/>
        <v>4.4850200403692124</v>
      </c>
      <c r="AP7" s="33">
        <f t="shared" si="0"/>
        <v>3.8468942698751878</v>
      </c>
    </row>
    <row r="8" spans="1:42" x14ac:dyDescent="0.25">
      <c r="A8" s="33">
        <v>1</v>
      </c>
      <c r="B8" s="33" t="s">
        <v>806</v>
      </c>
      <c r="C8" s="33">
        <v>2</v>
      </c>
      <c r="D8" s="33" t="s">
        <v>29</v>
      </c>
      <c r="E8" s="33">
        <v>0.18772871988166256</v>
      </c>
      <c r="F8" s="33">
        <v>8.4146780666495419E-3</v>
      </c>
      <c r="G8" s="33">
        <v>3.808753185616688E-3</v>
      </c>
      <c r="H8" s="33">
        <v>4.6514202755236933E-2</v>
      </c>
      <c r="J8" s="33">
        <v>2</v>
      </c>
      <c r="K8" s="33" t="s">
        <v>807</v>
      </c>
      <c r="L8" s="33">
        <v>4</v>
      </c>
      <c r="M8" s="33" t="s">
        <v>29</v>
      </c>
      <c r="N8" s="33">
        <v>0.32200812407545792</v>
      </c>
      <c r="O8" s="33">
        <v>5.6298006024934254E-2</v>
      </c>
      <c r="P8" s="33">
        <v>4.4823714171406065E-3</v>
      </c>
      <c r="Q8" s="33">
        <v>3.0230435947912832E-2</v>
      </c>
      <c r="S8" s="98">
        <v>2</v>
      </c>
      <c r="T8" s="98" t="s">
        <v>8</v>
      </c>
      <c r="U8" s="98">
        <v>10</v>
      </c>
      <c r="V8" s="98" t="s">
        <v>31</v>
      </c>
      <c r="W8" s="98">
        <v>0.20902754921262201</v>
      </c>
      <c r="X8" s="98">
        <v>0.14660894413686931</v>
      </c>
      <c r="Y8" s="98">
        <v>6.4260711670536014E-2</v>
      </c>
      <c r="Z8" s="98" t="s">
        <v>113</v>
      </c>
      <c r="AA8" s="98">
        <v>1.7184549631280115</v>
      </c>
      <c r="AB8" s="98">
        <f t="shared" si="1"/>
        <v>1.0000636906569738</v>
      </c>
      <c r="AD8" s="33">
        <v>2</v>
      </c>
      <c r="AE8" s="33" t="s">
        <v>27</v>
      </c>
      <c r="AF8" s="33">
        <v>6</v>
      </c>
      <c r="AG8" s="33" t="s">
        <v>493</v>
      </c>
      <c r="AH8" s="33" t="s">
        <v>30</v>
      </c>
      <c r="AI8" s="33">
        <v>196.71803741030755</v>
      </c>
      <c r="AJ8" s="33">
        <v>626.44364217364989</v>
      </c>
      <c r="AK8" s="33">
        <v>54.415567366381495</v>
      </c>
      <c r="AL8" s="33">
        <v>22.200429160536832</v>
      </c>
      <c r="AM8" s="33">
        <f t="shared" si="2"/>
        <v>5.2817714212940574</v>
      </c>
      <c r="AN8" s="33">
        <f t="shared" si="0"/>
        <v>6.4400588136635255</v>
      </c>
      <c r="AO8" s="33">
        <f t="shared" si="0"/>
        <v>3.9966502777477428</v>
      </c>
      <c r="AP8" s="33">
        <f t="shared" si="0"/>
        <v>3.1001116202470946</v>
      </c>
    </row>
    <row r="9" spans="1:42" x14ac:dyDescent="0.25">
      <c r="A9" s="33">
        <v>1</v>
      </c>
      <c r="B9" s="33" t="s">
        <v>806</v>
      </c>
      <c r="C9" s="33">
        <v>3</v>
      </c>
      <c r="D9" s="33" t="s">
        <v>29</v>
      </c>
      <c r="E9" s="33">
        <v>0.38576899322115293</v>
      </c>
      <c r="F9" s="33">
        <v>9.4692865737572157E-3</v>
      </c>
      <c r="G9" s="33">
        <v>4.0552082954514101E-3</v>
      </c>
      <c r="H9" s="33">
        <v>3.1365121543019216E-2</v>
      </c>
      <c r="J9" s="33">
        <v>2</v>
      </c>
      <c r="K9" s="33" t="s">
        <v>807</v>
      </c>
      <c r="L9" s="33">
        <v>1</v>
      </c>
      <c r="M9" s="33" t="s">
        <v>29</v>
      </c>
      <c r="N9" s="33">
        <v>0.28350993597984842</v>
      </c>
      <c r="O9" s="33">
        <v>5.779660092000273E-2</v>
      </c>
      <c r="P9" s="33">
        <v>4.1916946658701586E-3</v>
      </c>
      <c r="Q9" s="33">
        <v>2.8174290746545708E-2</v>
      </c>
      <c r="S9" s="98">
        <v>2</v>
      </c>
      <c r="T9" s="98" t="s">
        <v>8</v>
      </c>
      <c r="U9" s="98">
        <v>11</v>
      </c>
      <c r="V9" s="98" t="s">
        <v>31</v>
      </c>
      <c r="W9" s="98">
        <v>0.17602401669196663</v>
      </c>
      <c r="X9" s="98">
        <v>7.5489677180582498E-2</v>
      </c>
      <c r="Y9" s="98">
        <v>3.5798963224036508E-2</v>
      </c>
      <c r="Z9" s="98" t="s">
        <v>113</v>
      </c>
      <c r="AA9" s="98">
        <v>1.2595458975392242</v>
      </c>
      <c r="AB9" s="98">
        <f t="shared" si="1"/>
        <v>0.81516386280262032</v>
      </c>
      <c r="AD9" s="33">
        <v>2</v>
      </c>
      <c r="AE9" s="33" t="s">
        <v>27</v>
      </c>
      <c r="AF9" s="33">
        <v>7</v>
      </c>
      <c r="AG9" s="33" t="s">
        <v>493</v>
      </c>
      <c r="AH9" s="33" t="s">
        <v>30</v>
      </c>
      <c r="AI9" s="33">
        <v>254.75733492074659</v>
      </c>
      <c r="AJ9" s="33">
        <v>820.05473353385446</v>
      </c>
      <c r="AK9" s="33">
        <v>124.6161024740673</v>
      </c>
      <c r="AL9" s="33">
        <v>30.075775557412982</v>
      </c>
      <c r="AM9" s="33">
        <f t="shared" si="2"/>
        <v>5.5403114643114808</v>
      </c>
      <c r="AN9" s="33">
        <f t="shared" si="0"/>
        <v>6.7093710862427534</v>
      </c>
      <c r="AO9" s="33">
        <f t="shared" si="0"/>
        <v>4.825237831342668</v>
      </c>
      <c r="AP9" s="33">
        <f t="shared" si="0"/>
        <v>3.4037200489734052</v>
      </c>
    </row>
    <row r="10" spans="1:42" x14ac:dyDescent="0.25">
      <c r="A10" s="33">
        <v>1</v>
      </c>
      <c r="B10" s="33" t="s">
        <v>806</v>
      </c>
      <c r="C10" s="33">
        <v>4</v>
      </c>
      <c r="D10" s="33" t="s">
        <v>29</v>
      </c>
      <c r="E10" s="33">
        <v>0.28559237159623341</v>
      </c>
      <c r="F10" s="33">
        <v>1.243363089597849E-2</v>
      </c>
      <c r="G10" s="33">
        <v>4.1982711505251296E-3</v>
      </c>
      <c r="H10" s="33">
        <v>5.0819676916633853E-2</v>
      </c>
      <c r="J10" s="33">
        <v>2</v>
      </c>
      <c r="K10" s="33" t="s">
        <v>807</v>
      </c>
      <c r="L10" s="33">
        <v>2</v>
      </c>
      <c r="M10" s="33" t="s">
        <v>29</v>
      </c>
      <c r="N10" s="33">
        <v>0.36376904543650462</v>
      </c>
      <c r="O10" s="33">
        <v>5.8758708470490362E-2</v>
      </c>
      <c r="P10" s="33">
        <v>4.5420561137792057E-3</v>
      </c>
      <c r="Q10" s="33">
        <v>1.8653351293661503E-2</v>
      </c>
      <c r="S10" s="98">
        <v>2</v>
      </c>
      <c r="T10" s="98" t="s">
        <v>8</v>
      </c>
      <c r="U10" s="98">
        <v>12</v>
      </c>
      <c r="V10" s="98" t="s">
        <v>31</v>
      </c>
      <c r="W10" s="98">
        <v>0.22206146993922887</v>
      </c>
      <c r="X10" s="98">
        <v>7.5808632812059254E-2</v>
      </c>
      <c r="Y10" s="98">
        <v>2.9211590212991728E-2</v>
      </c>
      <c r="Z10" s="98" t="s">
        <v>113</v>
      </c>
      <c r="AA10" s="98">
        <v>1.3552787362962877</v>
      </c>
      <c r="AB10" s="98">
        <f t="shared" si="1"/>
        <v>0.85665907982594547</v>
      </c>
      <c r="AD10" s="33">
        <v>2</v>
      </c>
      <c r="AE10" s="33" t="s">
        <v>27</v>
      </c>
      <c r="AF10" s="33">
        <v>8</v>
      </c>
      <c r="AG10" s="33" t="s">
        <v>493</v>
      </c>
      <c r="AH10" s="33" t="s">
        <v>30</v>
      </c>
      <c r="AI10" s="33">
        <v>259.77927716810734</v>
      </c>
      <c r="AJ10" s="33">
        <v>527.32365023714942</v>
      </c>
      <c r="AK10" s="33">
        <v>120.3243133600822</v>
      </c>
      <c r="AL10" s="33">
        <v>37.414346153163883</v>
      </c>
      <c r="AM10" s="33">
        <f t="shared" si="2"/>
        <v>5.5598323364981992</v>
      </c>
      <c r="AN10" s="33">
        <f t="shared" si="0"/>
        <v>6.2678144971087546</v>
      </c>
      <c r="AO10" s="33">
        <f t="shared" si="0"/>
        <v>4.7901907086287991</v>
      </c>
      <c r="AP10" s="33">
        <f t="shared" si="0"/>
        <v>3.6220542178527992</v>
      </c>
    </row>
    <row r="11" spans="1:42" x14ac:dyDescent="0.25">
      <c r="A11" s="33">
        <v>1</v>
      </c>
      <c r="B11" s="33" t="s">
        <v>808</v>
      </c>
      <c r="C11" s="33">
        <v>1</v>
      </c>
      <c r="D11" s="33" t="s">
        <v>29</v>
      </c>
      <c r="E11" s="33">
        <v>0.20203497995734995</v>
      </c>
      <c r="F11" s="33">
        <v>1.1287265204477332E-2</v>
      </c>
      <c r="G11" s="33">
        <v>3.4199583867059497E-3</v>
      </c>
      <c r="H11" s="33">
        <v>2.6968164822052679E-2</v>
      </c>
      <c r="J11" s="33">
        <v>2</v>
      </c>
      <c r="K11" s="33" t="s">
        <v>8</v>
      </c>
      <c r="L11" s="33">
        <v>1</v>
      </c>
      <c r="M11" s="33" t="s">
        <v>29</v>
      </c>
      <c r="N11" s="33">
        <v>0.19734079124529902</v>
      </c>
      <c r="O11" s="33">
        <v>5.2773983112373982E-2</v>
      </c>
      <c r="P11" s="33">
        <v>6.1557861402044035E-3</v>
      </c>
      <c r="Q11" s="33">
        <v>2.4221681619219955E-2</v>
      </c>
      <c r="S11" s="98">
        <v>2</v>
      </c>
      <c r="T11" s="98" t="s">
        <v>6</v>
      </c>
      <c r="U11" s="98">
        <v>9</v>
      </c>
      <c r="V11" s="98" t="s">
        <v>31</v>
      </c>
      <c r="W11" s="98">
        <v>0.23603711373428626</v>
      </c>
      <c r="X11" s="98">
        <v>0.25164049030295227</v>
      </c>
      <c r="Y11" s="98">
        <v>3.2990520460278387E-2</v>
      </c>
      <c r="Z11" s="98" t="s">
        <v>0</v>
      </c>
      <c r="AA11" s="98">
        <v>6.470547559259523</v>
      </c>
      <c r="AB11" s="98">
        <f t="shared" si="1"/>
        <v>2.0109682975640237</v>
      </c>
      <c r="AD11" s="33">
        <v>2</v>
      </c>
      <c r="AE11" s="33" t="s">
        <v>27</v>
      </c>
      <c r="AF11" s="33">
        <v>9</v>
      </c>
      <c r="AG11" s="33" t="s">
        <v>493</v>
      </c>
      <c r="AH11" s="33" t="s">
        <v>31</v>
      </c>
      <c r="AI11" s="33">
        <v>220.09934194648568</v>
      </c>
      <c r="AJ11" s="33">
        <v>843.98859855429919</v>
      </c>
      <c r="AK11" s="33">
        <v>136.07305409916881</v>
      </c>
      <c r="AL11" s="33">
        <v>49.636344866586938</v>
      </c>
      <c r="AM11" s="33">
        <f t="shared" si="2"/>
        <v>5.3940789987346056</v>
      </c>
      <c r="AN11" s="33">
        <f t="shared" si="0"/>
        <v>6.7381389856827916</v>
      </c>
      <c r="AO11" s="33">
        <f t="shared" si="0"/>
        <v>4.9131919040098122</v>
      </c>
      <c r="AP11" s="33">
        <f t="shared" si="0"/>
        <v>3.9047233248007784</v>
      </c>
    </row>
    <row r="12" spans="1:42" x14ac:dyDescent="0.25">
      <c r="A12" s="33">
        <v>1</v>
      </c>
      <c r="B12" s="33" t="s">
        <v>808</v>
      </c>
      <c r="C12" s="33">
        <v>2</v>
      </c>
      <c r="D12" s="33" t="s">
        <v>29</v>
      </c>
      <c r="E12" s="33">
        <v>0.11514215276488446</v>
      </c>
      <c r="F12" s="33">
        <v>1.0355127073242673E-2</v>
      </c>
      <c r="G12" s="33">
        <v>3.6393090490936179E-3</v>
      </c>
      <c r="H12" s="33">
        <v>1.7771721016897449E-2</v>
      </c>
      <c r="J12" s="33">
        <v>2</v>
      </c>
      <c r="K12" s="33" t="s">
        <v>8</v>
      </c>
      <c r="L12" s="33">
        <v>4</v>
      </c>
      <c r="M12" s="33" t="s">
        <v>29</v>
      </c>
      <c r="N12" s="33">
        <v>0.13999575535180409</v>
      </c>
      <c r="O12" s="33">
        <v>6.4647015489652015E-2</v>
      </c>
      <c r="P12" s="33">
        <v>6.0725451717437246E-3</v>
      </c>
      <c r="Q12" s="33">
        <v>1.8218856642123461E-2</v>
      </c>
      <c r="S12" s="98">
        <v>2</v>
      </c>
      <c r="T12" s="98" t="s">
        <v>6</v>
      </c>
      <c r="U12" s="98">
        <v>10</v>
      </c>
      <c r="V12" s="98" t="s">
        <v>31</v>
      </c>
      <c r="W12" s="98">
        <v>0.34840512763549364</v>
      </c>
      <c r="X12" s="98">
        <v>0.47973878283168336</v>
      </c>
      <c r="Y12" s="98">
        <v>3.4571422192640949E-2</v>
      </c>
      <c r="Z12" s="98" t="s">
        <v>0</v>
      </c>
      <c r="AA12" s="98">
        <v>3.0624735987696696</v>
      </c>
      <c r="AB12" s="98">
        <f t="shared" si="1"/>
        <v>1.4017920488703497</v>
      </c>
      <c r="AD12" s="33">
        <v>2</v>
      </c>
      <c r="AE12" s="33" t="s">
        <v>27</v>
      </c>
      <c r="AF12" s="33">
        <v>10</v>
      </c>
      <c r="AG12" s="33" t="s">
        <v>493</v>
      </c>
      <c r="AH12" s="33" t="s">
        <v>31</v>
      </c>
      <c r="AI12" s="33">
        <v>247.0030008103229</v>
      </c>
      <c r="AJ12" s="33">
        <v>1226.5088648315259</v>
      </c>
      <c r="AK12" s="33">
        <v>209.61709124160132</v>
      </c>
      <c r="AL12" s="33">
        <v>48.537192362574466</v>
      </c>
      <c r="AM12" s="33">
        <f t="shared" si="2"/>
        <v>5.5094004855838259</v>
      </c>
      <c r="AN12" s="33">
        <f t="shared" si="0"/>
        <v>7.111927091419286</v>
      </c>
      <c r="AO12" s="33">
        <f t="shared" si="0"/>
        <v>5.3452824913057162</v>
      </c>
      <c r="AP12" s="33">
        <f t="shared" si="0"/>
        <v>3.8823303568986209</v>
      </c>
    </row>
    <row r="13" spans="1:42" x14ac:dyDescent="0.25">
      <c r="A13" s="33">
        <v>1</v>
      </c>
      <c r="B13" s="33" t="s">
        <v>808</v>
      </c>
      <c r="C13" s="33">
        <v>3</v>
      </c>
      <c r="D13" s="33" t="s">
        <v>29</v>
      </c>
      <c r="E13" s="33">
        <v>0.19437037780365263</v>
      </c>
      <c r="F13" s="33">
        <v>5.912619556689017E-3</v>
      </c>
      <c r="G13" s="33">
        <v>2.5825086541503496E-3</v>
      </c>
      <c r="H13" s="33">
        <v>5.5347377510156073E-2</v>
      </c>
      <c r="J13" s="33">
        <v>2</v>
      </c>
      <c r="K13" s="33" t="s">
        <v>8</v>
      </c>
      <c r="L13" s="33">
        <v>2</v>
      </c>
      <c r="M13" s="33" t="s">
        <v>29</v>
      </c>
      <c r="N13" s="33">
        <v>0.18849318398007409</v>
      </c>
      <c r="O13" s="33">
        <v>5.3348476721552927E-2</v>
      </c>
      <c r="P13" s="33">
        <v>4.7655487651890593E-3</v>
      </c>
      <c r="Q13" s="33">
        <v>1.3428071682205323E-2</v>
      </c>
      <c r="S13" s="98">
        <v>2</v>
      </c>
      <c r="T13" s="98" t="s">
        <v>6</v>
      </c>
      <c r="U13" s="98">
        <v>11</v>
      </c>
      <c r="V13" s="98" t="s">
        <v>31</v>
      </c>
      <c r="W13" s="98">
        <v>0.30342018700012668</v>
      </c>
      <c r="X13" s="98">
        <v>0.33421227707102891</v>
      </c>
      <c r="Y13" s="98">
        <v>4.2722833014272557E-2</v>
      </c>
      <c r="Z13" s="98" t="s">
        <v>0</v>
      </c>
      <c r="AA13" s="98">
        <v>3.6594294307441304</v>
      </c>
      <c r="AB13" s="98">
        <f t="shared" si="1"/>
        <v>1.5388930008867174</v>
      </c>
      <c r="AD13" s="33">
        <v>2</v>
      </c>
      <c r="AE13" s="33" t="s">
        <v>27</v>
      </c>
      <c r="AF13" s="33">
        <v>11</v>
      </c>
      <c r="AG13" s="33" t="s">
        <v>493</v>
      </c>
      <c r="AH13" s="33" t="s">
        <v>31</v>
      </c>
      <c r="AI13" s="33">
        <v>299.07296961487828</v>
      </c>
      <c r="AJ13" s="33">
        <v>802.77886602102535</v>
      </c>
      <c r="AK13" s="33">
        <v>189.59671980809759</v>
      </c>
      <c r="AL13" s="33">
        <v>44.657020894083324</v>
      </c>
      <c r="AM13" s="33">
        <f t="shared" si="2"/>
        <v>5.7006875891511291</v>
      </c>
      <c r="AN13" s="33">
        <f t="shared" si="0"/>
        <v>6.6880792912406193</v>
      </c>
      <c r="AO13" s="33">
        <f t="shared" si="0"/>
        <v>5.2448992890810615</v>
      </c>
      <c r="AP13" s="33">
        <f t="shared" si="0"/>
        <v>3.7990115378297515</v>
      </c>
    </row>
    <row r="14" spans="1:42" x14ac:dyDescent="0.25">
      <c r="A14" s="33">
        <v>1</v>
      </c>
      <c r="B14" s="33" t="s">
        <v>808</v>
      </c>
      <c r="C14" s="33">
        <v>4</v>
      </c>
      <c r="D14" s="33" t="s">
        <v>29</v>
      </c>
      <c r="E14" s="33">
        <v>0.34888123394991416</v>
      </c>
      <c r="F14" s="33">
        <v>1.23848430044775E-2</v>
      </c>
      <c r="G14" s="33">
        <v>3.4075203426775138E-3</v>
      </c>
      <c r="H14" s="33">
        <v>2.3550698953324362E-2</v>
      </c>
      <c r="J14" s="33">
        <v>2</v>
      </c>
      <c r="K14" s="33" t="s">
        <v>8</v>
      </c>
      <c r="L14" s="33">
        <v>3</v>
      </c>
      <c r="M14" s="33" t="s">
        <v>29</v>
      </c>
      <c r="N14" s="33">
        <v>0.26965928295734604</v>
      </c>
      <c r="O14" s="33">
        <v>5.7039865506951642E-2</v>
      </c>
      <c r="P14" s="33">
        <v>5.1138444110305856E-3</v>
      </c>
      <c r="Q14" s="33">
        <v>1.9042961861754908E-2</v>
      </c>
      <c r="S14" s="98">
        <v>2</v>
      </c>
      <c r="T14" s="98" t="s">
        <v>6</v>
      </c>
      <c r="U14" s="98">
        <v>12</v>
      </c>
      <c r="V14" s="98" t="s">
        <v>31</v>
      </c>
      <c r="W14" s="98">
        <v>0.36925467303084758</v>
      </c>
      <c r="X14" s="98">
        <v>0.23839357895635102</v>
      </c>
      <c r="Y14" s="98">
        <v>3.3576127299221686E-2</v>
      </c>
      <c r="Z14" s="98" t="s">
        <v>0</v>
      </c>
      <c r="AA14" s="98">
        <v>2.3539990469157539</v>
      </c>
      <c r="AB14" s="98">
        <f t="shared" si="1"/>
        <v>1.2101533792375163</v>
      </c>
      <c r="AD14" s="33">
        <v>2</v>
      </c>
      <c r="AE14" s="33" t="s">
        <v>27</v>
      </c>
      <c r="AF14" s="33">
        <v>12</v>
      </c>
      <c r="AG14" s="33" t="s">
        <v>493</v>
      </c>
      <c r="AH14" s="33" t="s">
        <v>31</v>
      </c>
      <c r="AI14" s="33">
        <v>280.44364582952022</v>
      </c>
      <c r="AJ14" s="33">
        <v>463.32161404164617</v>
      </c>
      <c r="AK14" s="33">
        <v>93.659092769062951</v>
      </c>
      <c r="AL14" s="33">
        <v>56.505710193018466</v>
      </c>
      <c r="AM14" s="33">
        <f t="shared" si="2"/>
        <v>5.6363727986447927</v>
      </c>
      <c r="AN14" s="33">
        <f t="shared" si="0"/>
        <v>6.1384214437014473</v>
      </c>
      <c r="AO14" s="33">
        <f t="shared" si="0"/>
        <v>4.5396615172795149</v>
      </c>
      <c r="AP14" s="33">
        <f t="shared" si="0"/>
        <v>4.0343416984087943</v>
      </c>
    </row>
    <row r="15" spans="1:42" x14ac:dyDescent="0.25">
      <c r="A15" s="33">
        <v>1</v>
      </c>
      <c r="B15" s="33" t="s">
        <v>6</v>
      </c>
      <c r="C15" s="33">
        <v>1</v>
      </c>
      <c r="D15" s="33" t="s">
        <v>29</v>
      </c>
      <c r="E15" s="33">
        <v>0.20305404321338996</v>
      </c>
      <c r="F15" s="33">
        <v>6.572545433711433E-3</v>
      </c>
      <c r="G15" s="33">
        <v>2.8860177454393008E-3</v>
      </c>
      <c r="H15" s="33">
        <v>3.1858108920160805E-2</v>
      </c>
      <c r="J15" s="33">
        <v>2</v>
      </c>
      <c r="K15" s="33" t="s">
        <v>6</v>
      </c>
      <c r="L15" s="33">
        <v>3</v>
      </c>
      <c r="M15" s="33" t="s">
        <v>29</v>
      </c>
      <c r="N15" s="33">
        <v>0.28276152886777156</v>
      </c>
      <c r="O15" s="33">
        <v>5.2294285463902287E-2</v>
      </c>
      <c r="P15" s="33">
        <v>4.7199710135968258E-3</v>
      </c>
      <c r="Q15" s="33">
        <v>1.9196560792346419E-2</v>
      </c>
      <c r="AD15" s="33">
        <v>2</v>
      </c>
      <c r="AE15" s="33" t="s">
        <v>8</v>
      </c>
      <c r="AF15" s="33">
        <v>1</v>
      </c>
      <c r="AG15" s="33" t="s">
        <v>492</v>
      </c>
      <c r="AH15" s="33" t="s">
        <v>29</v>
      </c>
      <c r="AI15" s="33">
        <v>197.34079124529902</v>
      </c>
      <c r="AJ15" s="33">
        <v>52.773983112373983</v>
      </c>
      <c r="AK15" s="33">
        <v>6.1557861402044036</v>
      </c>
      <c r="AL15" s="33">
        <v>24.221681619219954</v>
      </c>
      <c r="AM15" s="33">
        <f t="shared" si="2"/>
        <v>5.2849321389745398</v>
      </c>
      <c r="AN15" s="33">
        <f t="shared" si="0"/>
        <v>3.96601832519013</v>
      </c>
      <c r="AO15" s="33">
        <f t="shared" si="0"/>
        <v>1.8173924753154189</v>
      </c>
      <c r="AP15" s="33">
        <f t="shared" si="0"/>
        <v>3.187248166731238</v>
      </c>
    </row>
    <row r="16" spans="1:42" x14ac:dyDescent="0.25">
      <c r="A16" s="33">
        <v>1</v>
      </c>
      <c r="B16" s="33" t="s">
        <v>6</v>
      </c>
      <c r="C16" s="33">
        <v>2</v>
      </c>
      <c r="D16" s="33" t="s">
        <v>29</v>
      </c>
      <c r="E16" s="33">
        <v>0.21010787215876051</v>
      </c>
      <c r="F16" s="33">
        <v>1.0656275289223598E-2</v>
      </c>
      <c r="G16" s="33">
        <v>2.6625731230130122E-3</v>
      </c>
      <c r="H16" s="33">
        <v>2.6343417595607103E-2</v>
      </c>
      <c r="J16" s="33">
        <v>2</v>
      </c>
      <c r="K16" s="33" t="s">
        <v>6</v>
      </c>
      <c r="L16" s="33">
        <v>4</v>
      </c>
      <c r="M16" s="33" t="s">
        <v>29</v>
      </c>
      <c r="N16" s="33">
        <v>0.25421120867801328</v>
      </c>
      <c r="O16" s="33">
        <v>5.6887076241349949E-2</v>
      </c>
      <c r="P16" s="33">
        <v>4.9607167271134203E-3</v>
      </c>
      <c r="Q16" s="33">
        <v>1.1507846175693042E-2</v>
      </c>
      <c r="AD16" s="33">
        <v>2</v>
      </c>
      <c r="AE16" s="33" t="s">
        <v>8</v>
      </c>
      <c r="AF16" s="33">
        <v>4</v>
      </c>
      <c r="AG16" s="33" t="s">
        <v>492</v>
      </c>
      <c r="AH16" s="33" t="s">
        <v>29</v>
      </c>
      <c r="AI16" s="33">
        <v>139.99575535180409</v>
      </c>
      <c r="AJ16" s="33">
        <v>64.64701548965202</v>
      </c>
      <c r="AK16" s="33">
        <v>6.0725451717437249</v>
      </c>
      <c r="AL16" s="33">
        <v>18.218856642123459</v>
      </c>
      <c r="AM16" s="33">
        <f t="shared" si="2"/>
        <v>4.9416121032339912</v>
      </c>
      <c r="AN16" s="33">
        <f t="shared" si="0"/>
        <v>4.1689419400324255</v>
      </c>
      <c r="AO16" s="33">
        <f t="shared" si="0"/>
        <v>1.8037778206057122</v>
      </c>
      <c r="AP16" s="33">
        <f t="shared" si="0"/>
        <v>2.9024571369606513</v>
      </c>
    </row>
    <row r="17" spans="1:42" x14ac:dyDescent="0.25">
      <c r="A17" s="33">
        <v>1</v>
      </c>
      <c r="B17" s="33" t="s">
        <v>6</v>
      </c>
      <c r="C17" s="33">
        <v>3</v>
      </c>
      <c r="D17" s="33" t="s">
        <v>29</v>
      </c>
      <c r="E17" s="33">
        <v>0.16216690350380156</v>
      </c>
      <c r="F17" s="33">
        <v>1.1726765236466539E-2</v>
      </c>
      <c r="G17" s="33">
        <v>2.9185168862609287E-3</v>
      </c>
      <c r="H17" s="33">
        <v>4.6815871494306466E-2</v>
      </c>
      <c r="J17" s="33">
        <v>2</v>
      </c>
      <c r="K17" s="33" t="s">
        <v>6</v>
      </c>
      <c r="L17" s="33">
        <v>1</v>
      </c>
      <c r="M17" s="33" t="s">
        <v>29</v>
      </c>
      <c r="N17" s="33">
        <v>0.29166872556123125</v>
      </c>
      <c r="O17" s="33">
        <v>5.89103377582329E-2</v>
      </c>
      <c r="P17" s="33">
        <v>5.5459682330885034E-3</v>
      </c>
      <c r="Q17" s="33">
        <v>1.2235049044731074E-2</v>
      </c>
      <c r="S17" s="100" t="s">
        <v>809</v>
      </c>
      <c r="AD17" s="33">
        <v>2</v>
      </c>
      <c r="AE17" s="33" t="s">
        <v>8</v>
      </c>
      <c r="AF17" s="33">
        <v>2</v>
      </c>
      <c r="AG17" s="33" t="s">
        <v>492</v>
      </c>
      <c r="AH17" s="33" t="s">
        <v>29</v>
      </c>
      <c r="AI17" s="33">
        <v>188.49318398007409</v>
      </c>
      <c r="AJ17" s="33">
        <v>53.348476721552927</v>
      </c>
      <c r="AK17" s="33">
        <v>4.7655487651890596</v>
      </c>
      <c r="AL17" s="33">
        <v>13.428071682205323</v>
      </c>
      <c r="AM17" s="33">
        <f t="shared" si="2"/>
        <v>5.2390618469774024</v>
      </c>
      <c r="AN17" s="33">
        <f t="shared" si="0"/>
        <v>3.9768454247919194</v>
      </c>
      <c r="AO17" s="33">
        <f t="shared" si="0"/>
        <v>1.5614126963070019</v>
      </c>
      <c r="AP17" s="33">
        <f t="shared" si="0"/>
        <v>2.5973474173672666</v>
      </c>
    </row>
    <row r="18" spans="1:42" x14ac:dyDescent="0.25">
      <c r="A18" s="33">
        <v>1</v>
      </c>
      <c r="B18" s="33" t="s">
        <v>805</v>
      </c>
      <c r="C18" s="33">
        <v>5</v>
      </c>
      <c r="D18" s="33" t="s">
        <v>30</v>
      </c>
      <c r="E18" s="33">
        <v>0.3192192027941384</v>
      </c>
      <c r="F18" s="33">
        <v>1.7105382772454403</v>
      </c>
      <c r="G18" s="33">
        <v>0.11385273525652104</v>
      </c>
      <c r="H18" s="33">
        <v>2.2765818429531296E-2</v>
      </c>
      <c r="J18" s="33">
        <v>2</v>
      </c>
      <c r="K18" s="33" t="s">
        <v>6</v>
      </c>
      <c r="L18" s="33">
        <v>2</v>
      </c>
      <c r="M18" s="33" t="s">
        <v>29</v>
      </c>
      <c r="N18" s="33">
        <v>0.25538840922921358</v>
      </c>
      <c r="O18" s="33">
        <v>6.5351602094494726E-2</v>
      </c>
      <c r="P18" s="33">
        <v>5.0560627745771932E-3</v>
      </c>
      <c r="Q18" s="33">
        <v>1.8612497706405547E-2</v>
      </c>
      <c r="S18" s="100" t="s">
        <v>243</v>
      </c>
      <c r="AD18" s="33">
        <v>2</v>
      </c>
      <c r="AE18" s="33" t="s">
        <v>8</v>
      </c>
      <c r="AF18" s="33">
        <v>3</v>
      </c>
      <c r="AG18" s="33" t="s">
        <v>492</v>
      </c>
      <c r="AH18" s="33" t="s">
        <v>29</v>
      </c>
      <c r="AI18" s="33">
        <v>269.65928295734602</v>
      </c>
      <c r="AJ18" s="33">
        <v>57.039865506951642</v>
      </c>
      <c r="AK18" s="33">
        <v>5.1138444110305858</v>
      </c>
      <c r="AL18" s="33">
        <v>19.042961861754907</v>
      </c>
      <c r="AM18" s="33">
        <f t="shared" si="2"/>
        <v>5.5971592471404117</v>
      </c>
      <c r="AN18" s="33">
        <f t="shared" si="0"/>
        <v>4.0437504182307435</v>
      </c>
      <c r="AO18" s="33">
        <f t="shared" si="0"/>
        <v>1.6319514522823131</v>
      </c>
      <c r="AP18" s="33">
        <f t="shared" si="0"/>
        <v>2.9466975772311415</v>
      </c>
    </row>
    <row r="19" spans="1:42" x14ac:dyDescent="0.25">
      <c r="A19" s="33">
        <v>1</v>
      </c>
      <c r="B19" s="33" t="s">
        <v>805</v>
      </c>
      <c r="C19" s="33">
        <v>6</v>
      </c>
      <c r="D19" s="33" t="s">
        <v>30</v>
      </c>
      <c r="E19" s="33">
        <v>0.34225490036561895</v>
      </c>
      <c r="F19" s="33">
        <v>1.8870311814433858</v>
      </c>
      <c r="G19" s="33">
        <v>0.13605287307766187</v>
      </c>
      <c r="H19" s="33">
        <v>6.0528242184406639E-2</v>
      </c>
      <c r="J19" s="33">
        <v>2</v>
      </c>
      <c r="K19" s="33" t="s">
        <v>27</v>
      </c>
      <c r="L19" s="33">
        <v>5</v>
      </c>
      <c r="M19" s="33" t="s">
        <v>30</v>
      </c>
      <c r="N19" s="33">
        <v>0.26313608210528333</v>
      </c>
      <c r="O19" s="33">
        <v>0.63838050651438616</v>
      </c>
      <c r="P19" s="33">
        <v>8.8678727949602729E-2</v>
      </c>
      <c r="Q19" s="33">
        <v>4.6847341862197439E-2</v>
      </c>
      <c r="S19" s="100" t="s">
        <v>269</v>
      </c>
      <c r="AD19" s="33">
        <v>2</v>
      </c>
      <c r="AE19" s="33" t="s">
        <v>8</v>
      </c>
      <c r="AF19" s="33">
        <v>5</v>
      </c>
      <c r="AG19" s="33" t="s">
        <v>492</v>
      </c>
      <c r="AH19" s="33" t="s">
        <v>30</v>
      </c>
      <c r="AI19" s="33">
        <v>266.96214121633517</v>
      </c>
      <c r="AJ19" s="33">
        <v>686.61209187641691</v>
      </c>
      <c r="AK19" s="33">
        <v>136.11420287953027</v>
      </c>
      <c r="AL19" s="33">
        <v>18.332312068112795</v>
      </c>
      <c r="AM19" s="33">
        <f t="shared" si="2"/>
        <v>5.587106855149397</v>
      </c>
      <c r="AN19" s="33">
        <f t="shared" si="2"/>
        <v>6.5317694921071068</v>
      </c>
      <c r="AO19" s="33">
        <f t="shared" si="2"/>
        <v>4.9134942604179095</v>
      </c>
      <c r="AP19" s="33">
        <f t="shared" si="2"/>
        <v>2.9086651896370936</v>
      </c>
    </row>
    <row r="20" spans="1:42" x14ac:dyDescent="0.25">
      <c r="A20" s="33">
        <v>1</v>
      </c>
      <c r="B20" s="33" t="s">
        <v>805</v>
      </c>
      <c r="C20" s="33">
        <v>7</v>
      </c>
      <c r="D20" s="33" t="s">
        <v>30</v>
      </c>
      <c r="E20" s="33">
        <v>0.30578349954538087</v>
      </c>
      <c r="F20" s="33">
        <v>2.0458875161515016</v>
      </c>
      <c r="G20" s="33">
        <v>0.21045485200785813</v>
      </c>
      <c r="H20" s="33">
        <v>2.177722967622351E-2</v>
      </c>
      <c r="J20" s="33">
        <v>2</v>
      </c>
      <c r="K20" s="33" t="s">
        <v>27</v>
      </c>
      <c r="L20" s="33">
        <v>6</v>
      </c>
      <c r="M20" s="33" t="s">
        <v>30</v>
      </c>
      <c r="N20" s="33">
        <v>0.19671803741030755</v>
      </c>
      <c r="O20" s="33">
        <v>0.62644364217364989</v>
      </c>
      <c r="P20" s="33">
        <v>5.4415567366381493E-2</v>
      </c>
      <c r="Q20" s="33">
        <v>2.2200429160536831E-2</v>
      </c>
      <c r="S20" s="100" t="s">
        <v>244</v>
      </c>
      <c r="AD20" s="33">
        <v>2</v>
      </c>
      <c r="AE20" s="33" t="s">
        <v>8</v>
      </c>
      <c r="AF20" s="33">
        <v>6</v>
      </c>
      <c r="AG20" s="33" t="s">
        <v>492</v>
      </c>
      <c r="AH20" s="33" t="s">
        <v>30</v>
      </c>
      <c r="AI20" s="33">
        <v>234.81619605159207</v>
      </c>
      <c r="AJ20" s="33">
        <v>672.37095463320247</v>
      </c>
      <c r="AK20" s="33">
        <v>51.838292332780341</v>
      </c>
      <c r="AL20" s="33">
        <v>35.811532144472288</v>
      </c>
      <c r="AM20" s="33">
        <f t="shared" si="2"/>
        <v>5.4588030636482836</v>
      </c>
      <c r="AN20" s="33">
        <f t="shared" si="2"/>
        <v>6.5108102040416798</v>
      </c>
      <c r="AO20" s="33">
        <f t="shared" si="2"/>
        <v>3.9481291103899587</v>
      </c>
      <c r="AP20" s="33">
        <f t="shared" si="2"/>
        <v>3.5782699684754777</v>
      </c>
    </row>
    <row r="21" spans="1:42" x14ac:dyDescent="0.25">
      <c r="A21" s="33">
        <v>1</v>
      </c>
      <c r="B21" s="33" t="s">
        <v>805</v>
      </c>
      <c r="C21" s="33">
        <v>8</v>
      </c>
      <c r="D21" s="33" t="s">
        <v>30</v>
      </c>
      <c r="E21" s="33">
        <v>0.20636870403067203</v>
      </c>
      <c r="F21" s="33">
        <v>1.5603118749158673</v>
      </c>
      <c r="G21" s="33">
        <v>6.1345524028934728E-2</v>
      </c>
      <c r="H21" s="33">
        <v>2.6813871882803583E-2</v>
      </c>
      <c r="J21" s="33">
        <v>2</v>
      </c>
      <c r="K21" s="33" t="s">
        <v>27</v>
      </c>
      <c r="L21" s="33">
        <v>7</v>
      </c>
      <c r="M21" s="33" t="s">
        <v>30</v>
      </c>
      <c r="N21" s="33">
        <v>0.25475733492074659</v>
      </c>
      <c r="O21" s="33">
        <v>0.8200547335338545</v>
      </c>
      <c r="P21" s="33">
        <v>0.12461610247406731</v>
      </c>
      <c r="Q21" s="33">
        <v>3.0075775557412983E-2</v>
      </c>
      <c r="S21" s="100" t="s">
        <v>810</v>
      </c>
      <c r="AD21" s="33">
        <v>2</v>
      </c>
      <c r="AE21" s="33" t="s">
        <v>8</v>
      </c>
      <c r="AF21" s="33">
        <v>7</v>
      </c>
      <c r="AG21" s="33" t="s">
        <v>492</v>
      </c>
      <c r="AH21" s="33" t="s">
        <v>30</v>
      </c>
      <c r="AI21" s="33">
        <v>173.70556907296663</v>
      </c>
      <c r="AJ21" s="33">
        <v>424.77772388433397</v>
      </c>
      <c r="AK21" s="33">
        <v>24.531249619548294</v>
      </c>
      <c r="AL21" s="33">
        <v>41.449000454869882</v>
      </c>
      <c r="AM21" s="33">
        <f t="shared" si="2"/>
        <v>5.1573617341779299</v>
      </c>
      <c r="AN21" s="33">
        <f t="shared" si="2"/>
        <v>6.051566029485743</v>
      </c>
      <c r="AO21" s="33">
        <f t="shared" si="2"/>
        <v>3.1999477994738226</v>
      </c>
      <c r="AP21" s="33">
        <f t="shared" si="2"/>
        <v>3.7244637668121348</v>
      </c>
    </row>
    <row r="22" spans="1:42" x14ac:dyDescent="0.25">
      <c r="A22" s="33">
        <v>1</v>
      </c>
      <c r="B22" s="33" t="s">
        <v>806</v>
      </c>
      <c r="C22" s="33">
        <v>5</v>
      </c>
      <c r="D22" s="33" t="s">
        <v>30</v>
      </c>
      <c r="E22" s="33">
        <v>0.36695872027967613</v>
      </c>
      <c r="F22" s="33">
        <v>2.3345497480762214</v>
      </c>
      <c r="G22" s="33">
        <v>0.16304915981145471</v>
      </c>
      <c r="H22" s="33">
        <v>5.9812744676844935E-2</v>
      </c>
      <c r="J22" s="33">
        <v>2</v>
      </c>
      <c r="K22" s="33" t="s">
        <v>27</v>
      </c>
      <c r="L22" s="33">
        <v>8</v>
      </c>
      <c r="M22" s="33" t="s">
        <v>30</v>
      </c>
      <c r="N22" s="33">
        <v>0.25977927716810734</v>
      </c>
      <c r="O22" s="33">
        <v>0.52732365023714944</v>
      </c>
      <c r="P22" s="33">
        <v>0.1203243133600822</v>
      </c>
      <c r="Q22" s="33">
        <v>3.7414346153163885E-2</v>
      </c>
      <c r="S22" s="100" t="s">
        <v>811</v>
      </c>
      <c r="AD22" s="33">
        <v>2</v>
      </c>
      <c r="AE22" s="33" t="s">
        <v>8</v>
      </c>
      <c r="AF22" s="33">
        <v>8</v>
      </c>
      <c r="AG22" s="33" t="s">
        <v>492</v>
      </c>
      <c r="AH22" s="33" t="s">
        <v>30</v>
      </c>
      <c r="AI22" s="33">
        <v>164.30963161712205</v>
      </c>
      <c r="AJ22" s="33">
        <v>843.45525172443115</v>
      </c>
      <c r="AK22" s="33">
        <v>66.925272424860964</v>
      </c>
      <c r="AL22" s="33">
        <v>39.823109956728572</v>
      </c>
      <c r="AM22" s="33">
        <f t="shared" si="2"/>
        <v>5.1017526454620912</v>
      </c>
      <c r="AN22" s="33">
        <f t="shared" si="2"/>
        <v>6.7375068498667883</v>
      </c>
      <c r="AO22" s="33">
        <f t="shared" si="2"/>
        <v>4.2035766599974735</v>
      </c>
      <c r="AP22" s="33">
        <f t="shared" si="2"/>
        <v>3.684447395956254</v>
      </c>
    </row>
    <row r="23" spans="1:42" x14ac:dyDescent="0.25">
      <c r="A23" s="33">
        <v>1</v>
      </c>
      <c r="B23" s="33" t="s">
        <v>806</v>
      </c>
      <c r="C23" s="33">
        <v>6</v>
      </c>
      <c r="D23" s="33" t="s">
        <v>30</v>
      </c>
      <c r="E23" s="33">
        <v>0.3484513072998453</v>
      </c>
      <c r="F23" s="33">
        <v>3.525560698417987</v>
      </c>
      <c r="G23" s="33">
        <v>0.16913523551962215</v>
      </c>
      <c r="H23" s="33">
        <v>4.7665159724195376E-2</v>
      </c>
      <c r="J23" s="33">
        <v>2</v>
      </c>
      <c r="K23" s="33" t="s">
        <v>807</v>
      </c>
      <c r="L23" s="33">
        <v>5</v>
      </c>
      <c r="M23" s="33" t="s">
        <v>30</v>
      </c>
      <c r="N23" s="33">
        <v>0.29899579513217067</v>
      </c>
      <c r="O23" s="33">
        <v>0.57022615127286047</v>
      </c>
      <c r="P23" s="33">
        <v>0.15345758057080597</v>
      </c>
      <c r="Q23" s="33">
        <v>3.5617330814900934E-2</v>
      </c>
      <c r="S23" s="100" t="s">
        <v>812</v>
      </c>
      <c r="AD23" s="33">
        <v>2</v>
      </c>
      <c r="AE23" s="33" t="s">
        <v>8</v>
      </c>
      <c r="AF23" s="33">
        <v>9</v>
      </c>
      <c r="AG23" s="33" t="s">
        <v>492</v>
      </c>
      <c r="AH23" s="33" t="s">
        <v>31</v>
      </c>
      <c r="AI23" s="33">
        <v>125.26322331596299</v>
      </c>
      <c r="AJ23" s="33">
        <v>361.69288902173628</v>
      </c>
      <c r="AK23" s="33">
        <v>52.37623082586213</v>
      </c>
      <c r="AL23" s="33">
        <v>64.497489158294059</v>
      </c>
      <c r="AM23" s="33">
        <f t="shared" si="2"/>
        <v>4.8304173097692367</v>
      </c>
      <c r="AN23" s="33">
        <f t="shared" si="2"/>
        <v>5.8907954788857131</v>
      </c>
      <c r="AO23" s="33">
        <f t="shared" si="2"/>
        <v>3.9584528782212995</v>
      </c>
      <c r="AP23" s="33">
        <f t="shared" si="2"/>
        <v>4.1666262952656341</v>
      </c>
    </row>
    <row r="24" spans="1:42" x14ac:dyDescent="0.25">
      <c r="A24" s="33">
        <v>1</v>
      </c>
      <c r="B24" s="33" t="s">
        <v>806</v>
      </c>
      <c r="C24" s="33">
        <v>7</v>
      </c>
      <c r="D24" s="33" t="s">
        <v>30</v>
      </c>
      <c r="E24" s="33">
        <v>0.22328134893617338</v>
      </c>
      <c r="F24" s="33">
        <v>2.6382104233217238</v>
      </c>
      <c r="G24" s="33">
        <v>0.15925501374937134</v>
      </c>
      <c r="H24" s="33">
        <v>2.2209639492677315E-2</v>
      </c>
      <c r="J24" s="33">
        <v>2</v>
      </c>
      <c r="K24" s="33" t="s">
        <v>807</v>
      </c>
      <c r="L24" s="33">
        <v>6</v>
      </c>
      <c r="M24" s="33" t="s">
        <v>30</v>
      </c>
      <c r="N24" s="33">
        <v>0.30647415093609048</v>
      </c>
      <c r="O24" s="33">
        <v>0.52546781034126211</v>
      </c>
      <c r="P24" s="33">
        <v>7.8898757972162101E-2</v>
      </c>
      <c r="Q24" s="33">
        <v>2.4419733266084126E-2</v>
      </c>
      <c r="S24" s="100" t="s">
        <v>813</v>
      </c>
      <c r="AD24" s="33">
        <v>2</v>
      </c>
      <c r="AE24" s="33" t="s">
        <v>8</v>
      </c>
      <c r="AF24" s="33">
        <v>10</v>
      </c>
      <c r="AG24" s="33" t="s">
        <v>492</v>
      </c>
      <c r="AH24" s="33" t="s">
        <v>31</v>
      </c>
      <c r="AI24" s="33">
        <v>209.02754921262201</v>
      </c>
      <c r="AJ24" s="33">
        <v>1718.4549631280115</v>
      </c>
      <c r="AK24" s="33">
        <v>146.60894413686933</v>
      </c>
      <c r="AL24" s="33">
        <v>64.260711670536011</v>
      </c>
      <c r="AM24" s="33">
        <f t="shared" si="2"/>
        <v>5.3424660576925138</v>
      </c>
      <c r="AN24" s="33">
        <f t="shared" si="2"/>
        <v>7.4491808888635624</v>
      </c>
      <c r="AO24" s="33">
        <f t="shared" si="2"/>
        <v>4.9877687980749066</v>
      </c>
      <c r="AP24" s="33">
        <f t="shared" si="2"/>
        <v>4.1629484284868914</v>
      </c>
    </row>
    <row r="25" spans="1:42" x14ac:dyDescent="0.25">
      <c r="A25" s="33">
        <v>1</v>
      </c>
      <c r="B25" s="33" t="s">
        <v>806</v>
      </c>
      <c r="C25" s="33">
        <v>8</v>
      </c>
      <c r="D25" s="33" t="s">
        <v>30</v>
      </c>
      <c r="E25" s="33">
        <v>0.32794353374158319</v>
      </c>
      <c r="F25" s="33">
        <v>3.8246524381708351</v>
      </c>
      <c r="G25" s="33">
        <v>0.10891652506006753</v>
      </c>
      <c r="H25" s="33">
        <v>6.3941778639051636E-2</v>
      </c>
      <c r="J25" s="33">
        <v>2</v>
      </c>
      <c r="K25" s="33" t="s">
        <v>807</v>
      </c>
      <c r="L25" s="33">
        <v>7</v>
      </c>
      <c r="M25" s="33" t="s">
        <v>30</v>
      </c>
      <c r="N25" s="33">
        <v>0.39148191570078833</v>
      </c>
      <c r="O25" s="33">
        <v>0.69145548737698692</v>
      </c>
      <c r="P25" s="33">
        <v>0.13550964915856559</v>
      </c>
      <c r="Q25" s="33">
        <v>3.8186575578757445E-2</v>
      </c>
      <c r="S25" s="100" t="s">
        <v>814</v>
      </c>
      <c r="AD25" s="33">
        <v>2</v>
      </c>
      <c r="AE25" s="33" t="s">
        <v>8</v>
      </c>
      <c r="AF25" s="33">
        <v>11</v>
      </c>
      <c r="AG25" s="33" t="s">
        <v>492</v>
      </c>
      <c r="AH25" s="33" t="s">
        <v>31</v>
      </c>
      <c r="AI25" s="33">
        <v>176.02401669196664</v>
      </c>
      <c r="AJ25" s="33">
        <v>1259.5458975392241</v>
      </c>
      <c r="AK25" s="33">
        <v>75.489677180582504</v>
      </c>
      <c r="AL25" s="33">
        <v>35.798963224036505</v>
      </c>
      <c r="AM25" s="33">
        <f t="shared" si="2"/>
        <v>5.1706204442056238</v>
      </c>
      <c r="AN25" s="33">
        <f t="shared" si="2"/>
        <v>7.1385065362078821</v>
      </c>
      <c r="AO25" s="33">
        <f t="shared" si="2"/>
        <v>4.3239959208221155</v>
      </c>
      <c r="AP25" s="33">
        <f t="shared" si="2"/>
        <v>3.5779189327648555</v>
      </c>
    </row>
    <row r="26" spans="1:42" x14ac:dyDescent="0.25">
      <c r="A26" s="33">
        <v>1</v>
      </c>
      <c r="B26" s="33" t="s">
        <v>808</v>
      </c>
      <c r="C26" s="33">
        <v>5</v>
      </c>
      <c r="D26" s="33" t="s">
        <v>30</v>
      </c>
      <c r="E26" s="33">
        <v>0.24157555898491595</v>
      </c>
      <c r="F26" s="33">
        <v>2.0909058072468234</v>
      </c>
      <c r="G26" s="33">
        <v>0.11692530118089435</v>
      </c>
      <c r="H26" s="33">
        <v>3.7901893765510945E-2</v>
      </c>
      <c r="J26" s="33">
        <v>2</v>
      </c>
      <c r="K26" s="33" t="s">
        <v>807</v>
      </c>
      <c r="L26" s="33">
        <v>8</v>
      </c>
      <c r="M26" s="33" t="s">
        <v>30</v>
      </c>
      <c r="N26" s="33">
        <v>0.36811941839406093</v>
      </c>
      <c r="O26" s="33">
        <v>0.58985190249135011</v>
      </c>
      <c r="P26" s="33">
        <v>0.11987380438193504</v>
      </c>
      <c r="Q26" s="33">
        <v>3.2490712845565081E-2</v>
      </c>
      <c r="S26" s="100" t="s">
        <v>815</v>
      </c>
      <c r="AD26" s="33">
        <v>2</v>
      </c>
      <c r="AE26" s="33" t="s">
        <v>8</v>
      </c>
      <c r="AF26" s="33">
        <v>12</v>
      </c>
      <c r="AG26" s="33" t="s">
        <v>492</v>
      </c>
      <c r="AH26" s="33" t="s">
        <v>31</v>
      </c>
      <c r="AI26" s="33">
        <v>222.06146993922889</v>
      </c>
      <c r="AJ26" s="33">
        <v>1355.2787362962877</v>
      </c>
      <c r="AK26" s="33">
        <v>75.808632812059258</v>
      </c>
      <c r="AL26" s="33">
        <v>29.211590212991727</v>
      </c>
      <c r="AM26" s="33">
        <f t="shared" si="2"/>
        <v>5.4029542351630182</v>
      </c>
      <c r="AN26" s="33">
        <f t="shared" si="2"/>
        <v>7.2117624216022698</v>
      </c>
      <c r="AO26" s="33">
        <f t="shared" si="2"/>
        <v>4.3282121755045786</v>
      </c>
      <c r="AP26" s="33">
        <f t="shared" si="2"/>
        <v>3.3745655556227629</v>
      </c>
    </row>
    <row r="27" spans="1:42" x14ac:dyDescent="0.25">
      <c r="A27" s="33">
        <v>1</v>
      </c>
      <c r="B27" s="33" t="s">
        <v>808</v>
      </c>
      <c r="C27" s="33">
        <v>6</v>
      </c>
      <c r="D27" s="33" t="s">
        <v>30</v>
      </c>
      <c r="E27" s="33">
        <v>0.3545943067488001</v>
      </c>
      <c r="F27" s="33">
        <v>2.6408300649499141</v>
      </c>
      <c r="G27" s="33">
        <v>0.1670829543090489</v>
      </c>
      <c r="H27" s="33">
        <v>5.3254444292309897E-2</v>
      </c>
      <c r="J27" s="33">
        <v>2</v>
      </c>
      <c r="K27" s="33" t="s">
        <v>8</v>
      </c>
      <c r="L27" s="33">
        <v>5</v>
      </c>
      <c r="M27" s="33" t="s">
        <v>30</v>
      </c>
      <c r="N27" s="33">
        <v>0.26696214121633516</v>
      </c>
      <c r="O27" s="33">
        <v>0.68661209187641692</v>
      </c>
      <c r="P27" s="33">
        <v>0.13611420287953027</v>
      </c>
      <c r="Q27" s="33">
        <v>1.8332312068112797E-2</v>
      </c>
      <c r="S27" s="100" t="s">
        <v>816</v>
      </c>
      <c r="AD27" s="33">
        <v>2</v>
      </c>
      <c r="AE27" s="33" t="s">
        <v>6</v>
      </c>
      <c r="AF27" s="33">
        <v>3</v>
      </c>
      <c r="AG27" s="33" t="s">
        <v>0</v>
      </c>
      <c r="AH27" s="33" t="s">
        <v>29</v>
      </c>
      <c r="AI27" s="33">
        <v>282.76152886777157</v>
      </c>
      <c r="AJ27" s="33">
        <v>52.294285463902284</v>
      </c>
      <c r="AK27" s="33">
        <v>4.719971013596826</v>
      </c>
      <c r="AL27" s="33">
        <v>19.196560792346418</v>
      </c>
      <c r="AM27" s="33">
        <f t="shared" si="2"/>
        <v>5.6446038882331475</v>
      </c>
      <c r="AN27" s="33">
        <f t="shared" si="2"/>
        <v>3.9568871005485335</v>
      </c>
      <c r="AO27" s="33">
        <f t="shared" si="2"/>
        <v>1.5518026583914937</v>
      </c>
      <c r="AP27" s="33">
        <f t="shared" si="2"/>
        <v>2.9547311375902416</v>
      </c>
    </row>
    <row r="28" spans="1:42" x14ac:dyDescent="0.25">
      <c r="A28" s="33">
        <v>1</v>
      </c>
      <c r="B28" s="33" t="s">
        <v>808</v>
      </c>
      <c r="C28" s="33">
        <v>7</v>
      </c>
      <c r="D28" s="33" t="s">
        <v>30</v>
      </c>
      <c r="E28" s="33">
        <v>0.35336095059378703</v>
      </c>
      <c r="F28" s="33">
        <v>3.0146849215494331</v>
      </c>
      <c r="G28" s="33">
        <v>0.30766053858543002</v>
      </c>
      <c r="H28" s="33">
        <v>2.8140114707913628E-2</v>
      </c>
      <c r="J28" s="33">
        <v>2</v>
      </c>
      <c r="K28" s="33" t="s">
        <v>8</v>
      </c>
      <c r="L28" s="33">
        <v>6</v>
      </c>
      <c r="M28" s="33" t="s">
        <v>30</v>
      </c>
      <c r="N28" s="33">
        <v>0.23481619605159207</v>
      </c>
      <c r="O28" s="33">
        <v>0.67237095463320251</v>
      </c>
      <c r="P28" s="33">
        <v>5.1838292332780339E-2</v>
      </c>
      <c r="Q28" s="33">
        <v>3.5811532144472288E-2</v>
      </c>
      <c r="S28" s="101"/>
      <c r="AD28" s="33">
        <v>2</v>
      </c>
      <c r="AE28" s="33" t="s">
        <v>6</v>
      </c>
      <c r="AF28" s="33">
        <v>4</v>
      </c>
      <c r="AG28" s="33" t="s">
        <v>0</v>
      </c>
      <c r="AH28" s="33" t="s">
        <v>29</v>
      </c>
      <c r="AI28" s="33">
        <v>254.21120867801329</v>
      </c>
      <c r="AJ28" s="33">
        <v>56.887076241349952</v>
      </c>
      <c r="AK28" s="33">
        <v>4.9607167271134198</v>
      </c>
      <c r="AL28" s="33">
        <v>11.507846175693041</v>
      </c>
      <c r="AM28" s="33">
        <f t="shared" si="2"/>
        <v>5.538165451717207</v>
      </c>
      <c r="AN28" s="33">
        <f t="shared" si="2"/>
        <v>4.0410681842506335</v>
      </c>
      <c r="AO28" s="33">
        <f t="shared" si="2"/>
        <v>1.6015502317316668</v>
      </c>
      <c r="AP28" s="33">
        <f t="shared" si="2"/>
        <v>2.4430290788718674</v>
      </c>
    </row>
    <row r="29" spans="1:42" x14ac:dyDescent="0.25">
      <c r="A29" s="33">
        <v>1</v>
      </c>
      <c r="B29" s="33" t="s">
        <v>808</v>
      </c>
      <c r="C29" s="33">
        <v>8</v>
      </c>
      <c r="D29" s="33" t="s">
        <v>30</v>
      </c>
      <c r="E29" s="33">
        <v>0.25334210124374212</v>
      </c>
      <c r="F29" s="33">
        <v>1.7686481488041899</v>
      </c>
      <c r="G29" s="33">
        <v>9.5083419792142243E-2</v>
      </c>
      <c r="H29" s="33">
        <v>5.0978524746608453E-2</v>
      </c>
      <c r="J29" s="33">
        <v>2</v>
      </c>
      <c r="K29" s="33" t="s">
        <v>8</v>
      </c>
      <c r="L29" s="33">
        <v>7</v>
      </c>
      <c r="M29" s="33" t="s">
        <v>30</v>
      </c>
      <c r="N29" s="33">
        <v>0.17370556907296664</v>
      </c>
      <c r="O29" s="33">
        <v>0.42477772388433399</v>
      </c>
      <c r="P29" s="33">
        <v>2.4531249619548293E-2</v>
      </c>
      <c r="Q29" s="33">
        <v>4.1449000454869885E-2</v>
      </c>
      <c r="S29" s="100" t="s">
        <v>257</v>
      </c>
      <c r="AD29" s="33">
        <v>2</v>
      </c>
      <c r="AE29" s="33" t="s">
        <v>6</v>
      </c>
      <c r="AF29" s="33">
        <v>1</v>
      </c>
      <c r="AG29" s="33" t="s">
        <v>0</v>
      </c>
      <c r="AH29" s="33" t="s">
        <v>29</v>
      </c>
      <c r="AI29" s="33">
        <v>291.66872556123127</v>
      </c>
      <c r="AJ29" s="33">
        <v>58.910337758232899</v>
      </c>
      <c r="AK29" s="33">
        <v>5.5459682330885034</v>
      </c>
      <c r="AL29" s="33">
        <v>12.235049044731074</v>
      </c>
      <c r="AM29" s="33">
        <f t="shared" si="2"/>
        <v>5.6756186567316682</v>
      </c>
      <c r="AN29" s="33">
        <f t="shared" si="2"/>
        <v>4.0760165889789306</v>
      </c>
      <c r="AO29" s="33">
        <f t="shared" si="2"/>
        <v>1.7130712192811313</v>
      </c>
      <c r="AP29" s="33">
        <f t="shared" si="2"/>
        <v>2.5043047054465579</v>
      </c>
    </row>
    <row r="30" spans="1:42" x14ac:dyDescent="0.25">
      <c r="A30" s="33">
        <v>1</v>
      </c>
      <c r="B30" s="33" t="s">
        <v>6</v>
      </c>
      <c r="C30" s="33">
        <v>5</v>
      </c>
      <c r="D30" s="33" t="s">
        <v>30</v>
      </c>
      <c r="E30" s="33">
        <v>0.32456597510278845</v>
      </c>
      <c r="F30" s="33">
        <v>3.6635204745402659</v>
      </c>
      <c r="G30" s="33">
        <v>0.17343336545556706</v>
      </c>
      <c r="H30" s="33">
        <v>4.5785116356704431E-2</v>
      </c>
      <c r="J30" s="33">
        <v>2</v>
      </c>
      <c r="K30" s="33" t="s">
        <v>8</v>
      </c>
      <c r="L30" s="33">
        <v>8</v>
      </c>
      <c r="M30" s="33" t="s">
        <v>30</v>
      </c>
      <c r="N30" s="33">
        <v>0.16430963161712206</v>
      </c>
      <c r="O30" s="33">
        <v>0.84345525172443114</v>
      </c>
      <c r="P30" s="33">
        <v>6.692527242486096E-2</v>
      </c>
      <c r="Q30" s="33">
        <v>3.9823109956728574E-2</v>
      </c>
      <c r="S30" s="101"/>
      <c r="AD30" s="33">
        <v>2</v>
      </c>
      <c r="AE30" s="33" t="s">
        <v>6</v>
      </c>
      <c r="AF30" s="33">
        <v>2</v>
      </c>
      <c r="AG30" s="33" t="s">
        <v>0</v>
      </c>
      <c r="AH30" s="33" t="s">
        <v>29</v>
      </c>
      <c r="AI30" s="33">
        <v>255.38840922921358</v>
      </c>
      <c r="AJ30" s="33">
        <v>65.351602094494723</v>
      </c>
      <c r="AK30" s="33">
        <v>5.0560627745771933</v>
      </c>
      <c r="AL30" s="33">
        <v>18.612497706405549</v>
      </c>
      <c r="AM30" s="33">
        <f t="shared" si="2"/>
        <v>5.5427855597542521</v>
      </c>
      <c r="AN30" s="33">
        <f t="shared" si="2"/>
        <v>4.1797819553702595</v>
      </c>
      <c r="AO30" s="33">
        <f t="shared" si="2"/>
        <v>1.6205880726253112</v>
      </c>
      <c r="AP30" s="33">
        <f t="shared" si="2"/>
        <v>2.9238332747814053</v>
      </c>
    </row>
    <row r="31" spans="1:42" x14ac:dyDescent="0.25">
      <c r="A31" s="33">
        <v>1</v>
      </c>
      <c r="B31" s="33" t="s">
        <v>6</v>
      </c>
      <c r="C31" s="33">
        <v>6</v>
      </c>
      <c r="D31" s="33" t="s">
        <v>30</v>
      </c>
      <c r="E31" s="33">
        <v>0.30303861725094372</v>
      </c>
      <c r="F31" s="33">
        <v>1.6072711602725196</v>
      </c>
      <c r="G31" s="33">
        <v>0.12565718985893259</v>
      </c>
      <c r="H31" s="33">
        <v>3.2082632797498005E-2</v>
      </c>
      <c r="J31" s="33">
        <v>2</v>
      </c>
      <c r="K31" s="33" t="s">
        <v>6</v>
      </c>
      <c r="L31" s="33">
        <v>5</v>
      </c>
      <c r="M31" s="33" t="s">
        <v>30</v>
      </c>
      <c r="N31" s="33">
        <v>0.34242982266006844</v>
      </c>
      <c r="O31" s="33">
        <v>2.0180001573259641</v>
      </c>
      <c r="P31" s="33">
        <v>0.207439658785222</v>
      </c>
      <c r="Q31" s="33">
        <v>3.778018239285888E-2</v>
      </c>
      <c r="S31" s="100" t="s">
        <v>817</v>
      </c>
      <c r="AD31" s="33">
        <v>2</v>
      </c>
      <c r="AE31" s="33" t="s">
        <v>6</v>
      </c>
      <c r="AF31" s="33">
        <v>5</v>
      </c>
      <c r="AG31" s="33" t="s">
        <v>0</v>
      </c>
      <c r="AH31" s="33" t="s">
        <v>30</v>
      </c>
      <c r="AI31" s="33">
        <v>342.42982266006845</v>
      </c>
      <c r="AJ31" s="33">
        <v>2018.000157325964</v>
      </c>
      <c r="AK31" s="33">
        <v>207.43965878522201</v>
      </c>
      <c r="AL31" s="33">
        <v>37.780182392858883</v>
      </c>
      <c r="AM31" s="33">
        <f t="shared" si="2"/>
        <v>5.8360667393650854</v>
      </c>
      <c r="AN31" s="33">
        <f t="shared" si="2"/>
        <v>7.6098622788748811</v>
      </c>
      <c r="AO31" s="33">
        <f t="shared" si="2"/>
        <v>5.3348404963448584</v>
      </c>
      <c r="AP31" s="33">
        <f t="shared" si="2"/>
        <v>3.6317846898239883</v>
      </c>
    </row>
    <row r="32" spans="1:42" x14ac:dyDescent="0.25">
      <c r="A32" s="33">
        <v>1</v>
      </c>
      <c r="B32" s="33" t="s">
        <v>6</v>
      </c>
      <c r="C32" s="33">
        <v>7</v>
      </c>
      <c r="D32" s="33" t="s">
        <v>30</v>
      </c>
      <c r="E32" s="33">
        <v>0.2615774212771419</v>
      </c>
      <c r="F32" s="33">
        <v>2.6585535477399045</v>
      </c>
      <c r="G32" s="33">
        <v>0.1041578516173871</v>
      </c>
      <c r="H32" s="33">
        <v>7.3358227491669356E-2</v>
      </c>
      <c r="J32" s="33">
        <v>2</v>
      </c>
      <c r="K32" s="33" t="s">
        <v>6</v>
      </c>
      <c r="L32" s="33">
        <v>6</v>
      </c>
      <c r="M32" s="33" t="s">
        <v>30</v>
      </c>
      <c r="N32" s="33">
        <v>0.29948331111787513</v>
      </c>
      <c r="O32" s="33">
        <v>2.2895358366745411</v>
      </c>
      <c r="P32" s="33">
        <v>0.27324151214163689</v>
      </c>
      <c r="Q32" s="33">
        <v>1.8480732536372741E-2</v>
      </c>
      <c r="S32" s="100" t="s">
        <v>818</v>
      </c>
      <c r="AD32" s="33">
        <v>2</v>
      </c>
      <c r="AE32" s="33" t="s">
        <v>6</v>
      </c>
      <c r="AF32" s="33">
        <v>6</v>
      </c>
      <c r="AG32" s="33" t="s">
        <v>0</v>
      </c>
      <c r="AH32" s="33" t="s">
        <v>30</v>
      </c>
      <c r="AI32" s="33">
        <v>299.48331111787513</v>
      </c>
      <c r="AJ32" s="33">
        <v>2289.5358366745409</v>
      </c>
      <c r="AK32" s="33">
        <v>273.24151214163686</v>
      </c>
      <c r="AL32" s="33">
        <v>18.480732536372741</v>
      </c>
      <c r="AM32" s="33">
        <f t="shared" si="2"/>
        <v>5.7020586935250694</v>
      </c>
      <c r="AN32" s="33">
        <f t="shared" si="2"/>
        <v>7.7361043845951079</v>
      </c>
      <c r="AO32" s="33">
        <f t="shared" si="2"/>
        <v>5.6103560639635344</v>
      </c>
      <c r="AP32" s="33">
        <f t="shared" si="2"/>
        <v>2.9167287048420265</v>
      </c>
    </row>
    <row r="33" spans="1:42" x14ac:dyDescent="0.25">
      <c r="A33" s="33">
        <v>1</v>
      </c>
      <c r="B33" s="33" t="s">
        <v>6</v>
      </c>
      <c r="C33" s="33">
        <v>8</v>
      </c>
      <c r="D33" s="33" t="s">
        <v>30</v>
      </c>
      <c r="E33" s="33">
        <v>0.34695403412477921</v>
      </c>
      <c r="F33" s="33">
        <v>3.7109470660436434</v>
      </c>
      <c r="G33" s="33">
        <v>0.28717415718683592</v>
      </c>
      <c r="H33" s="33">
        <v>4.2331483733562068E-2</v>
      </c>
      <c r="J33" s="33">
        <v>2</v>
      </c>
      <c r="K33" s="33" t="s">
        <v>6</v>
      </c>
      <c r="L33" s="33">
        <v>7</v>
      </c>
      <c r="M33" s="33" t="s">
        <v>30</v>
      </c>
      <c r="N33" s="33">
        <v>0.27841980519290904</v>
      </c>
      <c r="O33" s="33">
        <v>2.4278832279483202</v>
      </c>
      <c r="P33" s="33">
        <v>0.23740357593680381</v>
      </c>
      <c r="Q33" s="33">
        <v>4.1065280213457296E-2</v>
      </c>
      <c r="S33" s="101"/>
      <c r="AD33" s="33">
        <v>2</v>
      </c>
      <c r="AE33" s="33" t="s">
        <v>6</v>
      </c>
      <c r="AF33" s="33">
        <v>7</v>
      </c>
      <c r="AG33" s="33" t="s">
        <v>0</v>
      </c>
      <c r="AH33" s="33" t="s">
        <v>30</v>
      </c>
      <c r="AI33" s="33">
        <v>278.41980519290905</v>
      </c>
      <c r="AJ33" s="33">
        <v>2427.8832279483204</v>
      </c>
      <c r="AK33" s="33">
        <v>237.4035759368038</v>
      </c>
      <c r="AL33" s="33">
        <v>41.065280213457299</v>
      </c>
      <c r="AM33" s="33">
        <f t="shared" si="2"/>
        <v>5.6291300652723271</v>
      </c>
      <c r="AN33" s="33">
        <f t="shared" si="2"/>
        <v>7.7947750570971062</v>
      </c>
      <c r="AO33" s="33">
        <f t="shared" si="2"/>
        <v>5.4697615449804209</v>
      </c>
      <c r="AP33" s="33">
        <f t="shared" si="2"/>
        <v>3.7151630008254508</v>
      </c>
    </row>
    <row r="34" spans="1:42" x14ac:dyDescent="0.25">
      <c r="A34" s="33">
        <v>1</v>
      </c>
      <c r="B34" s="33" t="s">
        <v>805</v>
      </c>
      <c r="C34" s="33">
        <v>9</v>
      </c>
      <c r="D34" s="33" t="s">
        <v>31</v>
      </c>
      <c r="E34" s="33">
        <v>0.22755364394900693</v>
      </c>
      <c r="F34" s="33">
        <v>7.6807784260206509</v>
      </c>
      <c r="G34" s="33">
        <v>0.24829124182483533</v>
      </c>
      <c r="H34" s="33">
        <v>4.7580376375720115E-2</v>
      </c>
      <c r="J34" s="33">
        <v>2</v>
      </c>
      <c r="K34" s="33" t="s">
        <v>6</v>
      </c>
      <c r="L34" s="33">
        <v>8</v>
      </c>
      <c r="M34" s="33" t="s">
        <v>30</v>
      </c>
      <c r="N34" s="33">
        <v>0.26369603943659664</v>
      </c>
      <c r="O34" s="33">
        <v>1.9453380074574631</v>
      </c>
      <c r="P34" s="33">
        <v>0.2394382081698993</v>
      </c>
      <c r="Q34" s="33">
        <v>2.5966088118469656E-2</v>
      </c>
      <c r="S34" s="100" t="s">
        <v>819</v>
      </c>
      <c r="AD34" s="33">
        <v>2</v>
      </c>
      <c r="AE34" s="33" t="s">
        <v>6</v>
      </c>
      <c r="AF34" s="33">
        <v>8</v>
      </c>
      <c r="AG34" s="33" t="s">
        <v>0</v>
      </c>
      <c r="AH34" s="33" t="s">
        <v>30</v>
      </c>
      <c r="AI34" s="33">
        <v>263.69603943659666</v>
      </c>
      <c r="AJ34" s="33">
        <v>1945.3380074574632</v>
      </c>
      <c r="AK34" s="33">
        <v>239.4382081698993</v>
      </c>
      <c r="AL34" s="33">
        <v>25.966088118469656</v>
      </c>
      <c r="AM34" s="33">
        <f t="shared" si="2"/>
        <v>5.5747970740450734</v>
      </c>
      <c r="AN34" s="33">
        <f t="shared" si="2"/>
        <v>7.5731910237085529</v>
      </c>
      <c r="AO34" s="33">
        <f t="shared" si="2"/>
        <v>5.4782953800963758</v>
      </c>
      <c r="AP34" s="33">
        <f t="shared" si="2"/>
        <v>3.2567913835420104</v>
      </c>
    </row>
    <row r="35" spans="1:42" x14ac:dyDescent="0.25">
      <c r="A35" s="33">
        <v>1</v>
      </c>
      <c r="B35" s="33" t="s">
        <v>805</v>
      </c>
      <c r="C35" s="33">
        <v>10</v>
      </c>
      <c r="D35" s="33" t="s">
        <v>31</v>
      </c>
      <c r="E35" s="33">
        <v>0.20823191083461134</v>
      </c>
      <c r="F35" s="33">
        <v>8.1058002541158896</v>
      </c>
      <c r="G35" s="33">
        <v>0.2474071668293</v>
      </c>
      <c r="H35" s="33">
        <v>4.0447374009443399E-2</v>
      </c>
      <c r="J35" s="33">
        <v>2</v>
      </c>
      <c r="K35" s="33" t="s">
        <v>27</v>
      </c>
      <c r="L35" s="33">
        <v>9</v>
      </c>
      <c r="M35" s="33" t="s">
        <v>31</v>
      </c>
      <c r="N35" s="33">
        <v>0.22009934194648567</v>
      </c>
      <c r="O35" s="33">
        <v>0.8439885985542992</v>
      </c>
      <c r="P35" s="33">
        <v>0.13607305409916881</v>
      </c>
      <c r="Q35" s="33">
        <v>4.963634486658694E-2</v>
      </c>
      <c r="S35" s="101"/>
      <c r="AD35" s="33">
        <v>2</v>
      </c>
      <c r="AE35" s="33" t="s">
        <v>6</v>
      </c>
      <c r="AF35" s="33">
        <v>9</v>
      </c>
      <c r="AG35" s="33" t="s">
        <v>0</v>
      </c>
      <c r="AH35" s="33" t="s">
        <v>31</v>
      </c>
      <c r="AI35" s="33">
        <v>236.03711373428627</v>
      </c>
      <c r="AJ35" s="33">
        <v>6470.547559259523</v>
      </c>
      <c r="AK35" s="33">
        <v>251.64049030295226</v>
      </c>
      <c r="AL35" s="33">
        <v>32.99052046027839</v>
      </c>
      <c r="AM35" s="33">
        <f t="shared" si="2"/>
        <v>5.4639890542472616</v>
      </c>
      <c r="AN35" s="33">
        <f t="shared" si="2"/>
        <v>8.7750160144023237</v>
      </c>
      <c r="AO35" s="33">
        <f t="shared" si="2"/>
        <v>5.5280014431300382</v>
      </c>
      <c r="AP35" s="33">
        <f t="shared" si="2"/>
        <v>3.4962202614203313</v>
      </c>
    </row>
    <row r="36" spans="1:42" x14ac:dyDescent="0.25">
      <c r="A36" s="33">
        <v>1</v>
      </c>
      <c r="B36" s="33" t="s">
        <v>805</v>
      </c>
      <c r="C36" s="33">
        <v>11</v>
      </c>
      <c r="D36" s="33" t="s">
        <v>31</v>
      </c>
      <c r="E36" s="33">
        <v>0.32804846917088315</v>
      </c>
      <c r="F36" s="33">
        <v>10.086168652777131</v>
      </c>
      <c r="G36" s="33">
        <v>0.44164976917807952</v>
      </c>
      <c r="H36" s="33">
        <v>6.590536542399876E-2</v>
      </c>
      <c r="J36" s="33">
        <v>2</v>
      </c>
      <c r="K36" s="33" t="s">
        <v>27</v>
      </c>
      <c r="L36" s="33">
        <v>10</v>
      </c>
      <c r="M36" s="33" t="s">
        <v>31</v>
      </c>
      <c r="N36" s="33">
        <v>0.24700300081032289</v>
      </c>
      <c r="O36" s="33">
        <v>1.2265088648315259</v>
      </c>
      <c r="P36" s="33">
        <v>0.20961709124160133</v>
      </c>
      <c r="Q36" s="33">
        <v>4.8537192362574463E-2</v>
      </c>
      <c r="S36" s="100" t="s">
        <v>257</v>
      </c>
      <c r="AD36" s="33">
        <v>2</v>
      </c>
      <c r="AE36" s="33" t="s">
        <v>6</v>
      </c>
      <c r="AF36" s="33">
        <v>10</v>
      </c>
      <c r="AG36" s="33" t="s">
        <v>0</v>
      </c>
      <c r="AH36" s="33" t="s">
        <v>31</v>
      </c>
      <c r="AI36" s="33">
        <v>348.40512763549361</v>
      </c>
      <c r="AJ36" s="33">
        <v>3062.4735987696695</v>
      </c>
      <c r="AK36" s="33">
        <v>479.73878283168335</v>
      </c>
      <c r="AL36" s="33">
        <v>34.571422192640952</v>
      </c>
      <c r="AM36" s="33">
        <f t="shared" si="2"/>
        <v>5.8533659625379357</v>
      </c>
      <c r="AN36" s="33">
        <f t="shared" si="2"/>
        <v>8.0269782340059184</v>
      </c>
      <c r="AO36" s="33">
        <f t="shared" si="2"/>
        <v>6.173241753336054</v>
      </c>
      <c r="AP36" s="33">
        <f t="shared" si="2"/>
        <v>3.5430273925909703</v>
      </c>
    </row>
    <row r="37" spans="1:42" x14ac:dyDescent="0.25">
      <c r="A37" s="33">
        <v>1</v>
      </c>
      <c r="B37" s="33" t="s">
        <v>805</v>
      </c>
      <c r="C37" s="33">
        <v>12</v>
      </c>
      <c r="D37" s="33" t="s">
        <v>31</v>
      </c>
      <c r="E37" s="33">
        <v>0.28185888970906203</v>
      </c>
      <c r="F37" s="33">
        <v>7.7862126422425524</v>
      </c>
      <c r="G37" s="33">
        <v>0.25870738828200002</v>
      </c>
      <c r="H37" s="33">
        <v>3.9201811859855155E-2</v>
      </c>
      <c r="J37" s="33">
        <v>2</v>
      </c>
      <c r="K37" s="33" t="s">
        <v>27</v>
      </c>
      <c r="L37" s="33">
        <v>11</v>
      </c>
      <c r="M37" s="33" t="s">
        <v>31</v>
      </c>
      <c r="N37" s="33">
        <v>0.29907296961487828</v>
      </c>
      <c r="O37" s="33">
        <v>0.80277886602102533</v>
      </c>
      <c r="P37" s="33">
        <v>0.18959671980809759</v>
      </c>
      <c r="Q37" s="33">
        <v>4.4657020894083327E-2</v>
      </c>
      <c r="S37" s="101"/>
      <c r="AD37" s="33">
        <v>2</v>
      </c>
      <c r="AE37" s="33" t="s">
        <v>6</v>
      </c>
      <c r="AF37" s="33">
        <v>11</v>
      </c>
      <c r="AG37" s="33" t="s">
        <v>0</v>
      </c>
      <c r="AH37" s="33" t="s">
        <v>31</v>
      </c>
      <c r="AI37" s="33">
        <v>303.4201870001267</v>
      </c>
      <c r="AJ37" s="33">
        <v>3659.4294307441305</v>
      </c>
      <c r="AK37" s="33">
        <v>334.21227707102889</v>
      </c>
      <c r="AL37" s="33">
        <v>42.72283301427256</v>
      </c>
      <c r="AM37" s="33">
        <f t="shared" si="2"/>
        <v>5.7151186006276031</v>
      </c>
      <c r="AN37" s="33">
        <f t="shared" si="2"/>
        <v>8.2050625210034891</v>
      </c>
      <c r="AO37" s="33">
        <f t="shared" si="2"/>
        <v>5.8117763511868201</v>
      </c>
      <c r="AP37" s="33">
        <f t="shared" si="2"/>
        <v>3.7547335083303053</v>
      </c>
    </row>
    <row r="38" spans="1:42" x14ac:dyDescent="0.25">
      <c r="A38" s="33">
        <v>1</v>
      </c>
      <c r="B38" s="33" t="s">
        <v>806</v>
      </c>
      <c r="C38" s="33">
        <v>9</v>
      </c>
      <c r="D38" s="33" t="s">
        <v>31</v>
      </c>
      <c r="E38" s="33">
        <v>0.30199990191570619</v>
      </c>
      <c r="F38" s="33">
        <v>8.1600306498278687</v>
      </c>
      <c r="G38" s="33">
        <v>0.2896389420033062</v>
      </c>
      <c r="H38" s="33">
        <v>2.3581347554635326E-2</v>
      </c>
      <c r="J38" s="33">
        <v>2</v>
      </c>
      <c r="K38" s="33" t="s">
        <v>27</v>
      </c>
      <c r="L38" s="33">
        <v>12</v>
      </c>
      <c r="M38" s="33" t="s">
        <v>31</v>
      </c>
      <c r="N38" s="33">
        <v>0.28044364582952025</v>
      </c>
      <c r="O38" s="33">
        <v>0.46332161404164618</v>
      </c>
      <c r="P38" s="33">
        <v>9.3659092769062952E-2</v>
      </c>
      <c r="Q38" s="33">
        <v>5.6505710193018463E-2</v>
      </c>
      <c r="S38" s="100" t="s">
        <v>820</v>
      </c>
      <c r="AD38" s="33">
        <v>2</v>
      </c>
      <c r="AE38" s="33" t="s">
        <v>6</v>
      </c>
      <c r="AF38" s="33">
        <v>12</v>
      </c>
      <c r="AG38" s="33" t="s">
        <v>0</v>
      </c>
      <c r="AH38" s="33" t="s">
        <v>31</v>
      </c>
      <c r="AI38" s="33">
        <v>369.25467303084758</v>
      </c>
      <c r="AJ38" s="33">
        <v>2353.9990469157538</v>
      </c>
      <c r="AK38" s="33">
        <v>238.39357895635101</v>
      </c>
      <c r="AL38" s="33">
        <v>33.576127299221689</v>
      </c>
      <c r="AM38" s="33">
        <f t="shared" si="2"/>
        <v>5.9114865767974827</v>
      </c>
      <c r="AN38" s="33">
        <f t="shared" si="2"/>
        <v>7.7638708829415304</v>
      </c>
      <c r="AO38" s="33">
        <f t="shared" si="2"/>
        <v>5.4739230009205473</v>
      </c>
      <c r="AP38" s="33">
        <f t="shared" si="2"/>
        <v>3.5138153173995401</v>
      </c>
    </row>
    <row r="39" spans="1:42" ht="14.4" x14ac:dyDescent="0.25">
      <c r="A39" s="33">
        <v>1</v>
      </c>
      <c r="B39" s="33" t="s">
        <v>806</v>
      </c>
      <c r="C39" s="33">
        <v>10</v>
      </c>
      <c r="D39" s="33" t="s">
        <v>31</v>
      </c>
      <c r="E39" s="33">
        <v>0.26603763795037277</v>
      </c>
      <c r="F39" s="33">
        <v>12.240497119226639</v>
      </c>
      <c r="G39" s="33">
        <v>0.22137738262969986</v>
      </c>
      <c r="H39" s="33">
        <v>3.4113587177212412E-2</v>
      </c>
      <c r="J39" s="33">
        <v>2</v>
      </c>
      <c r="K39" s="33" t="s">
        <v>807</v>
      </c>
      <c r="L39" s="33">
        <v>9</v>
      </c>
      <c r="M39" s="33" t="s">
        <v>31</v>
      </c>
      <c r="N39" s="33">
        <v>0.38530170238216438</v>
      </c>
      <c r="O39" s="33">
        <v>0.82225241520316705</v>
      </c>
      <c r="P39" s="33">
        <v>0.16201139009519971</v>
      </c>
      <c r="Q39" s="33">
        <v>4.3625359337976163E-2</v>
      </c>
      <c r="S39" s="102" t="s">
        <v>821</v>
      </c>
    </row>
    <row r="40" spans="1:42" x14ac:dyDescent="0.25">
      <c r="A40" s="33">
        <v>1</v>
      </c>
      <c r="B40" s="33" t="s">
        <v>806</v>
      </c>
      <c r="C40" s="33">
        <v>11</v>
      </c>
      <c r="D40" s="33" t="s">
        <v>31</v>
      </c>
      <c r="E40" s="33">
        <v>0.37228010971313907</v>
      </c>
      <c r="F40" s="33">
        <v>12.16281852617672</v>
      </c>
      <c r="G40" s="33">
        <v>0.34041709271188381</v>
      </c>
      <c r="H40" s="33">
        <v>5.4190574585352327E-2</v>
      </c>
      <c r="J40" s="33">
        <v>2</v>
      </c>
      <c r="K40" s="33" t="s">
        <v>807</v>
      </c>
      <c r="L40" s="33">
        <v>10</v>
      </c>
      <c r="M40" s="33" t="s">
        <v>31</v>
      </c>
      <c r="N40" s="33">
        <v>0.30975489376493848</v>
      </c>
      <c r="O40" s="33">
        <v>0.58250842552841331</v>
      </c>
      <c r="P40" s="33">
        <v>0.14866235283018278</v>
      </c>
      <c r="Q40" s="33">
        <v>5.9695360831120939E-2</v>
      </c>
      <c r="S40" s="101"/>
      <c r="AD40" s="36" t="s">
        <v>245</v>
      </c>
    </row>
    <row r="41" spans="1:42" x14ac:dyDescent="0.25">
      <c r="A41" s="33">
        <v>1</v>
      </c>
      <c r="B41" s="33" t="s">
        <v>806</v>
      </c>
      <c r="C41" s="33">
        <v>12</v>
      </c>
      <c r="D41" s="33" t="s">
        <v>31</v>
      </c>
      <c r="E41" s="33">
        <v>0.34871704459531233</v>
      </c>
      <c r="F41" s="33">
        <v>12.350430713677714</v>
      </c>
      <c r="G41" s="33">
        <v>0.37918021508407607</v>
      </c>
      <c r="H41" s="33">
        <v>4.7046924287933486E-2</v>
      </c>
      <c r="J41" s="33">
        <v>2</v>
      </c>
      <c r="K41" s="33" t="s">
        <v>807</v>
      </c>
      <c r="L41" s="33">
        <v>11</v>
      </c>
      <c r="M41" s="33" t="s">
        <v>31</v>
      </c>
      <c r="N41" s="33">
        <v>0.33333242284533982</v>
      </c>
      <c r="O41" s="33">
        <v>0.39105344295868338</v>
      </c>
      <c r="P41" s="33">
        <v>7.7371061903287838E-2</v>
      </c>
      <c r="Q41" s="33">
        <v>3.91165708922818E-2</v>
      </c>
      <c r="S41" s="100" t="s">
        <v>822</v>
      </c>
      <c r="AD41" s="36" t="s">
        <v>247</v>
      </c>
    </row>
    <row r="42" spans="1:42" x14ac:dyDescent="0.25">
      <c r="A42" s="33">
        <v>1</v>
      </c>
      <c r="B42" s="33" t="s">
        <v>808</v>
      </c>
      <c r="C42" s="33">
        <v>9</v>
      </c>
      <c r="D42" s="33" t="s">
        <v>31</v>
      </c>
      <c r="E42" s="33">
        <v>0.23021428522872464</v>
      </c>
      <c r="F42" s="33">
        <v>7.2990720751651681</v>
      </c>
      <c r="G42" s="33">
        <v>0.34699523534490428</v>
      </c>
      <c r="H42" s="33">
        <v>3.2464572629742956E-2</v>
      </c>
      <c r="J42" s="33">
        <v>2</v>
      </c>
      <c r="K42" s="33" t="s">
        <v>807</v>
      </c>
      <c r="L42" s="33">
        <v>12</v>
      </c>
      <c r="M42" s="33" t="s">
        <v>31</v>
      </c>
      <c r="N42" s="33">
        <v>0.34262469449502114</v>
      </c>
      <c r="O42" s="33">
        <v>0.38551414762691327</v>
      </c>
      <c r="P42" s="33">
        <v>0.10517006833499085</v>
      </c>
      <c r="Q42" s="33">
        <v>6.323445754506235E-2</v>
      </c>
      <c r="S42" s="101"/>
      <c r="AD42" s="36" t="s">
        <v>248</v>
      </c>
    </row>
    <row r="43" spans="1:42" x14ac:dyDescent="0.25">
      <c r="A43" s="33">
        <v>1</v>
      </c>
      <c r="B43" s="33" t="s">
        <v>808</v>
      </c>
      <c r="C43" s="33">
        <v>10</v>
      </c>
      <c r="D43" s="33" t="s">
        <v>31</v>
      </c>
      <c r="E43" s="33">
        <v>0.21743467597429253</v>
      </c>
      <c r="F43" s="33">
        <v>8.8268388750242277</v>
      </c>
      <c r="G43" s="33">
        <v>0.37142189132917286</v>
      </c>
      <c r="H43" s="33">
        <v>4.345893041079673E-2</v>
      </c>
      <c r="J43" s="33">
        <v>2</v>
      </c>
      <c r="K43" s="33" t="s">
        <v>8</v>
      </c>
      <c r="L43" s="33">
        <v>9</v>
      </c>
      <c r="M43" s="33" t="s">
        <v>31</v>
      </c>
      <c r="N43" s="33">
        <v>0.12526322331596298</v>
      </c>
      <c r="O43" s="33">
        <v>0.3616928890217363</v>
      </c>
      <c r="P43" s="33">
        <v>5.2376230825862131E-2</v>
      </c>
      <c r="Q43" s="33">
        <v>6.4497489158294063E-2</v>
      </c>
      <c r="S43" s="100" t="s">
        <v>823</v>
      </c>
      <c r="AD43" s="36" t="s">
        <v>249</v>
      </c>
    </row>
    <row r="44" spans="1:42" x14ac:dyDescent="0.25">
      <c r="A44" s="33">
        <v>1</v>
      </c>
      <c r="B44" s="33" t="s">
        <v>808</v>
      </c>
      <c r="C44" s="33">
        <v>11</v>
      </c>
      <c r="D44" s="33" t="s">
        <v>31</v>
      </c>
      <c r="E44" s="33">
        <v>0.28495747849599473</v>
      </c>
      <c r="F44" s="33">
        <v>8.971792413758509</v>
      </c>
      <c r="G44" s="33">
        <v>0.33781590970446185</v>
      </c>
      <c r="H44" s="33">
        <v>7.443842410352372E-2</v>
      </c>
      <c r="J44" s="33">
        <v>2</v>
      </c>
      <c r="K44" s="33" t="s">
        <v>8</v>
      </c>
      <c r="L44" s="33">
        <v>10</v>
      </c>
      <c r="M44" s="33" t="s">
        <v>31</v>
      </c>
      <c r="N44" s="33">
        <v>0.20902754921262201</v>
      </c>
      <c r="O44" s="33">
        <v>1.7184549631280115</v>
      </c>
      <c r="P44" s="33">
        <v>0.14660894413686931</v>
      </c>
      <c r="Q44" s="33">
        <v>6.4260711670536014E-2</v>
      </c>
      <c r="S44" s="101"/>
      <c r="AD44" s="37"/>
    </row>
    <row r="45" spans="1:42" x14ac:dyDescent="0.25">
      <c r="A45" s="33">
        <v>1</v>
      </c>
      <c r="B45" s="33" t="s">
        <v>808</v>
      </c>
      <c r="C45" s="33">
        <v>12</v>
      </c>
      <c r="D45" s="33" t="s">
        <v>31</v>
      </c>
      <c r="E45" s="33">
        <v>0.24685159529380629</v>
      </c>
      <c r="F45" s="33">
        <v>12.61616358965232</v>
      </c>
      <c r="G45" s="33">
        <v>0.30423124904750815</v>
      </c>
      <c r="H45" s="33">
        <v>3.5800060535394307E-2</v>
      </c>
      <c r="J45" s="33">
        <v>2</v>
      </c>
      <c r="K45" s="33" t="s">
        <v>8</v>
      </c>
      <c r="L45" s="33">
        <v>11</v>
      </c>
      <c r="M45" s="33" t="s">
        <v>31</v>
      </c>
      <c r="N45" s="33">
        <v>0.17602401669196663</v>
      </c>
      <c r="O45" s="33">
        <v>1.2595458975392242</v>
      </c>
      <c r="P45" s="33">
        <v>7.5489677180582498E-2</v>
      </c>
      <c r="Q45" s="33">
        <v>3.5798963224036508E-2</v>
      </c>
      <c r="S45" s="100" t="s">
        <v>824</v>
      </c>
      <c r="AD45" s="36" t="s">
        <v>251</v>
      </c>
    </row>
    <row r="46" spans="1:42" ht="14.4" x14ac:dyDescent="0.25">
      <c r="A46" s="33">
        <v>1</v>
      </c>
      <c r="B46" s="33" t="s">
        <v>6</v>
      </c>
      <c r="C46" s="33">
        <v>9</v>
      </c>
      <c r="D46" s="33" t="s">
        <v>31</v>
      </c>
      <c r="E46" s="33">
        <v>0.29887158597995173</v>
      </c>
      <c r="F46" s="33">
        <v>9.3582896343232864</v>
      </c>
      <c r="G46" s="33">
        <v>0.33592229995575651</v>
      </c>
      <c r="H46" s="33">
        <v>5.6221955469389906E-2</v>
      </c>
      <c r="J46" s="33">
        <v>2</v>
      </c>
      <c r="K46" s="33" t="s">
        <v>8</v>
      </c>
      <c r="L46" s="33">
        <v>12</v>
      </c>
      <c r="M46" s="33" t="s">
        <v>31</v>
      </c>
      <c r="N46" s="33">
        <v>0.22206146993922887</v>
      </c>
      <c r="O46" s="33">
        <v>1.3552787362962877</v>
      </c>
      <c r="P46" s="33">
        <v>7.5808632812059254E-2</v>
      </c>
      <c r="Q46" s="33">
        <v>2.9211590212991728E-2</v>
      </c>
      <c r="S46" s="102" t="s">
        <v>825</v>
      </c>
      <c r="AD46" s="36" t="s">
        <v>252</v>
      </c>
    </row>
    <row r="47" spans="1:42" x14ac:dyDescent="0.25">
      <c r="A47" s="33">
        <v>1</v>
      </c>
      <c r="B47" s="33" t="s">
        <v>6</v>
      </c>
      <c r="C47" s="33">
        <v>10</v>
      </c>
      <c r="D47" s="33" t="s">
        <v>31</v>
      </c>
      <c r="E47" s="33">
        <v>0.26816423760736274</v>
      </c>
      <c r="F47" s="33">
        <v>9.5214631917907333</v>
      </c>
      <c r="G47" s="33">
        <v>0.47206559806424364</v>
      </c>
      <c r="H47" s="33">
        <v>4.4699826437567938E-2</v>
      </c>
      <c r="J47" s="33">
        <v>2</v>
      </c>
      <c r="K47" s="33" t="s">
        <v>6</v>
      </c>
      <c r="L47" s="33">
        <v>9</v>
      </c>
      <c r="M47" s="33" t="s">
        <v>31</v>
      </c>
      <c r="N47" s="33">
        <v>0.23603711373428626</v>
      </c>
      <c r="O47" s="33">
        <v>6.470547559259523</v>
      </c>
      <c r="P47" s="33">
        <v>0.25164049030295227</v>
      </c>
      <c r="Q47" s="33">
        <v>3.2990520460278387E-2</v>
      </c>
      <c r="S47" s="101"/>
      <c r="AD47" s="36" t="s">
        <v>253</v>
      </c>
    </row>
    <row r="48" spans="1:42" x14ac:dyDescent="0.25">
      <c r="A48" s="33">
        <v>1</v>
      </c>
      <c r="B48" s="33" t="s">
        <v>6</v>
      </c>
      <c r="C48" s="33">
        <v>11</v>
      </c>
      <c r="D48" s="33" t="s">
        <v>31</v>
      </c>
      <c r="E48" s="33">
        <v>0.31078737570492498</v>
      </c>
      <c r="F48" s="33">
        <v>8.8738255660719556</v>
      </c>
      <c r="G48" s="33">
        <v>0.72396291931569834</v>
      </c>
      <c r="H48" s="33">
        <v>3.5001973589004594E-2</v>
      </c>
      <c r="J48" s="33">
        <v>2</v>
      </c>
      <c r="K48" s="33" t="s">
        <v>6</v>
      </c>
      <c r="L48" s="33">
        <v>10</v>
      </c>
      <c r="M48" s="33" t="s">
        <v>31</v>
      </c>
      <c r="N48" s="33">
        <v>0.34840512763549364</v>
      </c>
      <c r="O48" s="33">
        <v>3.0624735987696696</v>
      </c>
      <c r="P48" s="33">
        <v>0.47973878283168336</v>
      </c>
      <c r="Q48" s="33">
        <v>3.4571422192640949E-2</v>
      </c>
      <c r="S48" s="100" t="s">
        <v>826</v>
      </c>
      <c r="AD48" s="37"/>
    </row>
    <row r="49" spans="1:30" x14ac:dyDescent="0.25">
      <c r="A49" s="33">
        <v>1</v>
      </c>
      <c r="B49" s="33" t="s">
        <v>6</v>
      </c>
      <c r="C49" s="33">
        <v>12</v>
      </c>
      <c r="D49" s="33" t="s">
        <v>31</v>
      </c>
      <c r="E49" s="33">
        <v>0.25770094545413497</v>
      </c>
      <c r="F49" s="33">
        <v>8.2697836498213491</v>
      </c>
      <c r="G49" s="33">
        <v>0.40219352994921825</v>
      </c>
      <c r="H49" s="33">
        <v>3.1101866343247207E-2</v>
      </c>
      <c r="J49" s="33">
        <v>2</v>
      </c>
      <c r="K49" s="33" t="s">
        <v>6</v>
      </c>
      <c r="L49" s="33">
        <v>11</v>
      </c>
      <c r="M49" s="33" t="s">
        <v>31</v>
      </c>
      <c r="N49" s="33">
        <v>0.30342018700012668</v>
      </c>
      <c r="O49" s="33">
        <v>3.6594294307441304</v>
      </c>
      <c r="P49" s="33">
        <v>0.33421227707102891</v>
      </c>
      <c r="Q49" s="33">
        <v>4.2722833014272557E-2</v>
      </c>
      <c r="S49" s="100" t="s">
        <v>359</v>
      </c>
      <c r="AD49" s="36" t="s">
        <v>255</v>
      </c>
    </row>
    <row r="50" spans="1:30" x14ac:dyDescent="0.25">
      <c r="J50" s="33">
        <v>2</v>
      </c>
      <c r="K50" s="33" t="s">
        <v>6</v>
      </c>
      <c r="L50" s="33">
        <v>12</v>
      </c>
      <c r="M50" s="33" t="s">
        <v>31</v>
      </c>
      <c r="N50" s="33">
        <v>0.36925467303084758</v>
      </c>
      <c r="O50" s="33">
        <v>2.3539990469157539</v>
      </c>
      <c r="P50" s="33">
        <v>0.23839357895635102</v>
      </c>
      <c r="Q50" s="33">
        <v>3.3576127299221686E-2</v>
      </c>
      <c r="S50" s="100" t="s">
        <v>401</v>
      </c>
      <c r="AD50" s="37"/>
    </row>
    <row r="51" spans="1:30" ht="14.4" x14ac:dyDescent="0.25">
      <c r="S51" s="102" t="s">
        <v>827</v>
      </c>
      <c r="AD51" s="36" t="s">
        <v>256</v>
      </c>
    </row>
    <row r="52" spans="1:30" x14ac:dyDescent="0.25">
      <c r="S52" s="100" t="s">
        <v>828</v>
      </c>
      <c r="AD52" s="36" t="s">
        <v>258</v>
      </c>
    </row>
    <row r="53" spans="1:30" x14ac:dyDescent="0.25">
      <c r="S53" s="100" t="s">
        <v>402</v>
      </c>
      <c r="AD53" s="36" t="s">
        <v>259</v>
      </c>
    </row>
    <row r="54" spans="1:30" x14ac:dyDescent="0.25">
      <c r="S54" s="100" t="s">
        <v>403</v>
      </c>
      <c r="AD54" s="37"/>
    </row>
    <row r="55" spans="1:30" x14ac:dyDescent="0.25">
      <c r="S55" s="100" t="s">
        <v>829</v>
      </c>
      <c r="AD55" s="36" t="s">
        <v>260</v>
      </c>
    </row>
    <row r="56" spans="1:30" x14ac:dyDescent="0.25">
      <c r="S56" s="100" t="s">
        <v>830</v>
      </c>
      <c r="AD56" s="36" t="s">
        <v>261</v>
      </c>
    </row>
    <row r="57" spans="1:30" x14ac:dyDescent="0.25">
      <c r="S57" s="100" t="s">
        <v>831</v>
      </c>
      <c r="AD57" s="36" t="s">
        <v>262</v>
      </c>
    </row>
    <row r="58" spans="1:30" x14ac:dyDescent="0.25">
      <c r="S58" s="100" t="s">
        <v>832</v>
      </c>
      <c r="AD58" s="37"/>
    </row>
    <row r="59" spans="1:30" x14ac:dyDescent="0.25">
      <c r="S59" s="100" t="s">
        <v>404</v>
      </c>
      <c r="AD59" s="35" t="s">
        <v>263</v>
      </c>
    </row>
    <row r="60" spans="1:30" x14ac:dyDescent="0.25">
      <c r="S60" s="100" t="s">
        <v>405</v>
      </c>
      <c r="AD60" s="35" t="s">
        <v>833</v>
      </c>
    </row>
    <row r="61" spans="1:30" x14ac:dyDescent="0.25">
      <c r="S61" s="100" t="s">
        <v>406</v>
      </c>
      <c r="AD61" s="35" t="s">
        <v>243</v>
      </c>
    </row>
    <row r="62" spans="1:30" x14ac:dyDescent="0.25">
      <c r="S62" s="101"/>
      <c r="AD62" s="35" t="s">
        <v>244</v>
      </c>
    </row>
    <row r="63" spans="1:30" x14ac:dyDescent="0.25">
      <c r="S63" s="100" t="s">
        <v>834</v>
      </c>
      <c r="AD63" s="36" t="s">
        <v>835</v>
      </c>
    </row>
    <row r="64" spans="1:30" x14ac:dyDescent="0.25">
      <c r="S64" s="101"/>
      <c r="AD64" s="36" t="s">
        <v>836</v>
      </c>
    </row>
    <row r="65" spans="19:30" x14ac:dyDescent="0.25">
      <c r="S65" s="100" t="s">
        <v>407</v>
      </c>
      <c r="AD65" s="36" t="s">
        <v>837</v>
      </c>
    </row>
    <row r="66" spans="19:30" x14ac:dyDescent="0.25">
      <c r="S66" s="100" t="s">
        <v>838</v>
      </c>
      <c r="AD66" s="36" t="s">
        <v>839</v>
      </c>
    </row>
    <row r="67" spans="19:30" ht="14.4" x14ac:dyDescent="0.25">
      <c r="S67" s="102" t="s">
        <v>840</v>
      </c>
      <c r="AD67" s="36" t="s">
        <v>841</v>
      </c>
    </row>
    <row r="68" spans="19:30" ht="14.4" x14ac:dyDescent="0.25">
      <c r="S68" s="102" t="s">
        <v>842</v>
      </c>
      <c r="AD68" s="36" t="s">
        <v>843</v>
      </c>
    </row>
    <row r="69" spans="19:30" ht="14.4" x14ac:dyDescent="0.25">
      <c r="S69" s="103" t="s">
        <v>844</v>
      </c>
      <c r="AD69" s="36" t="s">
        <v>845</v>
      </c>
    </row>
    <row r="70" spans="19:30" x14ac:dyDescent="0.25">
      <c r="S70" s="101"/>
      <c r="AD70" s="36" t="s">
        <v>846</v>
      </c>
    </row>
    <row r="71" spans="19:30" x14ac:dyDescent="0.25">
      <c r="S71" s="100" t="s">
        <v>264</v>
      </c>
      <c r="AD71" s="36" t="s">
        <v>847</v>
      </c>
    </row>
    <row r="72" spans="19:30" x14ac:dyDescent="0.25">
      <c r="AD72" s="36" t="s">
        <v>848</v>
      </c>
    </row>
    <row r="73" spans="19:30" x14ac:dyDescent="0.25">
      <c r="AD73" s="36" t="s">
        <v>849</v>
      </c>
    </row>
    <row r="74" spans="19:30" x14ac:dyDescent="0.25">
      <c r="AD74" s="35" t="s">
        <v>850</v>
      </c>
    </row>
    <row r="75" spans="19:30" x14ac:dyDescent="0.25">
      <c r="AD75" s="37"/>
    </row>
    <row r="76" spans="19:30" x14ac:dyDescent="0.25">
      <c r="AD76" s="36" t="s">
        <v>257</v>
      </c>
    </row>
    <row r="77" spans="19:30" x14ac:dyDescent="0.25">
      <c r="AD77" s="37"/>
    </row>
    <row r="78" spans="19:30" x14ac:dyDescent="0.25">
      <c r="AD78" s="36" t="s">
        <v>851</v>
      </c>
    </row>
    <row r="79" spans="19:30" x14ac:dyDescent="0.25">
      <c r="AD79" s="36" t="s">
        <v>852</v>
      </c>
    </row>
    <row r="80" spans="19:30" x14ac:dyDescent="0.25">
      <c r="AD80" s="37"/>
    </row>
    <row r="81" spans="30:30" x14ac:dyDescent="0.25">
      <c r="AD81" s="35" t="s">
        <v>853</v>
      </c>
    </row>
    <row r="82" spans="30:30" x14ac:dyDescent="0.25">
      <c r="AD82" s="37"/>
    </row>
    <row r="83" spans="30:30" x14ac:dyDescent="0.25">
      <c r="AD83" s="36" t="s">
        <v>257</v>
      </c>
    </row>
    <row r="84" spans="30:30" x14ac:dyDescent="0.25">
      <c r="AD84" s="37"/>
    </row>
    <row r="85" spans="30:30" x14ac:dyDescent="0.25">
      <c r="AD85" s="36" t="s">
        <v>854</v>
      </c>
    </row>
    <row r="86" spans="30:30" x14ac:dyDescent="0.25">
      <c r="AD86" s="36" t="s">
        <v>852</v>
      </c>
    </row>
    <row r="87" spans="30:30" x14ac:dyDescent="0.25">
      <c r="AD87" s="37"/>
    </row>
    <row r="88" spans="30:30" x14ac:dyDescent="0.25">
      <c r="AD88" s="35" t="s">
        <v>855</v>
      </c>
    </row>
    <row r="89" spans="30:30" x14ac:dyDescent="0.25">
      <c r="AD89" s="37"/>
    </row>
    <row r="90" spans="30:30" x14ac:dyDescent="0.25">
      <c r="AD90" s="36" t="s">
        <v>257</v>
      </c>
    </row>
    <row r="91" spans="30:30" x14ac:dyDescent="0.25">
      <c r="AD91" s="37"/>
    </row>
    <row r="92" spans="30:30" x14ac:dyDescent="0.25">
      <c r="AD92" s="36" t="s">
        <v>856</v>
      </c>
    </row>
    <row r="93" spans="30:30" x14ac:dyDescent="0.25">
      <c r="AD93" s="36" t="s">
        <v>857</v>
      </c>
    </row>
    <row r="94" spans="30:30" x14ac:dyDescent="0.25">
      <c r="AD94" s="37"/>
    </row>
    <row r="95" spans="30:30" x14ac:dyDescent="0.25">
      <c r="AD95" s="35" t="s">
        <v>858</v>
      </c>
    </row>
    <row r="96" spans="30:30" x14ac:dyDescent="0.25">
      <c r="AD96" s="37"/>
    </row>
    <row r="97" spans="30:30" x14ac:dyDescent="0.25">
      <c r="AD97" s="36" t="s">
        <v>257</v>
      </c>
    </row>
    <row r="98" spans="30:30" x14ac:dyDescent="0.25">
      <c r="AD98" s="37"/>
    </row>
    <row r="99" spans="30:30" x14ac:dyDescent="0.25">
      <c r="AD99" s="36" t="s">
        <v>859</v>
      </c>
    </row>
    <row r="100" spans="30:30" x14ac:dyDescent="0.25">
      <c r="AD100" s="36" t="s">
        <v>860</v>
      </c>
    </row>
    <row r="101" spans="30:30" x14ac:dyDescent="0.25">
      <c r="AD101" s="37"/>
    </row>
    <row r="102" spans="30:30" x14ac:dyDescent="0.25">
      <c r="AD102" s="35" t="s">
        <v>861</v>
      </c>
    </row>
    <row r="103" spans="30:30" x14ac:dyDescent="0.25">
      <c r="AD103" s="37"/>
    </row>
    <row r="104" spans="30:30" x14ac:dyDescent="0.25">
      <c r="AD104" s="36" t="s">
        <v>257</v>
      </c>
    </row>
    <row r="105" spans="30:30" x14ac:dyDescent="0.25">
      <c r="AD105" s="37"/>
    </row>
    <row r="106" spans="30:30" x14ac:dyDescent="0.25">
      <c r="AD106" s="36" t="s">
        <v>862</v>
      </c>
    </row>
    <row r="107" spans="30:30" x14ac:dyDescent="0.25">
      <c r="AD107" s="36" t="s">
        <v>863</v>
      </c>
    </row>
    <row r="108" spans="30:30" x14ac:dyDescent="0.25">
      <c r="AD108" s="37"/>
    </row>
    <row r="109" spans="30:30" x14ac:dyDescent="0.25">
      <c r="AD109" s="35" t="s">
        <v>864</v>
      </c>
    </row>
    <row r="110" spans="30:30" x14ac:dyDescent="0.25">
      <c r="AD110" s="37"/>
    </row>
    <row r="111" spans="30:30" x14ac:dyDescent="0.25">
      <c r="AD111" s="36" t="s">
        <v>257</v>
      </c>
    </row>
    <row r="112" spans="30:30" x14ac:dyDescent="0.25">
      <c r="AD112" s="37"/>
    </row>
    <row r="113" spans="30:30" x14ac:dyDescent="0.25">
      <c r="AD113" s="36" t="s">
        <v>865</v>
      </c>
    </row>
    <row r="114" spans="30:30" x14ac:dyDescent="0.25">
      <c r="AD114" s="36" t="s">
        <v>866</v>
      </c>
    </row>
    <row r="115" spans="30:30" x14ac:dyDescent="0.25">
      <c r="AD115" s="37"/>
    </row>
    <row r="116" spans="30:30" x14ac:dyDescent="0.25">
      <c r="AD116" s="35" t="s">
        <v>867</v>
      </c>
    </row>
    <row r="117" spans="30:30" x14ac:dyDescent="0.25">
      <c r="AD117" s="35" t="s">
        <v>868</v>
      </c>
    </row>
    <row r="118" spans="30:30" x14ac:dyDescent="0.25">
      <c r="AD118" s="36" t="s">
        <v>869</v>
      </c>
    </row>
    <row r="119" spans="30:30" ht="14.4" x14ac:dyDescent="0.25">
      <c r="AD119" s="25" t="s">
        <v>870</v>
      </c>
    </row>
    <row r="120" spans="30:30" ht="14.4" x14ac:dyDescent="0.25">
      <c r="AD120" s="25" t="s">
        <v>871</v>
      </c>
    </row>
    <row r="121" spans="30:30" ht="14.4" x14ac:dyDescent="0.25">
      <c r="AD121" s="25" t="s">
        <v>872</v>
      </c>
    </row>
    <row r="122" spans="30:30" x14ac:dyDescent="0.25">
      <c r="AD122" s="36" t="s">
        <v>873</v>
      </c>
    </row>
    <row r="123" spans="30:30" x14ac:dyDescent="0.25">
      <c r="AD123" s="36" t="s">
        <v>402</v>
      </c>
    </row>
    <row r="124" spans="30:30" x14ac:dyDescent="0.25">
      <c r="AD124" s="36" t="s">
        <v>403</v>
      </c>
    </row>
    <row r="125" spans="30:30" x14ac:dyDescent="0.25">
      <c r="AD125" s="35" t="s">
        <v>874</v>
      </c>
    </row>
    <row r="126" spans="30:30" x14ac:dyDescent="0.25">
      <c r="AD126" s="36" t="s">
        <v>405</v>
      </c>
    </row>
    <row r="127" spans="30:30" x14ac:dyDescent="0.25">
      <c r="AD127" s="36" t="s">
        <v>406</v>
      </c>
    </row>
    <row r="128" spans="30:30" x14ac:dyDescent="0.25">
      <c r="AD128" s="37"/>
    </row>
    <row r="129" spans="30:30" x14ac:dyDescent="0.25">
      <c r="AD129" s="36" t="s">
        <v>875</v>
      </c>
    </row>
    <row r="130" spans="30:30" x14ac:dyDescent="0.25">
      <c r="AD130" s="37"/>
    </row>
    <row r="131" spans="30:30" x14ac:dyDescent="0.25">
      <c r="AD131" s="36" t="s">
        <v>876</v>
      </c>
    </row>
    <row r="132" spans="30:30" x14ac:dyDescent="0.25">
      <c r="AD132" s="36" t="s">
        <v>877</v>
      </c>
    </row>
    <row r="133" spans="30:30" ht="14.4" x14ac:dyDescent="0.25">
      <c r="AD133" s="26" t="s">
        <v>878</v>
      </c>
    </row>
    <row r="134" spans="30:30" ht="14.4" x14ac:dyDescent="0.25">
      <c r="AD134" s="25" t="s">
        <v>879</v>
      </c>
    </row>
    <row r="135" spans="30:30" ht="14.4" x14ac:dyDescent="0.25">
      <c r="AD135" s="25" t="s">
        <v>880</v>
      </c>
    </row>
    <row r="136" spans="30:30" x14ac:dyDescent="0.25">
      <c r="AD136" s="37"/>
    </row>
    <row r="137" spans="30:30" x14ac:dyDescent="0.25">
      <c r="AD137" s="36" t="s">
        <v>881</v>
      </c>
    </row>
    <row r="138" spans="30:30" x14ac:dyDescent="0.25">
      <c r="AD138" s="36" t="s">
        <v>877</v>
      </c>
    </row>
    <row r="139" spans="30:30" ht="14.4" x14ac:dyDescent="0.25">
      <c r="AD139" s="25" t="s">
        <v>882</v>
      </c>
    </row>
    <row r="140" spans="30:30" ht="14.4" x14ac:dyDescent="0.25">
      <c r="AD140" s="25" t="s">
        <v>883</v>
      </c>
    </row>
    <row r="141" spans="30:30" ht="14.4" x14ac:dyDescent="0.25">
      <c r="AD141" s="25" t="s">
        <v>884</v>
      </c>
    </row>
    <row r="142" spans="30:30" x14ac:dyDescent="0.25">
      <c r="AD142" s="37"/>
    </row>
    <row r="143" spans="30:30" x14ac:dyDescent="0.25">
      <c r="AD143" s="36" t="s">
        <v>885</v>
      </c>
    </row>
    <row r="144" spans="30:30" x14ac:dyDescent="0.25">
      <c r="AD144" s="36" t="s">
        <v>886</v>
      </c>
    </row>
    <row r="145" spans="30:31" ht="14.4" x14ac:dyDescent="0.25">
      <c r="AD145" s="18" t="s">
        <v>887</v>
      </c>
    </row>
    <row r="146" spans="30:31" ht="14.4" x14ac:dyDescent="0.25">
      <c r="AD146" s="18" t="s">
        <v>888</v>
      </c>
    </row>
    <row r="147" spans="30:31" ht="14.4" x14ac:dyDescent="0.25">
      <c r="AD147" s="17" t="s">
        <v>889</v>
      </c>
    </row>
    <row r="148" spans="30:31" ht="14.4" x14ac:dyDescent="0.25">
      <c r="AD148" s="17" t="s">
        <v>890</v>
      </c>
    </row>
    <row r="149" spans="30:31" ht="14.4" x14ac:dyDescent="0.25">
      <c r="AD149" s="17" t="s">
        <v>891</v>
      </c>
    </row>
    <row r="150" spans="30:31" ht="14.4" x14ac:dyDescent="0.25">
      <c r="AD150" s="17" t="s">
        <v>892</v>
      </c>
    </row>
    <row r="151" spans="30:31" ht="14.4" x14ac:dyDescent="0.25">
      <c r="AD151" s="17" t="s">
        <v>893</v>
      </c>
    </row>
    <row r="152" spans="30:31" ht="14.4" x14ac:dyDescent="0.25">
      <c r="AD152" s="17" t="s">
        <v>894</v>
      </c>
    </row>
    <row r="153" spans="30:31" ht="14.4" x14ac:dyDescent="0.25">
      <c r="AD153" s="18" t="s">
        <v>895</v>
      </c>
    </row>
    <row r="154" spans="30:31" ht="14.4" x14ac:dyDescent="0.3">
      <c r="AD154" s="17" t="s">
        <v>896</v>
      </c>
      <c r="AE154" s="104"/>
    </row>
    <row r="155" spans="30:31" ht="14.4" x14ac:dyDescent="0.3">
      <c r="AD155" s="17" t="s">
        <v>897</v>
      </c>
      <c r="AE155" s="104"/>
    </row>
    <row r="156" spans="30:31" ht="14.4" x14ac:dyDescent="0.3">
      <c r="AD156" s="17" t="s">
        <v>898</v>
      </c>
      <c r="AE156" s="104"/>
    </row>
    <row r="157" spans="30:31" ht="14.4" x14ac:dyDescent="0.3">
      <c r="AD157" s="17" t="s">
        <v>899</v>
      </c>
      <c r="AE157" s="104"/>
    </row>
    <row r="158" spans="30:31" ht="14.4" x14ac:dyDescent="0.3">
      <c r="AD158" s="17" t="s">
        <v>900</v>
      </c>
      <c r="AE158" s="104"/>
    </row>
    <row r="159" spans="30:31" ht="14.4" x14ac:dyDescent="0.3">
      <c r="AD159" s="17" t="s">
        <v>901</v>
      </c>
      <c r="AE159" s="104"/>
    </row>
    <row r="160" spans="30:31" ht="14.4" x14ac:dyDescent="0.3">
      <c r="AD160" s="17" t="s">
        <v>902</v>
      </c>
      <c r="AE160" s="104"/>
    </row>
    <row r="161" spans="30:31" ht="14.4" x14ac:dyDescent="0.3">
      <c r="AD161" s="17" t="s">
        <v>903</v>
      </c>
      <c r="AE161" s="104"/>
    </row>
    <row r="162" spans="30:31" ht="14.4" x14ac:dyDescent="0.3">
      <c r="AD162" s="17" t="s">
        <v>904</v>
      </c>
      <c r="AE162" s="104"/>
    </row>
    <row r="163" spans="30:31" ht="14.4" x14ac:dyDescent="0.3">
      <c r="AD163" s="17" t="s">
        <v>905</v>
      </c>
      <c r="AE163" s="104"/>
    </row>
    <row r="164" spans="30:31" ht="14.4" x14ac:dyDescent="0.3">
      <c r="AD164" s="17" t="s">
        <v>906</v>
      </c>
      <c r="AE164" s="104"/>
    </row>
    <row r="165" spans="30:31" ht="14.4" x14ac:dyDescent="0.3">
      <c r="AD165" s="17" t="s">
        <v>907</v>
      </c>
      <c r="AE165" s="104"/>
    </row>
    <row r="166" spans="30:31" ht="14.4" x14ac:dyDescent="0.25">
      <c r="AD166" s="18" t="s">
        <v>908</v>
      </c>
    </row>
    <row r="167" spans="30:31" ht="14.4" x14ac:dyDescent="0.25">
      <c r="AD167" s="17" t="s">
        <v>909</v>
      </c>
    </row>
    <row r="168" spans="30:31" ht="14.4" x14ac:dyDescent="0.25">
      <c r="AD168" s="18" t="s">
        <v>910</v>
      </c>
    </row>
    <row r="169" spans="30:31" ht="14.4" x14ac:dyDescent="0.25">
      <c r="AD169" s="18" t="s">
        <v>911</v>
      </c>
    </row>
    <row r="170" spans="30:31" ht="14.4" x14ac:dyDescent="0.25">
      <c r="AD170" s="17" t="s">
        <v>912</v>
      </c>
    </row>
    <row r="171" spans="30:31" ht="14.4" x14ac:dyDescent="0.25">
      <c r="AD171" s="17" t="s">
        <v>913</v>
      </c>
    </row>
    <row r="172" spans="30:31" ht="14.4" x14ac:dyDescent="0.25">
      <c r="AD172" s="18" t="s">
        <v>914</v>
      </c>
    </row>
    <row r="173" spans="30:31" ht="14.4" x14ac:dyDescent="0.25">
      <c r="AD173" s="18" t="s">
        <v>915</v>
      </c>
    </row>
    <row r="174" spans="30:31" ht="14.4" x14ac:dyDescent="0.25">
      <c r="AD174" s="17" t="s">
        <v>916</v>
      </c>
    </row>
    <row r="175" spans="30:31" ht="14.4" x14ac:dyDescent="0.25">
      <c r="AD175" s="18" t="s">
        <v>917</v>
      </c>
    </row>
    <row r="176" spans="30:31" ht="14.4" x14ac:dyDescent="0.25">
      <c r="AD176" s="17" t="s">
        <v>918</v>
      </c>
    </row>
    <row r="177" spans="30:37" ht="14.4" x14ac:dyDescent="0.25">
      <c r="AD177" s="18" t="s">
        <v>919</v>
      </c>
    </row>
    <row r="178" spans="30:37" ht="14.4" x14ac:dyDescent="0.25">
      <c r="AD178" s="18" t="s">
        <v>920</v>
      </c>
    </row>
    <row r="179" spans="30:37" ht="14.4" x14ac:dyDescent="0.25">
      <c r="AD179" s="17" t="s">
        <v>921</v>
      </c>
      <c r="AK179" s="33" t="s">
        <v>310</v>
      </c>
    </row>
    <row r="180" spans="30:37" ht="14.4" x14ac:dyDescent="0.25">
      <c r="AD180" s="17" t="s">
        <v>922</v>
      </c>
      <c r="AK180" s="33" t="s">
        <v>310</v>
      </c>
    </row>
    <row r="181" spans="30:37" x14ac:dyDescent="0.25">
      <c r="AD181" s="37"/>
    </row>
    <row r="182" spans="30:37" x14ac:dyDescent="0.25">
      <c r="AD182" s="35" t="s">
        <v>923</v>
      </c>
    </row>
    <row r="183" spans="30:37" x14ac:dyDescent="0.25">
      <c r="AD183" s="35" t="s">
        <v>924</v>
      </c>
    </row>
    <row r="184" spans="30:37" x14ac:dyDescent="0.25">
      <c r="AD184" s="36" t="s">
        <v>869</v>
      </c>
    </row>
    <row r="185" spans="30:37" ht="14.4" x14ac:dyDescent="0.25">
      <c r="AD185" s="25" t="s">
        <v>925</v>
      </c>
    </row>
    <row r="186" spans="30:37" ht="14.4" x14ac:dyDescent="0.25">
      <c r="AD186" s="25" t="s">
        <v>926</v>
      </c>
    </row>
    <row r="187" spans="30:37" ht="14.4" x14ac:dyDescent="0.25">
      <c r="AD187" s="25" t="s">
        <v>927</v>
      </c>
    </row>
    <row r="188" spans="30:37" x14ac:dyDescent="0.25">
      <c r="AD188" s="36" t="s">
        <v>928</v>
      </c>
    </row>
    <row r="189" spans="30:37" x14ac:dyDescent="0.25">
      <c r="AD189" s="36" t="s">
        <v>402</v>
      </c>
    </row>
    <row r="190" spans="30:37" x14ac:dyDescent="0.25">
      <c r="AD190" s="36" t="s">
        <v>403</v>
      </c>
    </row>
    <row r="191" spans="30:37" x14ac:dyDescent="0.25">
      <c r="AD191" s="35" t="s">
        <v>929</v>
      </c>
    </row>
    <row r="192" spans="30:37" x14ac:dyDescent="0.25">
      <c r="AD192" s="36" t="s">
        <v>405</v>
      </c>
    </row>
    <row r="193" spans="30:30" x14ac:dyDescent="0.25">
      <c r="AD193" s="36" t="s">
        <v>406</v>
      </c>
    </row>
    <row r="194" spans="30:30" x14ac:dyDescent="0.25">
      <c r="AD194" s="37"/>
    </row>
    <row r="195" spans="30:30" x14ac:dyDescent="0.25">
      <c r="AD195" s="36" t="s">
        <v>930</v>
      </c>
    </row>
    <row r="196" spans="30:30" x14ac:dyDescent="0.25">
      <c r="AD196" s="37"/>
    </row>
    <row r="197" spans="30:30" x14ac:dyDescent="0.25">
      <c r="AD197" s="36" t="s">
        <v>876</v>
      </c>
    </row>
    <row r="198" spans="30:30" x14ac:dyDescent="0.25">
      <c r="AD198" s="36" t="s">
        <v>931</v>
      </c>
    </row>
    <row r="199" spans="30:30" ht="14.4" x14ac:dyDescent="0.25">
      <c r="AD199" s="25" t="s">
        <v>932</v>
      </c>
    </row>
    <row r="200" spans="30:30" ht="14.4" x14ac:dyDescent="0.25">
      <c r="AD200" s="25" t="s">
        <v>933</v>
      </c>
    </row>
    <row r="201" spans="30:30" ht="14.4" x14ac:dyDescent="0.25">
      <c r="AD201" s="25" t="s">
        <v>934</v>
      </c>
    </row>
    <row r="202" spans="30:30" x14ac:dyDescent="0.25">
      <c r="AD202" s="37"/>
    </row>
    <row r="203" spans="30:30" x14ac:dyDescent="0.25">
      <c r="AD203" s="36" t="s">
        <v>881</v>
      </c>
    </row>
    <row r="204" spans="30:30" x14ac:dyDescent="0.25">
      <c r="AD204" s="36" t="s">
        <v>935</v>
      </c>
    </row>
    <row r="205" spans="30:30" ht="14.4" x14ac:dyDescent="0.25">
      <c r="AD205" s="25" t="s">
        <v>936</v>
      </c>
    </row>
    <row r="206" spans="30:30" ht="14.4" x14ac:dyDescent="0.25">
      <c r="AD206" s="25" t="s">
        <v>937</v>
      </c>
    </row>
    <row r="207" spans="30:30" ht="14.4" x14ac:dyDescent="0.25">
      <c r="AD207" s="25" t="s">
        <v>938</v>
      </c>
    </row>
    <row r="208" spans="30:30" x14ac:dyDescent="0.25">
      <c r="AD208" s="37"/>
    </row>
    <row r="209" spans="30:30" x14ac:dyDescent="0.25">
      <c r="AD209" s="36" t="s">
        <v>885</v>
      </c>
    </row>
    <row r="210" spans="30:30" x14ac:dyDescent="0.25">
      <c r="AD210" s="36" t="s">
        <v>939</v>
      </c>
    </row>
    <row r="211" spans="30:30" ht="14.4" x14ac:dyDescent="0.25">
      <c r="AD211" s="26" t="s">
        <v>940</v>
      </c>
    </row>
    <row r="212" spans="30:30" ht="14.4" x14ac:dyDescent="0.25">
      <c r="AD212" s="26" t="s">
        <v>941</v>
      </c>
    </row>
    <row r="213" spans="30:30" ht="14.4" x14ac:dyDescent="0.25">
      <c r="AD213" s="25" t="s">
        <v>942</v>
      </c>
    </row>
    <row r="214" spans="30:30" ht="14.4" x14ac:dyDescent="0.25">
      <c r="AD214" s="25" t="s">
        <v>943</v>
      </c>
    </row>
    <row r="215" spans="30:30" ht="14.4" x14ac:dyDescent="0.25">
      <c r="AD215" s="25" t="s">
        <v>944</v>
      </c>
    </row>
    <row r="216" spans="30:30" ht="14.4" x14ac:dyDescent="0.25">
      <c r="AD216" s="25" t="s">
        <v>945</v>
      </c>
    </row>
    <row r="217" spans="30:30" ht="14.4" x14ac:dyDescent="0.25">
      <c r="AD217" s="25" t="s">
        <v>946</v>
      </c>
    </row>
    <row r="218" spans="30:30" ht="14.4" x14ac:dyDescent="0.25">
      <c r="AD218" s="25" t="s">
        <v>947</v>
      </c>
    </row>
    <row r="219" spans="30:30" ht="14.4" x14ac:dyDescent="0.25">
      <c r="AD219" s="26" t="s">
        <v>948</v>
      </c>
    </row>
    <row r="220" spans="30:30" ht="14.4" x14ac:dyDescent="0.25">
      <c r="AD220" s="25" t="s">
        <v>949</v>
      </c>
    </row>
    <row r="221" spans="30:30" ht="14.4" x14ac:dyDescent="0.25">
      <c r="AD221" s="25" t="s">
        <v>950</v>
      </c>
    </row>
    <row r="222" spans="30:30" ht="14.4" x14ac:dyDescent="0.25">
      <c r="AD222" s="25" t="s">
        <v>951</v>
      </c>
    </row>
    <row r="223" spans="30:30" ht="14.4" x14ac:dyDescent="0.25">
      <c r="AD223" s="25" t="s">
        <v>952</v>
      </c>
    </row>
    <row r="224" spans="30:30" ht="14.4" x14ac:dyDescent="0.25">
      <c r="AD224" s="25" t="s">
        <v>953</v>
      </c>
    </row>
    <row r="225" spans="30:30" ht="14.4" x14ac:dyDescent="0.25">
      <c r="AD225" s="25" t="s">
        <v>954</v>
      </c>
    </row>
    <row r="226" spans="30:30" ht="14.4" x14ac:dyDescent="0.25">
      <c r="AD226" s="25" t="s">
        <v>955</v>
      </c>
    </row>
    <row r="227" spans="30:30" ht="14.4" x14ac:dyDescent="0.25">
      <c r="AD227" s="25" t="s">
        <v>956</v>
      </c>
    </row>
    <row r="228" spans="30:30" ht="14.4" x14ac:dyDescent="0.25">
      <c r="AD228" s="25" t="s">
        <v>957</v>
      </c>
    </row>
    <row r="229" spans="30:30" ht="14.4" x14ac:dyDescent="0.25">
      <c r="AD229" s="25" t="s">
        <v>958</v>
      </c>
    </row>
    <row r="230" spans="30:30" ht="14.4" x14ac:dyDescent="0.25">
      <c r="AD230" s="25" t="s">
        <v>959</v>
      </c>
    </row>
    <row r="231" spans="30:30" ht="14.4" x14ac:dyDescent="0.25">
      <c r="AD231" s="25" t="s">
        <v>960</v>
      </c>
    </row>
    <row r="232" spans="30:30" ht="14.4" x14ac:dyDescent="0.25">
      <c r="AD232" s="26" t="s">
        <v>961</v>
      </c>
    </row>
    <row r="233" spans="30:30" ht="14.4" x14ac:dyDescent="0.25">
      <c r="AD233" s="25" t="s">
        <v>962</v>
      </c>
    </row>
    <row r="234" spans="30:30" ht="14.4" x14ac:dyDescent="0.25">
      <c r="AD234" s="26" t="s">
        <v>963</v>
      </c>
    </row>
    <row r="235" spans="30:30" ht="14.4" x14ac:dyDescent="0.25">
      <c r="AD235" s="25" t="s">
        <v>964</v>
      </c>
    </row>
    <row r="236" spans="30:30" ht="14.4" x14ac:dyDescent="0.25">
      <c r="AD236" s="25" t="s">
        <v>965</v>
      </c>
    </row>
    <row r="237" spans="30:30" ht="14.4" x14ac:dyDescent="0.25">
      <c r="AD237" s="25" t="s">
        <v>966</v>
      </c>
    </row>
    <row r="238" spans="30:30" ht="14.4" x14ac:dyDescent="0.25">
      <c r="AD238" s="26" t="s">
        <v>967</v>
      </c>
    </row>
    <row r="239" spans="30:30" ht="14.4" x14ac:dyDescent="0.25">
      <c r="AD239" s="26" t="s">
        <v>968</v>
      </c>
    </row>
    <row r="240" spans="30:30" ht="14.4" x14ac:dyDescent="0.25">
      <c r="AD240" s="25" t="s">
        <v>969</v>
      </c>
    </row>
    <row r="241" spans="30:30" ht="14.4" x14ac:dyDescent="0.25">
      <c r="AD241" s="25" t="s">
        <v>970</v>
      </c>
    </row>
    <row r="242" spans="30:30" ht="14.4" x14ac:dyDescent="0.25">
      <c r="AD242" s="26" t="s">
        <v>971</v>
      </c>
    </row>
    <row r="243" spans="30:30" ht="14.4" x14ac:dyDescent="0.25">
      <c r="AD243" s="26" t="s">
        <v>972</v>
      </c>
    </row>
    <row r="244" spans="30:30" ht="14.4" x14ac:dyDescent="0.25">
      <c r="AD244" s="26" t="s">
        <v>973</v>
      </c>
    </row>
    <row r="245" spans="30:30" ht="14.4" x14ac:dyDescent="0.25">
      <c r="AD245" s="25" t="s">
        <v>974</v>
      </c>
    </row>
    <row r="246" spans="30:30" ht="14.4" x14ac:dyDescent="0.25">
      <c r="AD246" s="26" t="s">
        <v>975</v>
      </c>
    </row>
    <row r="247" spans="30:30" x14ac:dyDescent="0.25">
      <c r="AD247" s="37"/>
    </row>
    <row r="248" spans="30:30" x14ac:dyDescent="0.25">
      <c r="AD248" s="35" t="s">
        <v>976</v>
      </c>
    </row>
    <row r="249" spans="30:30" x14ac:dyDescent="0.25">
      <c r="AD249" s="35" t="s">
        <v>977</v>
      </c>
    </row>
    <row r="250" spans="30:30" x14ac:dyDescent="0.25">
      <c r="AD250" s="36" t="s">
        <v>869</v>
      </c>
    </row>
    <row r="251" spans="30:30" x14ac:dyDescent="0.25">
      <c r="AD251" s="36" t="s">
        <v>978</v>
      </c>
    </row>
    <row r="252" spans="30:30" ht="14.4" x14ac:dyDescent="0.25">
      <c r="AD252" s="25" t="s">
        <v>979</v>
      </c>
    </row>
    <row r="253" spans="30:30" x14ac:dyDescent="0.25">
      <c r="AD253" s="36" t="s">
        <v>980</v>
      </c>
    </row>
    <row r="254" spans="30:30" x14ac:dyDescent="0.25">
      <c r="AD254" s="36" t="s">
        <v>981</v>
      </c>
    </row>
    <row r="255" spans="30:30" x14ac:dyDescent="0.25">
      <c r="AD255" s="36" t="s">
        <v>402</v>
      </c>
    </row>
    <row r="256" spans="30:30" x14ac:dyDescent="0.25">
      <c r="AD256" s="36" t="s">
        <v>403</v>
      </c>
    </row>
    <row r="257" spans="30:30" x14ac:dyDescent="0.25">
      <c r="AD257" s="35" t="s">
        <v>982</v>
      </c>
    </row>
    <row r="258" spans="30:30" x14ac:dyDescent="0.25">
      <c r="AD258" s="36" t="s">
        <v>405</v>
      </c>
    </row>
    <row r="259" spans="30:30" x14ac:dyDescent="0.25">
      <c r="AD259" s="36" t="s">
        <v>406</v>
      </c>
    </row>
    <row r="260" spans="30:30" x14ac:dyDescent="0.25">
      <c r="AD260" s="37"/>
    </row>
    <row r="261" spans="30:30" x14ac:dyDescent="0.25">
      <c r="AD261" s="36" t="s">
        <v>983</v>
      </c>
    </row>
    <row r="262" spans="30:30" x14ac:dyDescent="0.25">
      <c r="AD262" s="37"/>
    </row>
    <row r="263" spans="30:30" x14ac:dyDescent="0.25">
      <c r="AD263" s="36" t="s">
        <v>876</v>
      </c>
    </row>
    <row r="264" spans="30:30" x14ac:dyDescent="0.25">
      <c r="AD264" s="36" t="s">
        <v>984</v>
      </c>
    </row>
    <row r="265" spans="30:30" x14ac:dyDescent="0.25">
      <c r="AD265" s="36" t="s">
        <v>985</v>
      </c>
    </row>
    <row r="266" spans="30:30" x14ac:dyDescent="0.25">
      <c r="AD266" s="36" t="s">
        <v>986</v>
      </c>
    </row>
    <row r="267" spans="30:30" x14ac:dyDescent="0.25">
      <c r="AD267" s="36" t="s">
        <v>987</v>
      </c>
    </row>
    <row r="268" spans="30:30" x14ac:dyDescent="0.25">
      <c r="AD268" s="37"/>
    </row>
    <row r="269" spans="30:30" x14ac:dyDescent="0.25">
      <c r="AD269" s="36" t="s">
        <v>881</v>
      </c>
    </row>
    <row r="270" spans="30:30" x14ac:dyDescent="0.25">
      <c r="AD270" s="36" t="s">
        <v>988</v>
      </c>
    </row>
    <row r="271" spans="30:30" ht="14.4" x14ac:dyDescent="0.25">
      <c r="AD271" s="25" t="s">
        <v>989</v>
      </c>
    </row>
    <row r="272" spans="30:30" ht="14.4" x14ac:dyDescent="0.25">
      <c r="AD272" s="25" t="s">
        <v>990</v>
      </c>
    </row>
    <row r="273" spans="30:30" ht="14.4" x14ac:dyDescent="0.25">
      <c r="AD273" s="25" t="s">
        <v>991</v>
      </c>
    </row>
    <row r="274" spans="30:30" x14ac:dyDescent="0.25">
      <c r="AD274" s="37"/>
    </row>
    <row r="275" spans="30:30" x14ac:dyDescent="0.25">
      <c r="AD275" s="36" t="s">
        <v>885</v>
      </c>
    </row>
    <row r="276" spans="30:30" x14ac:dyDescent="0.25">
      <c r="AD276" s="36" t="s">
        <v>992</v>
      </c>
    </row>
    <row r="277" spans="30:30" ht="14.4" x14ac:dyDescent="0.25">
      <c r="AD277" s="26" t="s">
        <v>993</v>
      </c>
    </row>
    <row r="278" spans="30:30" ht="14.4" x14ac:dyDescent="0.25">
      <c r="AD278" s="26" t="s">
        <v>994</v>
      </c>
    </row>
    <row r="279" spans="30:30" ht="14.4" x14ac:dyDescent="0.25">
      <c r="AD279" s="26" t="s">
        <v>995</v>
      </c>
    </row>
    <row r="280" spans="30:30" ht="14.4" x14ac:dyDescent="0.25">
      <c r="AD280" s="26" t="s">
        <v>996</v>
      </c>
    </row>
    <row r="281" spans="30:30" ht="14.4" x14ac:dyDescent="0.25">
      <c r="AD281" s="26" t="s">
        <v>997</v>
      </c>
    </row>
    <row r="282" spans="30:30" ht="14.4" x14ac:dyDescent="0.25">
      <c r="AD282" s="25" t="s">
        <v>998</v>
      </c>
    </row>
    <row r="283" spans="30:30" ht="14.4" x14ac:dyDescent="0.25">
      <c r="AD283" s="25" t="s">
        <v>999</v>
      </c>
    </row>
    <row r="284" spans="30:30" ht="14.4" x14ac:dyDescent="0.25">
      <c r="AD284" s="26" t="s">
        <v>1000</v>
      </c>
    </row>
    <row r="285" spans="30:30" ht="14.4" x14ac:dyDescent="0.25">
      <c r="AD285" s="26" t="s">
        <v>1001</v>
      </c>
    </row>
    <row r="286" spans="30:30" ht="14.4" x14ac:dyDescent="0.25">
      <c r="AD286" s="26" t="s">
        <v>1002</v>
      </c>
    </row>
    <row r="287" spans="30:30" ht="14.4" x14ac:dyDescent="0.25">
      <c r="AD287" s="26" t="s">
        <v>1003</v>
      </c>
    </row>
    <row r="288" spans="30:30" ht="14.4" x14ac:dyDescent="0.25">
      <c r="AD288" s="26" t="s">
        <v>1004</v>
      </c>
    </row>
    <row r="289" spans="30:30" ht="14.4" x14ac:dyDescent="0.25">
      <c r="AD289" s="25" t="s">
        <v>1005</v>
      </c>
    </row>
    <row r="290" spans="30:30" ht="14.4" x14ac:dyDescent="0.25">
      <c r="AD290" s="25" t="s">
        <v>1006</v>
      </c>
    </row>
    <row r="291" spans="30:30" ht="14.4" x14ac:dyDescent="0.25">
      <c r="AD291" s="25" t="s">
        <v>1007</v>
      </c>
    </row>
    <row r="292" spans="30:30" ht="14.4" x14ac:dyDescent="0.25">
      <c r="AD292" s="25" t="s">
        <v>1008</v>
      </c>
    </row>
    <row r="293" spans="30:30" ht="14.4" x14ac:dyDescent="0.25">
      <c r="AD293" s="25" t="s">
        <v>1009</v>
      </c>
    </row>
    <row r="294" spans="30:30" ht="14.4" x14ac:dyDescent="0.25">
      <c r="AD294" s="25" t="s">
        <v>1010</v>
      </c>
    </row>
    <row r="295" spans="30:30" ht="14.4" x14ac:dyDescent="0.25">
      <c r="AD295" s="25" t="s">
        <v>1011</v>
      </c>
    </row>
    <row r="296" spans="30:30" ht="14.4" x14ac:dyDescent="0.25">
      <c r="AD296" s="25" t="s">
        <v>1012</v>
      </c>
    </row>
    <row r="297" spans="30:30" ht="14.4" x14ac:dyDescent="0.25">
      <c r="AD297" s="25" t="s">
        <v>1013</v>
      </c>
    </row>
    <row r="298" spans="30:30" ht="14.4" x14ac:dyDescent="0.25">
      <c r="AD298" s="26" t="s">
        <v>1014</v>
      </c>
    </row>
    <row r="299" spans="30:30" ht="14.4" x14ac:dyDescent="0.25">
      <c r="AD299" s="26" t="s">
        <v>1015</v>
      </c>
    </row>
    <row r="300" spans="30:30" ht="14.4" x14ac:dyDescent="0.25">
      <c r="AD300" s="26" t="s">
        <v>1016</v>
      </c>
    </row>
    <row r="301" spans="30:30" ht="14.4" x14ac:dyDescent="0.25">
      <c r="AD301" s="26" t="s">
        <v>1017</v>
      </c>
    </row>
    <row r="302" spans="30:30" ht="14.4" x14ac:dyDescent="0.25">
      <c r="AD302" s="26" t="s">
        <v>1018</v>
      </c>
    </row>
    <row r="303" spans="30:30" ht="14.4" x14ac:dyDescent="0.25">
      <c r="AD303" s="26" t="s">
        <v>1019</v>
      </c>
    </row>
    <row r="304" spans="30:30" ht="14.4" x14ac:dyDescent="0.25">
      <c r="AD304" s="26" t="s">
        <v>1020</v>
      </c>
    </row>
    <row r="305" spans="30:30" ht="14.4" x14ac:dyDescent="0.25">
      <c r="AD305" s="26" t="s">
        <v>1021</v>
      </c>
    </row>
    <row r="306" spans="30:30" ht="14.4" x14ac:dyDescent="0.25">
      <c r="AD306" s="26" t="s">
        <v>1022</v>
      </c>
    </row>
    <row r="307" spans="30:30" ht="14.4" x14ac:dyDescent="0.25">
      <c r="AD307" s="26" t="s">
        <v>1023</v>
      </c>
    </row>
    <row r="308" spans="30:30" ht="14.4" x14ac:dyDescent="0.25">
      <c r="AD308" s="26" t="s">
        <v>1024</v>
      </c>
    </row>
    <row r="309" spans="30:30" ht="14.4" x14ac:dyDescent="0.25">
      <c r="AD309" s="26" t="s">
        <v>1025</v>
      </c>
    </row>
    <row r="310" spans="30:30" ht="14.4" x14ac:dyDescent="0.25">
      <c r="AD310" s="26" t="s">
        <v>1026</v>
      </c>
    </row>
    <row r="311" spans="30:30" ht="14.4" x14ac:dyDescent="0.25">
      <c r="AD311" s="26" t="s">
        <v>1027</v>
      </c>
    </row>
    <row r="312" spans="30:30" ht="14.4" x14ac:dyDescent="0.25">
      <c r="AD312" s="26" t="s">
        <v>1028</v>
      </c>
    </row>
    <row r="313" spans="30:30" x14ac:dyDescent="0.25">
      <c r="AD313" s="37"/>
    </row>
    <row r="314" spans="30:30" x14ac:dyDescent="0.25">
      <c r="AD314" s="35" t="s">
        <v>1029</v>
      </c>
    </row>
    <row r="315" spans="30:30" x14ac:dyDescent="0.25">
      <c r="AD315" s="35" t="s">
        <v>1030</v>
      </c>
    </row>
    <row r="316" spans="30:30" x14ac:dyDescent="0.25">
      <c r="AD316" s="36" t="s">
        <v>869</v>
      </c>
    </row>
    <row r="317" spans="30:30" ht="14.4" x14ac:dyDescent="0.25">
      <c r="AD317" s="25" t="s">
        <v>1031</v>
      </c>
    </row>
    <row r="318" spans="30:30" x14ac:dyDescent="0.25">
      <c r="AD318" s="36" t="s">
        <v>1032</v>
      </c>
    </row>
    <row r="319" spans="30:30" x14ac:dyDescent="0.25">
      <c r="AD319" s="36" t="s">
        <v>1033</v>
      </c>
    </row>
    <row r="320" spans="30:30" x14ac:dyDescent="0.25">
      <c r="AD320" s="36" t="s">
        <v>1034</v>
      </c>
    </row>
    <row r="321" spans="30:30" x14ac:dyDescent="0.25">
      <c r="AD321" s="36" t="s">
        <v>402</v>
      </c>
    </row>
    <row r="322" spans="30:30" x14ac:dyDescent="0.25">
      <c r="AD322" s="36" t="s">
        <v>403</v>
      </c>
    </row>
    <row r="323" spans="30:30" x14ac:dyDescent="0.25">
      <c r="AD323" s="35" t="s">
        <v>1035</v>
      </c>
    </row>
    <row r="324" spans="30:30" x14ac:dyDescent="0.25">
      <c r="AD324" s="36" t="s">
        <v>405</v>
      </c>
    </row>
    <row r="325" spans="30:30" x14ac:dyDescent="0.25">
      <c r="AD325" s="36" t="s">
        <v>406</v>
      </c>
    </row>
    <row r="326" spans="30:30" x14ac:dyDescent="0.25">
      <c r="AD326" s="37"/>
    </row>
    <row r="327" spans="30:30" x14ac:dyDescent="0.25">
      <c r="AD327" s="36" t="s">
        <v>1036</v>
      </c>
    </row>
    <row r="328" spans="30:30" x14ac:dyDescent="0.25">
      <c r="AD328" s="37"/>
    </row>
    <row r="329" spans="30:30" x14ac:dyDescent="0.25">
      <c r="AD329" s="36" t="s">
        <v>876</v>
      </c>
    </row>
    <row r="330" spans="30:30" x14ac:dyDescent="0.25">
      <c r="AD330" s="36" t="s">
        <v>1037</v>
      </c>
    </row>
    <row r="331" spans="30:30" ht="14.4" x14ac:dyDescent="0.25">
      <c r="AD331" s="25" t="s">
        <v>1038</v>
      </c>
    </row>
    <row r="332" spans="30:30" ht="14.4" x14ac:dyDescent="0.25">
      <c r="AD332" s="25" t="s">
        <v>1039</v>
      </c>
    </row>
    <row r="333" spans="30:30" ht="14.4" x14ac:dyDescent="0.25">
      <c r="AD333" s="25" t="s">
        <v>1040</v>
      </c>
    </row>
    <row r="334" spans="30:30" x14ac:dyDescent="0.25">
      <c r="AD334" s="37"/>
    </row>
    <row r="335" spans="30:30" x14ac:dyDescent="0.25">
      <c r="AD335" s="36" t="s">
        <v>881</v>
      </c>
    </row>
    <row r="336" spans="30:30" x14ac:dyDescent="0.25">
      <c r="AD336" s="36" t="s">
        <v>1041</v>
      </c>
    </row>
    <row r="337" spans="30:30" x14ac:dyDescent="0.25">
      <c r="AD337" s="36" t="s">
        <v>1042</v>
      </c>
    </row>
    <row r="338" spans="30:30" x14ac:dyDescent="0.25">
      <c r="AD338" s="36" t="s">
        <v>1043</v>
      </c>
    </row>
    <row r="339" spans="30:30" x14ac:dyDescent="0.25">
      <c r="AD339" s="36" t="s">
        <v>1044</v>
      </c>
    </row>
    <row r="340" spans="30:30" x14ac:dyDescent="0.25">
      <c r="AD340" s="37"/>
    </row>
    <row r="341" spans="30:30" x14ac:dyDescent="0.25">
      <c r="AD341" s="36" t="s">
        <v>885</v>
      </c>
    </row>
    <row r="342" spans="30:30" x14ac:dyDescent="0.25">
      <c r="AD342" s="36" t="s">
        <v>1045</v>
      </c>
    </row>
    <row r="343" spans="30:30" ht="14.4" x14ac:dyDescent="0.25">
      <c r="AD343" s="26" t="s">
        <v>1046</v>
      </c>
    </row>
    <row r="344" spans="30:30" ht="14.4" x14ac:dyDescent="0.25">
      <c r="AD344" s="26" t="s">
        <v>1047</v>
      </c>
    </row>
    <row r="345" spans="30:30" ht="14.4" x14ac:dyDescent="0.25">
      <c r="AD345" s="26" t="s">
        <v>1048</v>
      </c>
    </row>
    <row r="346" spans="30:30" ht="14.4" x14ac:dyDescent="0.25">
      <c r="AD346" s="26" t="s">
        <v>1049</v>
      </c>
    </row>
    <row r="347" spans="30:30" ht="14.4" x14ac:dyDescent="0.25">
      <c r="AD347" s="26" t="s">
        <v>1050</v>
      </c>
    </row>
    <row r="348" spans="30:30" ht="14.4" x14ac:dyDescent="0.25">
      <c r="AD348" s="26" t="s">
        <v>1051</v>
      </c>
    </row>
    <row r="349" spans="30:30" ht="14.4" x14ac:dyDescent="0.25">
      <c r="AD349" s="26" t="s">
        <v>1052</v>
      </c>
    </row>
    <row r="350" spans="30:30" ht="14.4" x14ac:dyDescent="0.25">
      <c r="AD350" s="25" t="s">
        <v>1053</v>
      </c>
    </row>
    <row r="351" spans="30:30" ht="14.4" x14ac:dyDescent="0.25">
      <c r="AD351" s="26" t="s">
        <v>1054</v>
      </c>
    </row>
    <row r="352" spans="30:30" ht="14.4" x14ac:dyDescent="0.25">
      <c r="AD352" s="26" t="s">
        <v>1055</v>
      </c>
    </row>
    <row r="353" spans="30:30" ht="14.4" x14ac:dyDescent="0.25">
      <c r="AD353" s="26" t="s">
        <v>1056</v>
      </c>
    </row>
    <row r="354" spans="30:30" ht="14.4" x14ac:dyDescent="0.25">
      <c r="AD354" s="26" t="s">
        <v>1057</v>
      </c>
    </row>
    <row r="355" spans="30:30" ht="14.4" x14ac:dyDescent="0.25">
      <c r="AD355" s="26" t="s">
        <v>1058</v>
      </c>
    </row>
    <row r="356" spans="30:30" ht="14.4" x14ac:dyDescent="0.25">
      <c r="AD356" s="26" t="s">
        <v>1059</v>
      </c>
    </row>
    <row r="357" spans="30:30" ht="14.4" x14ac:dyDescent="0.25">
      <c r="AD357" s="26" t="s">
        <v>1060</v>
      </c>
    </row>
    <row r="358" spans="30:30" ht="14.4" x14ac:dyDescent="0.25">
      <c r="AD358" s="26" t="s">
        <v>1061</v>
      </c>
    </row>
    <row r="359" spans="30:30" ht="14.4" x14ac:dyDescent="0.25">
      <c r="AD359" s="26" t="s">
        <v>1062</v>
      </c>
    </row>
    <row r="360" spans="30:30" ht="14.4" x14ac:dyDescent="0.25">
      <c r="AD360" s="26" t="s">
        <v>1063</v>
      </c>
    </row>
    <row r="361" spans="30:30" ht="14.4" x14ac:dyDescent="0.25">
      <c r="AD361" s="26" t="s">
        <v>1064</v>
      </c>
    </row>
    <row r="362" spans="30:30" ht="14.4" x14ac:dyDescent="0.25">
      <c r="AD362" s="26" t="s">
        <v>1065</v>
      </c>
    </row>
    <row r="363" spans="30:30" ht="14.4" x14ac:dyDescent="0.25">
      <c r="AD363" s="26" t="s">
        <v>1066</v>
      </c>
    </row>
    <row r="364" spans="30:30" ht="14.4" x14ac:dyDescent="0.25">
      <c r="AD364" s="26" t="s">
        <v>1067</v>
      </c>
    </row>
    <row r="365" spans="30:30" ht="14.4" x14ac:dyDescent="0.25">
      <c r="AD365" s="26" t="s">
        <v>1068</v>
      </c>
    </row>
    <row r="366" spans="30:30" ht="14.4" x14ac:dyDescent="0.25">
      <c r="AD366" s="26" t="s">
        <v>1069</v>
      </c>
    </row>
    <row r="367" spans="30:30" ht="14.4" x14ac:dyDescent="0.25">
      <c r="AD367" s="26" t="s">
        <v>1070</v>
      </c>
    </row>
    <row r="368" spans="30:30" ht="14.4" x14ac:dyDescent="0.25">
      <c r="AD368" s="26" t="s">
        <v>1071</v>
      </c>
    </row>
    <row r="369" spans="30:30" ht="14.4" x14ac:dyDescent="0.25">
      <c r="AD369" s="26" t="s">
        <v>1072</v>
      </c>
    </row>
    <row r="370" spans="30:30" ht="14.4" x14ac:dyDescent="0.25">
      <c r="AD370" s="26" t="s">
        <v>1073</v>
      </c>
    </row>
    <row r="371" spans="30:30" ht="14.4" x14ac:dyDescent="0.25">
      <c r="AD371" s="26" t="s">
        <v>1074</v>
      </c>
    </row>
    <row r="372" spans="30:30" ht="14.4" x14ac:dyDescent="0.25">
      <c r="AD372" s="26" t="s">
        <v>1075</v>
      </c>
    </row>
    <row r="373" spans="30:30" ht="14.4" x14ac:dyDescent="0.25">
      <c r="AD373" s="25" t="s">
        <v>1076</v>
      </c>
    </row>
    <row r="374" spans="30:30" ht="14.4" x14ac:dyDescent="0.25">
      <c r="AD374" s="26" t="s">
        <v>1077</v>
      </c>
    </row>
    <row r="375" spans="30:30" ht="14.4" x14ac:dyDescent="0.25">
      <c r="AD375" s="26" t="s">
        <v>1078</v>
      </c>
    </row>
    <row r="376" spans="30:30" ht="14.4" x14ac:dyDescent="0.25">
      <c r="AD376" s="26" t="s">
        <v>1079</v>
      </c>
    </row>
    <row r="377" spans="30:30" ht="14.4" x14ac:dyDescent="0.25">
      <c r="AD377" s="25" t="s">
        <v>1080</v>
      </c>
    </row>
    <row r="378" spans="30:30" ht="14.4" x14ac:dyDescent="0.25">
      <c r="AD378" s="26" t="s">
        <v>1081</v>
      </c>
    </row>
    <row r="379" spans="30:30" x14ac:dyDescent="0.25">
      <c r="AD379" s="37"/>
    </row>
    <row r="380" spans="30:30" x14ac:dyDescent="0.25">
      <c r="AD380" s="35" t="s">
        <v>1082</v>
      </c>
    </row>
    <row r="381" spans="30:30" x14ac:dyDescent="0.25">
      <c r="AD381" s="35" t="s">
        <v>1083</v>
      </c>
    </row>
    <row r="382" spans="30:30" x14ac:dyDescent="0.25">
      <c r="AD382" s="35" t="s">
        <v>1083</v>
      </c>
    </row>
    <row r="383" spans="30:30" x14ac:dyDescent="0.25">
      <c r="AD383" s="35" t="s">
        <v>1083</v>
      </c>
    </row>
    <row r="384" spans="30:30" x14ac:dyDescent="0.25">
      <c r="AD384" s="35" t="s">
        <v>1083</v>
      </c>
    </row>
    <row r="385" spans="30:30" x14ac:dyDescent="0.25">
      <c r="AD385" s="35" t="s">
        <v>1084</v>
      </c>
    </row>
    <row r="386" spans="30:30" x14ac:dyDescent="0.25">
      <c r="AD386" s="35" t="s">
        <v>378</v>
      </c>
    </row>
    <row r="387" spans="30:30" x14ac:dyDescent="0.25">
      <c r="AD387" s="35" t="s">
        <v>1082</v>
      </c>
    </row>
    <row r="388" spans="30:30" x14ac:dyDescent="0.25">
      <c r="AD388" s="35" t="s">
        <v>1085</v>
      </c>
    </row>
    <row r="389" spans="30:30" x14ac:dyDescent="0.25">
      <c r="AD389" s="35" t="s">
        <v>1086</v>
      </c>
    </row>
    <row r="390" spans="30:30" x14ac:dyDescent="0.25">
      <c r="AD390" s="35" t="s">
        <v>1087</v>
      </c>
    </row>
    <row r="391" spans="30:30" x14ac:dyDescent="0.25">
      <c r="AD391" s="35" t="s">
        <v>264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W494"/>
  <sheetViews>
    <sheetView topLeftCell="AJ1" workbookViewId="0">
      <selection activeCell="AU7" activeCellId="1" sqref="AU9 AU7"/>
    </sheetView>
  </sheetViews>
  <sheetFormatPr defaultColWidth="8.88671875" defaultRowHeight="13.2" x14ac:dyDescent="0.25"/>
  <cols>
    <col min="1" max="1" width="9.5546875" style="33" bestFit="1" customWidth="1"/>
    <col min="2" max="2" width="15" style="43" bestFit="1" customWidth="1"/>
    <col min="3" max="3" width="3" style="43" bestFit="1" customWidth="1"/>
    <col min="4" max="5" width="11.109375" style="43" bestFit="1" customWidth="1"/>
    <col min="6" max="6" width="10.44140625" style="43" bestFit="1" customWidth="1"/>
    <col min="7" max="7" width="37.6640625" style="43" bestFit="1" customWidth="1"/>
    <col min="8" max="15" width="8.88671875" style="33"/>
    <col min="16" max="16" width="8.5546875" style="33" bestFit="1" customWidth="1"/>
    <col min="17" max="17" width="14.109375" style="33" bestFit="1" customWidth="1"/>
    <col min="18" max="18" width="3" style="33" bestFit="1" customWidth="1"/>
    <col min="19" max="20" width="8.88671875" style="33"/>
    <col min="21" max="21" width="9.88671875" style="33" bestFit="1" customWidth="1"/>
    <col min="22" max="30" width="8.88671875" style="33"/>
    <col min="31" max="31" width="14.109375" style="33" bestFit="1" customWidth="1"/>
    <col min="32" max="32" width="7" style="33" bestFit="1" customWidth="1"/>
    <col min="33" max="33" width="10.33203125" style="33" bestFit="1" customWidth="1"/>
    <col min="34" max="34" width="12.6640625" style="33" bestFit="1" customWidth="1"/>
    <col min="35" max="35" width="12" style="33" bestFit="1" customWidth="1"/>
    <col min="36" max="36" width="20" style="33" bestFit="1" customWidth="1"/>
    <col min="37" max="37" width="13.88671875" style="33" bestFit="1" customWidth="1"/>
    <col min="38" max="39" width="22.5546875" style="33" bestFit="1" customWidth="1"/>
    <col min="40" max="40" width="12" style="33" bestFit="1" customWidth="1"/>
    <col min="41" max="41" width="8.88671875" style="33"/>
    <col min="42" max="42" width="8.44140625" style="33" bestFit="1" customWidth="1"/>
    <col min="43" max="43" width="9.6640625" style="33" bestFit="1" customWidth="1"/>
    <col min="44" max="44" width="12" style="33" bestFit="1" customWidth="1"/>
    <col min="45" max="45" width="6.33203125" style="33" bestFit="1" customWidth="1"/>
    <col min="46" max="46" width="11.109375" style="33" bestFit="1" customWidth="1"/>
    <col min="47" max="47" width="41.44140625" style="33" bestFit="1" customWidth="1"/>
    <col min="48" max="16384" width="8.88671875" style="33"/>
  </cols>
  <sheetData>
    <row r="1" spans="1:49" ht="14.4" x14ac:dyDescent="0.3">
      <c r="A1" s="34" t="s">
        <v>408</v>
      </c>
      <c r="B1" s="59" t="s">
        <v>397</v>
      </c>
      <c r="C1" s="59" t="s">
        <v>398</v>
      </c>
      <c r="D1" s="59" t="s">
        <v>399</v>
      </c>
      <c r="E1" s="59" t="s">
        <v>525</v>
      </c>
      <c r="F1" s="12" t="s">
        <v>526</v>
      </c>
      <c r="G1" s="12" t="s">
        <v>527</v>
      </c>
      <c r="H1" s="33" t="s">
        <v>528</v>
      </c>
      <c r="I1" s="60" t="s">
        <v>529</v>
      </c>
      <c r="J1" s="60" t="s">
        <v>530</v>
      </c>
      <c r="K1" s="60" t="s">
        <v>531</v>
      </c>
      <c r="L1" s="60" t="s">
        <v>532</v>
      </c>
      <c r="M1" s="60" t="s">
        <v>533</v>
      </c>
      <c r="N1" s="61" t="s">
        <v>138</v>
      </c>
      <c r="P1" s="33" t="s">
        <v>408</v>
      </c>
      <c r="Q1" s="33" t="s">
        <v>397</v>
      </c>
      <c r="R1" s="33" t="s">
        <v>398</v>
      </c>
      <c r="S1" s="33" t="s">
        <v>399</v>
      </c>
      <c r="T1" s="33" t="s">
        <v>525</v>
      </c>
      <c r="U1" s="33" t="s">
        <v>526</v>
      </c>
      <c r="V1" s="33" t="s">
        <v>527</v>
      </c>
      <c r="W1" s="33" t="s">
        <v>528</v>
      </c>
      <c r="X1" s="33" t="s">
        <v>529</v>
      </c>
      <c r="Y1" s="33" t="s">
        <v>530</v>
      </c>
      <c r="Z1" s="33" t="s">
        <v>531</v>
      </c>
      <c r="AA1" s="33" t="s">
        <v>532</v>
      </c>
      <c r="AB1" s="33" t="s">
        <v>533</v>
      </c>
      <c r="AC1" s="33" t="s">
        <v>138</v>
      </c>
      <c r="AE1" s="33" t="s">
        <v>397</v>
      </c>
      <c r="AF1" s="33" t="s">
        <v>800</v>
      </c>
      <c r="AG1" s="33" t="s">
        <v>399</v>
      </c>
      <c r="AH1" s="33" t="s">
        <v>1089</v>
      </c>
      <c r="AI1" s="33" t="s">
        <v>502</v>
      </c>
      <c r="AJ1" s="33" t="s">
        <v>1090</v>
      </c>
      <c r="AK1" s="33" t="s">
        <v>1091</v>
      </c>
      <c r="AL1" s="33" t="s">
        <v>1092</v>
      </c>
      <c r="AM1" s="33" t="s">
        <v>1093</v>
      </c>
      <c r="AN1" s="33" t="s">
        <v>138</v>
      </c>
      <c r="AP1" s="216" t="s">
        <v>1094</v>
      </c>
      <c r="AQ1" s="216"/>
      <c r="AR1" s="216"/>
      <c r="AS1" s="216"/>
      <c r="AT1" s="216"/>
      <c r="AU1" s="216"/>
      <c r="AV1" s="216"/>
    </row>
    <row r="2" spans="1:49" ht="14.4" x14ac:dyDescent="0.3">
      <c r="A2" s="33">
        <v>2</v>
      </c>
      <c r="B2" s="105" t="s">
        <v>8</v>
      </c>
      <c r="C2" s="106">
        <v>9</v>
      </c>
      <c r="D2" s="106" t="s">
        <v>31</v>
      </c>
      <c r="E2" s="106">
        <v>3</v>
      </c>
      <c r="F2" s="43">
        <v>0</v>
      </c>
      <c r="H2" s="33">
        <v>12.843522189538303</v>
      </c>
      <c r="I2" s="62">
        <v>0</v>
      </c>
      <c r="J2" s="62">
        <v>0</v>
      </c>
      <c r="K2" s="62">
        <v>0</v>
      </c>
      <c r="L2" s="62">
        <v>0</v>
      </c>
      <c r="M2" s="62">
        <v>0</v>
      </c>
      <c r="N2" s="107">
        <f>SUM(I2:M2)</f>
        <v>0</v>
      </c>
      <c r="P2" s="33">
        <v>2</v>
      </c>
      <c r="Q2" s="33" t="s">
        <v>8</v>
      </c>
      <c r="R2" s="33">
        <v>9</v>
      </c>
      <c r="S2" s="33" t="s">
        <v>31</v>
      </c>
      <c r="T2" s="33">
        <v>3</v>
      </c>
      <c r="U2" s="33">
        <v>0</v>
      </c>
      <c r="W2" s="33">
        <v>12.843522189538303</v>
      </c>
      <c r="X2" s="33">
        <v>0</v>
      </c>
      <c r="Y2" s="33">
        <v>0</v>
      </c>
      <c r="Z2" s="33">
        <v>0</v>
      </c>
      <c r="AA2" s="33">
        <v>0</v>
      </c>
      <c r="AB2" s="33">
        <v>0</v>
      </c>
      <c r="AC2" s="33">
        <v>0</v>
      </c>
      <c r="AE2" s="33" t="s">
        <v>8</v>
      </c>
      <c r="AF2" s="33" t="s">
        <v>492</v>
      </c>
      <c r="AG2" s="33" t="s">
        <v>29</v>
      </c>
      <c r="AH2" s="33">
        <v>16.452103849597137</v>
      </c>
      <c r="AI2" s="33">
        <v>0</v>
      </c>
      <c r="AJ2" s="33">
        <v>0</v>
      </c>
      <c r="AK2" s="33">
        <v>0</v>
      </c>
      <c r="AL2" s="33">
        <v>0</v>
      </c>
      <c r="AM2" s="33">
        <v>0</v>
      </c>
      <c r="AN2" s="33">
        <v>0</v>
      </c>
      <c r="AP2" s="44" t="s">
        <v>303</v>
      </c>
      <c r="AQ2" s="44" t="s">
        <v>304</v>
      </c>
      <c r="AR2" s="44" t="s">
        <v>305</v>
      </c>
      <c r="AS2" s="44" t="s">
        <v>306</v>
      </c>
      <c r="AT2" s="44" t="s">
        <v>307</v>
      </c>
      <c r="AU2" s="44" t="s">
        <v>308</v>
      </c>
      <c r="AV2" s="43"/>
    </row>
    <row r="3" spans="1:49" ht="14.4" x14ac:dyDescent="0.3">
      <c r="A3" s="33">
        <v>2</v>
      </c>
      <c r="B3" s="108" t="s">
        <v>8</v>
      </c>
      <c r="C3" s="109">
        <v>8</v>
      </c>
      <c r="D3" s="109" t="s">
        <v>30</v>
      </c>
      <c r="E3" s="109">
        <v>2</v>
      </c>
      <c r="F3" s="43">
        <v>20</v>
      </c>
      <c r="H3" s="33">
        <v>14.896853817623738</v>
      </c>
      <c r="I3" s="62">
        <v>0</v>
      </c>
      <c r="J3" s="62">
        <v>0</v>
      </c>
      <c r="K3" s="62">
        <v>0</v>
      </c>
      <c r="L3" s="62">
        <v>0</v>
      </c>
      <c r="M3" s="62">
        <v>0</v>
      </c>
      <c r="N3" s="107">
        <f t="shared" ref="N3:N49" si="0">SUM(I3:M3)</f>
        <v>0</v>
      </c>
      <c r="P3" s="33">
        <v>2</v>
      </c>
      <c r="Q3" s="33" t="s">
        <v>8</v>
      </c>
      <c r="R3" s="33">
        <v>8</v>
      </c>
      <c r="S3" s="33" t="s">
        <v>30</v>
      </c>
      <c r="T3" s="33">
        <v>2</v>
      </c>
      <c r="U3" s="33">
        <v>20</v>
      </c>
      <c r="W3" s="33">
        <v>14.896853817623738</v>
      </c>
      <c r="X3" s="33">
        <v>0</v>
      </c>
      <c r="Y3" s="33">
        <v>0</v>
      </c>
      <c r="Z3" s="33">
        <v>0</v>
      </c>
      <c r="AA3" s="33">
        <v>0</v>
      </c>
      <c r="AB3" s="33">
        <v>0</v>
      </c>
      <c r="AC3" s="33">
        <v>0</v>
      </c>
      <c r="AE3" s="33" t="s">
        <v>8</v>
      </c>
      <c r="AF3" s="33" t="s">
        <v>492</v>
      </c>
      <c r="AG3" s="33" t="s">
        <v>29</v>
      </c>
      <c r="AH3" s="33">
        <v>15.522701112674255</v>
      </c>
      <c r="AI3" s="33">
        <v>0</v>
      </c>
      <c r="AJ3" s="33">
        <v>0</v>
      </c>
      <c r="AK3" s="33">
        <v>0</v>
      </c>
      <c r="AL3" s="33">
        <v>0</v>
      </c>
      <c r="AM3" s="33">
        <v>0</v>
      </c>
      <c r="AN3" s="33">
        <v>0</v>
      </c>
      <c r="AP3" s="182">
        <v>9.1300000000000007E-6</v>
      </c>
      <c r="AQ3" s="43">
        <v>26</v>
      </c>
      <c r="AR3" s="43">
        <f t="shared" ref="AR3:AR28" si="1">0.05/AQ3</f>
        <v>1.9230769230769232E-3</v>
      </c>
      <c r="AS3" s="43" t="str">
        <f t="shared" ref="AS3:AS28" si="2">IF(AP3&lt;AR3,"Y","N")</f>
        <v>Y</v>
      </c>
      <c r="AT3" s="20">
        <f t="shared" ref="AT3:AT28" si="3">IF(AP3*AQ3&lt;1,AP3*AQ3,1)</f>
        <v>2.3738000000000001E-4</v>
      </c>
      <c r="AU3" s="33" t="s">
        <v>1343</v>
      </c>
      <c r="AV3" s="45" t="s">
        <v>780</v>
      </c>
      <c r="AW3" s="111"/>
    </row>
    <row r="4" spans="1:49" ht="14.4" x14ac:dyDescent="0.3">
      <c r="A4" s="33">
        <v>2</v>
      </c>
      <c r="B4" s="105" t="s">
        <v>8</v>
      </c>
      <c r="C4" s="106">
        <v>11</v>
      </c>
      <c r="D4" s="106" t="s">
        <v>31</v>
      </c>
      <c r="E4" s="106">
        <v>3</v>
      </c>
      <c r="F4" s="43">
        <v>47</v>
      </c>
      <c r="H4" s="33">
        <v>18.54796009719913</v>
      </c>
      <c r="I4" s="62">
        <v>0</v>
      </c>
      <c r="J4" s="62">
        <v>0</v>
      </c>
      <c r="K4" s="62">
        <v>0</v>
      </c>
      <c r="L4" s="62">
        <v>0</v>
      </c>
      <c r="M4" s="62">
        <v>0</v>
      </c>
      <c r="N4" s="107">
        <f t="shared" si="0"/>
        <v>0</v>
      </c>
      <c r="P4" s="33">
        <v>2</v>
      </c>
      <c r="Q4" s="33" t="s">
        <v>8</v>
      </c>
      <c r="R4" s="33">
        <v>11</v>
      </c>
      <c r="S4" s="33" t="s">
        <v>31</v>
      </c>
      <c r="T4" s="33">
        <v>3</v>
      </c>
      <c r="U4" s="33">
        <v>47</v>
      </c>
      <c r="W4" s="33">
        <v>18.54796009719913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E4" s="33" t="s">
        <v>8</v>
      </c>
      <c r="AF4" s="33" t="s">
        <v>492</v>
      </c>
      <c r="AG4" s="33" t="s">
        <v>29</v>
      </c>
      <c r="AH4" s="33">
        <v>14.098030438675023</v>
      </c>
      <c r="AI4" s="33">
        <v>0</v>
      </c>
      <c r="AJ4" s="33">
        <v>0</v>
      </c>
      <c r="AK4" s="33">
        <v>0</v>
      </c>
      <c r="AL4" s="33">
        <v>0</v>
      </c>
      <c r="AM4" s="33">
        <v>0</v>
      </c>
      <c r="AN4" s="33">
        <v>0</v>
      </c>
      <c r="AP4" s="182">
        <v>7.9129999999999996E-5</v>
      </c>
      <c r="AQ4" s="43">
        <v>25</v>
      </c>
      <c r="AR4" s="43">
        <f t="shared" si="1"/>
        <v>2E-3</v>
      </c>
      <c r="AS4" s="43" t="str">
        <f t="shared" si="2"/>
        <v>Y</v>
      </c>
      <c r="AT4" s="20">
        <f t="shared" si="3"/>
        <v>1.97825E-3</v>
      </c>
      <c r="AU4" s="33" t="s">
        <v>1344</v>
      </c>
      <c r="AV4" s="45" t="s">
        <v>780</v>
      </c>
      <c r="AW4" s="111"/>
    </row>
    <row r="5" spans="1:49" ht="14.4" x14ac:dyDescent="0.3">
      <c r="A5" s="33">
        <v>2</v>
      </c>
      <c r="B5" s="105" t="s">
        <v>8</v>
      </c>
      <c r="C5" s="106">
        <v>12</v>
      </c>
      <c r="D5" s="106" t="s">
        <v>31</v>
      </c>
      <c r="E5" s="106">
        <v>3</v>
      </c>
      <c r="F5" s="43">
        <v>81</v>
      </c>
      <c r="H5" s="33">
        <v>14.732510551221385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107">
        <f t="shared" si="0"/>
        <v>0</v>
      </c>
      <c r="P5" s="33">
        <v>2</v>
      </c>
      <c r="Q5" s="33" t="s">
        <v>8</v>
      </c>
      <c r="R5" s="33">
        <v>12</v>
      </c>
      <c r="S5" s="33" t="s">
        <v>31</v>
      </c>
      <c r="T5" s="33">
        <v>3</v>
      </c>
      <c r="U5" s="33">
        <v>81</v>
      </c>
      <c r="W5" s="33">
        <v>14.732510551221385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  <c r="AE5" s="33" t="s">
        <v>8</v>
      </c>
      <c r="AF5" s="33" t="s">
        <v>492</v>
      </c>
      <c r="AG5" s="33" t="s">
        <v>30</v>
      </c>
      <c r="AH5" s="33">
        <v>14.896853817623738</v>
      </c>
      <c r="AI5" s="33">
        <v>0</v>
      </c>
      <c r="AJ5" s="33">
        <v>0</v>
      </c>
      <c r="AK5" s="33">
        <v>0</v>
      </c>
      <c r="AL5" s="33">
        <v>0</v>
      </c>
      <c r="AM5" s="33">
        <v>0</v>
      </c>
      <c r="AN5" s="33">
        <v>0</v>
      </c>
      <c r="AP5" s="110">
        <v>1.961E-4</v>
      </c>
      <c r="AQ5" s="43">
        <v>24</v>
      </c>
      <c r="AR5" s="43">
        <f t="shared" si="1"/>
        <v>2.0833333333333333E-3</v>
      </c>
      <c r="AS5" s="43" t="str">
        <f t="shared" si="2"/>
        <v>Y</v>
      </c>
      <c r="AT5" s="20">
        <f t="shared" si="3"/>
        <v>4.7063999999999995E-3</v>
      </c>
      <c r="AU5" s="45" t="s">
        <v>1095</v>
      </c>
      <c r="AV5" s="45" t="s">
        <v>780</v>
      </c>
      <c r="AW5" s="111"/>
    </row>
    <row r="6" spans="1:49" ht="14.4" x14ac:dyDescent="0.3">
      <c r="A6" s="33">
        <v>2</v>
      </c>
      <c r="B6" s="112" t="s">
        <v>8</v>
      </c>
      <c r="C6" s="113">
        <v>4</v>
      </c>
      <c r="D6" s="113" t="s">
        <v>29</v>
      </c>
      <c r="E6" s="113">
        <v>1</v>
      </c>
      <c r="F6" s="43">
        <v>99</v>
      </c>
      <c r="H6" s="33">
        <v>15.025067144136079</v>
      </c>
      <c r="I6" s="62"/>
      <c r="J6" s="62"/>
      <c r="K6" s="62"/>
      <c r="L6" s="62"/>
      <c r="M6" s="62"/>
      <c r="P6" s="33">
        <v>2</v>
      </c>
      <c r="Q6" s="33" t="s">
        <v>8</v>
      </c>
      <c r="R6" s="33">
        <v>4</v>
      </c>
      <c r="S6" s="33" t="s">
        <v>29</v>
      </c>
      <c r="T6" s="33">
        <v>1</v>
      </c>
      <c r="U6" s="33">
        <v>99</v>
      </c>
      <c r="W6" s="33">
        <v>15.025067144136079</v>
      </c>
      <c r="AE6" s="33" t="s">
        <v>8</v>
      </c>
      <c r="AF6" s="33" t="s">
        <v>492</v>
      </c>
      <c r="AG6" s="33" t="s">
        <v>30</v>
      </c>
      <c r="AH6" s="33">
        <v>17.800294155262822</v>
      </c>
      <c r="AI6" s="33">
        <v>0.13911873672072689</v>
      </c>
      <c r="AJ6" s="33">
        <v>0</v>
      </c>
      <c r="AK6" s="33">
        <v>0</v>
      </c>
      <c r="AL6" s="33">
        <v>0</v>
      </c>
      <c r="AM6" s="33">
        <v>0</v>
      </c>
      <c r="AN6" s="33">
        <v>0.13911873672072689</v>
      </c>
      <c r="AP6" s="110">
        <v>1.961E-4</v>
      </c>
      <c r="AQ6" s="43">
        <v>23</v>
      </c>
      <c r="AR6" s="43">
        <f t="shared" si="1"/>
        <v>2.1739130434782609E-3</v>
      </c>
      <c r="AS6" s="43" t="str">
        <f t="shared" si="2"/>
        <v>Y</v>
      </c>
      <c r="AT6" s="20">
        <f t="shared" si="3"/>
        <v>4.5103000000000001E-3</v>
      </c>
      <c r="AU6" s="33" t="s">
        <v>1096</v>
      </c>
      <c r="AV6" s="45" t="s">
        <v>780</v>
      </c>
      <c r="AW6" s="111"/>
    </row>
    <row r="7" spans="1:49" ht="14.4" x14ac:dyDescent="0.3">
      <c r="A7" s="33">
        <v>2</v>
      </c>
      <c r="B7" s="108" t="s">
        <v>8</v>
      </c>
      <c r="C7" s="109">
        <v>7</v>
      </c>
      <c r="D7" s="109" t="s">
        <v>30</v>
      </c>
      <c r="E7" s="109">
        <v>2</v>
      </c>
      <c r="F7" s="43">
        <v>116</v>
      </c>
      <c r="H7" s="33">
        <v>17.800294155262822</v>
      </c>
      <c r="I7" s="62">
        <v>0.13911873672072689</v>
      </c>
      <c r="J7" s="62">
        <v>0</v>
      </c>
      <c r="K7" s="62">
        <v>0</v>
      </c>
      <c r="L7" s="62">
        <v>0</v>
      </c>
      <c r="M7" s="62">
        <v>0</v>
      </c>
      <c r="N7" s="107">
        <f t="shared" si="0"/>
        <v>0.13911873672072689</v>
      </c>
      <c r="P7" s="33">
        <v>2</v>
      </c>
      <c r="Q7" s="33" t="s">
        <v>8</v>
      </c>
      <c r="R7" s="33">
        <v>7</v>
      </c>
      <c r="S7" s="33" t="s">
        <v>30</v>
      </c>
      <c r="T7" s="33">
        <v>2</v>
      </c>
      <c r="U7" s="33">
        <v>116</v>
      </c>
      <c r="W7" s="33">
        <v>17.800294155262822</v>
      </c>
      <c r="X7" s="33">
        <v>0.13911873672072689</v>
      </c>
      <c r="Y7" s="33">
        <v>0</v>
      </c>
      <c r="Z7" s="33">
        <v>0</v>
      </c>
      <c r="AA7" s="33">
        <v>0</v>
      </c>
      <c r="AB7" s="33">
        <v>0</v>
      </c>
      <c r="AC7" s="33">
        <v>0.13911873672072689</v>
      </c>
      <c r="AE7" s="33" t="s">
        <v>8</v>
      </c>
      <c r="AF7" s="33" t="s">
        <v>492</v>
      </c>
      <c r="AG7" s="33" t="s">
        <v>30</v>
      </c>
      <c r="AH7" s="33">
        <v>12.592339173807392</v>
      </c>
      <c r="AI7" s="33">
        <v>4.4598705836920383E-2</v>
      </c>
      <c r="AJ7" s="33">
        <v>0</v>
      </c>
      <c r="AK7" s="33">
        <v>0</v>
      </c>
      <c r="AL7" s="33">
        <v>0</v>
      </c>
      <c r="AM7" s="33">
        <v>0</v>
      </c>
      <c r="AN7" s="33">
        <v>4.4598705836920383E-2</v>
      </c>
      <c r="AP7" s="110">
        <v>7.8700000000000005E-4</v>
      </c>
      <c r="AQ7" s="43">
        <v>22</v>
      </c>
      <c r="AR7" s="43">
        <f t="shared" si="1"/>
        <v>2.2727272727272731E-3</v>
      </c>
      <c r="AS7" s="43" t="str">
        <f t="shared" si="2"/>
        <v>Y</v>
      </c>
      <c r="AT7" s="20">
        <f t="shared" si="3"/>
        <v>1.7314E-2</v>
      </c>
      <c r="AU7" s="45" t="s">
        <v>1153</v>
      </c>
      <c r="AV7" s="45" t="s">
        <v>328</v>
      </c>
    </row>
    <row r="8" spans="1:49" ht="14.4" x14ac:dyDescent="0.3">
      <c r="A8" s="33">
        <v>2</v>
      </c>
      <c r="B8" s="105" t="s">
        <v>8</v>
      </c>
      <c r="C8" s="106">
        <v>10</v>
      </c>
      <c r="D8" s="106" t="s">
        <v>31</v>
      </c>
      <c r="E8" s="106">
        <v>3</v>
      </c>
      <c r="F8" s="43">
        <v>179</v>
      </c>
      <c r="G8" s="43" t="s">
        <v>535</v>
      </c>
      <c r="H8" s="33">
        <v>12.913224197467708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107">
        <f t="shared" si="0"/>
        <v>0</v>
      </c>
      <c r="P8" s="33">
        <v>2</v>
      </c>
      <c r="Q8" s="33" t="s">
        <v>8</v>
      </c>
      <c r="R8" s="33">
        <v>10</v>
      </c>
      <c r="S8" s="33" t="s">
        <v>31</v>
      </c>
      <c r="T8" s="33">
        <v>3</v>
      </c>
      <c r="U8" s="33">
        <v>179</v>
      </c>
      <c r="V8" s="33" t="s">
        <v>535</v>
      </c>
      <c r="W8" s="33">
        <v>12.913224197467708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E8" s="33" t="s">
        <v>8</v>
      </c>
      <c r="AF8" s="33" t="s">
        <v>492</v>
      </c>
      <c r="AG8" s="33" t="s">
        <v>30</v>
      </c>
      <c r="AH8" s="33">
        <v>14.463550326128662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P8" s="110">
        <v>7.8700000000000005E-4</v>
      </c>
      <c r="AQ8" s="43">
        <v>21</v>
      </c>
      <c r="AR8" s="43">
        <f t="shared" si="1"/>
        <v>2.3809523809523812E-3</v>
      </c>
      <c r="AS8" s="43" t="str">
        <f t="shared" si="2"/>
        <v>Y</v>
      </c>
      <c r="AT8" s="20">
        <f t="shared" si="3"/>
        <v>1.6527E-2</v>
      </c>
      <c r="AU8" s="45" t="s">
        <v>1154</v>
      </c>
      <c r="AV8" s="45" t="s">
        <v>328</v>
      </c>
    </row>
    <row r="9" spans="1:49" ht="14.4" x14ac:dyDescent="0.3">
      <c r="A9" s="33">
        <v>2</v>
      </c>
      <c r="B9" s="108" t="s">
        <v>8</v>
      </c>
      <c r="C9" s="109">
        <v>6</v>
      </c>
      <c r="D9" s="109" t="s">
        <v>30</v>
      </c>
      <c r="E9" s="109">
        <v>2</v>
      </c>
      <c r="F9" s="43">
        <v>230</v>
      </c>
      <c r="H9" s="33">
        <v>12.592339173807392</v>
      </c>
      <c r="I9" s="62">
        <v>4.4598705836920383E-2</v>
      </c>
      <c r="J9" s="62">
        <v>0</v>
      </c>
      <c r="K9" s="62">
        <v>0</v>
      </c>
      <c r="L9" s="62">
        <v>0</v>
      </c>
      <c r="M9" s="62">
        <v>0</v>
      </c>
      <c r="N9" s="107">
        <f t="shared" si="0"/>
        <v>4.4598705836920383E-2</v>
      </c>
      <c r="P9" s="33">
        <v>2</v>
      </c>
      <c r="Q9" s="33" t="s">
        <v>8</v>
      </c>
      <c r="R9" s="33">
        <v>6</v>
      </c>
      <c r="S9" s="33" t="s">
        <v>30</v>
      </c>
      <c r="T9" s="33">
        <v>2</v>
      </c>
      <c r="U9" s="33">
        <v>230</v>
      </c>
      <c r="W9" s="33">
        <v>12.592339173807392</v>
      </c>
      <c r="X9" s="33">
        <v>4.4598705836920383E-2</v>
      </c>
      <c r="Y9" s="33">
        <v>0</v>
      </c>
      <c r="Z9" s="33">
        <v>0</v>
      </c>
      <c r="AA9" s="33">
        <v>0</v>
      </c>
      <c r="AB9" s="33">
        <v>0</v>
      </c>
      <c r="AC9" s="33">
        <v>4.4598705836920383E-2</v>
      </c>
      <c r="AE9" s="33" t="s">
        <v>8</v>
      </c>
      <c r="AF9" s="33" t="s">
        <v>492</v>
      </c>
      <c r="AG9" s="33" t="s">
        <v>31</v>
      </c>
      <c r="AH9" s="33">
        <v>12.843522189538303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P9" s="110">
        <v>9.3700000000000001E-4</v>
      </c>
      <c r="AQ9" s="43">
        <v>20</v>
      </c>
      <c r="AR9" s="43">
        <f t="shared" si="1"/>
        <v>2.5000000000000001E-3</v>
      </c>
      <c r="AS9" s="43" t="str">
        <f t="shared" si="2"/>
        <v>Y</v>
      </c>
      <c r="AT9" s="20">
        <f t="shared" si="3"/>
        <v>1.874E-2</v>
      </c>
      <c r="AU9" s="45" t="s">
        <v>1155</v>
      </c>
      <c r="AV9" s="45" t="s">
        <v>328</v>
      </c>
    </row>
    <row r="10" spans="1:49" ht="14.4" x14ac:dyDescent="0.3">
      <c r="A10" s="33">
        <v>2</v>
      </c>
      <c r="B10" s="108" t="s">
        <v>8</v>
      </c>
      <c r="C10" s="109">
        <v>5</v>
      </c>
      <c r="D10" s="109" t="s">
        <v>30</v>
      </c>
      <c r="E10" s="109">
        <v>2</v>
      </c>
      <c r="F10" s="43">
        <v>253</v>
      </c>
      <c r="H10" s="33">
        <v>14.463550326128662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107">
        <f t="shared" si="0"/>
        <v>0</v>
      </c>
      <c r="P10" s="33">
        <v>2</v>
      </c>
      <c r="Q10" s="33" t="s">
        <v>8</v>
      </c>
      <c r="R10" s="33">
        <v>5</v>
      </c>
      <c r="S10" s="33" t="s">
        <v>30</v>
      </c>
      <c r="T10" s="33">
        <v>2</v>
      </c>
      <c r="U10" s="33">
        <v>253</v>
      </c>
      <c r="W10" s="33">
        <v>14.463550326128662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E10" s="33" t="s">
        <v>8</v>
      </c>
      <c r="AF10" s="33" t="s">
        <v>492</v>
      </c>
      <c r="AG10" s="33" t="s">
        <v>31</v>
      </c>
      <c r="AH10" s="33">
        <v>18.54796009719913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P10" s="110">
        <v>9.3700000000000001E-4</v>
      </c>
      <c r="AQ10" s="43">
        <v>19</v>
      </c>
      <c r="AR10" s="43">
        <f t="shared" si="1"/>
        <v>2.631578947368421E-3</v>
      </c>
      <c r="AS10" s="43" t="str">
        <f t="shared" si="2"/>
        <v>Y</v>
      </c>
      <c r="AT10" s="20">
        <f t="shared" si="3"/>
        <v>1.7802999999999999E-2</v>
      </c>
      <c r="AU10" s="45" t="s">
        <v>1156</v>
      </c>
      <c r="AV10" s="45" t="s">
        <v>328</v>
      </c>
    </row>
    <row r="11" spans="1:49" ht="14.4" x14ac:dyDescent="0.3">
      <c r="A11" s="33">
        <v>2</v>
      </c>
      <c r="B11" s="112" t="s">
        <v>8</v>
      </c>
      <c r="C11" s="113">
        <v>2</v>
      </c>
      <c r="D11" s="113" t="s">
        <v>29</v>
      </c>
      <c r="E11" s="113">
        <v>1</v>
      </c>
      <c r="F11" s="43">
        <v>266</v>
      </c>
      <c r="H11" s="33">
        <v>16.452103849597137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107">
        <f t="shared" si="0"/>
        <v>0</v>
      </c>
      <c r="P11" s="33">
        <v>2</v>
      </c>
      <c r="Q11" s="33" t="s">
        <v>8</v>
      </c>
      <c r="R11" s="33">
        <v>2</v>
      </c>
      <c r="S11" s="33" t="s">
        <v>29</v>
      </c>
      <c r="T11" s="33">
        <v>1</v>
      </c>
      <c r="U11" s="33">
        <v>266</v>
      </c>
      <c r="W11" s="33">
        <v>16.452103849597137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E11" s="33" t="s">
        <v>8</v>
      </c>
      <c r="AF11" s="33" t="s">
        <v>492</v>
      </c>
      <c r="AG11" s="33" t="s">
        <v>31</v>
      </c>
      <c r="AH11" s="33">
        <v>14.732510551221385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P11" s="11">
        <v>1.0839999999999999E-3</v>
      </c>
      <c r="AQ11" s="43">
        <v>18</v>
      </c>
      <c r="AR11" s="43">
        <f t="shared" si="1"/>
        <v>2.7777777777777779E-3</v>
      </c>
      <c r="AS11" s="43" t="str">
        <f t="shared" si="2"/>
        <v>Y</v>
      </c>
      <c r="AT11" s="20">
        <f t="shared" si="3"/>
        <v>1.9511999999999998E-2</v>
      </c>
      <c r="AU11" s="33" t="s">
        <v>1345</v>
      </c>
      <c r="AV11" s="45" t="s">
        <v>328</v>
      </c>
    </row>
    <row r="12" spans="1:49" ht="14.4" x14ac:dyDescent="0.3">
      <c r="A12" s="33">
        <v>2</v>
      </c>
      <c r="B12" s="112" t="s">
        <v>8</v>
      </c>
      <c r="C12" s="113">
        <v>1</v>
      </c>
      <c r="D12" s="113" t="s">
        <v>29</v>
      </c>
      <c r="E12" s="113">
        <v>1</v>
      </c>
      <c r="F12" s="43">
        <v>274</v>
      </c>
      <c r="H12" s="33">
        <v>15.522701112674255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107">
        <f t="shared" si="0"/>
        <v>0</v>
      </c>
      <c r="P12" s="33">
        <v>2</v>
      </c>
      <c r="Q12" s="33" t="s">
        <v>8</v>
      </c>
      <c r="R12" s="33">
        <v>1</v>
      </c>
      <c r="S12" s="33" t="s">
        <v>29</v>
      </c>
      <c r="T12" s="33">
        <v>1</v>
      </c>
      <c r="U12" s="33">
        <v>274</v>
      </c>
      <c r="W12" s="33">
        <v>15.522701112674255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E12" s="33" t="s">
        <v>8</v>
      </c>
      <c r="AF12" s="33" t="s">
        <v>492</v>
      </c>
      <c r="AG12" s="33" t="s">
        <v>31</v>
      </c>
      <c r="AH12" s="33">
        <v>12.913224197467708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P12" s="11">
        <v>1.0839999999999999E-3</v>
      </c>
      <c r="AQ12" s="43">
        <v>17</v>
      </c>
      <c r="AR12" s="43">
        <f t="shared" si="1"/>
        <v>2.9411764705882353E-3</v>
      </c>
      <c r="AS12" s="43" t="str">
        <f t="shared" si="2"/>
        <v>Y</v>
      </c>
      <c r="AT12" s="20">
        <f t="shared" si="3"/>
        <v>1.8428E-2</v>
      </c>
      <c r="AU12" s="33" t="s">
        <v>1346</v>
      </c>
      <c r="AV12" s="45" t="s">
        <v>328</v>
      </c>
    </row>
    <row r="13" spans="1:49" ht="14.4" x14ac:dyDescent="0.3">
      <c r="A13" s="33">
        <v>2</v>
      </c>
      <c r="B13" s="112" t="s">
        <v>8</v>
      </c>
      <c r="C13" s="113">
        <v>3</v>
      </c>
      <c r="D13" s="113" t="s">
        <v>29</v>
      </c>
      <c r="E13" s="113">
        <v>1</v>
      </c>
      <c r="F13" s="43">
        <v>280</v>
      </c>
      <c r="H13" s="33">
        <v>14.098030438675023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107">
        <f t="shared" si="0"/>
        <v>0</v>
      </c>
      <c r="P13" s="33">
        <v>2</v>
      </c>
      <c r="Q13" s="33" t="s">
        <v>8</v>
      </c>
      <c r="R13" s="33">
        <v>3</v>
      </c>
      <c r="S13" s="33" t="s">
        <v>29</v>
      </c>
      <c r="T13" s="33">
        <v>1</v>
      </c>
      <c r="U13" s="33">
        <v>280</v>
      </c>
      <c r="W13" s="33">
        <v>14.098030438675023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E13" s="33" t="s">
        <v>27</v>
      </c>
      <c r="AF13" s="33" t="s">
        <v>493</v>
      </c>
      <c r="AG13" s="33" t="s">
        <v>29</v>
      </c>
      <c r="AH13" s="33">
        <v>15.166261670290318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P13" s="11">
        <v>1.2750000000000001E-3</v>
      </c>
      <c r="AQ13" s="43">
        <v>16</v>
      </c>
      <c r="AR13" s="43">
        <f t="shared" si="1"/>
        <v>3.1250000000000002E-3</v>
      </c>
      <c r="AS13" s="43" t="str">
        <f t="shared" si="2"/>
        <v>Y</v>
      </c>
      <c r="AT13" s="20">
        <f t="shared" si="3"/>
        <v>2.0400000000000001E-2</v>
      </c>
      <c r="AU13" s="33" t="s">
        <v>1347</v>
      </c>
      <c r="AV13" s="45" t="s">
        <v>328</v>
      </c>
    </row>
    <row r="14" spans="1:49" ht="15" x14ac:dyDescent="0.35">
      <c r="A14" s="33">
        <v>3</v>
      </c>
      <c r="B14" s="108" t="s">
        <v>536</v>
      </c>
      <c r="C14" s="109">
        <v>6</v>
      </c>
      <c r="D14" s="109" t="s">
        <v>30</v>
      </c>
      <c r="E14" s="109">
        <v>2</v>
      </c>
      <c r="F14" s="43">
        <v>4</v>
      </c>
      <c r="H14" s="33">
        <v>16.956516178539456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107">
        <f t="shared" si="0"/>
        <v>0</v>
      </c>
      <c r="P14" s="33">
        <v>3</v>
      </c>
      <c r="Q14" s="33" t="s">
        <v>27</v>
      </c>
      <c r="R14" s="33">
        <v>6</v>
      </c>
      <c r="S14" s="33" t="s">
        <v>30</v>
      </c>
      <c r="T14" s="33">
        <v>2</v>
      </c>
      <c r="U14" s="33">
        <v>4</v>
      </c>
      <c r="W14" s="33">
        <v>16.956516178539456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E14" s="33" t="s">
        <v>27</v>
      </c>
      <c r="AF14" s="33" t="s">
        <v>493</v>
      </c>
      <c r="AG14" s="33" t="s">
        <v>29</v>
      </c>
      <c r="AH14" s="33">
        <v>14.405358741527049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P14" s="11">
        <v>1.2750000000000001E-3</v>
      </c>
      <c r="AQ14" s="43">
        <v>15</v>
      </c>
      <c r="AR14" s="43">
        <f t="shared" si="1"/>
        <v>3.3333333333333335E-3</v>
      </c>
      <c r="AS14" s="43" t="str">
        <f t="shared" si="2"/>
        <v>Y</v>
      </c>
      <c r="AT14" s="20">
        <f t="shared" si="3"/>
        <v>1.9125000000000003E-2</v>
      </c>
      <c r="AU14" s="33" t="s">
        <v>1348</v>
      </c>
      <c r="AV14" s="45" t="s">
        <v>328</v>
      </c>
    </row>
    <row r="15" spans="1:49" ht="15" x14ac:dyDescent="0.35">
      <c r="A15" s="33">
        <v>3</v>
      </c>
      <c r="B15" s="108" t="s">
        <v>536</v>
      </c>
      <c r="C15" s="109">
        <v>5</v>
      </c>
      <c r="D15" s="109" t="s">
        <v>30</v>
      </c>
      <c r="E15" s="109">
        <v>2</v>
      </c>
      <c r="F15" s="43">
        <v>79</v>
      </c>
      <c r="H15" s="33">
        <v>12.092594960992454</v>
      </c>
      <c r="I15" s="62">
        <v>0.19290488257002433</v>
      </c>
      <c r="J15" s="62">
        <v>0</v>
      </c>
      <c r="K15" s="62">
        <v>0</v>
      </c>
      <c r="L15" s="62">
        <v>0</v>
      </c>
      <c r="M15" s="62">
        <v>0</v>
      </c>
      <c r="N15" s="107">
        <f t="shared" si="0"/>
        <v>0.19290488257002433</v>
      </c>
      <c r="P15" s="33">
        <v>3</v>
      </c>
      <c r="Q15" s="33" t="s">
        <v>27</v>
      </c>
      <c r="R15" s="33">
        <v>5</v>
      </c>
      <c r="S15" s="33" t="s">
        <v>30</v>
      </c>
      <c r="T15" s="33">
        <v>2</v>
      </c>
      <c r="U15" s="33">
        <v>79</v>
      </c>
      <c r="W15" s="33">
        <v>12.092594960992454</v>
      </c>
      <c r="X15" s="33">
        <v>0.19290488257002433</v>
      </c>
      <c r="Y15" s="33">
        <v>0</v>
      </c>
      <c r="Z15" s="33">
        <v>0</v>
      </c>
      <c r="AA15" s="33">
        <v>0</v>
      </c>
      <c r="AB15" s="33">
        <v>0</v>
      </c>
      <c r="AC15" s="33">
        <v>0.19290488257002433</v>
      </c>
      <c r="AE15" s="33" t="s">
        <v>27</v>
      </c>
      <c r="AF15" s="33" t="s">
        <v>493</v>
      </c>
      <c r="AG15" s="33" t="s">
        <v>29</v>
      </c>
      <c r="AH15" s="33">
        <v>17.127509911753421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P15" s="11">
        <v>1.6440000000000001E-3</v>
      </c>
      <c r="AQ15" s="43">
        <v>14</v>
      </c>
      <c r="AR15" s="43">
        <f t="shared" si="1"/>
        <v>3.5714285714285718E-3</v>
      </c>
      <c r="AS15" s="43" t="str">
        <f t="shared" si="2"/>
        <v>Y</v>
      </c>
      <c r="AT15" s="20">
        <f t="shared" si="3"/>
        <v>2.3016000000000002E-2</v>
      </c>
      <c r="AU15" s="33" t="s">
        <v>1349</v>
      </c>
      <c r="AV15" s="45" t="s">
        <v>328</v>
      </c>
    </row>
    <row r="16" spans="1:49" ht="15" x14ac:dyDescent="0.35">
      <c r="A16" s="33">
        <v>3</v>
      </c>
      <c r="B16" s="112" t="s">
        <v>537</v>
      </c>
      <c r="C16" s="113">
        <v>3</v>
      </c>
      <c r="D16" s="113" t="s">
        <v>29</v>
      </c>
      <c r="E16" s="113">
        <v>1</v>
      </c>
      <c r="F16" s="43">
        <v>87</v>
      </c>
      <c r="H16" s="33">
        <v>15.166261670290318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107">
        <f t="shared" si="0"/>
        <v>0</v>
      </c>
      <c r="P16" s="33">
        <v>3</v>
      </c>
      <c r="Q16" s="33" t="s">
        <v>27</v>
      </c>
      <c r="R16" s="33">
        <v>3</v>
      </c>
      <c r="S16" s="33" t="s">
        <v>29</v>
      </c>
      <c r="T16" s="33">
        <v>1</v>
      </c>
      <c r="U16" s="33">
        <v>87</v>
      </c>
      <c r="W16" s="33">
        <v>15.166261670290318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E16" s="33" t="s">
        <v>27</v>
      </c>
      <c r="AF16" s="33" t="s">
        <v>493</v>
      </c>
      <c r="AG16" s="33" t="s">
        <v>29</v>
      </c>
      <c r="AH16" s="33">
        <v>19.2684486507226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P16" s="11">
        <v>1.6440000000000001E-3</v>
      </c>
      <c r="AQ16" s="43">
        <v>13</v>
      </c>
      <c r="AR16" s="43">
        <f t="shared" si="1"/>
        <v>3.8461538461538464E-3</v>
      </c>
      <c r="AS16" s="43" t="str">
        <f t="shared" si="2"/>
        <v>Y</v>
      </c>
      <c r="AT16" s="20">
        <f t="shared" si="3"/>
        <v>2.1372000000000002E-2</v>
      </c>
      <c r="AU16" s="33" t="s">
        <v>1350</v>
      </c>
      <c r="AV16" s="45" t="s">
        <v>328</v>
      </c>
    </row>
    <row r="17" spans="1:48" ht="15" x14ac:dyDescent="0.35">
      <c r="A17" s="33">
        <v>3</v>
      </c>
      <c r="B17" s="105" t="s">
        <v>538</v>
      </c>
      <c r="C17" s="106">
        <v>12</v>
      </c>
      <c r="D17" s="106" t="s">
        <v>31</v>
      </c>
      <c r="E17" s="106">
        <v>3</v>
      </c>
      <c r="F17" s="43">
        <v>181</v>
      </c>
      <c r="H17" s="33">
        <v>15.90292876326896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107">
        <f t="shared" si="0"/>
        <v>0</v>
      </c>
      <c r="P17" s="33">
        <v>3</v>
      </c>
      <c r="Q17" s="33" t="s">
        <v>27</v>
      </c>
      <c r="R17" s="33">
        <v>12</v>
      </c>
      <c r="S17" s="33" t="s">
        <v>31</v>
      </c>
      <c r="T17" s="33">
        <v>3</v>
      </c>
      <c r="U17" s="33">
        <v>181</v>
      </c>
      <c r="W17" s="33">
        <v>15.90292876326896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E17" s="33" t="s">
        <v>27</v>
      </c>
      <c r="AF17" s="33" t="s">
        <v>493</v>
      </c>
      <c r="AG17" s="33" t="s">
        <v>30</v>
      </c>
      <c r="AH17" s="33">
        <v>16.956516178539456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P17" s="11">
        <v>7.0540000000000004E-3</v>
      </c>
      <c r="AQ17" s="43">
        <v>12</v>
      </c>
      <c r="AR17" s="43">
        <f t="shared" si="1"/>
        <v>4.1666666666666666E-3</v>
      </c>
      <c r="AS17" s="43" t="str">
        <f t="shared" si="2"/>
        <v>N</v>
      </c>
      <c r="AT17" s="22">
        <f t="shared" si="3"/>
        <v>8.4648000000000001E-2</v>
      </c>
      <c r="AU17" s="33" t="s">
        <v>1351</v>
      </c>
      <c r="AV17" s="45" t="s">
        <v>328</v>
      </c>
    </row>
    <row r="18" spans="1:48" ht="15" x14ac:dyDescent="0.35">
      <c r="A18" s="33">
        <v>3</v>
      </c>
      <c r="B18" s="105" t="s">
        <v>538</v>
      </c>
      <c r="C18" s="106">
        <v>9</v>
      </c>
      <c r="D18" s="106" t="s">
        <v>31</v>
      </c>
      <c r="E18" s="106">
        <v>3</v>
      </c>
      <c r="F18" s="43">
        <v>215</v>
      </c>
      <c r="H18" s="33">
        <v>15.999104744852282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107">
        <f t="shared" si="0"/>
        <v>0</v>
      </c>
      <c r="P18" s="33">
        <v>3</v>
      </c>
      <c r="Q18" s="33" t="s">
        <v>27</v>
      </c>
      <c r="R18" s="33">
        <v>9</v>
      </c>
      <c r="S18" s="33" t="s">
        <v>31</v>
      </c>
      <c r="T18" s="33">
        <v>3</v>
      </c>
      <c r="U18" s="33">
        <v>215</v>
      </c>
      <c r="W18" s="33">
        <v>15.999104744852282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E18" s="33" t="s">
        <v>27</v>
      </c>
      <c r="AF18" s="33" t="s">
        <v>493</v>
      </c>
      <c r="AG18" s="33" t="s">
        <v>30</v>
      </c>
      <c r="AH18" s="33">
        <v>12.092594960992454</v>
      </c>
      <c r="AI18" s="33">
        <v>0.19290488257002433</v>
      </c>
      <c r="AJ18" s="33">
        <v>0</v>
      </c>
      <c r="AK18" s="33">
        <v>0</v>
      </c>
      <c r="AL18" s="33">
        <v>0</v>
      </c>
      <c r="AM18" s="33">
        <v>0</v>
      </c>
      <c r="AN18" s="33">
        <v>0.19290488257002433</v>
      </c>
      <c r="AP18" s="11">
        <v>7.0540000000000004E-3</v>
      </c>
      <c r="AQ18" s="43">
        <v>11</v>
      </c>
      <c r="AR18" s="43">
        <f t="shared" si="1"/>
        <v>4.5454545454545461E-3</v>
      </c>
      <c r="AS18" s="43" t="str">
        <f t="shared" si="2"/>
        <v>N</v>
      </c>
      <c r="AT18" s="22">
        <f t="shared" si="3"/>
        <v>7.759400000000001E-2</v>
      </c>
      <c r="AU18" s="33" t="s">
        <v>1352</v>
      </c>
      <c r="AV18" s="45" t="s">
        <v>328</v>
      </c>
    </row>
    <row r="19" spans="1:48" ht="15" x14ac:dyDescent="0.35">
      <c r="A19" s="33">
        <v>3</v>
      </c>
      <c r="B19" s="108" t="s">
        <v>536</v>
      </c>
      <c r="C19" s="109">
        <v>8</v>
      </c>
      <c r="D19" s="109" t="s">
        <v>30</v>
      </c>
      <c r="E19" s="109">
        <v>2</v>
      </c>
      <c r="F19" s="43">
        <v>227</v>
      </c>
      <c r="H19" s="33">
        <v>14.307648036833355</v>
      </c>
      <c r="I19" s="62">
        <v>0.14015224557633857</v>
      </c>
      <c r="J19" s="62">
        <v>0</v>
      </c>
      <c r="K19" s="62">
        <v>0</v>
      </c>
      <c r="L19" s="62">
        <v>0</v>
      </c>
      <c r="M19" s="62">
        <v>0</v>
      </c>
      <c r="N19" s="107">
        <f t="shared" si="0"/>
        <v>0.14015224557633857</v>
      </c>
      <c r="P19" s="33">
        <v>3</v>
      </c>
      <c r="Q19" s="33" t="s">
        <v>27</v>
      </c>
      <c r="R19" s="33">
        <v>8</v>
      </c>
      <c r="S19" s="33" t="s">
        <v>30</v>
      </c>
      <c r="T19" s="33">
        <v>2</v>
      </c>
      <c r="U19" s="33">
        <v>227</v>
      </c>
      <c r="W19" s="33">
        <v>14.307648036833355</v>
      </c>
      <c r="X19" s="33">
        <v>0.14015224557633857</v>
      </c>
      <c r="Y19" s="33">
        <v>0</v>
      </c>
      <c r="Z19" s="33">
        <v>0</v>
      </c>
      <c r="AA19" s="33">
        <v>0</v>
      </c>
      <c r="AB19" s="33">
        <v>0</v>
      </c>
      <c r="AC19" s="33">
        <v>0.14015224557633857</v>
      </c>
      <c r="AE19" s="33" t="s">
        <v>27</v>
      </c>
      <c r="AF19" s="33" t="s">
        <v>493</v>
      </c>
      <c r="AG19" s="33" t="s">
        <v>30</v>
      </c>
      <c r="AH19" s="33">
        <v>14.307648036833355</v>
      </c>
      <c r="AI19" s="33">
        <v>0.14015224557633857</v>
      </c>
      <c r="AJ19" s="33">
        <v>0</v>
      </c>
      <c r="AK19" s="33">
        <v>0</v>
      </c>
      <c r="AL19" s="33">
        <v>0</v>
      </c>
      <c r="AM19" s="33">
        <v>0</v>
      </c>
      <c r="AN19" s="33">
        <v>0.14015224557633857</v>
      </c>
      <c r="AP19" s="11">
        <v>9.6220000000000003E-3</v>
      </c>
      <c r="AQ19" s="43">
        <v>10</v>
      </c>
      <c r="AR19" s="43">
        <f t="shared" si="1"/>
        <v>5.0000000000000001E-3</v>
      </c>
      <c r="AS19" s="43" t="str">
        <f t="shared" si="2"/>
        <v>N</v>
      </c>
      <c r="AT19" s="22">
        <f t="shared" si="3"/>
        <v>9.622E-2</v>
      </c>
      <c r="AU19" s="33" t="s">
        <v>1353</v>
      </c>
    </row>
    <row r="20" spans="1:48" ht="15" x14ac:dyDescent="0.35">
      <c r="A20" s="33">
        <v>3</v>
      </c>
      <c r="B20" s="112" t="s">
        <v>537</v>
      </c>
      <c r="C20" s="113">
        <v>4</v>
      </c>
      <c r="D20" s="113" t="s">
        <v>29</v>
      </c>
      <c r="E20" s="113">
        <v>1</v>
      </c>
      <c r="F20" s="43">
        <v>249</v>
      </c>
      <c r="H20" s="33">
        <v>14.405358741527049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107">
        <f t="shared" si="0"/>
        <v>0</v>
      </c>
      <c r="P20" s="33">
        <v>3</v>
      </c>
      <c r="Q20" s="33" t="s">
        <v>27</v>
      </c>
      <c r="R20" s="33">
        <v>4</v>
      </c>
      <c r="S20" s="33" t="s">
        <v>29</v>
      </c>
      <c r="T20" s="33">
        <v>1</v>
      </c>
      <c r="U20" s="33">
        <v>249</v>
      </c>
      <c r="W20" s="33">
        <v>14.405358741527049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E20" s="33" t="s">
        <v>27</v>
      </c>
      <c r="AF20" s="33" t="s">
        <v>493</v>
      </c>
      <c r="AG20" s="33" t="s">
        <v>30</v>
      </c>
      <c r="AH20" s="33">
        <v>15.358102059086839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P20" s="11">
        <v>9.6220000000000003E-3</v>
      </c>
      <c r="AQ20" s="43">
        <v>9</v>
      </c>
      <c r="AR20" s="43">
        <f t="shared" si="1"/>
        <v>5.5555555555555558E-3</v>
      </c>
      <c r="AS20" s="43" t="str">
        <f t="shared" si="2"/>
        <v>N</v>
      </c>
      <c r="AT20" s="22">
        <f t="shared" si="3"/>
        <v>8.6598000000000008E-2</v>
      </c>
      <c r="AU20" s="33" t="s">
        <v>1354</v>
      </c>
    </row>
    <row r="21" spans="1:48" ht="15" x14ac:dyDescent="0.35">
      <c r="A21" s="33">
        <v>3</v>
      </c>
      <c r="B21" s="112" t="s">
        <v>537</v>
      </c>
      <c r="C21" s="113">
        <v>2</v>
      </c>
      <c r="D21" s="113" t="s">
        <v>29</v>
      </c>
      <c r="E21" s="113">
        <v>1</v>
      </c>
      <c r="F21" s="43">
        <v>254</v>
      </c>
      <c r="H21" s="33">
        <v>17.127509911753421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107">
        <f t="shared" si="0"/>
        <v>0</v>
      </c>
      <c r="P21" s="33">
        <v>3</v>
      </c>
      <c r="Q21" s="33" t="s">
        <v>27</v>
      </c>
      <c r="R21" s="33">
        <v>2</v>
      </c>
      <c r="S21" s="33" t="s">
        <v>29</v>
      </c>
      <c r="T21" s="33">
        <v>1</v>
      </c>
      <c r="U21" s="33">
        <v>254</v>
      </c>
      <c r="W21" s="33">
        <v>17.127509911753421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E21" s="33" t="s">
        <v>27</v>
      </c>
      <c r="AF21" s="33" t="s">
        <v>493</v>
      </c>
      <c r="AG21" s="33" t="s">
        <v>31</v>
      </c>
      <c r="AH21" s="33">
        <v>15.90292876326896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P21" s="114">
        <v>5.543E-2</v>
      </c>
      <c r="AQ21" s="43">
        <v>8</v>
      </c>
      <c r="AR21" s="43">
        <f t="shared" si="1"/>
        <v>6.2500000000000003E-3</v>
      </c>
      <c r="AS21" s="43" t="str">
        <f t="shared" si="2"/>
        <v>N</v>
      </c>
      <c r="AT21" s="22">
        <f t="shared" si="3"/>
        <v>0.44344</v>
      </c>
      <c r="AU21" s="45" t="s">
        <v>1097</v>
      </c>
    </row>
    <row r="22" spans="1:48" ht="15" x14ac:dyDescent="0.35">
      <c r="A22" s="33">
        <v>3</v>
      </c>
      <c r="B22" s="108" t="s">
        <v>536</v>
      </c>
      <c r="C22" s="109">
        <v>7</v>
      </c>
      <c r="D22" s="109" t="s">
        <v>30</v>
      </c>
      <c r="E22" s="109">
        <v>2</v>
      </c>
      <c r="F22" s="43">
        <v>259</v>
      </c>
      <c r="H22" s="33">
        <v>15.358102059086839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107">
        <f t="shared" si="0"/>
        <v>0</v>
      </c>
      <c r="P22" s="33">
        <v>3</v>
      </c>
      <c r="Q22" s="33" t="s">
        <v>27</v>
      </c>
      <c r="R22" s="33">
        <v>7</v>
      </c>
      <c r="S22" s="33" t="s">
        <v>30</v>
      </c>
      <c r="T22" s="33">
        <v>2</v>
      </c>
      <c r="U22" s="33">
        <v>259</v>
      </c>
      <c r="W22" s="33">
        <v>15.358102059086839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E22" s="33" t="s">
        <v>27</v>
      </c>
      <c r="AF22" s="33" t="s">
        <v>493</v>
      </c>
      <c r="AG22" s="33" t="s">
        <v>31</v>
      </c>
      <c r="AH22" s="33">
        <v>15.999104744852282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P22" s="22">
        <v>5.8279999999999998E-2</v>
      </c>
      <c r="AQ22" s="43">
        <v>7</v>
      </c>
      <c r="AR22" s="43">
        <f t="shared" si="1"/>
        <v>7.1428571428571435E-3</v>
      </c>
      <c r="AS22" s="43" t="str">
        <f t="shared" si="2"/>
        <v>N</v>
      </c>
      <c r="AT22" s="22">
        <f t="shared" si="3"/>
        <v>0.40795999999999999</v>
      </c>
      <c r="AU22" s="45" t="s">
        <v>1098</v>
      </c>
    </row>
    <row r="23" spans="1:48" ht="15" x14ac:dyDescent="0.35">
      <c r="A23" s="33">
        <v>3</v>
      </c>
      <c r="B23" s="105" t="s">
        <v>538</v>
      </c>
      <c r="C23" s="106">
        <v>11</v>
      </c>
      <c r="D23" s="106" t="s">
        <v>31</v>
      </c>
      <c r="E23" s="106">
        <v>3</v>
      </c>
      <c r="F23" s="43">
        <v>260</v>
      </c>
      <c r="H23" s="33">
        <v>15.258920578079039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107">
        <f t="shared" si="0"/>
        <v>0</v>
      </c>
      <c r="P23" s="33">
        <v>3</v>
      </c>
      <c r="Q23" s="33" t="s">
        <v>27</v>
      </c>
      <c r="R23" s="33">
        <v>11</v>
      </c>
      <c r="S23" s="33" t="s">
        <v>31</v>
      </c>
      <c r="T23" s="33">
        <v>3</v>
      </c>
      <c r="U23" s="33">
        <v>260</v>
      </c>
      <c r="W23" s="33">
        <v>15.258920578079039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E23" s="33" t="s">
        <v>27</v>
      </c>
      <c r="AF23" s="33" t="s">
        <v>493</v>
      </c>
      <c r="AG23" s="33" t="s">
        <v>31</v>
      </c>
      <c r="AH23" s="33">
        <v>15.258920578079039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P23" s="49">
        <v>0.10390000000000001</v>
      </c>
      <c r="AQ23" s="43">
        <v>6</v>
      </c>
      <c r="AR23" s="43">
        <f t="shared" si="1"/>
        <v>8.3333333333333332E-3</v>
      </c>
      <c r="AS23" s="43" t="str">
        <f t="shared" si="2"/>
        <v>N</v>
      </c>
      <c r="AT23" s="22">
        <f t="shared" si="3"/>
        <v>0.62340000000000007</v>
      </c>
      <c r="AU23" s="33" t="s">
        <v>1355</v>
      </c>
    </row>
    <row r="24" spans="1:48" ht="15" x14ac:dyDescent="0.35">
      <c r="A24" s="33">
        <v>3</v>
      </c>
      <c r="B24" s="112" t="s">
        <v>537</v>
      </c>
      <c r="C24" s="113">
        <v>1</v>
      </c>
      <c r="D24" s="113" t="s">
        <v>29</v>
      </c>
      <c r="E24" s="113">
        <v>1</v>
      </c>
      <c r="F24" s="43">
        <v>262</v>
      </c>
      <c r="H24" s="33">
        <v>19.2684486507226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107">
        <f t="shared" si="0"/>
        <v>0</v>
      </c>
      <c r="P24" s="33">
        <v>3</v>
      </c>
      <c r="Q24" s="33" t="s">
        <v>27</v>
      </c>
      <c r="R24" s="33">
        <v>1</v>
      </c>
      <c r="S24" s="33" t="s">
        <v>29</v>
      </c>
      <c r="T24" s="33">
        <v>1</v>
      </c>
      <c r="U24" s="33">
        <v>262</v>
      </c>
      <c r="W24" s="33">
        <v>19.2684486507226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E24" s="33" t="s">
        <v>27</v>
      </c>
      <c r="AF24" s="33" t="s">
        <v>493</v>
      </c>
      <c r="AG24" s="33" t="s">
        <v>31</v>
      </c>
      <c r="AH24" s="33">
        <v>15.615679754444303</v>
      </c>
      <c r="AI24" s="33">
        <v>4.3320409365538215E-2</v>
      </c>
      <c r="AJ24" s="33">
        <v>0</v>
      </c>
      <c r="AK24" s="33">
        <v>0</v>
      </c>
      <c r="AL24" s="33">
        <v>0</v>
      </c>
      <c r="AM24" s="33">
        <v>0</v>
      </c>
      <c r="AN24" s="33">
        <v>4.3320409365538215E-2</v>
      </c>
      <c r="AP24" s="49">
        <v>0.10440000000000001</v>
      </c>
      <c r="AQ24" s="43">
        <v>5</v>
      </c>
      <c r="AR24" s="43">
        <f t="shared" si="1"/>
        <v>0.01</v>
      </c>
      <c r="AS24" s="43" t="str">
        <f t="shared" si="2"/>
        <v>N</v>
      </c>
      <c r="AT24" s="22">
        <f t="shared" si="3"/>
        <v>0.52200000000000002</v>
      </c>
      <c r="AU24" s="33" t="s">
        <v>1356</v>
      </c>
    </row>
    <row r="25" spans="1:48" ht="15" x14ac:dyDescent="0.35">
      <c r="A25" s="33">
        <v>3</v>
      </c>
      <c r="B25" s="105" t="s">
        <v>538</v>
      </c>
      <c r="C25" s="106">
        <v>10</v>
      </c>
      <c r="D25" s="106" t="s">
        <v>31</v>
      </c>
      <c r="E25" s="106">
        <v>3</v>
      </c>
      <c r="F25" s="43">
        <v>350</v>
      </c>
      <c r="G25" s="43" t="s">
        <v>535</v>
      </c>
      <c r="H25" s="33">
        <v>15.615679754444303</v>
      </c>
      <c r="I25" s="62">
        <v>4.3320409365538215E-2</v>
      </c>
      <c r="J25" s="62">
        <v>0</v>
      </c>
      <c r="K25" s="62">
        <v>0</v>
      </c>
      <c r="L25" s="62">
        <v>0</v>
      </c>
      <c r="M25" s="62">
        <v>0</v>
      </c>
      <c r="N25" s="107">
        <f t="shared" si="0"/>
        <v>4.3320409365538215E-2</v>
      </c>
      <c r="P25" s="33">
        <v>3</v>
      </c>
      <c r="Q25" s="33" t="s">
        <v>27</v>
      </c>
      <c r="R25" s="33">
        <v>10</v>
      </c>
      <c r="S25" s="33" t="s">
        <v>31</v>
      </c>
      <c r="T25" s="33">
        <v>3</v>
      </c>
      <c r="U25" s="33">
        <v>350</v>
      </c>
      <c r="V25" s="33" t="s">
        <v>535</v>
      </c>
      <c r="W25" s="33">
        <v>15.615679754444303</v>
      </c>
      <c r="X25" s="33">
        <v>4.3320409365538215E-2</v>
      </c>
      <c r="Y25" s="33">
        <v>0</v>
      </c>
      <c r="Z25" s="33">
        <v>0</v>
      </c>
      <c r="AA25" s="33">
        <v>0</v>
      </c>
      <c r="AB25" s="33">
        <v>0</v>
      </c>
      <c r="AC25" s="33">
        <v>4.3320409365538215E-2</v>
      </c>
      <c r="AE25" s="33" t="s">
        <v>542</v>
      </c>
      <c r="AF25" s="33" t="s">
        <v>0</v>
      </c>
      <c r="AG25" s="33" t="s">
        <v>29</v>
      </c>
      <c r="AH25" s="33">
        <v>14.026473973653919</v>
      </c>
      <c r="AI25" s="33">
        <v>0.43034332485962512</v>
      </c>
      <c r="AJ25" s="33">
        <v>0</v>
      </c>
      <c r="AK25" s="33">
        <v>0</v>
      </c>
      <c r="AL25" s="33">
        <v>0</v>
      </c>
      <c r="AM25" s="33">
        <v>0</v>
      </c>
      <c r="AN25" s="33">
        <v>0.43034332485962512</v>
      </c>
      <c r="AP25" s="49">
        <v>0.11559999999999999</v>
      </c>
      <c r="AQ25" s="43">
        <v>4</v>
      </c>
      <c r="AR25" s="43">
        <f t="shared" si="1"/>
        <v>1.2500000000000001E-2</v>
      </c>
      <c r="AS25" s="43" t="str">
        <f t="shared" si="2"/>
        <v>N</v>
      </c>
      <c r="AT25" s="22">
        <f t="shared" si="3"/>
        <v>0.46239999999999998</v>
      </c>
      <c r="AU25" s="33" t="s">
        <v>1357</v>
      </c>
    </row>
    <row r="26" spans="1:48" ht="15" x14ac:dyDescent="0.35">
      <c r="A26" s="33">
        <v>4</v>
      </c>
      <c r="B26" s="108" t="s">
        <v>539</v>
      </c>
      <c r="C26" s="109">
        <v>6</v>
      </c>
      <c r="D26" s="109" t="s">
        <v>30</v>
      </c>
      <c r="E26" s="109">
        <v>2</v>
      </c>
      <c r="F26" s="43">
        <v>14</v>
      </c>
      <c r="H26" s="33">
        <v>10.825105512213838</v>
      </c>
      <c r="I26" s="62">
        <v>0.14204575335261635</v>
      </c>
      <c r="J26" s="62">
        <v>0</v>
      </c>
      <c r="K26" s="62">
        <v>0</v>
      </c>
      <c r="L26" s="62">
        <v>0</v>
      </c>
      <c r="M26" s="62">
        <v>0</v>
      </c>
      <c r="N26" s="107">
        <f t="shared" si="0"/>
        <v>0.14204575335261635</v>
      </c>
      <c r="P26" s="33">
        <v>1</v>
      </c>
      <c r="Q26" s="33" t="s">
        <v>542</v>
      </c>
      <c r="R26" s="33">
        <v>9</v>
      </c>
      <c r="S26" s="33" t="s">
        <v>31</v>
      </c>
      <c r="T26" s="33">
        <v>3</v>
      </c>
      <c r="U26" s="33">
        <v>5</v>
      </c>
      <c r="V26" s="33" t="s">
        <v>543</v>
      </c>
      <c r="W26" s="33">
        <v>13.009336232254764</v>
      </c>
      <c r="X26" s="33">
        <v>1.6612726149905079</v>
      </c>
      <c r="Y26" s="33">
        <v>1.2050044600992658</v>
      </c>
      <c r="Z26" s="33">
        <v>0.76414080190297573</v>
      </c>
      <c r="AA26" s="33">
        <v>0.16632739415841358</v>
      </c>
      <c r="AB26" s="33">
        <v>0.18030237185791725</v>
      </c>
      <c r="AC26" s="33">
        <v>3.9770476430090804</v>
      </c>
      <c r="AE26" s="33" t="s">
        <v>542</v>
      </c>
      <c r="AF26" s="33" t="s">
        <v>0</v>
      </c>
      <c r="AG26" s="33" t="s">
        <v>29</v>
      </c>
      <c r="AH26" s="33">
        <v>16.062028392377542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P26" s="49">
        <v>0.1231</v>
      </c>
      <c r="AQ26" s="43">
        <v>3</v>
      </c>
      <c r="AR26" s="43">
        <f t="shared" si="1"/>
        <v>1.6666666666666666E-2</v>
      </c>
      <c r="AS26" s="43" t="str">
        <f t="shared" si="2"/>
        <v>N</v>
      </c>
      <c r="AT26" s="22">
        <f t="shared" si="3"/>
        <v>0.36930000000000002</v>
      </c>
      <c r="AU26" s="33" t="s">
        <v>1358</v>
      </c>
    </row>
    <row r="27" spans="1:48" ht="15" x14ac:dyDescent="0.35">
      <c r="A27" s="33">
        <v>4</v>
      </c>
      <c r="B27" s="105" t="s">
        <v>540</v>
      </c>
      <c r="C27" s="106">
        <v>10</v>
      </c>
      <c r="D27" s="106" t="s">
        <v>31</v>
      </c>
      <c r="E27" s="106">
        <v>3</v>
      </c>
      <c r="F27" s="43">
        <v>38</v>
      </c>
      <c r="G27" s="43" t="s">
        <v>541</v>
      </c>
      <c r="H27" s="33">
        <v>15.298375751374856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107">
        <f t="shared" si="0"/>
        <v>0</v>
      </c>
      <c r="P27" s="33">
        <v>1</v>
      </c>
      <c r="Q27" s="33" t="s">
        <v>542</v>
      </c>
      <c r="R27" s="33">
        <v>4</v>
      </c>
      <c r="S27" s="33" t="s">
        <v>29</v>
      </c>
      <c r="T27" s="33">
        <v>1</v>
      </c>
      <c r="U27" s="33">
        <v>82</v>
      </c>
      <c r="V27" s="33" t="s">
        <v>544</v>
      </c>
      <c r="W27" s="33">
        <v>14.026473973653919</v>
      </c>
      <c r="X27" s="33">
        <v>0.43034332485962512</v>
      </c>
      <c r="Y27" s="33">
        <v>0</v>
      </c>
      <c r="Z27" s="33">
        <v>0</v>
      </c>
      <c r="AA27" s="33">
        <v>0</v>
      </c>
      <c r="AB27" s="33">
        <v>0</v>
      </c>
      <c r="AC27" s="33">
        <v>0.43034332485962512</v>
      </c>
      <c r="AE27" s="33" t="s">
        <v>542</v>
      </c>
      <c r="AF27" s="33" t="s">
        <v>0</v>
      </c>
      <c r="AG27" s="33" t="s">
        <v>29</v>
      </c>
      <c r="AH27" s="33">
        <v>14.694462207443408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P27" s="49">
        <v>0.66990000000000005</v>
      </c>
      <c r="AQ27" s="43">
        <v>2</v>
      </c>
      <c r="AR27" s="43">
        <f t="shared" si="1"/>
        <v>2.5000000000000001E-2</v>
      </c>
      <c r="AS27" s="43" t="str">
        <f t="shared" si="2"/>
        <v>N</v>
      </c>
      <c r="AT27" s="22">
        <f t="shared" si="3"/>
        <v>1</v>
      </c>
      <c r="AU27" s="45" t="s">
        <v>1157</v>
      </c>
    </row>
    <row r="28" spans="1:48" ht="15" x14ac:dyDescent="0.35">
      <c r="A28" s="33">
        <v>4</v>
      </c>
      <c r="B28" s="105" t="s">
        <v>540</v>
      </c>
      <c r="C28" s="106">
        <v>12</v>
      </c>
      <c r="D28" s="106" t="s">
        <v>31</v>
      </c>
      <c r="E28" s="106">
        <v>3</v>
      </c>
      <c r="F28" s="43">
        <v>42</v>
      </c>
      <c r="H28" s="33">
        <v>14.717994628469114</v>
      </c>
      <c r="I28" s="62">
        <v>0.33638804222764984</v>
      </c>
      <c r="J28" s="62">
        <v>0</v>
      </c>
      <c r="K28" s="62">
        <v>0</v>
      </c>
      <c r="L28" s="62">
        <v>0</v>
      </c>
      <c r="M28" s="62">
        <v>0</v>
      </c>
      <c r="N28" s="107">
        <f t="shared" si="0"/>
        <v>0.33638804222764984</v>
      </c>
      <c r="P28" s="33">
        <v>1</v>
      </c>
      <c r="Q28" s="33" t="s">
        <v>542</v>
      </c>
      <c r="R28" s="33">
        <v>8</v>
      </c>
      <c r="S28" s="33" t="s">
        <v>30</v>
      </c>
      <c r="T28" s="33">
        <v>2</v>
      </c>
      <c r="U28" s="33">
        <v>121</v>
      </c>
      <c r="W28" s="33">
        <v>14.609988489576672</v>
      </c>
      <c r="X28" s="33">
        <v>2.4047531950890511</v>
      </c>
      <c r="Y28" s="33">
        <v>1.2482567045428565</v>
      </c>
      <c r="Z28" s="33">
        <v>1.0603466014312171</v>
      </c>
      <c r="AA28" s="33">
        <v>0.10664395619470038</v>
      </c>
      <c r="AB28" s="33">
        <v>0.16972267312924391</v>
      </c>
      <c r="AC28" s="33">
        <v>4.9897231303870688</v>
      </c>
      <c r="AE28" s="33" t="s">
        <v>542</v>
      </c>
      <c r="AF28" s="33" t="s">
        <v>0</v>
      </c>
      <c r="AG28" s="33" t="s">
        <v>29</v>
      </c>
      <c r="AH28" s="33">
        <v>12.515347231103721</v>
      </c>
      <c r="AI28" s="33">
        <v>8.9708530647635565E-2</v>
      </c>
      <c r="AJ28" s="33">
        <v>0</v>
      </c>
      <c r="AK28" s="33">
        <v>0</v>
      </c>
      <c r="AL28" s="33">
        <v>0</v>
      </c>
      <c r="AM28" s="33">
        <v>0</v>
      </c>
      <c r="AN28" s="33">
        <v>8.9708530647635565E-2</v>
      </c>
      <c r="AP28" s="49">
        <v>0.66990000000000005</v>
      </c>
      <c r="AQ28" s="43">
        <v>1</v>
      </c>
      <c r="AR28" s="43">
        <f t="shared" si="1"/>
        <v>0.05</v>
      </c>
      <c r="AS28" s="43" t="str">
        <f t="shared" si="2"/>
        <v>N</v>
      </c>
      <c r="AT28" s="22">
        <f t="shared" si="3"/>
        <v>0.66990000000000005</v>
      </c>
      <c r="AU28" s="45" t="s">
        <v>1158</v>
      </c>
    </row>
    <row r="29" spans="1:48" ht="15" x14ac:dyDescent="0.35">
      <c r="A29" s="33">
        <v>4</v>
      </c>
      <c r="B29" s="105" t="s">
        <v>540</v>
      </c>
      <c r="C29" s="106">
        <v>9</v>
      </c>
      <c r="D29" s="106" t="s">
        <v>31</v>
      </c>
      <c r="E29" s="106">
        <v>3</v>
      </c>
      <c r="F29" s="43">
        <v>83</v>
      </c>
      <c r="H29" s="33">
        <v>11.609540862002813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107">
        <f t="shared" si="0"/>
        <v>0</v>
      </c>
      <c r="P29" s="33">
        <v>1</v>
      </c>
      <c r="Q29" s="33" t="s">
        <v>542</v>
      </c>
      <c r="R29" s="33">
        <v>10</v>
      </c>
      <c r="S29" s="33" t="s">
        <v>31</v>
      </c>
      <c r="T29" s="33">
        <v>3</v>
      </c>
      <c r="U29" s="33">
        <v>134</v>
      </c>
      <c r="W29" s="33">
        <v>14.916101803299656</v>
      </c>
      <c r="X29" s="33">
        <v>2.8613552214836955</v>
      </c>
      <c r="Y29" s="33">
        <v>2.0153789534728106</v>
      </c>
      <c r="Z29" s="33">
        <v>1.0314828032296917</v>
      </c>
      <c r="AA29" s="33">
        <v>0.27538252219297854</v>
      </c>
      <c r="AB29" s="33">
        <v>0.47566578935629211</v>
      </c>
      <c r="AC29" s="33">
        <v>6.6592652897354689</v>
      </c>
      <c r="AE29" s="33" t="s">
        <v>542</v>
      </c>
      <c r="AF29" s="33" t="s">
        <v>0</v>
      </c>
      <c r="AG29" s="33" t="s">
        <v>30</v>
      </c>
      <c r="AH29" s="33">
        <v>14.609988489576672</v>
      </c>
      <c r="AI29" s="33">
        <v>2.4047531950890511</v>
      </c>
      <c r="AJ29" s="33">
        <v>1.2482567045428565</v>
      </c>
      <c r="AK29" s="33">
        <v>1.0603466014312171</v>
      </c>
      <c r="AL29" s="33">
        <v>0.10664395619470038</v>
      </c>
      <c r="AM29" s="33">
        <v>0.16972267312924391</v>
      </c>
      <c r="AN29" s="33">
        <v>4.9897231303870688</v>
      </c>
    </row>
    <row r="30" spans="1:48" ht="15" x14ac:dyDescent="0.35">
      <c r="A30" s="33">
        <v>4</v>
      </c>
      <c r="B30" s="112" t="s">
        <v>534</v>
      </c>
      <c r="C30" s="113">
        <v>4</v>
      </c>
      <c r="D30" s="113" t="s">
        <v>29</v>
      </c>
      <c r="E30" s="113">
        <v>1</v>
      </c>
      <c r="F30" s="43">
        <v>143</v>
      </c>
      <c r="H30" s="33">
        <v>14.034851003964702</v>
      </c>
      <c r="I30" s="62"/>
      <c r="J30" s="62"/>
      <c r="K30" s="62"/>
      <c r="L30" s="62"/>
      <c r="M30" s="62"/>
      <c r="P30" s="33">
        <v>1</v>
      </c>
      <c r="Q30" s="33" t="s">
        <v>542</v>
      </c>
      <c r="R30" s="33">
        <v>7</v>
      </c>
      <c r="S30" s="33" t="s">
        <v>30</v>
      </c>
      <c r="T30" s="33">
        <v>2</v>
      </c>
      <c r="U30" s="33">
        <v>141</v>
      </c>
      <c r="W30" s="33">
        <v>16.956452231743189</v>
      </c>
      <c r="X30" s="33">
        <v>4.094312301697153</v>
      </c>
      <c r="Y30" s="33">
        <v>1.2379634164519495</v>
      </c>
      <c r="Z30" s="33">
        <v>1.4337535401716317</v>
      </c>
      <c r="AA30" s="33">
        <v>0.17165307382721834</v>
      </c>
      <c r="AB30" s="33">
        <v>0.16192159451459723</v>
      </c>
      <c r="AC30" s="33">
        <v>7.0996039266625486</v>
      </c>
      <c r="AE30" s="33" t="s">
        <v>542</v>
      </c>
      <c r="AF30" s="33" t="s">
        <v>0</v>
      </c>
      <c r="AG30" s="33" t="s">
        <v>30</v>
      </c>
      <c r="AH30" s="33">
        <v>16.956452231743189</v>
      </c>
      <c r="AI30" s="33">
        <v>4.094312301697153</v>
      </c>
      <c r="AJ30" s="33">
        <v>1.2379634164519495</v>
      </c>
      <c r="AK30" s="33">
        <v>1.4337535401716317</v>
      </c>
      <c r="AL30" s="33">
        <v>0.17165307382721834</v>
      </c>
      <c r="AM30" s="33">
        <v>0.16192159451459723</v>
      </c>
      <c r="AN30" s="33">
        <v>7.0996039266625486</v>
      </c>
    </row>
    <row r="31" spans="1:48" ht="15" x14ac:dyDescent="0.35">
      <c r="A31" s="33">
        <v>4</v>
      </c>
      <c r="B31" s="108" t="s">
        <v>539</v>
      </c>
      <c r="C31" s="109">
        <v>8</v>
      </c>
      <c r="D31" s="109" t="s">
        <v>30</v>
      </c>
      <c r="E31" s="109">
        <v>2</v>
      </c>
      <c r="F31" s="43">
        <v>210</v>
      </c>
      <c r="H31" s="33">
        <v>14.750415654175725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107">
        <f t="shared" si="0"/>
        <v>0</v>
      </c>
      <c r="P31" s="33">
        <v>1</v>
      </c>
      <c r="Q31" s="33" t="s">
        <v>542</v>
      </c>
      <c r="R31" s="33">
        <v>6</v>
      </c>
      <c r="S31" s="33" t="s">
        <v>30</v>
      </c>
      <c r="T31" s="33">
        <v>2</v>
      </c>
      <c r="U31" s="33">
        <v>201</v>
      </c>
      <c r="V31" s="33" t="s">
        <v>545</v>
      </c>
      <c r="W31" s="33">
        <v>14.811548791405551</v>
      </c>
      <c r="X31" s="33">
        <v>1.3467354014267303</v>
      </c>
      <c r="Y31" s="33">
        <v>1.1266722332141366</v>
      </c>
      <c r="Z31" s="33">
        <v>0.373472981067688</v>
      </c>
      <c r="AA31" s="33">
        <v>0.17297743733096149</v>
      </c>
      <c r="AB31" s="33">
        <v>0.12949483581710261</v>
      </c>
      <c r="AC31" s="33">
        <v>3.1493528888566189</v>
      </c>
      <c r="AE31" s="33" t="s">
        <v>542</v>
      </c>
      <c r="AF31" s="33" t="s">
        <v>0</v>
      </c>
      <c r="AG31" s="33" t="s">
        <v>30</v>
      </c>
      <c r="AH31" s="33">
        <v>14.811548791405551</v>
      </c>
      <c r="AI31" s="33">
        <v>1.3467354014267303</v>
      </c>
      <c r="AJ31" s="33">
        <v>1.1266722332141366</v>
      </c>
      <c r="AK31" s="33">
        <v>0.373472981067688</v>
      </c>
      <c r="AL31" s="33">
        <v>0.17297743733096149</v>
      </c>
      <c r="AM31" s="33">
        <v>0.12949483581710261</v>
      </c>
      <c r="AN31" s="33">
        <v>3.1493528888566189</v>
      </c>
    </row>
    <row r="32" spans="1:48" ht="15" x14ac:dyDescent="0.35">
      <c r="A32" s="33">
        <v>4</v>
      </c>
      <c r="B32" s="112" t="s">
        <v>534</v>
      </c>
      <c r="C32" s="113">
        <v>1</v>
      </c>
      <c r="D32" s="113" t="s">
        <v>29</v>
      </c>
      <c r="E32" s="113">
        <v>1</v>
      </c>
      <c r="F32" s="43">
        <v>255</v>
      </c>
      <c r="H32" s="33">
        <v>11.524107942192096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107">
        <f t="shared" si="0"/>
        <v>0</v>
      </c>
      <c r="P32" s="33">
        <v>1</v>
      </c>
      <c r="Q32" s="33" t="s">
        <v>542</v>
      </c>
      <c r="R32" s="33">
        <v>1</v>
      </c>
      <c r="S32" s="33" t="s">
        <v>29</v>
      </c>
      <c r="T32" s="33">
        <v>1</v>
      </c>
      <c r="U32" s="33">
        <v>256</v>
      </c>
      <c r="W32" s="33">
        <v>16.062028392377542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E32" s="33" t="s">
        <v>542</v>
      </c>
      <c r="AF32" s="33" t="s">
        <v>0</v>
      </c>
      <c r="AG32" s="33" t="s">
        <v>30</v>
      </c>
      <c r="AH32" s="33">
        <v>12.483373832970969</v>
      </c>
      <c r="AI32" s="33">
        <v>1.5423019072257986</v>
      </c>
      <c r="AJ32" s="33">
        <v>2.496035136273389</v>
      </c>
      <c r="AK32" s="33">
        <v>0.31575717465856445</v>
      </c>
      <c r="AL32" s="33">
        <v>0.25182600324890198</v>
      </c>
      <c r="AM32" s="33">
        <v>0.56112147283556946</v>
      </c>
      <c r="AN32" s="33">
        <v>5.1670416942422239</v>
      </c>
    </row>
    <row r="33" spans="1:40" ht="15" x14ac:dyDescent="0.35">
      <c r="A33" s="33">
        <v>4</v>
      </c>
      <c r="B33" s="108" t="s">
        <v>539</v>
      </c>
      <c r="C33" s="109">
        <v>7</v>
      </c>
      <c r="D33" s="109" t="s">
        <v>30</v>
      </c>
      <c r="E33" s="109">
        <v>2</v>
      </c>
      <c r="F33" s="43">
        <v>261</v>
      </c>
      <c r="H33" s="33">
        <v>15.868269599693056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107">
        <f t="shared" si="0"/>
        <v>0</v>
      </c>
      <c r="P33" s="33">
        <v>1</v>
      </c>
      <c r="Q33" s="33" t="s">
        <v>542</v>
      </c>
      <c r="R33" s="33">
        <v>12</v>
      </c>
      <c r="S33" s="33" t="s">
        <v>31</v>
      </c>
      <c r="T33" s="33">
        <v>3</v>
      </c>
      <c r="U33" s="33">
        <v>263</v>
      </c>
      <c r="V33" s="33" t="s">
        <v>546</v>
      </c>
      <c r="W33" s="33">
        <v>10.530566568614912</v>
      </c>
      <c r="X33" s="33">
        <v>0.43914673627906381</v>
      </c>
      <c r="Y33" s="33">
        <v>0.80384403751903466</v>
      </c>
      <c r="Z33" s="33">
        <v>0</v>
      </c>
      <c r="AA33" s="33">
        <v>0</v>
      </c>
      <c r="AB33" s="33">
        <v>0.14058121233060769</v>
      </c>
      <c r="AC33" s="33">
        <v>1.3835719861287061</v>
      </c>
      <c r="AE33" s="33" t="s">
        <v>542</v>
      </c>
      <c r="AF33" s="33" t="s">
        <v>0</v>
      </c>
      <c r="AG33" s="33" t="s">
        <v>31</v>
      </c>
      <c r="AH33" s="33">
        <v>13.009336232254764</v>
      </c>
      <c r="AI33" s="33">
        <v>1.6612726149905079</v>
      </c>
      <c r="AJ33" s="33">
        <v>1.2050044600992658</v>
      </c>
      <c r="AK33" s="33">
        <v>0.76414080190297573</v>
      </c>
      <c r="AL33" s="33">
        <v>0.16632739415841358</v>
      </c>
      <c r="AM33" s="33">
        <v>0.18030237185791725</v>
      </c>
      <c r="AN33" s="33">
        <v>3.9770476430090804</v>
      </c>
    </row>
    <row r="34" spans="1:40" ht="15" x14ac:dyDescent="0.35">
      <c r="A34" s="33">
        <v>4</v>
      </c>
      <c r="B34" s="112" t="s">
        <v>534</v>
      </c>
      <c r="C34" s="113">
        <v>2</v>
      </c>
      <c r="D34" s="113" t="s">
        <v>29</v>
      </c>
      <c r="E34" s="113">
        <v>1</v>
      </c>
      <c r="F34" s="43">
        <v>267</v>
      </c>
      <c r="H34" s="33">
        <v>13.814298503644967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107">
        <f t="shared" si="0"/>
        <v>0</v>
      </c>
      <c r="P34" s="33">
        <v>1</v>
      </c>
      <c r="Q34" s="33" t="s">
        <v>542</v>
      </c>
      <c r="R34" s="33">
        <v>3</v>
      </c>
      <c r="S34" s="33" t="s">
        <v>29</v>
      </c>
      <c r="T34" s="33">
        <v>1</v>
      </c>
      <c r="U34" s="33">
        <v>265</v>
      </c>
      <c r="W34" s="33">
        <v>14.694462207443408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E34" s="33" t="s">
        <v>542</v>
      </c>
      <c r="AF34" s="33" t="s">
        <v>0</v>
      </c>
      <c r="AG34" s="33" t="s">
        <v>31</v>
      </c>
      <c r="AH34" s="33">
        <v>14.916101803299656</v>
      </c>
      <c r="AI34" s="33">
        <v>2.8613552214836955</v>
      </c>
      <c r="AJ34" s="33">
        <v>2.0153789534728106</v>
      </c>
      <c r="AK34" s="33">
        <v>1.0314828032296917</v>
      </c>
      <c r="AL34" s="33">
        <v>0.27538252219297854</v>
      </c>
      <c r="AM34" s="33">
        <v>0.47566578935629211</v>
      </c>
      <c r="AN34" s="33">
        <v>6.6592652897354689</v>
      </c>
    </row>
    <row r="35" spans="1:40" ht="15" x14ac:dyDescent="0.35">
      <c r="A35" s="33">
        <v>4</v>
      </c>
      <c r="B35" s="108" t="s">
        <v>539</v>
      </c>
      <c r="C35" s="109">
        <v>5</v>
      </c>
      <c r="D35" s="109" t="s">
        <v>30</v>
      </c>
      <c r="E35" s="109">
        <v>2</v>
      </c>
      <c r="F35" s="43">
        <v>269</v>
      </c>
      <c r="H35" s="33">
        <v>9.5689985931704822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107">
        <f t="shared" si="0"/>
        <v>0</v>
      </c>
      <c r="P35" s="33">
        <v>1</v>
      </c>
      <c r="Q35" s="33" t="s">
        <v>542</v>
      </c>
      <c r="R35" s="33">
        <v>5</v>
      </c>
      <c r="S35" s="33" t="s">
        <v>30</v>
      </c>
      <c r="T35" s="33">
        <v>2</v>
      </c>
      <c r="U35" s="33">
        <v>270</v>
      </c>
      <c r="W35" s="33">
        <v>12.483373832970969</v>
      </c>
      <c r="X35" s="33">
        <v>1.5423019072257986</v>
      </c>
      <c r="Y35" s="33">
        <v>2.496035136273389</v>
      </c>
      <c r="Z35" s="33">
        <v>0.31575717465856445</v>
      </c>
      <c r="AA35" s="33">
        <v>0.25182600324890198</v>
      </c>
      <c r="AB35" s="33">
        <v>0.56112147283556946</v>
      </c>
      <c r="AC35" s="33">
        <v>5.1670416942422239</v>
      </c>
      <c r="AE35" s="33" t="s">
        <v>542</v>
      </c>
      <c r="AF35" s="33" t="s">
        <v>0</v>
      </c>
      <c r="AG35" s="33" t="s">
        <v>31</v>
      </c>
      <c r="AH35" s="33">
        <v>10.530566568614912</v>
      </c>
      <c r="AI35" s="33">
        <v>0.43914673627906381</v>
      </c>
      <c r="AJ35" s="33">
        <v>0.80384403751903466</v>
      </c>
      <c r="AK35" s="33">
        <v>0</v>
      </c>
      <c r="AL35" s="33">
        <v>0</v>
      </c>
      <c r="AM35" s="33">
        <v>0.14058121233060769</v>
      </c>
      <c r="AN35" s="33">
        <v>1.3835719861287061</v>
      </c>
    </row>
    <row r="36" spans="1:40" ht="15" x14ac:dyDescent="0.35">
      <c r="A36" s="33">
        <v>4</v>
      </c>
      <c r="B36" s="105" t="s">
        <v>540</v>
      </c>
      <c r="C36" s="106">
        <v>11</v>
      </c>
      <c r="D36" s="106" t="s">
        <v>31</v>
      </c>
      <c r="E36" s="106">
        <v>3</v>
      </c>
      <c r="F36" s="43">
        <v>275</v>
      </c>
      <c r="H36" s="33">
        <v>13.83034914950761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107">
        <f t="shared" si="0"/>
        <v>0</v>
      </c>
      <c r="P36" s="33">
        <v>1</v>
      </c>
      <c r="Q36" s="33" t="s">
        <v>542</v>
      </c>
      <c r="R36" s="33">
        <v>2</v>
      </c>
      <c r="S36" s="33" t="s">
        <v>29</v>
      </c>
      <c r="T36" s="33">
        <v>1</v>
      </c>
      <c r="U36" s="33">
        <v>276</v>
      </c>
      <c r="W36" s="33">
        <v>12.515347231103721</v>
      </c>
      <c r="X36" s="33">
        <v>8.9708530647635565E-2</v>
      </c>
      <c r="Y36" s="33">
        <v>0</v>
      </c>
      <c r="Z36" s="33">
        <v>0</v>
      </c>
      <c r="AA36" s="33">
        <v>0</v>
      </c>
      <c r="AB36" s="33">
        <v>0</v>
      </c>
      <c r="AC36" s="33">
        <v>8.9708530647635565E-2</v>
      </c>
      <c r="AE36" s="33" t="s">
        <v>542</v>
      </c>
      <c r="AF36" s="33" t="s">
        <v>0</v>
      </c>
      <c r="AG36" s="33" t="s">
        <v>31</v>
      </c>
      <c r="AH36" s="33">
        <v>10.957219593298376</v>
      </c>
      <c r="AI36" s="33">
        <v>0.48871874061682324</v>
      </c>
      <c r="AJ36" s="33">
        <v>1.6559859305966629</v>
      </c>
      <c r="AK36" s="33">
        <v>0</v>
      </c>
      <c r="AL36" s="33">
        <v>0</v>
      </c>
      <c r="AM36" s="33">
        <v>0.37155235276455195</v>
      </c>
      <c r="AN36" s="33">
        <v>2.5162570239780382</v>
      </c>
    </row>
    <row r="37" spans="1:40" ht="15" x14ac:dyDescent="0.35">
      <c r="A37" s="33">
        <v>4</v>
      </c>
      <c r="B37" s="112" t="s">
        <v>534</v>
      </c>
      <c r="C37" s="113">
        <v>3</v>
      </c>
      <c r="D37" s="113" t="s">
        <v>29</v>
      </c>
      <c r="E37" s="113">
        <v>1</v>
      </c>
      <c r="F37" s="43">
        <v>279</v>
      </c>
      <c r="H37" s="33">
        <v>15.035106791149763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107">
        <f t="shared" si="0"/>
        <v>0</v>
      </c>
      <c r="P37" s="33">
        <v>1</v>
      </c>
      <c r="Q37" s="33" t="s">
        <v>542</v>
      </c>
      <c r="R37" s="33">
        <v>11</v>
      </c>
      <c r="S37" s="33" t="s">
        <v>31</v>
      </c>
      <c r="T37" s="33">
        <v>3</v>
      </c>
      <c r="U37" s="33">
        <v>277</v>
      </c>
      <c r="W37" s="33">
        <v>10.957219593298376</v>
      </c>
      <c r="X37" s="33">
        <v>0.48871874061682324</v>
      </c>
      <c r="Y37" s="33">
        <v>1.6559859305966629</v>
      </c>
      <c r="Z37" s="33">
        <v>0</v>
      </c>
      <c r="AA37" s="33">
        <v>0</v>
      </c>
      <c r="AB37" s="33">
        <v>0.37155235276455195</v>
      </c>
      <c r="AC37" s="33">
        <v>2.5162570239780382</v>
      </c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</row>
    <row r="38" spans="1:40" ht="14.4" x14ac:dyDescent="0.3">
      <c r="A38" s="33">
        <v>1</v>
      </c>
      <c r="B38" s="105" t="s">
        <v>542</v>
      </c>
      <c r="C38" s="106">
        <v>9</v>
      </c>
      <c r="D38" s="106" t="s">
        <v>31</v>
      </c>
      <c r="E38" s="106">
        <v>3</v>
      </c>
      <c r="F38" s="43">
        <v>5</v>
      </c>
      <c r="G38" s="43" t="s">
        <v>543</v>
      </c>
      <c r="H38" s="33">
        <v>13.009336232254764</v>
      </c>
      <c r="I38" s="62">
        <v>1.6612726149905079</v>
      </c>
      <c r="J38" s="62">
        <v>1.2050044600992658</v>
      </c>
      <c r="K38" s="62">
        <v>0.76414080190297573</v>
      </c>
      <c r="L38" s="62">
        <v>0.16632739415841358</v>
      </c>
      <c r="M38" s="62">
        <v>0.18030237185791725</v>
      </c>
      <c r="N38" s="107">
        <f t="shared" si="0"/>
        <v>3.9770476430090804</v>
      </c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E38" s="115"/>
      <c r="AF38" s="35" t="s">
        <v>1099</v>
      </c>
      <c r="AG38" s="115"/>
      <c r="AH38" s="115"/>
      <c r="AI38" s="115"/>
      <c r="AJ38" s="115"/>
      <c r="AK38" s="115"/>
      <c r="AL38" s="35" t="s">
        <v>1359</v>
      </c>
      <c r="AM38" s="115"/>
      <c r="AN38" s="115"/>
    </row>
    <row r="39" spans="1:40" ht="14.4" x14ac:dyDescent="0.3">
      <c r="A39" s="33">
        <v>1</v>
      </c>
      <c r="B39" s="112" t="s">
        <v>542</v>
      </c>
      <c r="C39" s="113">
        <v>4</v>
      </c>
      <c r="D39" s="113" t="s">
        <v>29</v>
      </c>
      <c r="E39" s="113">
        <v>1</v>
      </c>
      <c r="F39" s="43">
        <v>82</v>
      </c>
      <c r="G39" s="43" t="s">
        <v>544</v>
      </c>
      <c r="H39" s="33">
        <v>14.026473973653919</v>
      </c>
      <c r="I39" s="62">
        <v>0.43034332485962512</v>
      </c>
      <c r="J39" s="62">
        <v>0</v>
      </c>
      <c r="K39" s="62">
        <v>0</v>
      </c>
      <c r="L39" s="62">
        <v>0</v>
      </c>
      <c r="M39" s="62">
        <v>0</v>
      </c>
      <c r="N39" s="107">
        <f t="shared" si="0"/>
        <v>0.43034332485962512</v>
      </c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E39" s="116"/>
      <c r="AF39" s="35" t="s">
        <v>243</v>
      </c>
      <c r="AG39" s="116"/>
      <c r="AH39" s="116"/>
      <c r="AI39" s="116"/>
      <c r="AJ39" s="116"/>
      <c r="AK39" s="116"/>
      <c r="AL39" s="37"/>
      <c r="AM39" s="116"/>
      <c r="AN39" s="116"/>
    </row>
    <row r="40" spans="1:40" ht="14.4" x14ac:dyDescent="0.3">
      <c r="A40" s="33">
        <v>1</v>
      </c>
      <c r="B40" s="108" t="s">
        <v>542</v>
      </c>
      <c r="C40" s="109">
        <v>8</v>
      </c>
      <c r="D40" s="109" t="s">
        <v>30</v>
      </c>
      <c r="E40" s="109">
        <v>2</v>
      </c>
      <c r="F40" s="43">
        <v>121</v>
      </c>
      <c r="H40" s="33">
        <v>14.609988489576672</v>
      </c>
      <c r="I40" s="62">
        <v>2.4047531950890511</v>
      </c>
      <c r="J40" s="62">
        <v>1.2482567045428565</v>
      </c>
      <c r="K40" s="62">
        <v>1.0603466014312171</v>
      </c>
      <c r="L40" s="62">
        <v>0.10664395619470038</v>
      </c>
      <c r="M40" s="62">
        <v>0.16972267312924391</v>
      </c>
      <c r="N40" s="107">
        <f t="shared" si="0"/>
        <v>4.9897231303870688</v>
      </c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F40" s="35" t="s">
        <v>244</v>
      </c>
      <c r="AL40" s="36" t="s">
        <v>246</v>
      </c>
    </row>
    <row r="41" spans="1:40" ht="14.4" x14ac:dyDescent="0.3">
      <c r="A41" s="33">
        <v>1</v>
      </c>
      <c r="B41" s="105" t="s">
        <v>542</v>
      </c>
      <c r="C41" s="106">
        <v>10</v>
      </c>
      <c r="D41" s="106" t="s">
        <v>31</v>
      </c>
      <c r="E41" s="106">
        <v>3</v>
      </c>
      <c r="F41" s="43">
        <v>134</v>
      </c>
      <c r="H41" s="33">
        <v>14.916101803299656</v>
      </c>
      <c r="I41" s="62">
        <v>2.8613552214836955</v>
      </c>
      <c r="J41" s="62">
        <v>2.0153789534728106</v>
      </c>
      <c r="K41" s="62">
        <v>1.0314828032296917</v>
      </c>
      <c r="L41" s="62">
        <v>0.27538252219297854</v>
      </c>
      <c r="M41" s="62">
        <v>0.47566578935629211</v>
      </c>
      <c r="N41" s="107">
        <f t="shared" si="0"/>
        <v>6.6592652897354689</v>
      </c>
      <c r="AF41" s="36" t="s">
        <v>1100</v>
      </c>
      <c r="AL41" s="37"/>
    </row>
    <row r="42" spans="1:40" ht="14.4" x14ac:dyDescent="0.3">
      <c r="A42" s="33">
        <v>1</v>
      </c>
      <c r="B42" s="108" t="s">
        <v>542</v>
      </c>
      <c r="C42" s="109">
        <v>7</v>
      </c>
      <c r="D42" s="109" t="s">
        <v>30</v>
      </c>
      <c r="E42" s="109">
        <v>2</v>
      </c>
      <c r="F42" s="43">
        <v>141</v>
      </c>
      <c r="H42" s="33">
        <v>16.956452231743189</v>
      </c>
      <c r="I42" s="62">
        <v>4.094312301697153</v>
      </c>
      <c r="J42" s="62">
        <v>1.2379634164519495</v>
      </c>
      <c r="K42" s="62">
        <v>1.4337535401716317</v>
      </c>
      <c r="L42" s="62">
        <v>0.17165307382721834</v>
      </c>
      <c r="M42" s="62">
        <v>0.16192159451459723</v>
      </c>
      <c r="N42" s="107">
        <f t="shared" si="0"/>
        <v>7.0996039266625486</v>
      </c>
      <c r="AF42" s="36" t="s">
        <v>1101</v>
      </c>
      <c r="AL42" s="36" t="s">
        <v>1360</v>
      </c>
    </row>
    <row r="43" spans="1:40" ht="14.4" x14ac:dyDescent="0.3">
      <c r="A43" s="33">
        <v>1</v>
      </c>
      <c r="B43" s="108" t="s">
        <v>542</v>
      </c>
      <c r="C43" s="109">
        <v>6</v>
      </c>
      <c r="D43" s="109" t="s">
        <v>30</v>
      </c>
      <c r="E43" s="109">
        <v>2</v>
      </c>
      <c r="F43" s="43">
        <v>201</v>
      </c>
      <c r="G43" s="43" t="s">
        <v>545</v>
      </c>
      <c r="H43" s="33">
        <v>14.811548791405551</v>
      </c>
      <c r="I43" s="62">
        <v>1.3467354014267303</v>
      </c>
      <c r="J43" s="62">
        <v>1.1266722332141366</v>
      </c>
      <c r="K43" s="62">
        <v>0.373472981067688</v>
      </c>
      <c r="L43" s="62">
        <v>0.17297743733096149</v>
      </c>
      <c r="M43" s="62">
        <v>0.12949483581710261</v>
      </c>
      <c r="N43" s="107">
        <f t="shared" si="0"/>
        <v>3.1493528888566189</v>
      </c>
      <c r="AF43" s="36" t="s">
        <v>1102</v>
      </c>
      <c r="AL43" s="25" t="s">
        <v>1361</v>
      </c>
    </row>
    <row r="44" spans="1:40" ht="14.4" x14ac:dyDescent="0.3">
      <c r="A44" s="33">
        <v>1</v>
      </c>
      <c r="B44" s="112" t="s">
        <v>542</v>
      </c>
      <c r="C44" s="113">
        <v>1</v>
      </c>
      <c r="D44" s="113" t="s">
        <v>29</v>
      </c>
      <c r="E44" s="113">
        <v>1</v>
      </c>
      <c r="F44" s="43">
        <v>256</v>
      </c>
      <c r="H44" s="33">
        <v>16.062028392377542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107">
        <f t="shared" si="0"/>
        <v>0</v>
      </c>
      <c r="AF44" s="36" t="s">
        <v>1103</v>
      </c>
      <c r="AL44" s="37"/>
    </row>
    <row r="45" spans="1:40" ht="14.4" x14ac:dyDescent="0.3">
      <c r="A45" s="33">
        <v>1</v>
      </c>
      <c r="B45" s="105" t="s">
        <v>542</v>
      </c>
      <c r="C45" s="106">
        <v>12</v>
      </c>
      <c r="D45" s="106" t="s">
        <v>31</v>
      </c>
      <c r="E45" s="106">
        <v>3</v>
      </c>
      <c r="F45" s="43">
        <v>263</v>
      </c>
      <c r="G45" s="43" t="s">
        <v>546</v>
      </c>
      <c r="H45" s="33">
        <v>10.530566568614912</v>
      </c>
      <c r="I45" s="62">
        <v>0.43914673627906381</v>
      </c>
      <c r="J45" s="62">
        <v>0.80384403751903466</v>
      </c>
      <c r="K45" s="62">
        <v>0</v>
      </c>
      <c r="L45" s="62">
        <v>0</v>
      </c>
      <c r="M45" s="62">
        <v>0.14058121233060769</v>
      </c>
      <c r="N45" s="107">
        <f t="shared" si="0"/>
        <v>1.3835719861287061</v>
      </c>
      <c r="AF45" s="36" t="s">
        <v>1104</v>
      </c>
      <c r="AL45" s="35" t="s">
        <v>1362</v>
      </c>
    </row>
    <row r="46" spans="1:40" ht="14.4" x14ac:dyDescent="0.3">
      <c r="A46" s="33">
        <v>1</v>
      </c>
      <c r="B46" s="112" t="s">
        <v>542</v>
      </c>
      <c r="C46" s="113">
        <v>3</v>
      </c>
      <c r="D46" s="113" t="s">
        <v>29</v>
      </c>
      <c r="E46" s="113">
        <v>1</v>
      </c>
      <c r="F46" s="43">
        <v>265</v>
      </c>
      <c r="H46" s="33">
        <v>14.694462207443408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107">
        <f t="shared" si="0"/>
        <v>0</v>
      </c>
      <c r="AF46" s="36" t="s">
        <v>1105</v>
      </c>
      <c r="AL46" s="37"/>
    </row>
    <row r="47" spans="1:40" ht="14.4" x14ac:dyDescent="0.3">
      <c r="A47" s="33">
        <v>1</v>
      </c>
      <c r="B47" s="108" t="s">
        <v>542</v>
      </c>
      <c r="C47" s="109">
        <v>5</v>
      </c>
      <c r="D47" s="109" t="s">
        <v>30</v>
      </c>
      <c r="E47" s="109">
        <v>2</v>
      </c>
      <c r="F47" s="43">
        <v>270</v>
      </c>
      <c r="H47" s="33">
        <v>12.483373832970969</v>
      </c>
      <c r="I47" s="62">
        <v>1.5423019072257986</v>
      </c>
      <c r="J47" s="62">
        <v>2.496035136273389</v>
      </c>
      <c r="K47" s="62">
        <v>0.31575717465856445</v>
      </c>
      <c r="L47" s="62">
        <v>0.25182600324890198</v>
      </c>
      <c r="M47" s="62">
        <v>0.56112147283556946</v>
      </c>
      <c r="N47" s="107">
        <f t="shared" si="0"/>
        <v>5.1670416942422239</v>
      </c>
      <c r="AF47" s="36" t="s">
        <v>1106</v>
      </c>
      <c r="AL47" s="36" t="s">
        <v>246</v>
      </c>
    </row>
    <row r="48" spans="1:40" ht="14.4" x14ac:dyDescent="0.3">
      <c r="A48" s="33">
        <v>1</v>
      </c>
      <c r="B48" s="112" t="s">
        <v>542</v>
      </c>
      <c r="C48" s="113">
        <v>2</v>
      </c>
      <c r="D48" s="113" t="s">
        <v>29</v>
      </c>
      <c r="E48" s="113">
        <v>1</v>
      </c>
      <c r="F48" s="43">
        <v>276</v>
      </c>
      <c r="H48" s="33">
        <v>12.515347231103721</v>
      </c>
      <c r="I48" s="62">
        <v>8.9708530647635565E-2</v>
      </c>
      <c r="J48" s="62">
        <v>0</v>
      </c>
      <c r="K48" s="62">
        <v>0</v>
      </c>
      <c r="L48" s="62">
        <v>0</v>
      </c>
      <c r="M48" s="62">
        <v>0</v>
      </c>
      <c r="N48" s="107">
        <f t="shared" si="0"/>
        <v>8.9708530647635565E-2</v>
      </c>
      <c r="AF48" s="36" t="s">
        <v>1107</v>
      </c>
      <c r="AL48" s="37"/>
    </row>
    <row r="49" spans="1:40" ht="14.4" x14ac:dyDescent="0.3">
      <c r="A49" s="33">
        <v>1</v>
      </c>
      <c r="B49" s="105" t="s">
        <v>542</v>
      </c>
      <c r="C49" s="106">
        <v>11</v>
      </c>
      <c r="D49" s="106" t="s">
        <v>31</v>
      </c>
      <c r="E49" s="106">
        <v>3</v>
      </c>
      <c r="F49" s="43">
        <v>277</v>
      </c>
      <c r="H49" s="33">
        <v>10.957219593298376</v>
      </c>
      <c r="I49" s="62">
        <v>0.48871874061682324</v>
      </c>
      <c r="J49" s="62">
        <v>1.6559859305966629</v>
      </c>
      <c r="K49" s="62">
        <v>0</v>
      </c>
      <c r="L49" s="62">
        <v>0</v>
      </c>
      <c r="M49" s="62">
        <v>0.37155235276455195</v>
      </c>
      <c r="N49" s="107">
        <f t="shared" si="0"/>
        <v>2.5162570239780382</v>
      </c>
      <c r="AF49" s="36" t="s">
        <v>1108</v>
      </c>
      <c r="AL49" s="36" t="s">
        <v>1363</v>
      </c>
    </row>
    <row r="50" spans="1:40" s="115" customFormat="1" ht="14.4" x14ac:dyDescent="0.3">
      <c r="A50" s="43"/>
      <c r="B50" s="105" t="s">
        <v>28</v>
      </c>
      <c r="C50" s="106">
        <v>4</v>
      </c>
      <c r="D50" s="106"/>
      <c r="E50" s="106"/>
      <c r="F50" s="117">
        <v>132</v>
      </c>
      <c r="G50" s="43"/>
      <c r="H50" s="33"/>
      <c r="I50" s="62">
        <v>0</v>
      </c>
      <c r="J50" s="62">
        <v>0</v>
      </c>
      <c r="K50" s="62">
        <v>0</v>
      </c>
      <c r="L50" s="62">
        <v>0</v>
      </c>
      <c r="M50" s="62">
        <v>0</v>
      </c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E50" s="33"/>
      <c r="AF50" s="36" t="s">
        <v>1109</v>
      </c>
      <c r="AG50" s="33"/>
      <c r="AH50" s="33"/>
      <c r="AI50" s="33"/>
      <c r="AJ50" s="33"/>
      <c r="AK50" s="33"/>
      <c r="AL50" s="26" t="s">
        <v>1364</v>
      </c>
      <c r="AM50" s="33"/>
      <c r="AN50" s="33"/>
    </row>
    <row r="51" spans="1:40" s="115" customFormat="1" ht="14.4" x14ac:dyDescent="0.3">
      <c r="A51" s="113"/>
      <c r="B51" s="112" t="s">
        <v>28</v>
      </c>
      <c r="C51" s="113">
        <v>1</v>
      </c>
      <c r="D51" s="113"/>
      <c r="E51" s="113"/>
      <c r="F51" s="117">
        <v>247</v>
      </c>
      <c r="G51" s="113"/>
      <c r="I51" s="62">
        <v>0</v>
      </c>
      <c r="J51" s="62">
        <v>0</v>
      </c>
      <c r="K51" s="62">
        <v>0</v>
      </c>
      <c r="L51" s="62">
        <v>0</v>
      </c>
      <c r="M51" s="62">
        <v>0</v>
      </c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E51" s="33"/>
      <c r="AF51" s="35" t="s">
        <v>1110</v>
      </c>
      <c r="AG51" s="33"/>
      <c r="AH51" s="33"/>
      <c r="AI51" s="33"/>
      <c r="AJ51" s="33"/>
      <c r="AK51" s="33"/>
      <c r="AL51" s="37"/>
      <c r="AM51" s="33"/>
      <c r="AN51" s="33"/>
    </row>
    <row r="52" spans="1:40" s="116" customFormat="1" ht="14.4" x14ac:dyDescent="0.3">
      <c r="A52" s="113"/>
      <c r="B52" s="112" t="s">
        <v>28</v>
      </c>
      <c r="C52" s="113">
        <v>2</v>
      </c>
      <c r="D52" s="113"/>
      <c r="E52" s="113"/>
      <c r="F52" s="117">
        <v>248</v>
      </c>
      <c r="G52" s="113"/>
      <c r="H52" s="115"/>
      <c r="I52" s="62">
        <v>0</v>
      </c>
      <c r="J52" s="62">
        <v>0</v>
      </c>
      <c r="K52" s="62">
        <v>0</v>
      </c>
      <c r="L52" s="62">
        <v>0</v>
      </c>
      <c r="M52" s="62">
        <v>0</v>
      </c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E52" s="33"/>
      <c r="AF52" s="37"/>
      <c r="AG52" s="33"/>
      <c r="AH52" s="33"/>
      <c r="AI52" s="33"/>
      <c r="AJ52" s="33"/>
      <c r="AK52" s="33"/>
      <c r="AL52" s="35" t="s">
        <v>1365</v>
      </c>
      <c r="AM52" s="33"/>
      <c r="AN52" s="33"/>
    </row>
    <row r="53" spans="1:40" ht="14.4" x14ac:dyDescent="0.3">
      <c r="A53" s="109"/>
      <c r="B53" s="108" t="s">
        <v>28</v>
      </c>
      <c r="C53" s="109">
        <v>3</v>
      </c>
      <c r="D53" s="109"/>
      <c r="E53" s="109"/>
      <c r="F53" s="117">
        <v>268</v>
      </c>
      <c r="G53" s="109"/>
      <c r="H53" s="116"/>
      <c r="I53" s="62">
        <v>0</v>
      </c>
      <c r="J53" s="62">
        <v>0</v>
      </c>
      <c r="K53" s="62">
        <v>0</v>
      </c>
      <c r="L53" s="62">
        <v>0</v>
      </c>
      <c r="M53" s="62">
        <v>0</v>
      </c>
      <c r="AF53" s="36" t="s">
        <v>257</v>
      </c>
      <c r="AL53" s="37"/>
    </row>
    <row r="54" spans="1:40" ht="14.4" x14ac:dyDescent="0.3">
      <c r="B54" s="118" t="s">
        <v>505</v>
      </c>
      <c r="C54" s="60" t="s">
        <v>547</v>
      </c>
      <c r="I54" s="62"/>
      <c r="J54" s="62"/>
      <c r="K54" s="62"/>
      <c r="L54" s="62"/>
      <c r="M54" s="62"/>
      <c r="AF54" s="37"/>
      <c r="AL54" s="36" t="s">
        <v>246</v>
      </c>
    </row>
    <row r="55" spans="1:40" ht="14.4" x14ac:dyDescent="0.3">
      <c r="B55" s="118" t="s">
        <v>505</v>
      </c>
      <c r="C55" s="60" t="s">
        <v>548</v>
      </c>
      <c r="I55" s="62"/>
      <c r="J55" s="62"/>
      <c r="K55" s="62"/>
      <c r="L55" s="62"/>
      <c r="M55" s="62"/>
      <c r="AF55" s="36" t="s">
        <v>1111</v>
      </c>
      <c r="AL55" s="37"/>
    </row>
    <row r="56" spans="1:40" ht="14.4" x14ac:dyDescent="0.3">
      <c r="B56" s="118" t="s">
        <v>505</v>
      </c>
      <c r="C56" s="60" t="s">
        <v>549</v>
      </c>
      <c r="I56" s="62"/>
      <c r="J56" s="62"/>
      <c r="K56" s="62"/>
      <c r="L56" s="62"/>
      <c r="M56" s="62"/>
      <c r="AF56" s="36" t="s">
        <v>1112</v>
      </c>
      <c r="AL56" s="36" t="s">
        <v>1366</v>
      </c>
    </row>
    <row r="57" spans="1:40" ht="14.4" x14ac:dyDescent="0.3">
      <c r="B57" s="118" t="s">
        <v>505</v>
      </c>
      <c r="C57" s="60" t="s">
        <v>550</v>
      </c>
      <c r="I57" s="62"/>
      <c r="J57" s="62"/>
      <c r="K57" s="62"/>
      <c r="L57" s="62"/>
      <c r="M57" s="62"/>
      <c r="AF57" s="37"/>
      <c r="AL57" s="25" t="s">
        <v>1367</v>
      </c>
    </row>
    <row r="58" spans="1:40" ht="14.4" x14ac:dyDescent="0.3">
      <c r="B58" s="118" t="s">
        <v>505</v>
      </c>
      <c r="C58" s="60" t="s">
        <v>551</v>
      </c>
      <c r="I58" s="62"/>
      <c r="J58" s="62"/>
      <c r="K58" s="62"/>
      <c r="L58" s="62"/>
      <c r="M58" s="62"/>
      <c r="AF58" s="35" t="s">
        <v>1113</v>
      </c>
      <c r="AL58" s="37"/>
    </row>
    <row r="59" spans="1:40" ht="14.4" x14ac:dyDescent="0.3">
      <c r="B59" s="118" t="s">
        <v>505</v>
      </c>
      <c r="C59" s="60" t="s">
        <v>552</v>
      </c>
      <c r="I59" s="62"/>
      <c r="J59" s="62"/>
      <c r="K59" s="62"/>
      <c r="L59" s="62"/>
      <c r="M59" s="62"/>
      <c r="AF59" s="37"/>
      <c r="AL59" s="35" t="s">
        <v>1368</v>
      </c>
    </row>
    <row r="60" spans="1:40" ht="14.4" x14ac:dyDescent="0.3">
      <c r="B60" s="118" t="s">
        <v>505</v>
      </c>
      <c r="C60" s="60" t="s">
        <v>553</v>
      </c>
      <c r="I60" s="62"/>
      <c r="J60" s="62"/>
      <c r="K60" s="62"/>
      <c r="L60" s="62"/>
      <c r="M60" s="62"/>
      <c r="AF60" s="36" t="s">
        <v>246</v>
      </c>
      <c r="AL60" s="37"/>
    </row>
    <row r="61" spans="1:40" ht="14.4" x14ac:dyDescent="0.3">
      <c r="B61" s="118" t="s">
        <v>505</v>
      </c>
      <c r="C61" s="60" t="s">
        <v>554</v>
      </c>
      <c r="I61" s="62"/>
      <c r="J61" s="62"/>
      <c r="K61" s="62"/>
      <c r="L61" s="62"/>
      <c r="M61" s="62"/>
      <c r="AF61" s="37"/>
      <c r="AL61" s="36" t="s">
        <v>246</v>
      </c>
    </row>
    <row r="62" spans="1:40" x14ac:dyDescent="0.25">
      <c r="AF62" s="36" t="s">
        <v>1114</v>
      </c>
      <c r="AL62" s="37"/>
    </row>
    <row r="63" spans="1:40" ht="14.4" x14ac:dyDescent="0.25">
      <c r="AF63" s="25" t="s">
        <v>1115</v>
      </c>
      <c r="AL63" s="36" t="s">
        <v>1369</v>
      </c>
    </row>
    <row r="64" spans="1:40" ht="14.4" x14ac:dyDescent="0.25">
      <c r="AF64" s="37"/>
      <c r="AL64" s="26" t="s">
        <v>1370</v>
      </c>
    </row>
    <row r="65" spans="32:38" x14ac:dyDescent="0.25">
      <c r="AF65" s="35" t="s">
        <v>1116</v>
      </c>
      <c r="AL65" s="37"/>
    </row>
    <row r="66" spans="32:38" x14ac:dyDescent="0.25">
      <c r="AF66" s="37"/>
      <c r="AL66" s="35" t="s">
        <v>1371</v>
      </c>
    </row>
    <row r="67" spans="32:38" x14ac:dyDescent="0.25">
      <c r="AF67" s="36" t="s">
        <v>246</v>
      </c>
      <c r="AL67" s="37"/>
    </row>
    <row r="68" spans="32:38" x14ac:dyDescent="0.25">
      <c r="AF68" s="37"/>
      <c r="AL68" s="36" t="s">
        <v>246</v>
      </c>
    </row>
    <row r="69" spans="32:38" x14ac:dyDescent="0.25">
      <c r="AF69" s="36" t="s">
        <v>1117</v>
      </c>
      <c r="AL69" s="37"/>
    </row>
    <row r="70" spans="32:38" ht="14.4" x14ac:dyDescent="0.25">
      <c r="AF70" s="26" t="s">
        <v>1118</v>
      </c>
      <c r="AL70" s="36" t="s">
        <v>1372</v>
      </c>
    </row>
    <row r="71" spans="32:38" ht="14.4" x14ac:dyDescent="0.25">
      <c r="AF71" s="37"/>
      <c r="AL71" s="25" t="s">
        <v>1367</v>
      </c>
    </row>
    <row r="72" spans="32:38" x14ac:dyDescent="0.25">
      <c r="AF72" s="35" t="s">
        <v>1119</v>
      </c>
      <c r="AL72" s="37"/>
    </row>
    <row r="73" spans="32:38" x14ac:dyDescent="0.25">
      <c r="AF73" s="37"/>
      <c r="AL73" s="35" t="s">
        <v>1373</v>
      </c>
    </row>
    <row r="74" spans="32:38" x14ac:dyDescent="0.25">
      <c r="AF74" s="36" t="s">
        <v>246</v>
      </c>
      <c r="AL74" s="37"/>
    </row>
    <row r="75" spans="32:38" x14ac:dyDescent="0.25">
      <c r="AF75" s="37"/>
      <c r="AL75" s="36" t="s">
        <v>246</v>
      </c>
    </row>
    <row r="76" spans="32:38" x14ac:dyDescent="0.25">
      <c r="AF76" s="36" t="s">
        <v>1120</v>
      </c>
      <c r="AL76" s="37"/>
    </row>
    <row r="77" spans="32:38" ht="14.4" x14ac:dyDescent="0.25">
      <c r="AF77" s="25" t="s">
        <v>1115</v>
      </c>
      <c r="AL77" s="36" t="s">
        <v>1374</v>
      </c>
    </row>
    <row r="78" spans="32:38" ht="14.4" x14ac:dyDescent="0.25">
      <c r="AF78" s="37"/>
      <c r="AL78" s="26" t="s">
        <v>1375</v>
      </c>
    </row>
    <row r="79" spans="32:38" x14ac:dyDescent="0.25">
      <c r="AF79" s="35" t="s">
        <v>1121</v>
      </c>
      <c r="AL79" s="37"/>
    </row>
    <row r="80" spans="32:38" x14ac:dyDescent="0.25">
      <c r="AF80" s="37"/>
      <c r="AL80" s="35" t="s">
        <v>1376</v>
      </c>
    </row>
    <row r="81" spans="32:40" x14ac:dyDescent="0.25">
      <c r="AF81" s="36" t="s">
        <v>246</v>
      </c>
      <c r="AL81" s="37"/>
    </row>
    <row r="82" spans="32:40" x14ac:dyDescent="0.25">
      <c r="AF82" s="37"/>
      <c r="AL82" s="36" t="s">
        <v>246</v>
      </c>
    </row>
    <row r="83" spans="32:40" x14ac:dyDescent="0.25">
      <c r="AF83" s="36" t="s">
        <v>1122</v>
      </c>
      <c r="AL83" s="37"/>
    </row>
    <row r="84" spans="32:40" ht="14.4" x14ac:dyDescent="0.25">
      <c r="AF84" s="26" t="s">
        <v>1123</v>
      </c>
      <c r="AL84" s="36" t="s">
        <v>1377</v>
      </c>
    </row>
    <row r="85" spans="32:40" ht="14.4" x14ac:dyDescent="0.25">
      <c r="AF85" s="37"/>
      <c r="AL85" s="25" t="s">
        <v>1361</v>
      </c>
    </row>
    <row r="86" spans="32:40" x14ac:dyDescent="0.25">
      <c r="AF86" s="35" t="s">
        <v>1124</v>
      </c>
      <c r="AL86" s="37"/>
    </row>
    <row r="87" spans="32:40" x14ac:dyDescent="0.25">
      <c r="AF87" s="37"/>
      <c r="AL87" s="35" t="s">
        <v>1378</v>
      </c>
    </row>
    <row r="88" spans="32:40" x14ac:dyDescent="0.25">
      <c r="AF88" s="36" t="s">
        <v>246</v>
      </c>
      <c r="AL88" s="37"/>
    </row>
    <row r="89" spans="32:40" x14ac:dyDescent="0.25">
      <c r="AF89" s="37"/>
      <c r="AL89" s="36" t="s">
        <v>246</v>
      </c>
    </row>
    <row r="90" spans="32:40" x14ac:dyDescent="0.25">
      <c r="AF90" s="36" t="s">
        <v>1125</v>
      </c>
      <c r="AL90" s="37"/>
    </row>
    <row r="91" spans="32:40" ht="14.4" x14ac:dyDescent="0.25">
      <c r="AF91" s="26" t="s">
        <v>1126</v>
      </c>
      <c r="AL91" s="36" t="s">
        <v>1379</v>
      </c>
    </row>
    <row r="92" spans="32:40" ht="14.4" x14ac:dyDescent="0.25">
      <c r="AF92" s="37"/>
      <c r="AL92" s="26" t="s">
        <v>1380</v>
      </c>
    </row>
    <row r="93" spans="32:40" x14ac:dyDescent="0.25">
      <c r="AF93" s="35" t="s">
        <v>264</v>
      </c>
      <c r="AL93" s="37"/>
    </row>
    <row r="94" spans="32:40" x14ac:dyDescent="0.25">
      <c r="AL94" s="35" t="s">
        <v>264</v>
      </c>
    </row>
    <row r="96" spans="32:40" x14ac:dyDescent="0.25">
      <c r="AF96" s="33" t="s">
        <v>800</v>
      </c>
      <c r="AG96" s="33" t="s">
        <v>399</v>
      </c>
      <c r="AH96" s="33" t="s">
        <v>1089</v>
      </c>
      <c r="AI96" s="33" t="s">
        <v>502</v>
      </c>
      <c r="AJ96" s="33" t="s">
        <v>1090</v>
      </c>
      <c r="AK96" s="33" t="s">
        <v>1091</v>
      </c>
      <c r="AL96" s="33" t="s">
        <v>1092</v>
      </c>
      <c r="AM96" s="33" t="s">
        <v>1093</v>
      </c>
      <c r="AN96" s="33" t="s">
        <v>138</v>
      </c>
    </row>
    <row r="97" spans="32:40" x14ac:dyDescent="0.25">
      <c r="AF97" s="33" t="s">
        <v>0</v>
      </c>
      <c r="AG97" s="33" t="s">
        <v>29</v>
      </c>
      <c r="AH97" s="33">
        <v>14.026473973653919</v>
      </c>
      <c r="AI97" s="33">
        <v>0.43034332485962512</v>
      </c>
      <c r="AJ97" s="33">
        <v>0</v>
      </c>
      <c r="AK97" s="33">
        <v>0</v>
      </c>
      <c r="AL97" s="33">
        <v>0</v>
      </c>
      <c r="AM97" s="33">
        <v>0</v>
      </c>
      <c r="AN97" s="33">
        <v>0.43034332485962512</v>
      </c>
    </row>
    <row r="98" spans="32:40" x14ac:dyDescent="0.25">
      <c r="AF98" s="33" t="s">
        <v>0</v>
      </c>
      <c r="AG98" s="33" t="s">
        <v>29</v>
      </c>
      <c r="AH98" s="33">
        <v>16.062028392377542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</row>
    <row r="99" spans="32:40" x14ac:dyDescent="0.25">
      <c r="AF99" s="33" t="s">
        <v>0</v>
      </c>
      <c r="AG99" s="33" t="s">
        <v>29</v>
      </c>
      <c r="AH99" s="33">
        <v>14.694462207443408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</row>
    <row r="100" spans="32:40" x14ac:dyDescent="0.25">
      <c r="AF100" s="33" t="s">
        <v>0</v>
      </c>
      <c r="AG100" s="33" t="s">
        <v>29</v>
      </c>
      <c r="AH100" s="33">
        <v>12.515347231103721</v>
      </c>
      <c r="AI100" s="33">
        <v>8.9708530647635565E-2</v>
      </c>
      <c r="AJ100" s="33">
        <v>0</v>
      </c>
      <c r="AK100" s="33">
        <v>0</v>
      </c>
      <c r="AL100" s="33">
        <v>0</v>
      </c>
      <c r="AM100" s="33">
        <v>0</v>
      </c>
      <c r="AN100" s="33">
        <v>8.9708530647635565E-2</v>
      </c>
    </row>
    <row r="101" spans="32:40" x14ac:dyDescent="0.25">
      <c r="AF101" s="33" t="s">
        <v>0</v>
      </c>
      <c r="AG101" s="33" t="s">
        <v>30</v>
      </c>
      <c r="AH101" s="33">
        <v>14.609988489576672</v>
      </c>
      <c r="AI101" s="33">
        <v>2.4047531950890511</v>
      </c>
      <c r="AJ101" s="33">
        <v>1.2482567045428565</v>
      </c>
      <c r="AK101" s="33">
        <v>1.0603466014312171</v>
      </c>
      <c r="AL101" s="33">
        <v>0.10664395619470038</v>
      </c>
      <c r="AM101" s="33">
        <v>0.16972267312924391</v>
      </c>
      <c r="AN101" s="33">
        <v>4.9897231303870688</v>
      </c>
    </row>
    <row r="102" spans="32:40" x14ac:dyDescent="0.25">
      <c r="AF102" s="33" t="s">
        <v>0</v>
      </c>
      <c r="AG102" s="33" t="s">
        <v>30</v>
      </c>
      <c r="AH102" s="33">
        <v>16.956452231743189</v>
      </c>
      <c r="AI102" s="33">
        <v>4.094312301697153</v>
      </c>
      <c r="AJ102" s="33">
        <v>1.2379634164519495</v>
      </c>
      <c r="AK102" s="33">
        <v>1.4337535401716317</v>
      </c>
      <c r="AL102" s="33">
        <v>0.17165307382721834</v>
      </c>
      <c r="AM102" s="33">
        <v>0.16192159451459723</v>
      </c>
      <c r="AN102" s="33">
        <v>7.0996039266625486</v>
      </c>
    </row>
    <row r="103" spans="32:40" x14ac:dyDescent="0.25">
      <c r="AF103" s="33" t="s">
        <v>0</v>
      </c>
      <c r="AG103" s="33" t="s">
        <v>30</v>
      </c>
      <c r="AH103" s="33">
        <v>14.811548791405551</v>
      </c>
      <c r="AI103" s="33">
        <v>1.3467354014267303</v>
      </c>
      <c r="AJ103" s="33">
        <v>1.1266722332141366</v>
      </c>
      <c r="AK103" s="33">
        <v>0.373472981067688</v>
      </c>
      <c r="AL103" s="33">
        <v>0.17297743733096149</v>
      </c>
      <c r="AM103" s="33">
        <v>0.12949483581710261</v>
      </c>
      <c r="AN103" s="33">
        <v>3.1493528888566189</v>
      </c>
    </row>
    <row r="104" spans="32:40" x14ac:dyDescent="0.25">
      <c r="AF104" s="33" t="s">
        <v>0</v>
      </c>
      <c r="AG104" s="33" t="s">
        <v>30</v>
      </c>
      <c r="AH104" s="33">
        <v>12.483373832970969</v>
      </c>
      <c r="AI104" s="33">
        <v>1.5423019072257986</v>
      </c>
      <c r="AJ104" s="33">
        <v>2.496035136273389</v>
      </c>
      <c r="AK104" s="33">
        <v>0.31575717465856445</v>
      </c>
      <c r="AL104" s="33">
        <v>0.25182600324890198</v>
      </c>
      <c r="AM104" s="33">
        <v>0.56112147283556946</v>
      </c>
      <c r="AN104" s="33">
        <v>5.1670416942422239</v>
      </c>
    </row>
    <row r="105" spans="32:40" x14ac:dyDescent="0.25">
      <c r="AF105" s="33" t="s">
        <v>0</v>
      </c>
      <c r="AG105" s="33" t="s">
        <v>31</v>
      </c>
      <c r="AH105" s="33">
        <v>13.009336232254764</v>
      </c>
      <c r="AI105" s="33">
        <v>1.6612726149905079</v>
      </c>
      <c r="AJ105" s="33">
        <v>1.2050044600992658</v>
      </c>
      <c r="AK105" s="33">
        <v>0.76414080190297573</v>
      </c>
      <c r="AL105" s="33">
        <v>0.16632739415841358</v>
      </c>
      <c r="AM105" s="33">
        <v>0.18030237185791725</v>
      </c>
      <c r="AN105" s="33">
        <v>3.9770476430090804</v>
      </c>
    </row>
    <row r="106" spans="32:40" x14ac:dyDescent="0.25">
      <c r="AF106" s="33" t="s">
        <v>0</v>
      </c>
      <c r="AG106" s="33" t="s">
        <v>31</v>
      </c>
      <c r="AH106" s="33">
        <v>14.916101803299656</v>
      </c>
      <c r="AI106" s="33">
        <v>2.8613552214836955</v>
      </c>
      <c r="AJ106" s="33">
        <v>2.0153789534728106</v>
      </c>
      <c r="AK106" s="33">
        <v>1.0314828032296917</v>
      </c>
      <c r="AL106" s="33">
        <v>0.27538252219297854</v>
      </c>
      <c r="AM106" s="33">
        <v>0.47566578935629211</v>
      </c>
      <c r="AN106" s="33">
        <v>6.6592652897354689</v>
      </c>
    </row>
    <row r="107" spans="32:40" x14ac:dyDescent="0.25">
      <c r="AF107" s="33" t="s">
        <v>0</v>
      </c>
      <c r="AG107" s="33" t="s">
        <v>31</v>
      </c>
      <c r="AH107" s="33">
        <v>10.530566568614912</v>
      </c>
      <c r="AI107" s="33">
        <v>0.43914673627906381</v>
      </c>
      <c r="AJ107" s="33">
        <v>0.80384403751903466</v>
      </c>
      <c r="AK107" s="33">
        <v>0</v>
      </c>
      <c r="AL107" s="33">
        <v>0</v>
      </c>
      <c r="AM107" s="33">
        <v>0.14058121233060769</v>
      </c>
      <c r="AN107" s="33">
        <v>1.3835719861287061</v>
      </c>
    </row>
    <row r="108" spans="32:40" x14ac:dyDescent="0.25">
      <c r="AF108" s="33" t="s">
        <v>0</v>
      </c>
      <c r="AG108" s="33" t="s">
        <v>31</v>
      </c>
      <c r="AH108" s="33">
        <v>10.957219593298376</v>
      </c>
      <c r="AI108" s="33">
        <v>0.48871874061682324</v>
      </c>
      <c r="AJ108" s="33">
        <v>1.6559859305966629</v>
      </c>
      <c r="AK108" s="33">
        <v>0</v>
      </c>
      <c r="AL108" s="33">
        <v>0</v>
      </c>
      <c r="AM108" s="33">
        <v>0.37155235276455195</v>
      </c>
      <c r="AN108" s="33">
        <v>2.5162570239780382</v>
      </c>
    </row>
    <row r="109" spans="32:40" x14ac:dyDescent="0.25">
      <c r="AF109" s="33" t="s">
        <v>492</v>
      </c>
      <c r="AG109" s="33" t="s">
        <v>29</v>
      </c>
      <c r="AH109" s="33">
        <v>16.452103849597137</v>
      </c>
      <c r="AI109" s="33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</row>
    <row r="110" spans="32:40" x14ac:dyDescent="0.25">
      <c r="AF110" s="33" t="s">
        <v>492</v>
      </c>
      <c r="AG110" s="33" t="s">
        <v>29</v>
      </c>
      <c r="AH110" s="33">
        <v>15.522701112674255</v>
      </c>
      <c r="AI110" s="33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</row>
    <row r="111" spans="32:40" x14ac:dyDescent="0.25">
      <c r="AF111" s="33" t="s">
        <v>492</v>
      </c>
      <c r="AG111" s="33" t="s">
        <v>29</v>
      </c>
      <c r="AH111" s="33">
        <v>14.098030438675023</v>
      </c>
      <c r="AI111" s="33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</row>
    <row r="112" spans="32:40" x14ac:dyDescent="0.25">
      <c r="AF112" s="33" t="s">
        <v>492</v>
      </c>
      <c r="AG112" s="33" t="s">
        <v>30</v>
      </c>
      <c r="AH112" s="33">
        <v>14.896853817623738</v>
      </c>
      <c r="AI112" s="33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</row>
    <row r="113" spans="32:40" x14ac:dyDescent="0.25">
      <c r="AF113" s="33" t="s">
        <v>492</v>
      </c>
      <c r="AG113" s="33" t="s">
        <v>30</v>
      </c>
      <c r="AH113" s="33">
        <v>17.800294155262822</v>
      </c>
      <c r="AI113" s="33">
        <v>0.13911873672072689</v>
      </c>
      <c r="AJ113" s="33">
        <v>0</v>
      </c>
      <c r="AK113" s="33">
        <v>0</v>
      </c>
      <c r="AL113" s="33">
        <v>0</v>
      </c>
      <c r="AM113" s="33">
        <v>0</v>
      </c>
      <c r="AN113" s="33">
        <v>0.13911873672072689</v>
      </c>
    </row>
    <row r="114" spans="32:40" x14ac:dyDescent="0.25">
      <c r="AF114" s="33" t="s">
        <v>492</v>
      </c>
      <c r="AG114" s="33" t="s">
        <v>30</v>
      </c>
      <c r="AH114" s="33">
        <v>12.592339173807392</v>
      </c>
      <c r="AI114" s="33">
        <v>4.4598705836920383E-2</v>
      </c>
      <c r="AJ114" s="33">
        <v>0</v>
      </c>
      <c r="AK114" s="33">
        <v>0</v>
      </c>
      <c r="AL114" s="33">
        <v>0</v>
      </c>
      <c r="AM114" s="33">
        <v>0</v>
      </c>
      <c r="AN114" s="33">
        <v>4.4598705836920383E-2</v>
      </c>
    </row>
    <row r="115" spans="32:40" x14ac:dyDescent="0.25">
      <c r="AF115" s="33" t="s">
        <v>492</v>
      </c>
      <c r="AG115" s="33" t="s">
        <v>30</v>
      </c>
      <c r="AH115" s="33">
        <v>14.463550326128662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</row>
    <row r="116" spans="32:40" x14ac:dyDescent="0.25">
      <c r="AF116" s="33" t="s">
        <v>492</v>
      </c>
      <c r="AG116" s="33" t="s">
        <v>31</v>
      </c>
      <c r="AH116" s="33">
        <v>12.843522189538303</v>
      </c>
      <c r="AI116" s="33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</row>
    <row r="117" spans="32:40" x14ac:dyDescent="0.25">
      <c r="AF117" s="33" t="s">
        <v>492</v>
      </c>
      <c r="AG117" s="33" t="s">
        <v>31</v>
      </c>
      <c r="AH117" s="33">
        <v>18.54796009719913</v>
      </c>
      <c r="AI117" s="33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</row>
    <row r="118" spans="32:40" x14ac:dyDescent="0.25">
      <c r="AF118" s="33" t="s">
        <v>492</v>
      </c>
      <c r="AG118" s="33" t="s">
        <v>31</v>
      </c>
      <c r="AH118" s="33">
        <v>14.732510551221385</v>
      </c>
      <c r="AI118" s="33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</row>
    <row r="119" spans="32:40" x14ac:dyDescent="0.25">
      <c r="AF119" s="33" t="s">
        <v>492</v>
      </c>
      <c r="AG119" s="33" t="s">
        <v>31</v>
      </c>
      <c r="AH119" s="33">
        <v>12.913224197467708</v>
      </c>
      <c r="AI119" s="33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0</v>
      </c>
    </row>
    <row r="121" spans="32:40" x14ac:dyDescent="0.25">
      <c r="AF121" s="35" t="s">
        <v>1127</v>
      </c>
      <c r="AM121" s="35" t="s">
        <v>1381</v>
      </c>
    </row>
    <row r="122" spans="32:40" x14ac:dyDescent="0.25">
      <c r="AF122" s="35" t="s">
        <v>243</v>
      </c>
      <c r="AM122" s="37"/>
    </row>
    <row r="123" spans="32:40" x14ac:dyDescent="0.25">
      <c r="AF123" s="35" t="s">
        <v>244</v>
      </c>
      <c r="AM123" s="36" t="s">
        <v>282</v>
      </c>
    </row>
    <row r="124" spans="32:40" x14ac:dyDescent="0.25">
      <c r="AF124" s="36" t="s">
        <v>1128</v>
      </c>
      <c r="AM124" s="37"/>
    </row>
    <row r="125" spans="32:40" x14ac:dyDescent="0.25">
      <c r="AF125" s="36" t="s">
        <v>1129</v>
      </c>
      <c r="AM125" s="36" t="s">
        <v>1360</v>
      </c>
    </row>
    <row r="126" spans="32:40" ht="14.4" x14ac:dyDescent="0.25">
      <c r="AF126" s="36" t="s">
        <v>1130</v>
      </c>
      <c r="AM126" s="25" t="s">
        <v>1382</v>
      </c>
    </row>
    <row r="127" spans="32:40" x14ac:dyDescent="0.25">
      <c r="AF127" s="36" t="s">
        <v>1131</v>
      </c>
      <c r="AM127" s="36" t="s">
        <v>283</v>
      </c>
    </row>
    <row r="128" spans="32:40" x14ac:dyDescent="0.25">
      <c r="AF128" s="36" t="s">
        <v>1132</v>
      </c>
      <c r="AM128" s="37"/>
    </row>
    <row r="129" spans="32:39" x14ac:dyDescent="0.25">
      <c r="AF129" s="36" t="s">
        <v>1133</v>
      </c>
      <c r="AM129" s="36" t="s">
        <v>284</v>
      </c>
    </row>
    <row r="130" spans="32:39" x14ac:dyDescent="0.25">
      <c r="AF130" s="36" t="s">
        <v>1134</v>
      </c>
      <c r="AM130" s="36" t="s">
        <v>1383</v>
      </c>
    </row>
    <row r="131" spans="32:39" x14ac:dyDescent="0.25">
      <c r="AF131" s="36" t="s">
        <v>1135</v>
      </c>
      <c r="AM131" s="36" t="s">
        <v>285</v>
      </c>
    </row>
    <row r="132" spans="32:39" x14ac:dyDescent="0.25">
      <c r="AF132" s="36" t="s">
        <v>1136</v>
      </c>
      <c r="AM132" s="35" t="s">
        <v>1384</v>
      </c>
    </row>
    <row r="133" spans="32:39" x14ac:dyDescent="0.25">
      <c r="AF133" s="36" t="s">
        <v>1137</v>
      </c>
      <c r="AM133" s="37"/>
    </row>
    <row r="134" spans="32:39" x14ac:dyDescent="0.25">
      <c r="AF134" s="35" t="s">
        <v>1138</v>
      </c>
      <c r="AM134" s="36" t="s">
        <v>282</v>
      </c>
    </row>
    <row r="135" spans="32:39" x14ac:dyDescent="0.25">
      <c r="AF135" s="37"/>
      <c r="AM135" s="37"/>
    </row>
    <row r="136" spans="32:39" x14ac:dyDescent="0.25">
      <c r="AF136" s="36" t="s">
        <v>282</v>
      </c>
      <c r="AM136" s="36" t="s">
        <v>1366</v>
      </c>
    </row>
    <row r="137" spans="32:39" ht="14.4" x14ac:dyDescent="0.25">
      <c r="AF137" s="37"/>
      <c r="AM137" s="25" t="s">
        <v>1385</v>
      </c>
    </row>
    <row r="138" spans="32:39" x14ac:dyDescent="0.25">
      <c r="AF138" s="36" t="s">
        <v>1120</v>
      </c>
      <c r="AM138" s="36" t="s">
        <v>283</v>
      </c>
    </row>
    <row r="139" spans="32:39" ht="14.4" x14ac:dyDescent="0.25">
      <c r="AF139" s="25" t="s">
        <v>1139</v>
      </c>
      <c r="AM139" s="37"/>
    </row>
    <row r="140" spans="32:39" x14ac:dyDescent="0.25">
      <c r="AF140" s="36" t="s">
        <v>283</v>
      </c>
      <c r="AM140" s="36" t="s">
        <v>284</v>
      </c>
    </row>
    <row r="141" spans="32:39" x14ac:dyDescent="0.25">
      <c r="AF141" s="37"/>
      <c r="AM141" s="36" t="s">
        <v>1383</v>
      </c>
    </row>
    <row r="142" spans="32:39" x14ac:dyDescent="0.25">
      <c r="AF142" s="36" t="s">
        <v>284</v>
      </c>
      <c r="AM142" s="36" t="s">
        <v>285</v>
      </c>
    </row>
    <row r="143" spans="32:39" x14ac:dyDescent="0.25">
      <c r="AF143" s="36" t="s">
        <v>1140</v>
      </c>
      <c r="AM143" s="35" t="s">
        <v>1386</v>
      </c>
    </row>
    <row r="144" spans="32:39" x14ac:dyDescent="0.25">
      <c r="AF144" s="36" t="s">
        <v>285</v>
      </c>
      <c r="AM144" s="37"/>
    </row>
    <row r="145" spans="32:39" x14ac:dyDescent="0.25">
      <c r="AF145" s="35" t="s">
        <v>1141</v>
      </c>
      <c r="AM145" s="36" t="s">
        <v>282</v>
      </c>
    </row>
    <row r="146" spans="32:39" x14ac:dyDescent="0.25">
      <c r="AF146" s="37"/>
      <c r="AM146" s="37"/>
    </row>
    <row r="147" spans="32:39" x14ac:dyDescent="0.25">
      <c r="AF147" s="36" t="s">
        <v>282</v>
      </c>
      <c r="AM147" s="36" t="s">
        <v>1372</v>
      </c>
    </row>
    <row r="148" spans="32:39" ht="14.4" x14ac:dyDescent="0.25">
      <c r="AF148" s="37"/>
      <c r="AM148" s="25" t="s">
        <v>1385</v>
      </c>
    </row>
    <row r="149" spans="32:39" x14ac:dyDescent="0.25">
      <c r="AF149" s="36" t="s">
        <v>1114</v>
      </c>
      <c r="AM149" s="36" t="s">
        <v>283</v>
      </c>
    </row>
    <row r="150" spans="32:39" ht="14.4" x14ac:dyDescent="0.25">
      <c r="AF150" s="25" t="s">
        <v>1139</v>
      </c>
      <c r="AM150" s="37"/>
    </row>
    <row r="151" spans="32:39" x14ac:dyDescent="0.25">
      <c r="AF151" s="36" t="s">
        <v>283</v>
      </c>
      <c r="AM151" s="36" t="s">
        <v>284</v>
      </c>
    </row>
    <row r="152" spans="32:39" x14ac:dyDescent="0.25">
      <c r="AF152" s="37"/>
      <c r="AM152" s="36" t="s">
        <v>1383</v>
      </c>
    </row>
    <row r="153" spans="32:39" x14ac:dyDescent="0.25">
      <c r="AF153" s="36" t="s">
        <v>284</v>
      </c>
      <c r="AM153" s="36" t="s">
        <v>285</v>
      </c>
    </row>
    <row r="154" spans="32:39" x14ac:dyDescent="0.25">
      <c r="AF154" s="36" t="s">
        <v>1140</v>
      </c>
      <c r="AM154" s="35" t="s">
        <v>1387</v>
      </c>
    </row>
    <row r="155" spans="32:39" x14ac:dyDescent="0.25">
      <c r="AF155" s="36" t="s">
        <v>285</v>
      </c>
      <c r="AM155" s="37"/>
    </row>
    <row r="156" spans="32:39" x14ac:dyDescent="0.25">
      <c r="AF156" s="35" t="s">
        <v>264</v>
      </c>
      <c r="AM156" s="36" t="s">
        <v>282</v>
      </c>
    </row>
    <row r="157" spans="32:39" x14ac:dyDescent="0.25">
      <c r="AM157" s="37"/>
    </row>
    <row r="158" spans="32:39" x14ac:dyDescent="0.25">
      <c r="AM158" s="36" t="s">
        <v>1377</v>
      </c>
    </row>
    <row r="159" spans="32:39" ht="14.4" x14ac:dyDescent="0.25">
      <c r="AM159" s="25" t="s">
        <v>1382</v>
      </c>
    </row>
    <row r="160" spans="32:39" x14ac:dyDescent="0.25">
      <c r="AM160" s="36" t="s">
        <v>283</v>
      </c>
    </row>
    <row r="161" spans="32:40" x14ac:dyDescent="0.25">
      <c r="AM161" s="37"/>
    </row>
    <row r="162" spans="32:40" x14ac:dyDescent="0.25">
      <c r="AM162" s="36" t="s">
        <v>284</v>
      </c>
    </row>
    <row r="163" spans="32:40" x14ac:dyDescent="0.25">
      <c r="AM163" s="36" t="s">
        <v>1383</v>
      </c>
    </row>
    <row r="164" spans="32:40" x14ac:dyDescent="0.25">
      <c r="AM164" s="36" t="s">
        <v>285</v>
      </c>
    </row>
    <row r="165" spans="32:40" x14ac:dyDescent="0.25">
      <c r="AM165" s="35" t="s">
        <v>264</v>
      </c>
    </row>
    <row r="167" spans="32:40" x14ac:dyDescent="0.25">
      <c r="AF167" s="33" t="s">
        <v>800</v>
      </c>
      <c r="AG167" s="33" t="s">
        <v>399</v>
      </c>
      <c r="AH167" s="33" t="s">
        <v>1089</v>
      </c>
      <c r="AI167" s="33" t="s">
        <v>502</v>
      </c>
      <c r="AJ167" s="33" t="s">
        <v>1090</v>
      </c>
      <c r="AK167" s="33" t="s">
        <v>1091</v>
      </c>
      <c r="AL167" s="33" t="s">
        <v>1092</v>
      </c>
      <c r="AM167" s="33" t="s">
        <v>1093</v>
      </c>
      <c r="AN167" s="33" t="s">
        <v>138</v>
      </c>
    </row>
    <row r="168" spans="32:40" x14ac:dyDescent="0.25">
      <c r="AF168" s="33" t="s">
        <v>0</v>
      </c>
      <c r="AG168" s="33" t="s">
        <v>29</v>
      </c>
      <c r="AH168" s="33">
        <v>14.026473973653919</v>
      </c>
      <c r="AI168" s="33">
        <v>0.43034332485962512</v>
      </c>
      <c r="AJ168" s="33">
        <v>0</v>
      </c>
      <c r="AK168" s="33">
        <v>0</v>
      </c>
      <c r="AL168" s="33">
        <v>0</v>
      </c>
      <c r="AM168" s="33">
        <v>0</v>
      </c>
      <c r="AN168" s="33">
        <v>0.43034332485962512</v>
      </c>
    </row>
    <row r="169" spans="32:40" x14ac:dyDescent="0.25">
      <c r="AF169" s="33" t="s">
        <v>0</v>
      </c>
      <c r="AG169" s="33" t="s">
        <v>29</v>
      </c>
      <c r="AH169" s="33">
        <v>16.062028392377542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</row>
    <row r="170" spans="32:40" x14ac:dyDescent="0.25">
      <c r="AF170" s="33" t="s">
        <v>0</v>
      </c>
      <c r="AG170" s="33" t="s">
        <v>29</v>
      </c>
      <c r="AH170" s="33">
        <v>14.694462207443408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</row>
    <row r="171" spans="32:40" x14ac:dyDescent="0.25">
      <c r="AF171" s="33" t="s">
        <v>0</v>
      </c>
      <c r="AG171" s="33" t="s">
        <v>29</v>
      </c>
      <c r="AH171" s="33">
        <v>12.515347231103721</v>
      </c>
      <c r="AI171" s="33">
        <v>8.9708530647635565E-2</v>
      </c>
      <c r="AJ171" s="33">
        <v>0</v>
      </c>
      <c r="AK171" s="33">
        <v>0</v>
      </c>
      <c r="AL171" s="33">
        <v>0</v>
      </c>
      <c r="AM171" s="33">
        <v>0</v>
      </c>
      <c r="AN171" s="33">
        <v>8.9708530647635565E-2</v>
      </c>
    </row>
    <row r="172" spans="32:40" x14ac:dyDescent="0.25">
      <c r="AF172" s="33" t="s">
        <v>0</v>
      </c>
      <c r="AG172" s="33" t="s">
        <v>30</v>
      </c>
      <c r="AH172" s="33">
        <v>14.609988489576672</v>
      </c>
      <c r="AI172" s="33">
        <v>2.4047531950890511</v>
      </c>
      <c r="AJ172" s="33">
        <v>1.2482567045428565</v>
      </c>
      <c r="AK172" s="33">
        <v>1.0603466014312171</v>
      </c>
      <c r="AL172" s="33">
        <v>0.10664395619470038</v>
      </c>
      <c r="AM172" s="33">
        <v>0.16972267312924391</v>
      </c>
      <c r="AN172" s="33">
        <v>4.9897231303870688</v>
      </c>
    </row>
    <row r="173" spans="32:40" x14ac:dyDescent="0.25">
      <c r="AF173" s="33" t="s">
        <v>0</v>
      </c>
      <c r="AG173" s="33" t="s">
        <v>30</v>
      </c>
      <c r="AH173" s="33">
        <v>16.956452231743189</v>
      </c>
      <c r="AI173" s="33">
        <v>4.094312301697153</v>
      </c>
      <c r="AJ173" s="33">
        <v>1.2379634164519495</v>
      </c>
      <c r="AK173" s="33">
        <v>1.4337535401716317</v>
      </c>
      <c r="AL173" s="33">
        <v>0.17165307382721834</v>
      </c>
      <c r="AM173" s="33">
        <v>0.16192159451459723</v>
      </c>
      <c r="AN173" s="33">
        <v>7.0996039266625486</v>
      </c>
    </row>
    <row r="174" spans="32:40" x14ac:dyDescent="0.25">
      <c r="AF174" s="33" t="s">
        <v>0</v>
      </c>
      <c r="AG174" s="33" t="s">
        <v>30</v>
      </c>
      <c r="AH174" s="33">
        <v>14.811548791405551</v>
      </c>
      <c r="AI174" s="33">
        <v>1.3467354014267303</v>
      </c>
      <c r="AJ174" s="33">
        <v>1.1266722332141366</v>
      </c>
      <c r="AK174" s="33">
        <v>0.373472981067688</v>
      </c>
      <c r="AL174" s="33">
        <v>0.17297743733096149</v>
      </c>
      <c r="AM174" s="33">
        <v>0.12949483581710261</v>
      </c>
      <c r="AN174" s="33">
        <v>3.1493528888566189</v>
      </c>
    </row>
    <row r="175" spans="32:40" x14ac:dyDescent="0.25">
      <c r="AF175" s="33" t="s">
        <v>0</v>
      </c>
      <c r="AG175" s="33" t="s">
        <v>30</v>
      </c>
      <c r="AH175" s="33">
        <v>12.483373832970969</v>
      </c>
      <c r="AI175" s="33">
        <v>1.5423019072257986</v>
      </c>
      <c r="AJ175" s="33">
        <v>2.496035136273389</v>
      </c>
      <c r="AK175" s="33">
        <v>0.31575717465856445</v>
      </c>
      <c r="AL175" s="33">
        <v>0.25182600324890198</v>
      </c>
      <c r="AM175" s="33">
        <v>0.56112147283556946</v>
      </c>
      <c r="AN175" s="33">
        <v>5.1670416942422239</v>
      </c>
    </row>
    <row r="176" spans="32:40" x14ac:dyDescent="0.25">
      <c r="AF176" s="33" t="s">
        <v>0</v>
      </c>
      <c r="AG176" s="33" t="s">
        <v>31</v>
      </c>
      <c r="AH176" s="33">
        <v>13.009336232254764</v>
      </c>
      <c r="AI176" s="33">
        <v>1.6612726149905079</v>
      </c>
      <c r="AJ176" s="33">
        <v>1.2050044600992658</v>
      </c>
      <c r="AK176" s="33">
        <v>0.76414080190297573</v>
      </c>
      <c r="AL176" s="33">
        <v>0.16632739415841358</v>
      </c>
      <c r="AM176" s="33">
        <v>0.18030237185791725</v>
      </c>
      <c r="AN176" s="33">
        <v>3.9770476430090804</v>
      </c>
    </row>
    <row r="177" spans="32:40" x14ac:dyDescent="0.25">
      <c r="AF177" s="33" t="s">
        <v>0</v>
      </c>
      <c r="AG177" s="33" t="s">
        <v>31</v>
      </c>
      <c r="AH177" s="33">
        <v>14.916101803299656</v>
      </c>
      <c r="AI177" s="33">
        <v>2.8613552214836955</v>
      </c>
      <c r="AJ177" s="33">
        <v>2.0153789534728106</v>
      </c>
      <c r="AK177" s="33">
        <v>1.0314828032296917</v>
      </c>
      <c r="AL177" s="33">
        <v>0.27538252219297854</v>
      </c>
      <c r="AM177" s="33">
        <v>0.47566578935629211</v>
      </c>
      <c r="AN177" s="33">
        <v>6.6592652897354689</v>
      </c>
    </row>
    <row r="178" spans="32:40" x14ac:dyDescent="0.25">
      <c r="AF178" s="33" t="s">
        <v>0</v>
      </c>
      <c r="AG178" s="33" t="s">
        <v>31</v>
      </c>
      <c r="AH178" s="33">
        <v>10.530566568614912</v>
      </c>
      <c r="AI178" s="33">
        <v>0.43914673627906381</v>
      </c>
      <c r="AJ178" s="33">
        <v>0.80384403751903466</v>
      </c>
      <c r="AK178" s="33">
        <v>0</v>
      </c>
      <c r="AL178" s="33">
        <v>0</v>
      </c>
      <c r="AM178" s="33">
        <v>0.14058121233060769</v>
      </c>
      <c r="AN178" s="33">
        <v>1.3835719861287061</v>
      </c>
    </row>
    <row r="179" spans="32:40" x14ac:dyDescent="0.25">
      <c r="AF179" s="33" t="s">
        <v>0</v>
      </c>
      <c r="AG179" s="33" t="s">
        <v>31</v>
      </c>
      <c r="AH179" s="33">
        <v>10.957219593298376</v>
      </c>
      <c r="AI179" s="33">
        <v>0.48871874061682324</v>
      </c>
      <c r="AJ179" s="33">
        <v>1.6559859305966629</v>
      </c>
      <c r="AK179" s="33">
        <v>0</v>
      </c>
      <c r="AL179" s="33">
        <v>0</v>
      </c>
      <c r="AM179" s="33">
        <v>0.37155235276455195</v>
      </c>
      <c r="AN179" s="33">
        <v>2.5162570239780382</v>
      </c>
    </row>
    <row r="180" spans="32:40" x14ac:dyDescent="0.25">
      <c r="AF180" s="33" t="s">
        <v>493</v>
      </c>
      <c r="AG180" s="33" t="s">
        <v>29</v>
      </c>
      <c r="AH180" s="33">
        <v>15.166261670290318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</row>
    <row r="181" spans="32:40" x14ac:dyDescent="0.25">
      <c r="AF181" s="33" t="s">
        <v>493</v>
      </c>
      <c r="AG181" s="33" t="s">
        <v>29</v>
      </c>
      <c r="AH181" s="33">
        <v>14.405358741527049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</row>
    <row r="182" spans="32:40" x14ac:dyDescent="0.25">
      <c r="AF182" s="33" t="s">
        <v>493</v>
      </c>
      <c r="AG182" s="33" t="s">
        <v>29</v>
      </c>
      <c r="AH182" s="33">
        <v>17.127509911753421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</row>
    <row r="183" spans="32:40" x14ac:dyDescent="0.25">
      <c r="AF183" s="33" t="s">
        <v>493</v>
      </c>
      <c r="AG183" s="33" t="s">
        <v>29</v>
      </c>
      <c r="AH183" s="33">
        <v>19.2684486507226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</row>
    <row r="184" spans="32:40" x14ac:dyDescent="0.25">
      <c r="AF184" s="33" t="s">
        <v>493</v>
      </c>
      <c r="AG184" s="33" t="s">
        <v>30</v>
      </c>
      <c r="AH184" s="33">
        <v>16.956516178539456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</row>
    <row r="185" spans="32:40" x14ac:dyDescent="0.25">
      <c r="AF185" s="33" t="s">
        <v>493</v>
      </c>
      <c r="AG185" s="33" t="s">
        <v>30</v>
      </c>
      <c r="AH185" s="33">
        <v>12.092594960992454</v>
      </c>
      <c r="AI185" s="33">
        <v>0.19290488257002433</v>
      </c>
      <c r="AJ185" s="33">
        <v>0</v>
      </c>
      <c r="AK185" s="33">
        <v>0</v>
      </c>
      <c r="AL185" s="33">
        <v>0</v>
      </c>
      <c r="AM185" s="33">
        <v>0</v>
      </c>
      <c r="AN185" s="33">
        <v>0.19290488257002433</v>
      </c>
    </row>
    <row r="186" spans="32:40" x14ac:dyDescent="0.25">
      <c r="AF186" s="33" t="s">
        <v>493</v>
      </c>
      <c r="AG186" s="33" t="s">
        <v>30</v>
      </c>
      <c r="AH186" s="33">
        <v>14.307648036833355</v>
      </c>
      <c r="AI186" s="33">
        <v>0.14015224557633857</v>
      </c>
      <c r="AJ186" s="33">
        <v>0</v>
      </c>
      <c r="AK186" s="33">
        <v>0</v>
      </c>
      <c r="AL186" s="33">
        <v>0</v>
      </c>
      <c r="AM186" s="33">
        <v>0</v>
      </c>
      <c r="AN186" s="33">
        <v>0.14015224557633857</v>
      </c>
    </row>
    <row r="187" spans="32:40" x14ac:dyDescent="0.25">
      <c r="AF187" s="33" t="s">
        <v>493</v>
      </c>
      <c r="AG187" s="33" t="s">
        <v>30</v>
      </c>
      <c r="AH187" s="33">
        <v>15.358102059086839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</row>
    <row r="188" spans="32:40" x14ac:dyDescent="0.25">
      <c r="AF188" s="33" t="s">
        <v>493</v>
      </c>
      <c r="AG188" s="33" t="s">
        <v>31</v>
      </c>
      <c r="AH188" s="33">
        <v>15.90292876326896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</row>
    <row r="189" spans="32:40" x14ac:dyDescent="0.25">
      <c r="AF189" s="33" t="s">
        <v>493</v>
      </c>
      <c r="AG189" s="33" t="s">
        <v>31</v>
      </c>
      <c r="AH189" s="33">
        <v>15.999104744852282</v>
      </c>
      <c r="AI189" s="33">
        <v>0</v>
      </c>
      <c r="AJ189" s="33">
        <v>0</v>
      </c>
      <c r="AK189" s="33">
        <v>0</v>
      </c>
      <c r="AL189" s="33">
        <v>0</v>
      </c>
      <c r="AM189" s="33">
        <v>0</v>
      </c>
      <c r="AN189" s="33">
        <v>0</v>
      </c>
    </row>
    <row r="190" spans="32:40" x14ac:dyDescent="0.25">
      <c r="AF190" s="33" t="s">
        <v>493</v>
      </c>
      <c r="AG190" s="33" t="s">
        <v>31</v>
      </c>
      <c r="AH190" s="33">
        <v>15.258920578079039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</row>
    <row r="191" spans="32:40" x14ac:dyDescent="0.25">
      <c r="AF191" s="33" t="s">
        <v>493</v>
      </c>
      <c r="AG191" s="33" t="s">
        <v>31</v>
      </c>
      <c r="AH191" s="33">
        <v>15.615679754444303</v>
      </c>
      <c r="AI191" s="33">
        <v>4.3320409365538215E-2</v>
      </c>
      <c r="AJ191" s="33">
        <v>0</v>
      </c>
      <c r="AK191" s="33">
        <v>0</v>
      </c>
      <c r="AL191" s="33">
        <v>0</v>
      </c>
      <c r="AM191" s="33">
        <v>0</v>
      </c>
      <c r="AN191" s="33">
        <v>4.3320409365538215E-2</v>
      </c>
    </row>
    <row r="193" spans="32:39" x14ac:dyDescent="0.25">
      <c r="AF193" s="35" t="s">
        <v>1142</v>
      </c>
      <c r="AM193" s="35" t="s">
        <v>1381</v>
      </c>
    </row>
    <row r="194" spans="32:39" x14ac:dyDescent="0.25">
      <c r="AF194" s="35" t="s">
        <v>243</v>
      </c>
      <c r="AM194" s="37"/>
    </row>
    <row r="195" spans="32:39" x14ac:dyDescent="0.25">
      <c r="AF195" s="35" t="s">
        <v>244</v>
      </c>
      <c r="AM195" s="36" t="s">
        <v>282</v>
      </c>
    </row>
    <row r="196" spans="32:39" x14ac:dyDescent="0.25">
      <c r="AF196" s="36" t="s">
        <v>1143</v>
      </c>
      <c r="AM196" s="37"/>
    </row>
    <row r="197" spans="32:39" x14ac:dyDescent="0.25">
      <c r="AF197" s="36" t="s">
        <v>1144</v>
      </c>
      <c r="AM197" s="36" t="s">
        <v>1360</v>
      </c>
    </row>
    <row r="198" spans="32:39" ht="14.4" x14ac:dyDescent="0.25">
      <c r="AF198" s="36" t="s">
        <v>1130</v>
      </c>
      <c r="AM198" s="25" t="s">
        <v>1388</v>
      </c>
    </row>
    <row r="199" spans="32:39" x14ac:dyDescent="0.25">
      <c r="AF199" s="36" t="s">
        <v>1131</v>
      </c>
      <c r="AM199" s="36" t="s">
        <v>283</v>
      </c>
    </row>
    <row r="200" spans="32:39" x14ac:dyDescent="0.25">
      <c r="AF200" s="36" t="s">
        <v>1132</v>
      </c>
      <c r="AM200" s="37"/>
    </row>
    <row r="201" spans="32:39" x14ac:dyDescent="0.25">
      <c r="AF201" s="36" t="s">
        <v>1133</v>
      </c>
      <c r="AM201" s="36" t="s">
        <v>284</v>
      </c>
    </row>
    <row r="202" spans="32:39" x14ac:dyDescent="0.25">
      <c r="AF202" s="36" t="s">
        <v>1134</v>
      </c>
      <c r="AM202" s="36" t="s">
        <v>1389</v>
      </c>
    </row>
    <row r="203" spans="32:39" x14ac:dyDescent="0.25">
      <c r="AF203" s="36" t="s">
        <v>1135</v>
      </c>
      <c r="AM203" s="36" t="s">
        <v>285</v>
      </c>
    </row>
    <row r="204" spans="32:39" x14ac:dyDescent="0.25">
      <c r="AF204" s="36" t="s">
        <v>1136</v>
      </c>
      <c r="AM204" s="35" t="s">
        <v>1384</v>
      </c>
    </row>
    <row r="205" spans="32:39" x14ac:dyDescent="0.25">
      <c r="AF205" s="36" t="s">
        <v>1137</v>
      </c>
      <c r="AM205" s="37"/>
    </row>
    <row r="206" spans="32:39" x14ac:dyDescent="0.25">
      <c r="AF206" s="35" t="s">
        <v>1138</v>
      </c>
      <c r="AM206" s="36" t="s">
        <v>282</v>
      </c>
    </row>
    <row r="207" spans="32:39" x14ac:dyDescent="0.25">
      <c r="AF207" s="37"/>
      <c r="AM207" s="37"/>
    </row>
    <row r="208" spans="32:39" x14ac:dyDescent="0.25">
      <c r="AF208" s="36" t="s">
        <v>282</v>
      </c>
      <c r="AM208" s="36" t="s">
        <v>1366</v>
      </c>
    </row>
    <row r="209" spans="32:39" ht="14.4" x14ac:dyDescent="0.25">
      <c r="AF209" s="37"/>
      <c r="AM209" s="25" t="s">
        <v>1390</v>
      </c>
    </row>
    <row r="210" spans="32:39" x14ac:dyDescent="0.25">
      <c r="AF210" s="36" t="s">
        <v>1120</v>
      </c>
      <c r="AM210" s="36" t="s">
        <v>283</v>
      </c>
    </row>
    <row r="211" spans="32:39" ht="14.4" x14ac:dyDescent="0.25">
      <c r="AF211" s="25" t="s">
        <v>1145</v>
      </c>
      <c r="AM211" s="37"/>
    </row>
    <row r="212" spans="32:39" x14ac:dyDescent="0.25">
      <c r="AF212" s="36" t="s">
        <v>283</v>
      </c>
      <c r="AM212" s="36" t="s">
        <v>284</v>
      </c>
    </row>
    <row r="213" spans="32:39" x14ac:dyDescent="0.25">
      <c r="AF213" s="37"/>
      <c r="AM213" s="36" t="s">
        <v>1389</v>
      </c>
    </row>
    <row r="214" spans="32:39" x14ac:dyDescent="0.25">
      <c r="AF214" s="36" t="s">
        <v>284</v>
      </c>
      <c r="AM214" s="36" t="s">
        <v>285</v>
      </c>
    </row>
    <row r="215" spans="32:39" x14ac:dyDescent="0.25">
      <c r="AF215" s="36" t="s">
        <v>1146</v>
      </c>
      <c r="AM215" s="35" t="s">
        <v>1386</v>
      </c>
    </row>
    <row r="216" spans="32:39" x14ac:dyDescent="0.25">
      <c r="AF216" s="36" t="s">
        <v>285</v>
      </c>
      <c r="AM216" s="37"/>
    </row>
    <row r="217" spans="32:39" x14ac:dyDescent="0.25">
      <c r="AF217" s="35" t="s">
        <v>1141</v>
      </c>
      <c r="AM217" s="36" t="s">
        <v>282</v>
      </c>
    </row>
    <row r="218" spans="32:39" x14ac:dyDescent="0.25">
      <c r="AF218" s="37"/>
      <c r="AM218" s="37"/>
    </row>
    <row r="219" spans="32:39" x14ac:dyDescent="0.25">
      <c r="AF219" s="36" t="s">
        <v>282</v>
      </c>
      <c r="AM219" s="36" t="s">
        <v>1372</v>
      </c>
    </row>
    <row r="220" spans="32:39" ht="14.4" x14ac:dyDescent="0.25">
      <c r="AF220" s="37"/>
      <c r="AM220" s="25" t="s">
        <v>1390</v>
      </c>
    </row>
    <row r="221" spans="32:39" x14ac:dyDescent="0.25">
      <c r="AF221" s="36" t="s">
        <v>1114</v>
      </c>
      <c r="AM221" s="36" t="s">
        <v>283</v>
      </c>
    </row>
    <row r="222" spans="32:39" ht="14.4" x14ac:dyDescent="0.25">
      <c r="AF222" s="25" t="s">
        <v>1145</v>
      </c>
      <c r="AM222" s="37"/>
    </row>
    <row r="223" spans="32:39" x14ac:dyDescent="0.25">
      <c r="AF223" s="36" t="s">
        <v>283</v>
      </c>
      <c r="AM223" s="36" t="s">
        <v>284</v>
      </c>
    </row>
    <row r="224" spans="32:39" x14ac:dyDescent="0.25">
      <c r="AF224" s="37"/>
      <c r="AM224" s="36" t="s">
        <v>1389</v>
      </c>
    </row>
    <row r="225" spans="32:40" x14ac:dyDescent="0.25">
      <c r="AF225" s="36" t="s">
        <v>284</v>
      </c>
      <c r="AM225" s="36" t="s">
        <v>285</v>
      </c>
    </row>
    <row r="226" spans="32:40" x14ac:dyDescent="0.25">
      <c r="AF226" s="36" t="s">
        <v>1146</v>
      </c>
      <c r="AM226" s="35" t="s">
        <v>1387</v>
      </c>
    </row>
    <row r="227" spans="32:40" x14ac:dyDescent="0.25">
      <c r="AF227" s="36" t="s">
        <v>285</v>
      </c>
      <c r="AM227" s="37"/>
    </row>
    <row r="228" spans="32:40" x14ac:dyDescent="0.25">
      <c r="AF228" s="35" t="s">
        <v>264</v>
      </c>
      <c r="AM228" s="36" t="s">
        <v>282</v>
      </c>
    </row>
    <row r="229" spans="32:40" x14ac:dyDescent="0.25">
      <c r="AM229" s="37"/>
    </row>
    <row r="230" spans="32:40" x14ac:dyDescent="0.25">
      <c r="AM230" s="36" t="s">
        <v>1377</v>
      </c>
    </row>
    <row r="231" spans="32:40" ht="14.4" x14ac:dyDescent="0.25">
      <c r="AM231" s="25" t="s">
        <v>1388</v>
      </c>
    </row>
    <row r="232" spans="32:40" x14ac:dyDescent="0.25">
      <c r="AM232" s="36" t="s">
        <v>283</v>
      </c>
    </row>
    <row r="233" spans="32:40" x14ac:dyDescent="0.25">
      <c r="AM233" s="37"/>
    </row>
    <row r="234" spans="32:40" x14ac:dyDescent="0.25">
      <c r="AM234" s="36" t="s">
        <v>284</v>
      </c>
    </row>
    <row r="235" spans="32:40" x14ac:dyDescent="0.25">
      <c r="AM235" s="36" t="s">
        <v>1389</v>
      </c>
    </row>
    <row r="236" spans="32:40" x14ac:dyDescent="0.25">
      <c r="AM236" s="36" t="s">
        <v>285</v>
      </c>
    </row>
    <row r="237" spans="32:40" x14ac:dyDescent="0.25">
      <c r="AM237" s="35" t="s">
        <v>264</v>
      </c>
    </row>
    <row r="238" spans="32:40" x14ac:dyDescent="0.25">
      <c r="AF238" s="33" t="s">
        <v>800</v>
      </c>
      <c r="AG238" s="33" t="s">
        <v>399</v>
      </c>
      <c r="AH238" s="33" t="s">
        <v>1089</v>
      </c>
      <c r="AI238" s="33" t="s">
        <v>502</v>
      </c>
      <c r="AJ238" s="33" t="s">
        <v>1090</v>
      </c>
      <c r="AK238" s="33" t="s">
        <v>1091</v>
      </c>
      <c r="AL238" s="33" t="s">
        <v>1092</v>
      </c>
      <c r="AM238" s="33" t="s">
        <v>1093</v>
      </c>
      <c r="AN238" s="33" t="s">
        <v>138</v>
      </c>
    </row>
    <row r="239" spans="32:40" x14ac:dyDescent="0.25">
      <c r="AF239" s="33" t="s">
        <v>492</v>
      </c>
      <c r="AG239" s="33" t="s">
        <v>29</v>
      </c>
      <c r="AH239" s="33">
        <v>16.452103849597137</v>
      </c>
      <c r="AI239" s="33">
        <v>0</v>
      </c>
      <c r="AJ239" s="33">
        <v>0</v>
      </c>
      <c r="AK239" s="33">
        <v>0</v>
      </c>
      <c r="AL239" s="33">
        <v>0</v>
      </c>
      <c r="AM239" s="33">
        <v>0</v>
      </c>
      <c r="AN239" s="33">
        <v>0</v>
      </c>
    </row>
    <row r="240" spans="32:40" x14ac:dyDescent="0.25">
      <c r="AF240" s="33" t="s">
        <v>492</v>
      </c>
      <c r="AG240" s="33" t="s">
        <v>29</v>
      </c>
      <c r="AH240" s="33">
        <v>15.522701112674255</v>
      </c>
      <c r="AI240" s="33">
        <v>0</v>
      </c>
      <c r="AJ240" s="33">
        <v>0</v>
      </c>
      <c r="AK240" s="33">
        <v>0</v>
      </c>
      <c r="AL240" s="33">
        <v>0</v>
      </c>
      <c r="AM240" s="33">
        <v>0</v>
      </c>
      <c r="AN240" s="33">
        <v>0</v>
      </c>
    </row>
    <row r="241" spans="32:40" x14ac:dyDescent="0.25">
      <c r="AF241" s="33" t="s">
        <v>492</v>
      </c>
      <c r="AG241" s="33" t="s">
        <v>29</v>
      </c>
      <c r="AH241" s="33">
        <v>14.098030438675023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</row>
    <row r="242" spans="32:40" x14ac:dyDescent="0.25">
      <c r="AF242" s="33" t="s">
        <v>492</v>
      </c>
      <c r="AG242" s="33" t="s">
        <v>30</v>
      </c>
      <c r="AH242" s="33">
        <v>14.896853817623738</v>
      </c>
      <c r="AI242" s="33">
        <v>0</v>
      </c>
      <c r="AJ242" s="33">
        <v>0</v>
      </c>
      <c r="AK242" s="33">
        <v>0</v>
      </c>
      <c r="AL242" s="33">
        <v>0</v>
      </c>
      <c r="AM242" s="33">
        <v>0</v>
      </c>
      <c r="AN242" s="33">
        <v>0</v>
      </c>
    </row>
    <row r="243" spans="32:40" x14ac:dyDescent="0.25">
      <c r="AF243" s="33" t="s">
        <v>492</v>
      </c>
      <c r="AG243" s="33" t="s">
        <v>30</v>
      </c>
      <c r="AH243" s="33">
        <v>17.800294155262822</v>
      </c>
      <c r="AI243" s="33">
        <v>0.13911873672072689</v>
      </c>
      <c r="AJ243" s="33">
        <v>0</v>
      </c>
      <c r="AK243" s="33">
        <v>0</v>
      </c>
      <c r="AL243" s="33">
        <v>0</v>
      </c>
      <c r="AM243" s="33">
        <v>0</v>
      </c>
      <c r="AN243" s="33">
        <v>0.13911873672072689</v>
      </c>
    </row>
    <row r="244" spans="32:40" x14ac:dyDescent="0.25">
      <c r="AF244" s="33" t="s">
        <v>492</v>
      </c>
      <c r="AG244" s="33" t="s">
        <v>30</v>
      </c>
      <c r="AH244" s="33">
        <v>12.592339173807392</v>
      </c>
      <c r="AI244" s="33">
        <v>4.4598705836920383E-2</v>
      </c>
      <c r="AJ244" s="33">
        <v>0</v>
      </c>
      <c r="AK244" s="33">
        <v>0</v>
      </c>
      <c r="AL244" s="33">
        <v>0</v>
      </c>
      <c r="AM244" s="33">
        <v>0</v>
      </c>
      <c r="AN244" s="33">
        <v>4.4598705836920383E-2</v>
      </c>
    </row>
    <row r="245" spans="32:40" x14ac:dyDescent="0.25">
      <c r="AF245" s="33" t="s">
        <v>492</v>
      </c>
      <c r="AG245" s="33" t="s">
        <v>30</v>
      </c>
      <c r="AH245" s="33">
        <v>14.463550326128662</v>
      </c>
      <c r="AI245" s="33">
        <v>0</v>
      </c>
      <c r="AJ245" s="33">
        <v>0</v>
      </c>
      <c r="AK245" s="33">
        <v>0</v>
      </c>
      <c r="AL245" s="33">
        <v>0</v>
      </c>
      <c r="AM245" s="33">
        <v>0</v>
      </c>
      <c r="AN245" s="33">
        <v>0</v>
      </c>
    </row>
    <row r="246" spans="32:40" x14ac:dyDescent="0.25">
      <c r="AF246" s="33" t="s">
        <v>492</v>
      </c>
      <c r="AG246" s="33" t="s">
        <v>31</v>
      </c>
      <c r="AH246" s="33">
        <v>12.843522189538303</v>
      </c>
      <c r="AI246" s="33">
        <v>0</v>
      </c>
      <c r="AJ246" s="33">
        <v>0</v>
      </c>
      <c r="AK246" s="33">
        <v>0</v>
      </c>
      <c r="AL246" s="33">
        <v>0</v>
      </c>
      <c r="AM246" s="33">
        <v>0</v>
      </c>
      <c r="AN246" s="33">
        <v>0</v>
      </c>
    </row>
    <row r="247" spans="32:40" x14ac:dyDescent="0.25">
      <c r="AF247" s="33" t="s">
        <v>492</v>
      </c>
      <c r="AG247" s="33" t="s">
        <v>31</v>
      </c>
      <c r="AH247" s="33">
        <v>18.54796009719913</v>
      </c>
      <c r="AI247" s="33">
        <v>0</v>
      </c>
      <c r="AJ247" s="33">
        <v>0</v>
      </c>
      <c r="AK247" s="33">
        <v>0</v>
      </c>
      <c r="AL247" s="33">
        <v>0</v>
      </c>
      <c r="AM247" s="33">
        <v>0</v>
      </c>
      <c r="AN247" s="33">
        <v>0</v>
      </c>
    </row>
    <row r="248" spans="32:40" x14ac:dyDescent="0.25">
      <c r="AF248" s="33" t="s">
        <v>492</v>
      </c>
      <c r="AG248" s="33" t="s">
        <v>31</v>
      </c>
      <c r="AH248" s="33">
        <v>14.732510551221385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</row>
    <row r="249" spans="32:40" x14ac:dyDescent="0.25">
      <c r="AF249" s="33" t="s">
        <v>492</v>
      </c>
      <c r="AG249" s="33" t="s">
        <v>31</v>
      </c>
      <c r="AH249" s="33">
        <v>12.913224197467708</v>
      </c>
      <c r="AI249" s="33">
        <v>0</v>
      </c>
      <c r="AJ249" s="33">
        <v>0</v>
      </c>
      <c r="AK249" s="33">
        <v>0</v>
      </c>
      <c r="AL249" s="33">
        <v>0</v>
      </c>
      <c r="AM249" s="33">
        <v>0</v>
      </c>
      <c r="AN249" s="33">
        <v>0</v>
      </c>
    </row>
    <row r="250" spans="32:40" x14ac:dyDescent="0.25">
      <c r="AF250" s="33" t="s">
        <v>493</v>
      </c>
      <c r="AG250" s="33" t="s">
        <v>29</v>
      </c>
      <c r="AH250" s="33">
        <v>15.166261670290318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</row>
    <row r="251" spans="32:40" x14ac:dyDescent="0.25">
      <c r="AF251" s="33" t="s">
        <v>493</v>
      </c>
      <c r="AG251" s="33" t="s">
        <v>29</v>
      </c>
      <c r="AH251" s="33">
        <v>14.405358741527049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</row>
    <row r="252" spans="32:40" x14ac:dyDescent="0.25">
      <c r="AF252" s="33" t="s">
        <v>493</v>
      </c>
      <c r="AG252" s="33" t="s">
        <v>29</v>
      </c>
      <c r="AH252" s="33">
        <v>17.127509911753421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</row>
    <row r="253" spans="32:40" x14ac:dyDescent="0.25">
      <c r="AF253" s="33" t="s">
        <v>493</v>
      </c>
      <c r="AG253" s="33" t="s">
        <v>29</v>
      </c>
      <c r="AH253" s="33">
        <v>19.2684486507226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</row>
    <row r="254" spans="32:40" x14ac:dyDescent="0.25">
      <c r="AF254" s="33" t="s">
        <v>493</v>
      </c>
      <c r="AG254" s="33" t="s">
        <v>30</v>
      </c>
      <c r="AH254" s="33">
        <v>16.956516178539456</v>
      </c>
      <c r="AI254" s="33">
        <v>0</v>
      </c>
      <c r="AJ254" s="33">
        <v>0</v>
      </c>
      <c r="AK254" s="33">
        <v>0</v>
      </c>
      <c r="AL254" s="33">
        <v>0</v>
      </c>
      <c r="AM254" s="33">
        <v>0</v>
      </c>
      <c r="AN254" s="33">
        <v>0</v>
      </c>
    </row>
    <row r="255" spans="32:40" x14ac:dyDescent="0.25">
      <c r="AF255" s="33" t="s">
        <v>493</v>
      </c>
      <c r="AG255" s="33" t="s">
        <v>30</v>
      </c>
      <c r="AH255" s="33">
        <v>12.092594960992454</v>
      </c>
      <c r="AI255" s="33">
        <v>0.19290488257002433</v>
      </c>
      <c r="AJ255" s="33">
        <v>0</v>
      </c>
      <c r="AK255" s="33">
        <v>0</v>
      </c>
      <c r="AL255" s="33">
        <v>0</v>
      </c>
      <c r="AM255" s="33">
        <v>0</v>
      </c>
      <c r="AN255" s="33">
        <v>0.19290488257002433</v>
      </c>
    </row>
    <row r="256" spans="32:40" x14ac:dyDescent="0.25">
      <c r="AF256" s="33" t="s">
        <v>493</v>
      </c>
      <c r="AG256" s="33" t="s">
        <v>30</v>
      </c>
      <c r="AH256" s="33">
        <v>14.307648036833355</v>
      </c>
      <c r="AI256" s="33">
        <v>0.14015224557633857</v>
      </c>
      <c r="AJ256" s="33">
        <v>0</v>
      </c>
      <c r="AK256" s="33">
        <v>0</v>
      </c>
      <c r="AL256" s="33">
        <v>0</v>
      </c>
      <c r="AM256" s="33">
        <v>0</v>
      </c>
      <c r="AN256" s="33">
        <v>0.14015224557633857</v>
      </c>
    </row>
    <row r="257" spans="32:40" x14ac:dyDescent="0.25">
      <c r="AF257" s="33" t="s">
        <v>493</v>
      </c>
      <c r="AG257" s="33" t="s">
        <v>30</v>
      </c>
      <c r="AH257" s="33">
        <v>15.358102059086839</v>
      </c>
      <c r="AI257" s="33">
        <v>0</v>
      </c>
      <c r="AJ257" s="33">
        <v>0</v>
      </c>
      <c r="AK257" s="33">
        <v>0</v>
      </c>
      <c r="AL257" s="33">
        <v>0</v>
      </c>
      <c r="AM257" s="33">
        <v>0</v>
      </c>
      <c r="AN257" s="33">
        <v>0</v>
      </c>
    </row>
    <row r="258" spans="32:40" x14ac:dyDescent="0.25">
      <c r="AF258" s="33" t="s">
        <v>493</v>
      </c>
      <c r="AG258" s="33" t="s">
        <v>31</v>
      </c>
      <c r="AH258" s="33">
        <v>15.90292876326896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</row>
    <row r="259" spans="32:40" x14ac:dyDescent="0.25">
      <c r="AF259" s="33" t="s">
        <v>493</v>
      </c>
      <c r="AG259" s="33" t="s">
        <v>31</v>
      </c>
      <c r="AH259" s="33">
        <v>15.999104744852282</v>
      </c>
      <c r="AI259" s="33">
        <v>0</v>
      </c>
      <c r="AJ259" s="33">
        <v>0</v>
      </c>
      <c r="AK259" s="33">
        <v>0</v>
      </c>
      <c r="AL259" s="33">
        <v>0</v>
      </c>
      <c r="AM259" s="33">
        <v>0</v>
      </c>
      <c r="AN259" s="33">
        <v>0</v>
      </c>
    </row>
    <row r="260" spans="32:40" x14ac:dyDescent="0.25">
      <c r="AF260" s="33" t="s">
        <v>493</v>
      </c>
      <c r="AG260" s="33" t="s">
        <v>31</v>
      </c>
      <c r="AH260" s="33">
        <v>15.258920578079039</v>
      </c>
      <c r="AI260" s="33">
        <v>0</v>
      </c>
      <c r="AJ260" s="33">
        <v>0</v>
      </c>
      <c r="AK260" s="33">
        <v>0</v>
      </c>
      <c r="AL260" s="33">
        <v>0</v>
      </c>
      <c r="AM260" s="33">
        <v>0</v>
      </c>
      <c r="AN260" s="33">
        <v>0</v>
      </c>
    </row>
    <row r="261" spans="32:40" x14ac:dyDescent="0.25">
      <c r="AF261" s="33" t="s">
        <v>493</v>
      </c>
      <c r="AG261" s="33" t="s">
        <v>31</v>
      </c>
      <c r="AH261" s="33">
        <v>15.615679754444303</v>
      </c>
      <c r="AI261" s="33">
        <v>4.3320409365538215E-2</v>
      </c>
      <c r="AJ261" s="33">
        <v>0</v>
      </c>
      <c r="AK261" s="33">
        <v>0</v>
      </c>
      <c r="AL261" s="33">
        <v>0</v>
      </c>
      <c r="AM261" s="33">
        <v>0</v>
      </c>
      <c r="AN261" s="33">
        <v>4.3320409365538215E-2</v>
      </c>
    </row>
    <row r="263" spans="32:40" x14ac:dyDescent="0.25">
      <c r="AF263" s="35" t="s">
        <v>1159</v>
      </c>
    </row>
    <row r="264" spans="32:40" x14ac:dyDescent="0.25">
      <c r="AF264" s="35" t="s">
        <v>243</v>
      </c>
    </row>
    <row r="265" spans="32:40" x14ac:dyDescent="0.25">
      <c r="AF265" s="35" t="s">
        <v>244</v>
      </c>
    </row>
    <row r="266" spans="32:40" x14ac:dyDescent="0.25">
      <c r="AF266" s="36" t="s">
        <v>1128</v>
      </c>
    </row>
    <row r="267" spans="32:40" x14ac:dyDescent="0.25">
      <c r="AF267" s="36" t="s">
        <v>1160</v>
      </c>
    </row>
    <row r="268" spans="32:40" x14ac:dyDescent="0.25">
      <c r="AF268" s="36" t="s">
        <v>1161</v>
      </c>
    </row>
    <row r="269" spans="32:40" x14ac:dyDescent="0.25">
      <c r="AF269" s="36" t="s">
        <v>1162</v>
      </c>
    </row>
    <row r="270" spans="32:40" x14ac:dyDescent="0.25">
      <c r="AF270" s="36" t="s">
        <v>1104</v>
      </c>
    </row>
    <row r="271" spans="32:40" x14ac:dyDescent="0.25">
      <c r="AF271" s="36" t="s">
        <v>1163</v>
      </c>
    </row>
    <row r="272" spans="32:40" x14ac:dyDescent="0.25">
      <c r="AF272" s="36" t="s">
        <v>1164</v>
      </c>
    </row>
    <row r="273" spans="32:32" x14ac:dyDescent="0.25">
      <c r="AF273" s="36" t="s">
        <v>1165</v>
      </c>
    </row>
    <row r="274" spans="32:32" x14ac:dyDescent="0.25">
      <c r="AF274" s="36" t="s">
        <v>1166</v>
      </c>
    </row>
    <row r="275" spans="32:32" x14ac:dyDescent="0.25">
      <c r="AF275" s="36" t="s">
        <v>1109</v>
      </c>
    </row>
    <row r="276" spans="32:32" x14ac:dyDescent="0.25">
      <c r="AF276" s="35" t="s">
        <v>1138</v>
      </c>
    </row>
    <row r="277" spans="32:32" x14ac:dyDescent="0.25">
      <c r="AF277" s="37"/>
    </row>
    <row r="278" spans="32:32" x14ac:dyDescent="0.25">
      <c r="AF278" s="36" t="s">
        <v>282</v>
      </c>
    </row>
    <row r="279" spans="32:32" x14ac:dyDescent="0.25">
      <c r="AF279" s="37"/>
    </row>
    <row r="280" spans="32:32" x14ac:dyDescent="0.25">
      <c r="AF280" s="36" t="s">
        <v>1120</v>
      </c>
    </row>
    <row r="281" spans="32:32" ht="14.4" x14ac:dyDescent="0.25">
      <c r="AF281" s="26" t="s">
        <v>1167</v>
      </c>
    </row>
    <row r="282" spans="32:32" x14ac:dyDescent="0.25">
      <c r="AF282" s="36" t="s">
        <v>283</v>
      </c>
    </row>
    <row r="283" spans="32:32" x14ac:dyDescent="0.25">
      <c r="AF283" s="37"/>
    </row>
    <row r="284" spans="32:32" x14ac:dyDescent="0.25">
      <c r="AF284" s="36" t="s">
        <v>284</v>
      </c>
    </row>
    <row r="285" spans="32:32" x14ac:dyDescent="0.25">
      <c r="AF285" s="36" t="s">
        <v>1140</v>
      </c>
    </row>
    <row r="286" spans="32:32" x14ac:dyDescent="0.25">
      <c r="AF286" s="36" t="s">
        <v>285</v>
      </c>
    </row>
    <row r="287" spans="32:32" x14ac:dyDescent="0.25">
      <c r="AF287" s="35" t="s">
        <v>1141</v>
      </c>
    </row>
    <row r="288" spans="32:32" x14ac:dyDescent="0.25">
      <c r="AF288" s="37"/>
    </row>
    <row r="289" spans="32:32" x14ac:dyDescent="0.25">
      <c r="AF289" s="36" t="s">
        <v>282</v>
      </c>
    </row>
    <row r="290" spans="32:32" x14ac:dyDescent="0.25">
      <c r="AF290" s="37"/>
    </row>
    <row r="291" spans="32:32" x14ac:dyDescent="0.25">
      <c r="AF291" s="36" t="s">
        <v>1114</v>
      </c>
    </row>
    <row r="292" spans="32:32" ht="14.4" x14ac:dyDescent="0.25">
      <c r="AF292" s="26" t="s">
        <v>1167</v>
      </c>
    </row>
    <row r="293" spans="32:32" x14ac:dyDescent="0.25">
      <c r="AF293" s="36" t="s">
        <v>283</v>
      </c>
    </row>
    <row r="294" spans="32:32" x14ac:dyDescent="0.25">
      <c r="AF294" s="37"/>
    </row>
    <row r="295" spans="32:32" x14ac:dyDescent="0.25">
      <c r="AF295" s="36" t="s">
        <v>284</v>
      </c>
    </row>
    <row r="296" spans="32:32" x14ac:dyDescent="0.25">
      <c r="AF296" s="36" t="s">
        <v>1140</v>
      </c>
    </row>
    <row r="297" spans="32:32" x14ac:dyDescent="0.25">
      <c r="AF297" s="36" t="s">
        <v>285</v>
      </c>
    </row>
    <row r="298" spans="32:32" x14ac:dyDescent="0.25">
      <c r="AF298" s="35" t="s">
        <v>264</v>
      </c>
    </row>
    <row r="482" spans="32:37" x14ac:dyDescent="0.25">
      <c r="AF482" s="33" t="s">
        <v>1147</v>
      </c>
      <c r="AG482" s="33" t="s">
        <v>1148</v>
      </c>
      <c r="AH482" s="33" t="s">
        <v>1149</v>
      </c>
      <c r="AI482" s="33" t="s">
        <v>1150</v>
      </c>
      <c r="AJ482" s="33" t="s">
        <v>1151</v>
      </c>
      <c r="AK482" s="33" t="s">
        <v>1152</v>
      </c>
    </row>
    <row r="483" spans="32:37" x14ac:dyDescent="0.25">
      <c r="AF483" s="33" t="e">
        <f>LN(#REF!+0.1)</f>
        <v>#REF!</v>
      </c>
      <c r="AG483" s="33" t="e">
        <f>LN(#REF!+0.1)</f>
        <v>#REF!</v>
      </c>
      <c r="AH483" s="33" t="e">
        <f>LN(#REF!+0.1)</f>
        <v>#REF!</v>
      </c>
      <c r="AI483" s="33" t="e">
        <f>LN(#REF!+0.1)</f>
        <v>#REF!</v>
      </c>
      <c r="AJ483" s="33" t="e">
        <f>LN(#REF!+0.1)</f>
        <v>#REF!</v>
      </c>
      <c r="AK483" s="33" t="e">
        <f>LN(#REF!+0.1)</f>
        <v>#REF!</v>
      </c>
    </row>
    <row r="484" spans="32:37" x14ac:dyDescent="0.25">
      <c r="AF484" s="33" t="e">
        <f>LN(#REF!+0.1)</f>
        <v>#REF!</v>
      </c>
      <c r="AG484" s="33" t="e">
        <f>LN(#REF!+0.1)</f>
        <v>#REF!</v>
      </c>
      <c r="AH484" s="33" t="e">
        <f>LN(#REF!+0.1)</f>
        <v>#REF!</v>
      </c>
      <c r="AI484" s="33" t="e">
        <f>LN(#REF!+0.1)</f>
        <v>#REF!</v>
      </c>
      <c r="AJ484" s="33" t="e">
        <f>LN(#REF!+0.1)</f>
        <v>#REF!</v>
      </c>
      <c r="AK484" s="33" t="e">
        <f>LN(#REF!+0.1)</f>
        <v>#REF!</v>
      </c>
    </row>
    <row r="485" spans="32:37" x14ac:dyDescent="0.25">
      <c r="AF485" s="33" t="e">
        <f>LN(#REF!+0.1)</f>
        <v>#REF!</v>
      </c>
      <c r="AG485" s="33" t="e">
        <f>LN(#REF!+0.1)</f>
        <v>#REF!</v>
      </c>
      <c r="AH485" s="33" t="e">
        <f>LN(#REF!+0.1)</f>
        <v>#REF!</v>
      </c>
      <c r="AI485" s="33" t="e">
        <f>LN(#REF!+0.1)</f>
        <v>#REF!</v>
      </c>
      <c r="AJ485" s="33" t="e">
        <f>LN(#REF!+0.1)</f>
        <v>#REF!</v>
      </c>
      <c r="AK485" s="33" t="e">
        <f>LN(#REF!+0.1)</f>
        <v>#REF!</v>
      </c>
    </row>
    <row r="486" spans="32:37" x14ac:dyDescent="0.25">
      <c r="AF486" s="33" t="e">
        <f>LN(#REF!+0.1)</f>
        <v>#REF!</v>
      </c>
      <c r="AG486" s="33" t="e">
        <f>LN(#REF!+0.1)</f>
        <v>#REF!</v>
      </c>
      <c r="AH486" s="33" t="e">
        <f>LN(#REF!+0.1)</f>
        <v>#REF!</v>
      </c>
      <c r="AI486" s="33" t="e">
        <f>LN(#REF!+0.1)</f>
        <v>#REF!</v>
      </c>
      <c r="AJ486" s="33" t="e">
        <f>LN(#REF!+0.1)</f>
        <v>#REF!</v>
      </c>
      <c r="AK486" s="33" t="e">
        <f>LN(#REF!+0.1)</f>
        <v>#REF!</v>
      </c>
    </row>
    <row r="487" spans="32:37" x14ac:dyDescent="0.25">
      <c r="AF487" s="33" t="e">
        <f>LN(#REF!+0.1)</f>
        <v>#REF!</v>
      </c>
      <c r="AG487" s="33" t="e">
        <f>LN(#REF!+0.1)</f>
        <v>#REF!</v>
      </c>
      <c r="AH487" s="33" t="e">
        <f>LN(#REF!+0.1)</f>
        <v>#REF!</v>
      </c>
      <c r="AI487" s="33" t="e">
        <f>LN(#REF!+0.1)</f>
        <v>#REF!</v>
      </c>
      <c r="AJ487" s="33" t="e">
        <f>LN(#REF!+0.1)</f>
        <v>#REF!</v>
      </c>
      <c r="AK487" s="33" t="e">
        <f>LN(#REF!+0.1)</f>
        <v>#REF!</v>
      </c>
    </row>
    <row r="488" spans="32:37" x14ac:dyDescent="0.25">
      <c r="AF488" s="33" t="e">
        <f>LN(#REF!+0.1)</f>
        <v>#REF!</v>
      </c>
      <c r="AG488" s="33" t="e">
        <f>LN(#REF!+0.1)</f>
        <v>#REF!</v>
      </c>
      <c r="AH488" s="33" t="e">
        <f>LN(#REF!+0.1)</f>
        <v>#REF!</v>
      </c>
      <c r="AI488" s="33" t="e">
        <f>LN(#REF!+0.1)</f>
        <v>#REF!</v>
      </c>
      <c r="AJ488" s="33" t="e">
        <f>LN(#REF!+0.1)</f>
        <v>#REF!</v>
      </c>
      <c r="AK488" s="33" t="e">
        <f>LN(#REF!+0.1)</f>
        <v>#REF!</v>
      </c>
    </row>
    <row r="489" spans="32:37" x14ac:dyDescent="0.25">
      <c r="AF489" s="33" t="e">
        <f>LN(#REF!+0.1)</f>
        <v>#REF!</v>
      </c>
      <c r="AG489" s="33" t="e">
        <f>LN(#REF!+0.1)</f>
        <v>#REF!</v>
      </c>
      <c r="AH489" s="33" t="e">
        <f>LN(#REF!+0.1)</f>
        <v>#REF!</v>
      </c>
      <c r="AI489" s="33" t="e">
        <f>LN(#REF!+0.1)</f>
        <v>#REF!</v>
      </c>
      <c r="AJ489" s="33" t="e">
        <f>LN(#REF!+0.1)</f>
        <v>#REF!</v>
      </c>
      <c r="AK489" s="33" t="e">
        <f>LN(#REF!+0.1)</f>
        <v>#REF!</v>
      </c>
    </row>
    <row r="490" spans="32:37" x14ac:dyDescent="0.25">
      <c r="AF490" s="33" t="e">
        <f>LN(#REF!+0.1)</f>
        <v>#REF!</v>
      </c>
      <c r="AG490" s="33" t="e">
        <f>LN(#REF!+0.1)</f>
        <v>#REF!</v>
      </c>
      <c r="AH490" s="33" t="e">
        <f>LN(#REF!+0.1)</f>
        <v>#REF!</v>
      </c>
      <c r="AI490" s="33" t="e">
        <f>LN(#REF!+0.1)</f>
        <v>#REF!</v>
      </c>
      <c r="AJ490" s="33" t="e">
        <f>LN(#REF!+0.1)</f>
        <v>#REF!</v>
      </c>
      <c r="AK490" s="33" t="e">
        <f>LN(#REF!+0.1)</f>
        <v>#REF!</v>
      </c>
    </row>
    <row r="491" spans="32:37" x14ac:dyDescent="0.25">
      <c r="AF491" s="33" t="e">
        <f>LN(#REF!+0.1)</f>
        <v>#REF!</v>
      </c>
      <c r="AG491" s="33" t="e">
        <f>LN(#REF!+0.1)</f>
        <v>#REF!</v>
      </c>
      <c r="AH491" s="33" t="e">
        <f>LN(#REF!+0.1)</f>
        <v>#REF!</v>
      </c>
      <c r="AI491" s="33" t="e">
        <f>LN(#REF!+0.1)</f>
        <v>#REF!</v>
      </c>
      <c r="AJ491" s="33" t="e">
        <f>LN(#REF!+0.1)</f>
        <v>#REF!</v>
      </c>
      <c r="AK491" s="33" t="e">
        <f>LN(#REF!+0.1)</f>
        <v>#REF!</v>
      </c>
    </row>
    <row r="492" spans="32:37" x14ac:dyDescent="0.25">
      <c r="AF492" s="33" t="e">
        <f>LN(#REF!+0.1)</f>
        <v>#REF!</v>
      </c>
      <c r="AG492" s="33" t="e">
        <f>LN(#REF!+0.1)</f>
        <v>#REF!</v>
      </c>
      <c r="AH492" s="33" t="e">
        <f>LN(#REF!+0.1)</f>
        <v>#REF!</v>
      </c>
      <c r="AI492" s="33" t="e">
        <f>LN(#REF!+0.1)</f>
        <v>#REF!</v>
      </c>
      <c r="AJ492" s="33" t="e">
        <f>LN(#REF!+0.1)</f>
        <v>#REF!</v>
      </c>
      <c r="AK492" s="33" t="e">
        <f>LN(#REF!+0.1)</f>
        <v>#REF!</v>
      </c>
    </row>
    <row r="493" spans="32:37" x14ac:dyDescent="0.25">
      <c r="AF493" s="33" t="e">
        <f>LN(#REF!+0.1)</f>
        <v>#REF!</v>
      </c>
      <c r="AG493" s="33" t="e">
        <f>LN(#REF!+0.1)</f>
        <v>#REF!</v>
      </c>
      <c r="AH493" s="33" t="e">
        <f>LN(#REF!+0.1)</f>
        <v>#REF!</v>
      </c>
      <c r="AI493" s="33" t="e">
        <f>LN(#REF!+0.1)</f>
        <v>#REF!</v>
      </c>
      <c r="AJ493" s="33" t="e">
        <f>LN(#REF!+0.1)</f>
        <v>#REF!</v>
      </c>
      <c r="AK493" s="33" t="e">
        <f>LN(#REF!+0.1)</f>
        <v>#REF!</v>
      </c>
    </row>
    <row r="494" spans="32:37" x14ac:dyDescent="0.25">
      <c r="AF494" s="33" t="e">
        <f>LN(#REF!+0.1)</f>
        <v>#REF!</v>
      </c>
      <c r="AG494" s="33" t="e">
        <f>LN(#REF!+0.1)</f>
        <v>#REF!</v>
      </c>
      <c r="AH494" s="33" t="e">
        <f>LN(#REF!+0.1)</f>
        <v>#REF!</v>
      </c>
      <c r="AI494" s="33" t="e">
        <f>LN(#REF!+0.1)</f>
        <v>#REF!</v>
      </c>
      <c r="AJ494" s="33" t="e">
        <f>LN(#REF!+0.1)</f>
        <v>#REF!</v>
      </c>
      <c r="AK494" s="33" t="e">
        <f>LN(#REF!+0.1)</f>
        <v>#REF!</v>
      </c>
    </row>
  </sheetData>
  <mergeCells count="1">
    <mergeCell ref="AP1:AV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M325"/>
  <sheetViews>
    <sheetView topLeftCell="X1" workbookViewId="0">
      <selection activeCell="AL5" sqref="AL5"/>
    </sheetView>
  </sheetViews>
  <sheetFormatPr defaultColWidth="9.109375" defaultRowHeight="13.2" x14ac:dyDescent="0.25"/>
  <cols>
    <col min="1" max="1" width="9.109375" style="33"/>
    <col min="2" max="2" width="14.6640625" style="33" bestFit="1" customWidth="1"/>
    <col min="3" max="15" width="9.109375" style="33"/>
    <col min="16" max="16" width="11" style="33" bestFit="1" customWidth="1"/>
    <col min="17" max="28" width="9.109375" style="33"/>
    <col min="29" max="29" width="39" style="33" bestFit="1" customWidth="1"/>
    <col min="30" max="32" width="9.109375" style="33"/>
    <col min="33" max="33" width="10" style="33" bestFit="1" customWidth="1"/>
    <col min="34" max="34" width="8" style="33" bestFit="1" customWidth="1"/>
    <col min="35" max="35" width="15.109375" style="33" bestFit="1" customWidth="1"/>
    <col min="36" max="36" width="4" style="33" bestFit="1" customWidth="1"/>
    <col min="37" max="37" width="10" style="33" bestFit="1" customWidth="1"/>
    <col min="38" max="38" width="39" style="33" bestFit="1" customWidth="1"/>
    <col min="39" max="39" width="2.5546875" style="33" bestFit="1" customWidth="1"/>
    <col min="40" max="16384" width="9.109375" style="33"/>
  </cols>
  <sheetData>
    <row r="1" spans="1:39" x14ac:dyDescent="0.25">
      <c r="A1" s="34" t="s">
        <v>429</v>
      </c>
      <c r="AG1" s="217" t="s">
        <v>1094</v>
      </c>
      <c r="AH1" s="217"/>
      <c r="AI1" s="217"/>
      <c r="AJ1" s="217"/>
      <c r="AK1" s="217"/>
      <c r="AL1" s="217"/>
      <c r="AM1" s="217"/>
    </row>
    <row r="2" spans="1:39" ht="14.4" customHeight="1" x14ac:dyDescent="0.3">
      <c r="A2" s="33" t="s">
        <v>408</v>
      </c>
      <c r="B2" s="33" t="s">
        <v>397</v>
      </c>
      <c r="C2" s="33" t="s">
        <v>409</v>
      </c>
      <c r="D2" s="33" t="s">
        <v>399</v>
      </c>
      <c r="E2" s="33" t="s">
        <v>410</v>
      </c>
      <c r="F2" s="204" t="s">
        <v>411</v>
      </c>
      <c r="G2" s="204" t="s">
        <v>412</v>
      </c>
      <c r="H2" s="204" t="s">
        <v>326</v>
      </c>
      <c r="I2" s="204" t="s">
        <v>413</v>
      </c>
      <c r="J2" s="204" t="s">
        <v>411</v>
      </c>
      <c r="K2" s="204" t="s">
        <v>412</v>
      </c>
      <c r="L2" s="204" t="s">
        <v>326</v>
      </c>
      <c r="M2" s="205" t="s">
        <v>414</v>
      </c>
      <c r="N2" s="205" t="s">
        <v>415</v>
      </c>
      <c r="O2" s="205" t="s">
        <v>416</v>
      </c>
      <c r="P2" s="206" t="s">
        <v>417</v>
      </c>
      <c r="Q2" s="206" t="s">
        <v>418</v>
      </c>
      <c r="S2" s="206" t="s">
        <v>562</v>
      </c>
      <c r="T2" s="204"/>
      <c r="U2" s="204"/>
      <c r="V2" s="204"/>
      <c r="W2" s="204"/>
      <c r="X2" s="204"/>
      <c r="AG2" s="33" t="s">
        <v>303</v>
      </c>
      <c r="AH2" s="33" t="s">
        <v>304</v>
      </c>
      <c r="AI2" s="33" t="s">
        <v>1418</v>
      </c>
      <c r="AJ2" s="33" t="s">
        <v>1419</v>
      </c>
      <c r="AK2" s="33" t="s">
        <v>307</v>
      </c>
      <c r="AL2" s="33" t="s">
        <v>308</v>
      </c>
    </row>
    <row r="3" spans="1:39" ht="14.4" customHeight="1" x14ac:dyDescent="0.3">
      <c r="A3" s="33">
        <v>1</v>
      </c>
      <c r="B3" s="33" t="s">
        <v>6</v>
      </c>
      <c r="C3" s="33">
        <v>1</v>
      </c>
      <c r="D3" s="33" t="s">
        <v>31</v>
      </c>
      <c r="E3" s="33">
        <v>30</v>
      </c>
      <c r="F3" s="204">
        <v>3149</v>
      </c>
      <c r="G3" s="204">
        <v>0</v>
      </c>
      <c r="H3" s="204">
        <v>1279</v>
      </c>
      <c r="I3" s="204">
        <v>131716</v>
      </c>
      <c r="J3" s="33">
        <f t="shared" ref="J3:L30" si="0">F3/$I3</f>
        <v>2.390749795013514E-2</v>
      </c>
      <c r="K3" s="33">
        <f t="shared" si="0"/>
        <v>0</v>
      </c>
      <c r="L3" s="33">
        <f t="shared" si="0"/>
        <v>9.7102857663457741E-3</v>
      </c>
      <c r="M3" s="33">
        <f>LOG(J3+1,2)</f>
        <v>3.4085384989656235E-2</v>
      </c>
      <c r="N3" s="33">
        <f t="shared" ref="N3:O18" si="1">LOG(K3+1,2)</f>
        <v>0</v>
      </c>
      <c r="O3" s="33">
        <f t="shared" si="1"/>
        <v>1.3941402634499472E-2</v>
      </c>
      <c r="P3" s="33">
        <f>SUM(K3:L3)</f>
        <v>9.7102857663457741E-3</v>
      </c>
      <c r="Q3" s="33">
        <f>LN(P3+1)</f>
        <v>9.6634439291543028E-3</v>
      </c>
      <c r="S3" s="206" t="s">
        <v>563</v>
      </c>
      <c r="T3" s="206" t="s">
        <v>564</v>
      </c>
      <c r="U3" s="204" t="s">
        <v>565</v>
      </c>
      <c r="V3" s="206" t="s">
        <v>566</v>
      </c>
      <c r="W3" s="206"/>
      <c r="X3" s="204" t="s">
        <v>567</v>
      </c>
      <c r="AG3" s="184">
        <v>1.5540000000000001E-4</v>
      </c>
      <c r="AH3" s="13">
        <v>23</v>
      </c>
      <c r="AI3" s="13">
        <f>0.05/AH3</f>
        <v>2.1739130434782609E-3</v>
      </c>
      <c r="AJ3" s="13" t="str">
        <f>IF(AG3&lt;AI3,"Y","N")</f>
        <v>Y</v>
      </c>
      <c r="AK3" s="20">
        <f>IF(AG3*AH3&lt;1,AG3*AH3,1)</f>
        <v>3.5742E-3</v>
      </c>
      <c r="AL3" s="45" t="s">
        <v>1399</v>
      </c>
    </row>
    <row r="4" spans="1:39" ht="14.4" customHeight="1" x14ac:dyDescent="0.3">
      <c r="A4" s="33">
        <v>1</v>
      </c>
      <c r="B4" s="33" t="s">
        <v>6</v>
      </c>
      <c r="C4" s="33">
        <v>3</v>
      </c>
      <c r="D4" s="33" t="s">
        <v>31</v>
      </c>
      <c r="E4" s="33">
        <v>38</v>
      </c>
      <c r="F4" s="204">
        <v>3783</v>
      </c>
      <c r="G4" s="204">
        <v>0</v>
      </c>
      <c r="H4" s="204">
        <v>2468</v>
      </c>
      <c r="I4" s="204">
        <v>127150</v>
      </c>
      <c r="J4" s="33">
        <f t="shared" si="0"/>
        <v>2.9752261108926464E-2</v>
      </c>
      <c r="K4" s="33">
        <f t="shared" si="0"/>
        <v>0</v>
      </c>
      <c r="L4" s="33">
        <f t="shared" si="0"/>
        <v>1.9410145497443965E-2</v>
      </c>
      <c r="M4" s="33">
        <f t="shared" ref="M4:O30" si="2">LOG(J4+1,2)</f>
        <v>4.2297294049873313E-2</v>
      </c>
      <c r="N4" s="33">
        <f t="shared" si="1"/>
        <v>0</v>
      </c>
      <c r="O4" s="33">
        <f t="shared" si="1"/>
        <v>2.7734616592158669E-2</v>
      </c>
      <c r="P4" s="33">
        <f t="shared" ref="P4:P30" si="3">SUM(K4:L4)</f>
        <v>1.9410145497443965E-2</v>
      </c>
      <c r="Q4" s="33">
        <f t="shared" ref="Q4:Q30" si="4">LN(P4+1)</f>
        <v>1.9224171294765859E-2</v>
      </c>
      <c r="S4" s="207" t="s">
        <v>494</v>
      </c>
      <c r="T4" s="208">
        <v>1</v>
      </c>
      <c r="U4" s="208">
        <v>287730</v>
      </c>
      <c r="V4" s="204">
        <f>U4/$X$4</f>
        <v>20.525459759455565</v>
      </c>
      <c r="W4" s="204">
        <f>AVERAGE(V4:V7)</f>
        <v>19.948905708293502</v>
      </c>
      <c r="X4" s="204">
        <v>14018.2</v>
      </c>
      <c r="AG4" s="184">
        <v>3.1080000000000002E-4</v>
      </c>
      <c r="AH4" s="13">
        <v>22</v>
      </c>
      <c r="AI4" s="13">
        <f t="shared" ref="AI4:AI25" si="5">0.05/AH4</f>
        <v>2.2727272727272731E-3</v>
      </c>
      <c r="AJ4" s="13" t="str">
        <f t="shared" ref="AJ4:AJ25" si="6">IF(AG4&lt;AI4,"Y","N")</f>
        <v>Y</v>
      </c>
      <c r="AK4" s="20">
        <f t="shared" ref="AK4:AK25" si="7">IF(AG4*AH4&lt;1,AG4*AH4,1)</f>
        <v>6.8376000000000001E-3</v>
      </c>
      <c r="AL4" s="45" t="s">
        <v>1400</v>
      </c>
    </row>
    <row r="5" spans="1:39" ht="14.4" customHeight="1" x14ac:dyDescent="0.3">
      <c r="A5" s="33">
        <v>1</v>
      </c>
      <c r="B5" s="33" t="s">
        <v>6</v>
      </c>
      <c r="C5" s="33">
        <v>2</v>
      </c>
      <c r="D5" s="33" t="s">
        <v>31</v>
      </c>
      <c r="E5" s="33">
        <v>53</v>
      </c>
      <c r="F5" s="204">
        <v>6350</v>
      </c>
      <c r="G5" s="204">
        <v>0</v>
      </c>
      <c r="H5" s="204">
        <v>20183</v>
      </c>
      <c r="I5" s="204">
        <v>128150</v>
      </c>
      <c r="J5" s="33">
        <f t="shared" si="0"/>
        <v>4.9551307062036677E-2</v>
      </c>
      <c r="K5" s="33">
        <f t="shared" si="0"/>
        <v>0</v>
      </c>
      <c r="L5" s="33">
        <f t="shared" si="0"/>
        <v>0.15749512290284823</v>
      </c>
      <c r="M5" s="33">
        <f t="shared" si="2"/>
        <v>6.9772694152408873E-2</v>
      </c>
      <c r="N5" s="33">
        <f t="shared" si="1"/>
        <v>0</v>
      </c>
      <c r="O5" s="33">
        <f t="shared" si="1"/>
        <v>0.21100611471341829</v>
      </c>
      <c r="P5" s="33">
        <f t="shared" si="3"/>
        <v>0.15749512290284823</v>
      </c>
      <c r="Q5" s="33">
        <f t="shared" si="4"/>
        <v>0.14625829349451427</v>
      </c>
      <c r="S5" s="207" t="s">
        <v>494</v>
      </c>
      <c r="T5" s="208">
        <v>2</v>
      </c>
      <c r="U5" s="208">
        <v>310067</v>
      </c>
      <c r="V5" s="204">
        <f t="shared" ref="V5:V19" si="8">U5/$X$4</f>
        <v>22.118888302349802</v>
      </c>
      <c r="W5" s="204">
        <f>STDEV(V4:V7)/SQRT(COUNT(V4:V7))</f>
        <v>1.2257754284373825</v>
      </c>
      <c r="X5" s="204"/>
      <c r="AG5" s="212">
        <v>4.0989999999999999E-4</v>
      </c>
      <c r="AH5" s="13">
        <v>21</v>
      </c>
      <c r="AI5" s="13">
        <f t="shared" si="5"/>
        <v>2.3809523809523812E-3</v>
      </c>
      <c r="AJ5" s="13" t="str">
        <f t="shared" si="6"/>
        <v>Y</v>
      </c>
      <c r="AK5" s="20">
        <f t="shared" si="7"/>
        <v>8.6078999999999999E-3</v>
      </c>
      <c r="AL5" s="45" t="s">
        <v>1402</v>
      </c>
    </row>
    <row r="6" spans="1:39" ht="14.4" customHeight="1" x14ac:dyDescent="0.3">
      <c r="A6" s="33">
        <v>1</v>
      </c>
      <c r="B6" s="33" t="s">
        <v>6</v>
      </c>
      <c r="C6" s="33">
        <v>4</v>
      </c>
      <c r="D6" s="33" t="s">
        <v>31</v>
      </c>
      <c r="E6" s="33">
        <v>181</v>
      </c>
      <c r="F6" s="204">
        <v>5182</v>
      </c>
      <c r="G6" s="204">
        <v>0</v>
      </c>
      <c r="H6" s="204">
        <v>1566</v>
      </c>
      <c r="I6" s="204">
        <v>115697</v>
      </c>
      <c r="J6" s="33">
        <f t="shared" si="0"/>
        <v>4.4789406812622626E-2</v>
      </c>
      <c r="K6" s="33">
        <f t="shared" si="0"/>
        <v>0</v>
      </c>
      <c r="L6" s="33">
        <f t="shared" si="0"/>
        <v>1.3535355281467973E-2</v>
      </c>
      <c r="M6" s="33">
        <f t="shared" si="2"/>
        <v>6.3212174492796314E-2</v>
      </c>
      <c r="N6" s="33">
        <f t="shared" si="1"/>
        <v>0</v>
      </c>
      <c r="O6" s="33">
        <f t="shared" si="1"/>
        <v>1.9396415395431237E-2</v>
      </c>
      <c r="P6" s="33">
        <f t="shared" si="3"/>
        <v>1.3535355281467973E-2</v>
      </c>
      <c r="Q6" s="33">
        <f t="shared" si="4"/>
        <v>1.3444570644312679E-2</v>
      </c>
      <c r="S6" s="207" t="s">
        <v>494</v>
      </c>
      <c r="T6" s="208">
        <v>3</v>
      </c>
      <c r="U6" s="208">
        <v>290491</v>
      </c>
      <c r="V6" s="204">
        <f t="shared" si="8"/>
        <v>20.722417999457846</v>
      </c>
      <c r="W6" s="204"/>
      <c r="X6" s="204"/>
      <c r="AG6" s="212">
        <v>2.3010000000000001E-3</v>
      </c>
      <c r="AH6" s="13">
        <v>20</v>
      </c>
      <c r="AI6" s="13">
        <f t="shared" si="5"/>
        <v>2.5000000000000001E-3</v>
      </c>
      <c r="AJ6" s="13" t="str">
        <f t="shared" si="6"/>
        <v>Y</v>
      </c>
      <c r="AK6" s="20">
        <f t="shared" si="7"/>
        <v>4.6020000000000005E-2</v>
      </c>
      <c r="AL6" s="45" t="s">
        <v>1403</v>
      </c>
    </row>
    <row r="7" spans="1:39" ht="14.4" customHeight="1" x14ac:dyDescent="0.3">
      <c r="A7" s="33">
        <v>2</v>
      </c>
      <c r="B7" s="33" t="s">
        <v>7</v>
      </c>
      <c r="C7" s="33">
        <v>3</v>
      </c>
      <c r="D7" s="33" t="s">
        <v>31</v>
      </c>
      <c r="E7" s="33">
        <v>73</v>
      </c>
      <c r="F7" s="204">
        <v>3623</v>
      </c>
      <c r="G7" s="204">
        <v>56824</v>
      </c>
      <c r="H7" s="204">
        <v>95868</v>
      </c>
      <c r="I7" s="204">
        <v>116804</v>
      </c>
      <c r="J7" s="33">
        <f t="shared" si="0"/>
        <v>3.1017773363925891E-2</v>
      </c>
      <c r="K7" s="33">
        <f t="shared" si="0"/>
        <v>0.48649018869216809</v>
      </c>
      <c r="L7" s="33">
        <f t="shared" si="0"/>
        <v>0.82075956302866337</v>
      </c>
      <c r="M7" s="33">
        <f t="shared" si="2"/>
        <v>4.4069203048389488E-2</v>
      </c>
      <c r="N7" s="33">
        <f t="shared" si="1"/>
        <v>0.57190994103104897</v>
      </c>
      <c r="O7" s="33">
        <f t="shared" si="1"/>
        <v>0.86454042251887286</v>
      </c>
      <c r="P7" s="33">
        <f t="shared" si="3"/>
        <v>1.3072497517208315</v>
      </c>
      <c r="Q7" s="33">
        <f t="shared" si="4"/>
        <v>0.83605623155527864</v>
      </c>
      <c r="S7" s="207" t="s">
        <v>494</v>
      </c>
      <c r="T7" s="208">
        <v>4</v>
      </c>
      <c r="U7" s="208">
        <v>230303</v>
      </c>
      <c r="V7" s="204">
        <f t="shared" si="8"/>
        <v>16.428856771910802</v>
      </c>
      <c r="W7" s="204"/>
      <c r="X7" s="204"/>
      <c r="AG7" s="184">
        <v>2.7490000000000001E-3</v>
      </c>
      <c r="AH7" s="13">
        <v>19</v>
      </c>
      <c r="AI7" s="13">
        <f t="shared" si="5"/>
        <v>2.631578947368421E-3</v>
      </c>
      <c r="AJ7" s="13" t="str">
        <f t="shared" si="6"/>
        <v>N</v>
      </c>
      <c r="AK7" s="22">
        <f t="shared" si="7"/>
        <v>5.2231E-2</v>
      </c>
      <c r="AL7" s="45" t="s">
        <v>1191</v>
      </c>
    </row>
    <row r="8" spans="1:39" ht="14.4" customHeight="1" x14ac:dyDescent="0.3">
      <c r="A8" s="33">
        <v>2</v>
      </c>
      <c r="B8" s="33" t="s">
        <v>7</v>
      </c>
      <c r="C8" s="33">
        <v>1</v>
      </c>
      <c r="D8" s="33" t="s">
        <v>31</v>
      </c>
      <c r="E8" s="33">
        <v>87</v>
      </c>
      <c r="F8" s="204">
        <v>1799</v>
      </c>
      <c r="G8" s="204">
        <v>58057</v>
      </c>
      <c r="H8" s="204">
        <v>74694</v>
      </c>
      <c r="I8" s="204">
        <v>133173</v>
      </c>
      <c r="J8" s="33">
        <f t="shared" si="0"/>
        <v>1.3508744264978638E-2</v>
      </c>
      <c r="K8" s="33">
        <f t="shared" si="0"/>
        <v>0.43595173195767911</v>
      </c>
      <c r="L8" s="33">
        <f t="shared" si="0"/>
        <v>0.56087945754770108</v>
      </c>
      <c r="M8" s="33">
        <f t="shared" si="2"/>
        <v>1.9358536020697484E-2</v>
      </c>
      <c r="N8" s="33">
        <f t="shared" si="1"/>
        <v>0.52200725526427272</v>
      </c>
      <c r="O8" s="33">
        <f t="shared" si="1"/>
        <v>0.64235912622477898</v>
      </c>
      <c r="P8" s="33">
        <f t="shared" si="3"/>
        <v>0.99683118950538019</v>
      </c>
      <c r="Q8" s="33">
        <f t="shared" si="4"/>
        <v>0.6915615188152654</v>
      </c>
      <c r="S8" s="207" t="s">
        <v>492</v>
      </c>
      <c r="T8" s="208">
        <v>1</v>
      </c>
      <c r="U8" s="208">
        <v>324715</v>
      </c>
      <c r="V8" s="204">
        <f t="shared" si="8"/>
        <v>23.163815611134098</v>
      </c>
      <c r="W8" s="204">
        <f>AVERAGE(V8:V11)</f>
        <v>21.023062875404833</v>
      </c>
      <c r="X8" s="204"/>
      <c r="AG8" s="184">
        <v>3.7859999999999999E-3</v>
      </c>
      <c r="AH8" s="13">
        <v>18</v>
      </c>
      <c r="AI8" s="13">
        <f t="shared" si="5"/>
        <v>2.7777777777777779E-3</v>
      </c>
      <c r="AJ8" s="13" t="str">
        <f t="shared" si="6"/>
        <v>N</v>
      </c>
      <c r="AK8" s="22">
        <f t="shared" si="7"/>
        <v>6.8148E-2</v>
      </c>
      <c r="AL8" s="45" t="s">
        <v>1192</v>
      </c>
    </row>
    <row r="9" spans="1:39" ht="14.4" customHeight="1" x14ac:dyDescent="0.3">
      <c r="A9" s="33">
        <v>2</v>
      </c>
      <c r="B9" s="33" t="s">
        <v>7</v>
      </c>
      <c r="C9" s="33">
        <v>2</v>
      </c>
      <c r="D9" s="33" t="s">
        <v>31</v>
      </c>
      <c r="E9" s="33">
        <v>211</v>
      </c>
      <c r="F9" s="204">
        <v>3774</v>
      </c>
      <c r="G9" s="204">
        <v>66784</v>
      </c>
      <c r="H9" s="204">
        <v>110587</v>
      </c>
      <c r="I9" s="204">
        <v>116153</v>
      </c>
      <c r="J9" s="33">
        <f t="shared" si="0"/>
        <v>3.2491627422451423E-2</v>
      </c>
      <c r="K9" s="33">
        <f t="shared" si="0"/>
        <v>0.57496577789639525</v>
      </c>
      <c r="L9" s="33">
        <f t="shared" si="0"/>
        <v>0.95208044561914029</v>
      </c>
      <c r="M9" s="33">
        <f t="shared" si="2"/>
        <v>4.6130082734227744E-2</v>
      </c>
      <c r="N9" s="33">
        <f t="shared" si="1"/>
        <v>0.6553204809328379</v>
      </c>
      <c r="O9" s="33">
        <f t="shared" si="1"/>
        <v>0.96501250787229786</v>
      </c>
      <c r="P9" s="33">
        <f t="shared" si="3"/>
        <v>1.5270462235155355</v>
      </c>
      <c r="Q9" s="33">
        <f t="shared" si="4"/>
        <v>0.9270511200929521</v>
      </c>
      <c r="S9" s="207" t="s">
        <v>492</v>
      </c>
      <c r="T9" s="208">
        <v>2</v>
      </c>
      <c r="U9" s="208">
        <v>287017</v>
      </c>
      <c r="V9" s="204">
        <f t="shared" si="8"/>
        <v>20.47459730921231</v>
      </c>
      <c r="W9" s="204">
        <f>STDEV(V8:V11)/SQRT(COUNT(V8:V11))</f>
        <v>0.72460898503502991</v>
      </c>
      <c r="X9" s="204"/>
      <c r="AG9" s="212">
        <v>2.1069999999999998E-2</v>
      </c>
      <c r="AH9" s="13">
        <v>17</v>
      </c>
      <c r="AI9" s="13">
        <f t="shared" si="5"/>
        <v>2.9411764705882353E-3</v>
      </c>
      <c r="AJ9" s="13" t="str">
        <f t="shared" si="6"/>
        <v>N</v>
      </c>
      <c r="AK9" s="22">
        <f t="shared" si="7"/>
        <v>0.35818999999999995</v>
      </c>
      <c r="AL9" s="45" t="s">
        <v>1413</v>
      </c>
    </row>
    <row r="10" spans="1:39" ht="14.4" customHeight="1" x14ac:dyDescent="0.3">
      <c r="A10" s="33">
        <v>2</v>
      </c>
      <c r="B10" s="33" t="s">
        <v>7</v>
      </c>
      <c r="C10" s="33">
        <v>4</v>
      </c>
      <c r="D10" s="33" t="s">
        <v>31</v>
      </c>
      <c r="E10" s="33">
        <v>253</v>
      </c>
      <c r="F10" s="204">
        <v>5383</v>
      </c>
      <c r="G10" s="204">
        <v>103033</v>
      </c>
      <c r="H10" s="204">
        <v>156844</v>
      </c>
      <c r="I10" s="204">
        <v>136832</v>
      </c>
      <c r="J10" s="33">
        <f t="shared" si="0"/>
        <v>3.9340212815715619E-2</v>
      </c>
      <c r="K10" s="33">
        <f t="shared" si="0"/>
        <v>0.75298906688493916</v>
      </c>
      <c r="L10" s="33">
        <f t="shared" si="0"/>
        <v>1.1462523386342376</v>
      </c>
      <c r="M10" s="33">
        <f t="shared" si="2"/>
        <v>5.5667976668873992E-2</v>
      </c>
      <c r="N10" s="33">
        <f t="shared" si="1"/>
        <v>0.80981699826512554</v>
      </c>
      <c r="O10" s="33">
        <f t="shared" si="1"/>
        <v>1.1018197062410049</v>
      </c>
      <c r="P10" s="33">
        <f t="shared" si="3"/>
        <v>1.8992414055191769</v>
      </c>
      <c r="Q10" s="33">
        <f t="shared" si="4"/>
        <v>1.0644491184695546</v>
      </c>
      <c r="S10" s="207" t="s">
        <v>492</v>
      </c>
      <c r="T10" s="208">
        <v>3</v>
      </c>
      <c r="U10" s="208">
        <v>279714</v>
      </c>
      <c r="V10" s="204">
        <f t="shared" si="8"/>
        <v>19.953631707351871</v>
      </c>
      <c r="W10" s="204"/>
      <c r="X10" s="204"/>
      <c r="AG10" s="212">
        <v>2.1069999999999998E-2</v>
      </c>
      <c r="AH10" s="13">
        <v>16</v>
      </c>
      <c r="AI10" s="13">
        <f t="shared" si="5"/>
        <v>3.1250000000000002E-3</v>
      </c>
      <c r="AJ10" s="13" t="str">
        <f t="shared" si="6"/>
        <v>N</v>
      </c>
      <c r="AK10" s="22">
        <f t="shared" si="7"/>
        <v>0.33711999999999998</v>
      </c>
      <c r="AL10" s="64" t="s">
        <v>1408</v>
      </c>
    </row>
    <row r="11" spans="1:39" ht="14.4" customHeight="1" x14ac:dyDescent="0.3">
      <c r="A11" s="33">
        <v>3</v>
      </c>
      <c r="B11" s="33" t="s">
        <v>8</v>
      </c>
      <c r="C11" s="33">
        <v>1</v>
      </c>
      <c r="D11" s="33" t="s">
        <v>31</v>
      </c>
      <c r="E11" s="33">
        <v>56</v>
      </c>
      <c r="F11" s="204">
        <v>1983</v>
      </c>
      <c r="G11" s="204">
        <v>0</v>
      </c>
      <c r="H11" s="204">
        <v>0</v>
      </c>
      <c r="I11" s="204">
        <v>109842</v>
      </c>
      <c r="J11" s="33">
        <f t="shared" si="0"/>
        <v>1.8053203692576611E-2</v>
      </c>
      <c r="K11" s="33">
        <f t="shared" si="0"/>
        <v>0</v>
      </c>
      <c r="L11" s="33">
        <f t="shared" si="0"/>
        <v>0</v>
      </c>
      <c r="M11" s="33">
        <f t="shared" si="2"/>
        <v>2.5812958955593525E-2</v>
      </c>
      <c r="N11" s="33">
        <f t="shared" si="1"/>
        <v>0</v>
      </c>
      <c r="O11" s="33">
        <f t="shared" si="1"/>
        <v>0</v>
      </c>
      <c r="P11" s="33">
        <f t="shared" si="3"/>
        <v>0</v>
      </c>
      <c r="Q11" s="33">
        <f t="shared" si="4"/>
        <v>0</v>
      </c>
      <c r="S11" s="207" t="s">
        <v>492</v>
      </c>
      <c r="T11" s="208">
        <v>4</v>
      </c>
      <c r="U11" s="208">
        <v>287376</v>
      </c>
      <c r="V11" s="204">
        <f t="shared" si="8"/>
        <v>20.500206873921044</v>
      </c>
      <c r="W11" s="204"/>
      <c r="X11" s="204"/>
      <c r="AG11" s="212">
        <v>2.1069999999999998E-2</v>
      </c>
      <c r="AH11" s="13">
        <v>15</v>
      </c>
      <c r="AI11" s="13">
        <f t="shared" si="5"/>
        <v>3.3333333333333335E-3</v>
      </c>
      <c r="AJ11" s="13" t="str">
        <f t="shared" si="6"/>
        <v>N</v>
      </c>
      <c r="AK11" s="22">
        <f t="shared" si="7"/>
        <v>0.31605</v>
      </c>
      <c r="AL11" s="45" t="s">
        <v>1406</v>
      </c>
    </row>
    <row r="12" spans="1:39" ht="14.4" customHeight="1" x14ac:dyDescent="0.3">
      <c r="A12" s="33">
        <v>3</v>
      </c>
      <c r="B12" s="33" t="s">
        <v>8</v>
      </c>
      <c r="C12" s="33">
        <v>3</v>
      </c>
      <c r="D12" s="33" t="s">
        <v>31</v>
      </c>
      <c r="E12" s="33">
        <v>82</v>
      </c>
      <c r="F12" s="204">
        <v>10212</v>
      </c>
      <c r="G12" s="204">
        <v>0</v>
      </c>
      <c r="H12" s="204">
        <v>352</v>
      </c>
      <c r="I12" s="204">
        <v>139336</v>
      </c>
      <c r="J12" s="33">
        <f t="shared" si="0"/>
        <v>7.3290463340414544E-2</v>
      </c>
      <c r="K12" s="33">
        <f t="shared" si="0"/>
        <v>0</v>
      </c>
      <c r="L12" s="33">
        <f t="shared" si="0"/>
        <v>2.5262674398576104E-3</v>
      </c>
      <c r="M12" s="33">
        <f t="shared" si="2"/>
        <v>0.10204056380380316</v>
      </c>
      <c r="N12" s="33">
        <f t="shared" si="1"/>
        <v>0</v>
      </c>
      <c r="O12" s="33">
        <f t="shared" si="1"/>
        <v>3.6400375866844688E-3</v>
      </c>
      <c r="P12" s="33">
        <f t="shared" si="3"/>
        <v>2.5262674398576104E-3</v>
      </c>
      <c r="Q12" s="33">
        <f t="shared" si="4"/>
        <v>2.5230817903425669E-3</v>
      </c>
      <c r="S12" s="207" t="s">
        <v>493</v>
      </c>
      <c r="T12" s="208">
        <v>1</v>
      </c>
      <c r="U12" s="208">
        <v>265803</v>
      </c>
      <c r="V12" s="204">
        <f t="shared" si="8"/>
        <v>18.961278908847071</v>
      </c>
      <c r="W12" s="204">
        <f>AVERAGE(V12:V15)</f>
        <v>20.612418142129517</v>
      </c>
      <c r="X12" s="204"/>
      <c r="AG12" s="212">
        <v>2.1069999999999998E-2</v>
      </c>
      <c r="AH12" s="13">
        <v>14</v>
      </c>
      <c r="AI12" s="13">
        <f t="shared" si="5"/>
        <v>3.5714285714285718E-3</v>
      </c>
      <c r="AJ12" s="13" t="str">
        <f t="shared" si="6"/>
        <v>N</v>
      </c>
      <c r="AK12" s="22">
        <f t="shared" si="7"/>
        <v>0.29497999999999996</v>
      </c>
      <c r="AL12" s="45" t="s">
        <v>1404</v>
      </c>
    </row>
    <row r="13" spans="1:39" ht="14.4" customHeight="1" x14ac:dyDescent="0.3">
      <c r="A13" s="33">
        <v>3</v>
      </c>
      <c r="B13" s="33" t="s">
        <v>8</v>
      </c>
      <c r="C13" s="33">
        <v>4</v>
      </c>
      <c r="D13" s="33" t="s">
        <v>31</v>
      </c>
      <c r="E13" s="33">
        <v>201</v>
      </c>
      <c r="F13" s="204">
        <v>4732</v>
      </c>
      <c r="G13" s="204">
        <v>0</v>
      </c>
      <c r="H13" s="204">
        <v>875</v>
      </c>
      <c r="I13" s="204">
        <v>133920</v>
      </c>
      <c r="J13" s="33">
        <f t="shared" si="0"/>
        <v>3.5334528076463562E-2</v>
      </c>
      <c r="K13" s="33">
        <f t="shared" si="0"/>
        <v>0</v>
      </c>
      <c r="L13" s="33">
        <f t="shared" si="0"/>
        <v>6.5337514934289131E-3</v>
      </c>
      <c r="M13" s="33">
        <f t="shared" si="2"/>
        <v>5.0096993829229948E-2</v>
      </c>
      <c r="N13" s="33">
        <f t="shared" si="1"/>
        <v>0</v>
      </c>
      <c r="O13" s="33">
        <f t="shared" si="1"/>
        <v>9.3955500990787217E-3</v>
      </c>
      <c r="P13" s="33">
        <f t="shared" si="3"/>
        <v>6.5337514934289131E-3</v>
      </c>
      <c r="Q13" s="33">
        <f t="shared" si="4"/>
        <v>6.5124990609861308E-3</v>
      </c>
      <c r="S13" s="207" t="s">
        <v>493</v>
      </c>
      <c r="T13" s="208">
        <v>2</v>
      </c>
      <c r="U13" s="208">
        <v>272030</v>
      </c>
      <c r="V13" s="204">
        <f t="shared" si="8"/>
        <v>19.405487152416143</v>
      </c>
      <c r="W13" s="204">
        <f>STDEV(V12:V15)/SQRT(COUNT(V12:V15))</f>
        <v>1.0539801058336555</v>
      </c>
      <c r="X13" s="204"/>
      <c r="AG13" s="212">
        <v>2.8570000000000002E-2</v>
      </c>
      <c r="AH13" s="13">
        <v>13</v>
      </c>
      <c r="AI13" s="13">
        <f t="shared" si="5"/>
        <v>3.8461538461538464E-3</v>
      </c>
      <c r="AJ13" s="13" t="str">
        <f t="shared" si="6"/>
        <v>N</v>
      </c>
      <c r="AK13" s="22">
        <f t="shared" si="7"/>
        <v>0.37141000000000002</v>
      </c>
      <c r="AL13" s="45" t="s">
        <v>1183</v>
      </c>
    </row>
    <row r="14" spans="1:39" ht="14.4" customHeight="1" x14ac:dyDescent="0.3">
      <c r="A14" s="33">
        <v>3</v>
      </c>
      <c r="B14" s="33" t="s">
        <v>8</v>
      </c>
      <c r="C14" s="33">
        <v>2</v>
      </c>
      <c r="D14" s="33" t="s">
        <v>31</v>
      </c>
      <c r="E14" s="33">
        <v>215</v>
      </c>
      <c r="F14" s="204">
        <v>7280</v>
      </c>
      <c r="G14" s="204">
        <v>0</v>
      </c>
      <c r="H14" s="204">
        <v>896</v>
      </c>
      <c r="I14" s="204">
        <v>114884</v>
      </c>
      <c r="J14" s="33">
        <f t="shared" si="0"/>
        <v>6.3368267121618332E-2</v>
      </c>
      <c r="K14" s="33">
        <f t="shared" si="0"/>
        <v>0</v>
      </c>
      <c r="L14" s="33">
        <f t="shared" si="0"/>
        <v>7.7991713380453328E-3</v>
      </c>
      <c r="M14" s="33">
        <f t="shared" si="2"/>
        <v>8.8641319483964656E-2</v>
      </c>
      <c r="N14" s="33">
        <f t="shared" si="1"/>
        <v>0</v>
      </c>
      <c r="O14" s="33">
        <f t="shared" si="1"/>
        <v>1.1208175166102131E-2</v>
      </c>
      <c r="P14" s="33">
        <f t="shared" si="3"/>
        <v>7.7991713380453328E-3</v>
      </c>
      <c r="Q14" s="33">
        <f t="shared" si="4"/>
        <v>7.768915015605689E-3</v>
      </c>
      <c r="S14" s="207" t="s">
        <v>493</v>
      </c>
      <c r="T14" s="208">
        <v>3</v>
      </c>
      <c r="U14" s="208">
        <v>286677</v>
      </c>
      <c r="V14" s="204">
        <f t="shared" si="8"/>
        <v>20.450343125365595</v>
      </c>
      <c r="W14" s="204"/>
      <c r="X14" s="204"/>
      <c r="AG14" s="212">
        <v>2.8570000000000002E-2</v>
      </c>
      <c r="AH14" s="13">
        <v>12</v>
      </c>
      <c r="AI14" s="13">
        <f t="shared" si="5"/>
        <v>4.1666666666666666E-3</v>
      </c>
      <c r="AJ14" s="13" t="str">
        <f t="shared" si="6"/>
        <v>N</v>
      </c>
      <c r="AK14" s="22">
        <f t="shared" si="7"/>
        <v>0.34284000000000003</v>
      </c>
      <c r="AL14" s="45" t="s">
        <v>1182</v>
      </c>
    </row>
    <row r="15" spans="1:39" ht="14.4" x14ac:dyDescent="0.3">
      <c r="A15" s="33">
        <v>4</v>
      </c>
      <c r="B15" s="33" t="s">
        <v>9</v>
      </c>
      <c r="C15" s="33">
        <v>3</v>
      </c>
      <c r="D15" s="33" t="s">
        <v>31</v>
      </c>
      <c r="E15" s="33">
        <v>89</v>
      </c>
      <c r="F15" s="204">
        <v>3019</v>
      </c>
      <c r="G15" s="204">
        <v>34498</v>
      </c>
      <c r="H15" s="204">
        <v>51292</v>
      </c>
      <c r="I15" s="204">
        <v>113674</v>
      </c>
      <c r="J15" s="33">
        <f t="shared" si="0"/>
        <v>2.6558403856642682E-2</v>
      </c>
      <c r="K15" s="33">
        <f t="shared" si="0"/>
        <v>0.30348188679909216</v>
      </c>
      <c r="L15" s="33">
        <f t="shared" si="0"/>
        <v>0.45122015588437109</v>
      </c>
      <c r="M15" s="33">
        <f t="shared" si="2"/>
        <v>3.7815708846841024E-2</v>
      </c>
      <c r="N15" s="33">
        <f t="shared" si="1"/>
        <v>0.3823705353040886</v>
      </c>
      <c r="O15" s="33">
        <f t="shared" si="1"/>
        <v>0.5372663985979329</v>
      </c>
      <c r="P15" s="33">
        <f t="shared" si="3"/>
        <v>0.75470204268346319</v>
      </c>
      <c r="Q15" s="33">
        <f t="shared" si="4"/>
        <v>0.56229906625547144</v>
      </c>
      <c r="S15" s="207" t="s">
        <v>493</v>
      </c>
      <c r="T15" s="208">
        <v>4</v>
      </c>
      <c r="U15" s="208">
        <v>331286</v>
      </c>
      <c r="V15" s="204">
        <f t="shared" si="8"/>
        <v>23.632563381889256</v>
      </c>
      <c r="W15" s="204"/>
      <c r="X15" s="204"/>
      <c r="AG15" s="212">
        <v>2.8570000000000002E-2</v>
      </c>
      <c r="AH15" s="13">
        <v>11</v>
      </c>
      <c r="AI15" s="13">
        <f t="shared" si="5"/>
        <v>4.5454545454545461E-3</v>
      </c>
      <c r="AJ15" s="13" t="str">
        <f t="shared" si="6"/>
        <v>N</v>
      </c>
      <c r="AK15" s="22">
        <f t="shared" si="7"/>
        <v>0.31426999999999999</v>
      </c>
      <c r="AL15" s="64" t="s">
        <v>1188</v>
      </c>
    </row>
    <row r="16" spans="1:39" ht="14.4" x14ac:dyDescent="0.3">
      <c r="A16" s="33">
        <v>4</v>
      </c>
      <c r="B16" s="33" t="s">
        <v>9</v>
      </c>
      <c r="C16" s="33">
        <v>2</v>
      </c>
      <c r="D16" s="33" t="s">
        <v>31</v>
      </c>
      <c r="E16" s="33">
        <v>164</v>
      </c>
      <c r="F16" s="204">
        <v>3218</v>
      </c>
      <c r="G16" s="204">
        <v>12113</v>
      </c>
      <c r="H16" s="204">
        <v>22993</v>
      </c>
      <c r="I16" s="204">
        <v>158586</v>
      </c>
      <c r="J16" s="33">
        <f t="shared" si="0"/>
        <v>2.029182903913334E-2</v>
      </c>
      <c r="K16" s="33">
        <f t="shared" si="0"/>
        <v>7.6381269468931687E-2</v>
      </c>
      <c r="L16" s="33">
        <f t="shared" si="0"/>
        <v>0.14498757771808357</v>
      </c>
      <c r="M16" s="33">
        <f t="shared" si="2"/>
        <v>2.89818581679697E-2</v>
      </c>
      <c r="N16" s="33">
        <f t="shared" si="1"/>
        <v>0.10618919140925283</v>
      </c>
      <c r="O16" s="33">
        <f t="shared" si="1"/>
        <v>0.1953319462159005</v>
      </c>
      <c r="P16" s="33">
        <f t="shared" si="3"/>
        <v>0.22136884718701527</v>
      </c>
      <c r="Q16" s="33">
        <f t="shared" si="4"/>
        <v>0.19997223565798575</v>
      </c>
      <c r="S16" s="207" t="s">
        <v>0</v>
      </c>
      <c r="T16" s="208">
        <v>1</v>
      </c>
      <c r="U16" s="208">
        <v>206601</v>
      </c>
      <c r="V16" s="204">
        <f t="shared" si="8"/>
        <v>14.738054814455493</v>
      </c>
      <c r="W16" s="204">
        <f>AVERAGE(V16:V19)</f>
        <v>15.539530752878401</v>
      </c>
      <c r="X16" s="204"/>
      <c r="AG16" s="212">
        <v>2.8570000000000002E-2</v>
      </c>
      <c r="AH16" s="13">
        <v>10</v>
      </c>
      <c r="AI16" s="13">
        <f t="shared" si="5"/>
        <v>5.0000000000000001E-3</v>
      </c>
      <c r="AJ16" s="13" t="str">
        <f t="shared" si="6"/>
        <v>N</v>
      </c>
      <c r="AK16" s="22">
        <f t="shared" si="7"/>
        <v>0.28570000000000001</v>
      </c>
      <c r="AL16" s="64" t="s">
        <v>1187</v>
      </c>
    </row>
    <row r="17" spans="1:38" ht="14.4" x14ac:dyDescent="0.3">
      <c r="A17" s="33">
        <v>4</v>
      </c>
      <c r="B17" s="33" t="s">
        <v>9</v>
      </c>
      <c r="C17" s="33">
        <v>1</v>
      </c>
      <c r="D17" s="33" t="s">
        <v>31</v>
      </c>
      <c r="E17" s="33">
        <v>216</v>
      </c>
      <c r="F17" s="204">
        <v>2312</v>
      </c>
      <c r="G17" s="204">
        <v>20235</v>
      </c>
      <c r="H17" s="204">
        <v>34571</v>
      </c>
      <c r="I17" s="204">
        <v>101413</v>
      </c>
      <c r="J17" s="33">
        <f t="shared" si="0"/>
        <v>2.2797866151282379E-2</v>
      </c>
      <c r="K17" s="33">
        <f t="shared" si="0"/>
        <v>0.1995306321674736</v>
      </c>
      <c r="L17" s="33">
        <f t="shared" si="0"/>
        <v>0.34089317937542524</v>
      </c>
      <c r="M17" s="33">
        <f t="shared" si="2"/>
        <v>3.2521055821086685E-2</v>
      </c>
      <c r="N17" s="33">
        <f t="shared" si="1"/>
        <v>0.26246999990882058</v>
      </c>
      <c r="O17" s="33">
        <f t="shared" si="1"/>
        <v>0.42319431127396634</v>
      </c>
      <c r="P17" s="33">
        <f t="shared" si="3"/>
        <v>0.54042381154289887</v>
      </c>
      <c r="Q17" s="33">
        <f t="shared" si="4"/>
        <v>0.43205758086491447</v>
      </c>
      <c r="S17" s="207" t="s">
        <v>0</v>
      </c>
      <c r="T17" s="208">
        <v>2</v>
      </c>
      <c r="U17" s="208">
        <v>213440</v>
      </c>
      <c r="V17" s="204">
        <f t="shared" si="8"/>
        <v>15.225920588948652</v>
      </c>
      <c r="W17" s="204">
        <f>STDEV(V16:V19)/SQRT(COUNT(V16:V19))</f>
        <v>0.33695190096345068</v>
      </c>
      <c r="X17" s="204"/>
      <c r="AG17" s="212">
        <v>2.8570000000000002E-2</v>
      </c>
      <c r="AH17" s="13">
        <v>9</v>
      </c>
      <c r="AI17" s="13">
        <f t="shared" si="5"/>
        <v>5.5555555555555558E-3</v>
      </c>
      <c r="AJ17" s="13" t="str">
        <f t="shared" si="6"/>
        <v>N</v>
      </c>
      <c r="AK17" s="22">
        <f t="shared" si="7"/>
        <v>0.25713000000000003</v>
      </c>
      <c r="AL17" s="64" t="s">
        <v>1189</v>
      </c>
    </row>
    <row r="18" spans="1:38" ht="14.4" x14ac:dyDescent="0.3">
      <c r="A18" s="33">
        <v>4</v>
      </c>
      <c r="B18" s="33" t="s">
        <v>9</v>
      </c>
      <c r="C18" s="33">
        <v>4</v>
      </c>
      <c r="D18" s="33" t="s">
        <v>31</v>
      </c>
      <c r="E18" s="33">
        <v>269</v>
      </c>
      <c r="F18" s="204">
        <v>4622</v>
      </c>
      <c r="G18" s="204">
        <v>36234</v>
      </c>
      <c r="H18" s="204">
        <v>70223</v>
      </c>
      <c r="I18" s="204">
        <v>122359</v>
      </c>
      <c r="J18" s="33">
        <f t="shared" si="0"/>
        <v>3.777409099453248E-2</v>
      </c>
      <c r="K18" s="33">
        <f t="shared" si="0"/>
        <v>0.29612860517003242</v>
      </c>
      <c r="L18" s="33">
        <f t="shared" si="0"/>
        <v>0.57390956120922854</v>
      </c>
      <c r="M18" s="33">
        <f t="shared" si="2"/>
        <v>5.349242320138569E-2</v>
      </c>
      <c r="N18" s="33">
        <f t="shared" si="1"/>
        <v>0.37420887318855339</v>
      </c>
      <c r="O18" s="33">
        <f t="shared" si="1"/>
        <v>0.65435264418496553</v>
      </c>
      <c r="P18" s="33">
        <f t="shared" si="3"/>
        <v>0.8700381663792609</v>
      </c>
      <c r="Q18" s="33">
        <f t="shared" si="4"/>
        <v>0.62595884048669925</v>
      </c>
      <c r="S18" s="207" t="s">
        <v>0</v>
      </c>
      <c r="T18" s="208">
        <v>3</v>
      </c>
      <c r="U18" s="208">
        <v>225613</v>
      </c>
      <c r="V18" s="204">
        <f t="shared" si="8"/>
        <v>16.094291706495842</v>
      </c>
      <c r="W18" s="204"/>
      <c r="X18" s="204"/>
      <c r="AG18" s="212">
        <v>2.8570000000000002E-2</v>
      </c>
      <c r="AH18" s="13">
        <v>8</v>
      </c>
      <c r="AI18" s="13">
        <f t="shared" si="5"/>
        <v>6.2500000000000003E-3</v>
      </c>
      <c r="AJ18" s="13" t="str">
        <f t="shared" si="6"/>
        <v>N</v>
      </c>
      <c r="AK18" s="22">
        <f t="shared" si="7"/>
        <v>0.22856000000000001</v>
      </c>
      <c r="AL18" s="64" t="s">
        <v>605</v>
      </c>
    </row>
    <row r="19" spans="1:38" ht="14.4" x14ac:dyDescent="0.3">
      <c r="A19" s="33">
        <v>5</v>
      </c>
      <c r="B19" s="33" t="s">
        <v>419</v>
      </c>
      <c r="C19" s="33">
        <v>1</v>
      </c>
      <c r="D19" s="33" t="s">
        <v>31</v>
      </c>
      <c r="E19" s="33">
        <v>31</v>
      </c>
      <c r="F19" s="204">
        <v>6190</v>
      </c>
      <c r="G19" s="204">
        <v>84162</v>
      </c>
      <c r="H19" s="204">
        <v>4560</v>
      </c>
      <c r="I19" s="204">
        <v>132015</v>
      </c>
      <c r="J19" s="33">
        <f t="shared" si="0"/>
        <v>4.6888611142673182E-2</v>
      </c>
      <c r="K19" s="33">
        <f t="shared" si="0"/>
        <v>0.63751846381093058</v>
      </c>
      <c r="L19" s="33">
        <f t="shared" si="0"/>
        <v>3.4541529371662313E-2</v>
      </c>
      <c r="M19" s="33">
        <f t="shared" si="2"/>
        <v>6.6107947807390308E-2</v>
      </c>
      <c r="N19" s="33">
        <f t="shared" si="2"/>
        <v>0.71151117382461548</v>
      </c>
      <c r="O19" s="33">
        <f t="shared" si="2"/>
        <v>4.8991560148111561E-2</v>
      </c>
      <c r="P19" s="33">
        <f t="shared" si="3"/>
        <v>0.67205999318259291</v>
      </c>
      <c r="Q19" s="33">
        <f t="shared" si="4"/>
        <v>0.51405639510886658</v>
      </c>
      <c r="S19" s="207" t="s">
        <v>0</v>
      </c>
      <c r="T19" s="208">
        <v>4</v>
      </c>
      <c r="U19" s="208">
        <v>225691</v>
      </c>
      <c r="V19" s="204">
        <f t="shared" si="8"/>
        <v>16.099855901613616</v>
      </c>
      <c r="W19" s="204"/>
      <c r="X19" s="204"/>
      <c r="AG19" s="212">
        <v>2.8570000000000002E-2</v>
      </c>
      <c r="AH19" s="13">
        <v>7</v>
      </c>
      <c r="AI19" s="13">
        <f t="shared" si="5"/>
        <v>7.1428571428571435E-3</v>
      </c>
      <c r="AJ19" s="13" t="str">
        <f t="shared" si="6"/>
        <v>N</v>
      </c>
      <c r="AK19" s="22">
        <f t="shared" si="7"/>
        <v>0.19999</v>
      </c>
      <c r="AL19" s="64" t="s">
        <v>1190</v>
      </c>
    </row>
    <row r="20" spans="1:38" ht="14.4" x14ac:dyDescent="0.3">
      <c r="A20" s="33">
        <v>5</v>
      </c>
      <c r="B20" s="33" t="s">
        <v>419</v>
      </c>
      <c r="C20" s="33">
        <v>4</v>
      </c>
      <c r="D20" s="33" t="s">
        <v>31</v>
      </c>
      <c r="E20" s="33">
        <v>48</v>
      </c>
      <c r="F20" s="204">
        <v>9855</v>
      </c>
      <c r="G20" s="204">
        <v>54586</v>
      </c>
      <c r="H20" s="204">
        <v>3143</v>
      </c>
      <c r="I20" s="204">
        <v>149492</v>
      </c>
      <c r="J20" s="33">
        <f t="shared" si="0"/>
        <v>6.5923260107564288E-2</v>
      </c>
      <c r="K20" s="33">
        <f t="shared" si="0"/>
        <v>0.36514328525941186</v>
      </c>
      <c r="L20" s="33">
        <f t="shared" si="0"/>
        <v>2.1024536430043081E-2</v>
      </c>
      <c r="M20" s="33">
        <f t="shared" si="2"/>
        <v>9.2103576701723644E-2</v>
      </c>
      <c r="N20" s="33">
        <f t="shared" si="2"/>
        <v>0.44905238417393023</v>
      </c>
      <c r="O20" s="33">
        <f t="shared" si="2"/>
        <v>3.0017536304456593E-2</v>
      </c>
      <c r="P20" s="33">
        <f t="shared" si="3"/>
        <v>0.38616782168945496</v>
      </c>
      <c r="Q20" s="33">
        <f t="shared" si="4"/>
        <v>0.3265429769077251</v>
      </c>
      <c r="AG20" s="212">
        <v>2.8570000000000002E-2</v>
      </c>
      <c r="AH20" s="13">
        <v>6</v>
      </c>
      <c r="AI20" s="13">
        <f t="shared" si="5"/>
        <v>8.3333333333333332E-3</v>
      </c>
      <c r="AJ20" s="13" t="str">
        <f t="shared" si="6"/>
        <v>N</v>
      </c>
      <c r="AK20" s="22">
        <f t="shared" si="7"/>
        <v>0.17142000000000002</v>
      </c>
      <c r="AL20" s="45" t="s">
        <v>1184</v>
      </c>
    </row>
    <row r="21" spans="1:38" ht="14.4" x14ac:dyDescent="0.3">
      <c r="A21" s="33">
        <v>5</v>
      </c>
      <c r="B21" s="33" t="s">
        <v>419</v>
      </c>
      <c r="C21" s="33">
        <v>2</v>
      </c>
      <c r="D21" s="33" t="s">
        <v>31</v>
      </c>
      <c r="E21" s="33">
        <v>81</v>
      </c>
      <c r="F21" s="204">
        <v>3399</v>
      </c>
      <c r="G21" s="204">
        <v>40388</v>
      </c>
      <c r="H21" s="204">
        <v>2900</v>
      </c>
      <c r="I21" s="204">
        <v>126586</v>
      </c>
      <c r="J21" s="33">
        <f t="shared" si="0"/>
        <v>2.6851310571469198E-2</v>
      </c>
      <c r="K21" s="33">
        <f t="shared" si="0"/>
        <v>0.31905581975889907</v>
      </c>
      <c r="L21" s="33">
        <f t="shared" si="0"/>
        <v>2.2909326465801905E-2</v>
      </c>
      <c r="M21" s="33">
        <f t="shared" si="2"/>
        <v>3.8227292628509331E-2</v>
      </c>
      <c r="N21" s="33">
        <f t="shared" si="2"/>
        <v>0.39950561780050509</v>
      </c>
      <c r="O21" s="33">
        <f t="shared" si="2"/>
        <v>3.2678266240791384E-2</v>
      </c>
      <c r="P21" s="33">
        <f t="shared" si="3"/>
        <v>0.34196514622470098</v>
      </c>
      <c r="Q21" s="33">
        <f t="shared" si="4"/>
        <v>0.29413506669560802</v>
      </c>
      <c r="AG21" s="212">
        <v>2.8570000000000002E-2</v>
      </c>
      <c r="AH21" s="13">
        <v>5</v>
      </c>
      <c r="AI21" s="13">
        <f t="shared" si="5"/>
        <v>0.01</v>
      </c>
      <c r="AJ21" s="13" t="str">
        <f t="shared" si="6"/>
        <v>N</v>
      </c>
      <c r="AK21" s="22">
        <f t="shared" si="7"/>
        <v>0.14285</v>
      </c>
      <c r="AL21" s="45" t="s">
        <v>1169</v>
      </c>
    </row>
    <row r="22" spans="1:38" ht="14.4" x14ac:dyDescent="0.3">
      <c r="A22" s="33">
        <v>5</v>
      </c>
      <c r="B22" s="33" t="s">
        <v>419</v>
      </c>
      <c r="C22" s="33">
        <v>3</v>
      </c>
      <c r="D22" s="33" t="s">
        <v>31</v>
      </c>
      <c r="E22" s="33">
        <v>280</v>
      </c>
      <c r="F22" s="204">
        <v>8748</v>
      </c>
      <c r="G22" s="204">
        <v>40193</v>
      </c>
      <c r="H22" s="204">
        <v>3390</v>
      </c>
      <c r="I22" s="204">
        <v>141434</v>
      </c>
      <c r="J22" s="33">
        <f t="shared" si="0"/>
        <v>6.1852171330797401E-2</v>
      </c>
      <c r="K22" s="33">
        <f t="shared" si="0"/>
        <v>0.28418202129615228</v>
      </c>
      <c r="L22" s="33">
        <f t="shared" si="0"/>
        <v>2.3968776956036032E-2</v>
      </c>
      <c r="M22" s="33">
        <f t="shared" si="2"/>
        <v>8.6582931365349836E-2</v>
      </c>
      <c r="N22" s="33">
        <f t="shared" si="2"/>
        <v>0.360849706050349</v>
      </c>
      <c r="O22" s="33">
        <f t="shared" si="2"/>
        <v>3.4171725086500196E-2</v>
      </c>
      <c r="P22" s="33">
        <f t="shared" si="3"/>
        <v>0.30815079825218833</v>
      </c>
      <c r="Q22" s="33">
        <f t="shared" si="4"/>
        <v>0.26861453557334997</v>
      </c>
      <c r="AG22" s="212">
        <v>2.8570000000000002E-2</v>
      </c>
      <c r="AH22" s="13">
        <v>4</v>
      </c>
      <c r="AI22" s="13">
        <f t="shared" si="5"/>
        <v>1.2500000000000001E-2</v>
      </c>
      <c r="AJ22" s="13" t="str">
        <f t="shared" si="6"/>
        <v>N</v>
      </c>
      <c r="AK22" s="22">
        <f t="shared" si="7"/>
        <v>0.11428000000000001</v>
      </c>
      <c r="AL22" s="45" t="s">
        <v>1170</v>
      </c>
    </row>
    <row r="23" spans="1:38" ht="14.4" customHeight="1" x14ac:dyDescent="0.3">
      <c r="A23" s="33">
        <v>6</v>
      </c>
      <c r="B23" s="33" t="s">
        <v>420</v>
      </c>
      <c r="C23" s="33">
        <v>1</v>
      </c>
      <c r="D23" s="33" t="s">
        <v>31</v>
      </c>
      <c r="E23" s="33">
        <v>4</v>
      </c>
      <c r="F23" s="204">
        <v>9736</v>
      </c>
      <c r="G23" s="204">
        <v>0</v>
      </c>
      <c r="H23" s="204">
        <v>4246</v>
      </c>
      <c r="I23" s="204">
        <v>114876</v>
      </c>
      <c r="J23" s="33">
        <f t="shared" si="0"/>
        <v>8.4752254604965355E-2</v>
      </c>
      <c r="K23" s="33">
        <f t="shared" si="0"/>
        <v>0</v>
      </c>
      <c r="L23" s="33">
        <f t="shared" si="0"/>
        <v>3.6961593370242699E-2</v>
      </c>
      <c r="M23" s="33">
        <f t="shared" si="2"/>
        <v>0.11736558472946271</v>
      </c>
      <c r="N23" s="33">
        <f t="shared" si="2"/>
        <v>0</v>
      </c>
      <c r="O23" s="33">
        <f t="shared" si="2"/>
        <v>5.2362461093871326E-2</v>
      </c>
      <c r="P23" s="33">
        <f t="shared" si="3"/>
        <v>3.6961593370242699E-2</v>
      </c>
      <c r="Q23" s="33">
        <f t="shared" si="4"/>
        <v>3.6294892274396737E-2</v>
      </c>
      <c r="AG23" s="212">
        <v>2.8570000000000002E-2</v>
      </c>
      <c r="AH23" s="13">
        <v>3</v>
      </c>
      <c r="AI23" s="13">
        <f t="shared" si="5"/>
        <v>1.6666666666666666E-2</v>
      </c>
      <c r="AJ23" s="13" t="str">
        <f t="shared" si="6"/>
        <v>N</v>
      </c>
      <c r="AK23" s="22">
        <f t="shared" si="7"/>
        <v>8.5710000000000008E-2</v>
      </c>
      <c r="AL23" s="45" t="s">
        <v>1185</v>
      </c>
    </row>
    <row r="24" spans="1:38" ht="14.4" customHeight="1" x14ac:dyDescent="0.3">
      <c r="A24" s="33">
        <v>6</v>
      </c>
      <c r="B24" s="33" t="s">
        <v>420</v>
      </c>
      <c r="C24" s="33">
        <v>4</v>
      </c>
      <c r="D24" s="33" t="s">
        <v>31</v>
      </c>
      <c r="E24" s="33">
        <v>79</v>
      </c>
      <c r="F24" s="204">
        <v>5081</v>
      </c>
      <c r="G24" s="204">
        <v>5085</v>
      </c>
      <c r="H24" s="204">
        <v>11335</v>
      </c>
      <c r="I24" s="204">
        <v>93617</v>
      </c>
      <c r="J24" s="33">
        <f t="shared" si="0"/>
        <v>5.4274330516893302E-2</v>
      </c>
      <c r="K24" s="33">
        <f t="shared" si="0"/>
        <v>5.4317057799331318E-2</v>
      </c>
      <c r="L24" s="33">
        <f t="shared" si="0"/>
        <v>0.12107843660873559</v>
      </c>
      <c r="M24" s="33">
        <f t="shared" si="2"/>
        <v>7.6250316481666108E-2</v>
      </c>
      <c r="N24" s="33">
        <f t="shared" si="2"/>
        <v>7.6308784365803226E-2</v>
      </c>
      <c r="O24" s="33">
        <f t="shared" si="2"/>
        <v>0.16488722029116606</v>
      </c>
      <c r="P24" s="33">
        <f t="shared" si="3"/>
        <v>0.1753954944080669</v>
      </c>
      <c r="Q24" s="33">
        <f t="shared" si="4"/>
        <v>0.16160468194767333</v>
      </c>
      <c r="AG24" s="212">
        <v>2.8570000000000002E-2</v>
      </c>
      <c r="AH24" s="13">
        <v>2</v>
      </c>
      <c r="AI24" s="13">
        <f t="shared" si="5"/>
        <v>2.5000000000000001E-2</v>
      </c>
      <c r="AJ24" s="13" t="str">
        <f t="shared" si="6"/>
        <v>N</v>
      </c>
      <c r="AK24" s="22">
        <f t="shared" si="7"/>
        <v>5.7140000000000003E-2</v>
      </c>
      <c r="AL24" s="45" t="s">
        <v>1168</v>
      </c>
    </row>
    <row r="25" spans="1:38" ht="14.4" customHeight="1" x14ac:dyDescent="0.3">
      <c r="A25" s="33">
        <v>6</v>
      </c>
      <c r="B25" s="33" t="s">
        <v>420</v>
      </c>
      <c r="C25" s="33">
        <v>2</v>
      </c>
      <c r="D25" s="33" t="s">
        <v>31</v>
      </c>
      <c r="E25" s="33">
        <v>248</v>
      </c>
      <c r="F25" s="204">
        <v>10999</v>
      </c>
      <c r="G25" s="204">
        <v>0</v>
      </c>
      <c r="H25" s="204">
        <v>7049</v>
      </c>
      <c r="I25" s="204">
        <v>153977</v>
      </c>
      <c r="J25" s="33">
        <f t="shared" si="0"/>
        <v>7.1432746449145004E-2</v>
      </c>
      <c r="K25" s="33">
        <f t="shared" si="0"/>
        <v>0</v>
      </c>
      <c r="L25" s="33">
        <f t="shared" si="0"/>
        <v>4.5779564480409408E-2</v>
      </c>
      <c r="M25" s="33">
        <f t="shared" si="2"/>
        <v>9.9541295269340163E-2</v>
      </c>
      <c r="N25" s="33">
        <f t="shared" si="2"/>
        <v>0</v>
      </c>
      <c r="O25" s="33">
        <f t="shared" si="2"/>
        <v>6.4578783950265409E-2</v>
      </c>
      <c r="P25" s="33">
        <f t="shared" si="3"/>
        <v>4.5779564480409408E-2</v>
      </c>
      <c r="Q25" s="33">
        <f t="shared" si="4"/>
        <v>4.4762602019116318E-2</v>
      </c>
      <c r="AG25" s="213">
        <v>5.7140000000000003E-2</v>
      </c>
      <c r="AH25" s="13">
        <v>1</v>
      </c>
      <c r="AI25" s="13">
        <f t="shared" si="5"/>
        <v>0.05</v>
      </c>
      <c r="AJ25" s="13" t="str">
        <f t="shared" si="6"/>
        <v>N</v>
      </c>
      <c r="AK25" s="22">
        <f t="shared" si="7"/>
        <v>5.7140000000000003E-2</v>
      </c>
      <c r="AL25" s="45" t="s">
        <v>1186</v>
      </c>
    </row>
    <row r="26" spans="1:38" ht="14.4" customHeight="1" x14ac:dyDescent="0.3">
      <c r="A26" s="33">
        <v>6</v>
      </c>
      <c r="B26" s="33" t="s">
        <v>420</v>
      </c>
      <c r="C26" s="33">
        <v>3</v>
      </c>
      <c r="D26" s="33" t="s">
        <v>31</v>
      </c>
      <c r="E26" s="33">
        <v>261</v>
      </c>
      <c r="F26" s="204">
        <v>10063</v>
      </c>
      <c r="G26" s="204">
        <v>0</v>
      </c>
      <c r="H26" s="204">
        <v>2631</v>
      </c>
      <c r="I26" s="204">
        <v>127035</v>
      </c>
      <c r="J26" s="33">
        <f t="shared" si="0"/>
        <v>7.921438973511237E-2</v>
      </c>
      <c r="K26" s="33">
        <f t="shared" si="0"/>
        <v>0</v>
      </c>
      <c r="L26" s="33">
        <f t="shared" si="0"/>
        <v>2.0710827724642816E-2</v>
      </c>
      <c r="M26" s="33">
        <f t="shared" si="2"/>
        <v>0.10998148974155686</v>
      </c>
      <c r="N26" s="33">
        <f t="shared" si="2"/>
        <v>0</v>
      </c>
      <c r="O26" s="33">
        <f t="shared" si="2"/>
        <v>2.9574201673464015E-2</v>
      </c>
      <c r="P26" s="33">
        <f t="shared" si="3"/>
        <v>2.0710827724642816E-2</v>
      </c>
      <c r="Q26" s="33">
        <f t="shared" si="4"/>
        <v>2.0499274507272798E-2</v>
      </c>
    </row>
    <row r="27" spans="1:38" ht="14.4" x14ac:dyDescent="0.3">
      <c r="A27" s="33">
        <v>7</v>
      </c>
      <c r="B27" s="33" t="s">
        <v>421</v>
      </c>
      <c r="C27" s="33">
        <v>2</v>
      </c>
      <c r="D27" s="33" t="s">
        <v>31</v>
      </c>
      <c r="E27" s="33">
        <v>83</v>
      </c>
      <c r="F27" s="204">
        <v>7334</v>
      </c>
      <c r="G27" s="204">
        <v>0</v>
      </c>
      <c r="H27" s="204">
        <v>51704</v>
      </c>
      <c r="I27" s="204">
        <v>100620</v>
      </c>
      <c r="J27" s="33">
        <f t="shared" si="0"/>
        <v>7.288809381832638E-2</v>
      </c>
      <c r="K27" s="33">
        <f t="shared" si="0"/>
        <v>0</v>
      </c>
      <c r="L27" s="33">
        <f t="shared" si="0"/>
        <v>0.51385410455177893</v>
      </c>
      <c r="M27" s="33">
        <f t="shared" si="2"/>
        <v>0.1014996055326596</v>
      </c>
      <c r="N27" s="33">
        <f t="shared" si="2"/>
        <v>0</v>
      </c>
      <c r="O27" s="33">
        <f t="shared" si="2"/>
        <v>0.59822617442418147</v>
      </c>
      <c r="P27" s="33">
        <f t="shared" si="3"/>
        <v>0.51385410455177893</v>
      </c>
      <c r="Q27" s="33">
        <f t="shared" si="4"/>
        <v>0.41465878613928342</v>
      </c>
    </row>
    <row r="28" spans="1:38" ht="14.4" x14ac:dyDescent="0.3">
      <c r="A28" s="33">
        <v>7</v>
      </c>
      <c r="B28" s="33" t="s">
        <v>421</v>
      </c>
      <c r="C28" s="33">
        <v>1</v>
      </c>
      <c r="D28" s="33" t="s">
        <v>31</v>
      </c>
      <c r="E28" s="33">
        <v>227</v>
      </c>
      <c r="F28" s="204">
        <v>10712</v>
      </c>
      <c r="G28" s="204">
        <v>0</v>
      </c>
      <c r="H28" s="204">
        <v>36712</v>
      </c>
      <c r="I28" s="204">
        <v>142337</v>
      </c>
      <c r="J28" s="33">
        <f t="shared" si="0"/>
        <v>7.52580144305416E-2</v>
      </c>
      <c r="K28" s="33">
        <f t="shared" si="0"/>
        <v>0</v>
      </c>
      <c r="L28" s="33">
        <f t="shared" si="0"/>
        <v>0.25792309799981733</v>
      </c>
      <c r="M28" s="33">
        <f t="shared" si="2"/>
        <v>0.10468288444332315</v>
      </c>
      <c r="N28" s="33">
        <f t="shared" si="2"/>
        <v>0</v>
      </c>
      <c r="O28" s="33">
        <f t="shared" si="2"/>
        <v>0.33104372704587848</v>
      </c>
      <c r="P28" s="33">
        <f t="shared" si="3"/>
        <v>0.25792309799981733</v>
      </c>
      <c r="Q28" s="33">
        <f t="shared" si="4"/>
        <v>0.22946202604390678</v>
      </c>
    </row>
    <row r="29" spans="1:38" ht="14.4" x14ac:dyDescent="0.3">
      <c r="A29" s="33">
        <v>7</v>
      </c>
      <c r="B29" s="33" t="s">
        <v>421</v>
      </c>
      <c r="C29" s="33">
        <v>4</v>
      </c>
      <c r="D29" s="33" t="s">
        <v>31</v>
      </c>
      <c r="E29" s="33">
        <v>265</v>
      </c>
      <c r="F29" s="204">
        <v>14635</v>
      </c>
      <c r="G29" s="204">
        <v>0</v>
      </c>
      <c r="H29" s="204">
        <v>148352</v>
      </c>
      <c r="I29" s="204">
        <v>133405</v>
      </c>
      <c r="J29" s="33">
        <f t="shared" si="0"/>
        <v>0.10970353435028672</v>
      </c>
      <c r="K29" s="33">
        <f t="shared" si="0"/>
        <v>0</v>
      </c>
      <c r="L29" s="33">
        <f t="shared" si="0"/>
        <v>1.1120422772759642</v>
      </c>
      <c r="M29" s="33">
        <f t="shared" si="2"/>
        <v>0.15017430121460942</v>
      </c>
      <c r="N29" s="33">
        <f t="shared" si="2"/>
        <v>0</v>
      </c>
      <c r="O29" s="33">
        <f t="shared" si="2"/>
        <v>1.0786387137711362</v>
      </c>
      <c r="P29" s="33">
        <f t="shared" si="3"/>
        <v>1.1120422772759642</v>
      </c>
      <c r="Q29" s="33">
        <f t="shared" si="4"/>
        <v>0.74765538329326886</v>
      </c>
    </row>
    <row r="30" spans="1:38" ht="14.4" x14ac:dyDescent="0.3">
      <c r="A30" s="33">
        <v>7</v>
      </c>
      <c r="B30" s="33" t="s">
        <v>421</v>
      </c>
      <c r="C30" s="33">
        <v>3</v>
      </c>
      <c r="D30" s="33" t="s">
        <v>31</v>
      </c>
      <c r="E30" s="33">
        <v>266</v>
      </c>
      <c r="F30" s="204">
        <v>19433</v>
      </c>
      <c r="G30" s="204">
        <v>0</v>
      </c>
      <c r="H30" s="204">
        <v>35746</v>
      </c>
      <c r="I30" s="204">
        <v>133557</v>
      </c>
      <c r="J30" s="33">
        <f t="shared" si="0"/>
        <v>0.1455034180162777</v>
      </c>
      <c r="K30" s="33">
        <f t="shared" si="0"/>
        <v>0</v>
      </c>
      <c r="L30" s="33">
        <f t="shared" si="0"/>
        <v>0.26764602379508373</v>
      </c>
      <c r="M30" s="33">
        <f t="shared" si="2"/>
        <v>0.19598176344204385</v>
      </c>
      <c r="N30" s="33">
        <f t="shared" si="2"/>
        <v>0</v>
      </c>
      <c r="O30" s="33">
        <f t="shared" si="2"/>
        <v>0.34215194499653506</v>
      </c>
      <c r="P30" s="33">
        <f t="shared" si="3"/>
        <v>0.26764602379508373</v>
      </c>
      <c r="Q30" s="33">
        <f t="shared" si="4"/>
        <v>0.23716165599744976</v>
      </c>
    </row>
    <row r="32" spans="1:38" ht="13.2" customHeight="1" x14ac:dyDescent="0.25">
      <c r="A32" s="33" t="s">
        <v>422</v>
      </c>
    </row>
    <row r="33" spans="1:25" ht="13.2" customHeight="1" x14ac:dyDescent="0.25">
      <c r="A33" s="34" t="s">
        <v>423</v>
      </c>
      <c r="G33" s="38"/>
      <c r="H33" s="39"/>
      <c r="I33" s="39"/>
      <c r="J33" s="39"/>
      <c r="K33" s="38"/>
      <c r="L33" s="39"/>
      <c r="M33" s="39"/>
      <c r="N33" s="39"/>
      <c r="O33" s="39"/>
      <c r="P33" s="39"/>
      <c r="Q33" s="39"/>
    </row>
    <row r="34" spans="1:25" ht="14.4" customHeight="1" x14ac:dyDescent="0.3">
      <c r="A34" s="33" t="s">
        <v>400</v>
      </c>
      <c r="B34" s="33" t="s">
        <v>424</v>
      </c>
      <c r="C34" s="33" t="s">
        <v>503</v>
      </c>
      <c r="E34" s="39"/>
      <c r="F34" s="204"/>
      <c r="G34" s="33" t="s">
        <v>400</v>
      </c>
      <c r="H34" s="33" t="s">
        <v>424</v>
      </c>
      <c r="I34" s="206" t="s">
        <v>417</v>
      </c>
      <c r="K34" s="39"/>
      <c r="L34" s="39"/>
      <c r="M34" s="39"/>
      <c r="N34" s="39"/>
      <c r="P34" s="33" t="s">
        <v>400</v>
      </c>
      <c r="Q34" s="33" t="s">
        <v>424</v>
      </c>
      <c r="R34" s="39" t="s">
        <v>504</v>
      </c>
      <c r="T34" s="39"/>
      <c r="X34" s="206" t="s">
        <v>400</v>
      </c>
      <c r="Y34" s="64" t="s">
        <v>568</v>
      </c>
    </row>
    <row r="35" spans="1:25" ht="14.4" customHeight="1" x14ac:dyDescent="0.3">
      <c r="A35" s="33" t="s">
        <v>0</v>
      </c>
      <c r="B35" s="33" t="s">
        <v>425</v>
      </c>
      <c r="C35" s="33">
        <v>9.7102857663457741E-3</v>
      </c>
      <c r="E35" s="39"/>
      <c r="F35" s="39"/>
      <c r="G35" s="33" t="s">
        <v>0</v>
      </c>
      <c r="H35" s="33" t="s">
        <v>425</v>
      </c>
      <c r="I35" s="33">
        <v>9.7102857663457741E-3</v>
      </c>
      <c r="K35" s="39"/>
      <c r="L35" s="40"/>
      <c r="M35" s="39"/>
      <c r="N35" s="39"/>
      <c r="P35" s="33" t="s">
        <v>0</v>
      </c>
      <c r="Q35" s="33" t="s">
        <v>425</v>
      </c>
      <c r="R35" s="39">
        <v>0</v>
      </c>
      <c r="T35" s="39"/>
      <c r="X35" s="207" t="s">
        <v>494</v>
      </c>
      <c r="Y35" s="33">
        <v>20.525459759455565</v>
      </c>
    </row>
    <row r="36" spans="1:25" ht="14.4" customHeight="1" x14ac:dyDescent="0.3">
      <c r="A36" s="33" t="s">
        <v>0</v>
      </c>
      <c r="B36" s="33" t="s">
        <v>425</v>
      </c>
      <c r="C36" s="33">
        <v>1.9410145497443965E-2</v>
      </c>
      <c r="E36" s="39"/>
      <c r="F36" s="39"/>
      <c r="G36" s="33" t="s">
        <v>0</v>
      </c>
      <c r="H36" s="33" t="s">
        <v>425</v>
      </c>
      <c r="I36" s="33">
        <v>1.9410145497443965E-2</v>
      </c>
      <c r="K36" s="39"/>
      <c r="L36" s="40"/>
      <c r="M36" s="39"/>
      <c r="N36" s="39"/>
      <c r="P36" s="33" t="s">
        <v>0</v>
      </c>
      <c r="Q36" s="33" t="s">
        <v>425</v>
      </c>
      <c r="R36" s="39">
        <v>0</v>
      </c>
      <c r="T36" s="39"/>
      <c r="X36" s="207" t="s">
        <v>494</v>
      </c>
      <c r="Y36" s="33">
        <v>22.118888302349802</v>
      </c>
    </row>
    <row r="37" spans="1:25" ht="14.4" customHeight="1" x14ac:dyDescent="0.3">
      <c r="A37" s="33" t="s">
        <v>0</v>
      </c>
      <c r="B37" s="33" t="s">
        <v>425</v>
      </c>
      <c r="C37" s="33">
        <v>0.15749512290284823</v>
      </c>
      <c r="E37" s="39"/>
      <c r="F37" s="39"/>
      <c r="G37" s="33" t="s">
        <v>0</v>
      </c>
      <c r="H37" s="33" t="s">
        <v>425</v>
      </c>
      <c r="I37" s="33">
        <v>0.15749512290284823</v>
      </c>
      <c r="K37" s="39"/>
      <c r="L37" s="41"/>
      <c r="M37" s="39"/>
      <c r="N37" s="39"/>
      <c r="P37" s="33" t="s">
        <v>0</v>
      </c>
      <c r="Q37" s="33" t="s">
        <v>425</v>
      </c>
      <c r="R37" s="39">
        <v>0</v>
      </c>
      <c r="T37" s="39"/>
      <c r="X37" s="207" t="s">
        <v>494</v>
      </c>
      <c r="Y37" s="33">
        <v>20.722417999457846</v>
      </c>
    </row>
    <row r="38" spans="1:25" ht="13.2" customHeight="1" x14ac:dyDescent="0.3">
      <c r="A38" s="33" t="s">
        <v>0</v>
      </c>
      <c r="B38" s="33" t="s">
        <v>425</v>
      </c>
      <c r="C38" s="33">
        <v>1.3535355281467973E-2</v>
      </c>
      <c r="E38" s="39"/>
      <c r="F38" s="39"/>
      <c r="G38" s="33" t="s">
        <v>0</v>
      </c>
      <c r="H38" s="33" t="s">
        <v>425</v>
      </c>
      <c r="I38" s="33">
        <v>1.3535355281467973E-2</v>
      </c>
      <c r="K38" s="39"/>
      <c r="L38" s="39"/>
      <c r="M38" s="39"/>
      <c r="N38" s="39"/>
      <c r="P38" s="33" t="s">
        <v>0</v>
      </c>
      <c r="Q38" s="33" t="s">
        <v>425</v>
      </c>
      <c r="R38" s="39">
        <v>0</v>
      </c>
      <c r="T38" s="39"/>
      <c r="X38" s="207" t="s">
        <v>494</v>
      </c>
      <c r="Y38" s="33">
        <v>16.428856771910802</v>
      </c>
    </row>
    <row r="39" spans="1:25" ht="14.4" customHeight="1" x14ac:dyDescent="0.3">
      <c r="A39" s="33" t="s">
        <v>114</v>
      </c>
      <c r="B39" s="33" t="s">
        <v>426</v>
      </c>
      <c r="C39" s="33">
        <v>0.82075956302866337</v>
      </c>
      <c r="E39" s="39"/>
      <c r="F39" s="39"/>
      <c r="G39" s="33" t="s">
        <v>114</v>
      </c>
      <c r="H39" s="33" t="s">
        <v>426</v>
      </c>
      <c r="I39" s="33">
        <v>1.3072497517208315</v>
      </c>
      <c r="K39" s="39"/>
      <c r="L39" s="40"/>
      <c r="M39" s="39"/>
      <c r="N39" s="39"/>
      <c r="P39" s="33" t="s">
        <v>114</v>
      </c>
      <c r="Q39" s="33" t="s">
        <v>426</v>
      </c>
      <c r="R39" s="39">
        <v>0.48649018869216809</v>
      </c>
      <c r="T39" s="39"/>
      <c r="X39" s="207" t="s">
        <v>492</v>
      </c>
      <c r="Y39" s="33">
        <v>23.163815611134098</v>
      </c>
    </row>
    <row r="40" spans="1:25" ht="14.4" customHeight="1" x14ac:dyDescent="0.3">
      <c r="A40" s="33" t="s">
        <v>114</v>
      </c>
      <c r="B40" s="33" t="s">
        <v>426</v>
      </c>
      <c r="C40" s="33">
        <v>0.56087945754770108</v>
      </c>
      <c r="E40" s="39"/>
      <c r="F40" s="39"/>
      <c r="G40" s="33" t="s">
        <v>114</v>
      </c>
      <c r="H40" s="33" t="s">
        <v>426</v>
      </c>
      <c r="I40" s="33">
        <v>0.99683118950538019</v>
      </c>
      <c r="K40" s="39"/>
      <c r="L40" s="40"/>
      <c r="M40" s="39"/>
      <c r="N40" s="39"/>
      <c r="P40" s="33" t="s">
        <v>114</v>
      </c>
      <c r="Q40" s="33" t="s">
        <v>426</v>
      </c>
      <c r="R40" s="39">
        <v>0.43595173195767911</v>
      </c>
      <c r="T40" s="39"/>
      <c r="X40" s="207" t="s">
        <v>492</v>
      </c>
      <c r="Y40" s="33">
        <v>20.47459730921231</v>
      </c>
    </row>
    <row r="41" spans="1:25" ht="13.2" customHeight="1" x14ac:dyDescent="0.3">
      <c r="A41" s="33" t="s">
        <v>114</v>
      </c>
      <c r="B41" s="33" t="s">
        <v>426</v>
      </c>
      <c r="C41" s="33">
        <v>0.95208044561914029</v>
      </c>
      <c r="E41" s="39"/>
      <c r="F41" s="39"/>
      <c r="G41" s="33" t="s">
        <v>114</v>
      </c>
      <c r="H41" s="33" t="s">
        <v>426</v>
      </c>
      <c r="I41" s="33">
        <v>1.5270462235155355</v>
      </c>
      <c r="K41" s="39"/>
      <c r="L41" s="39"/>
      <c r="M41" s="39"/>
      <c r="N41" s="39"/>
      <c r="P41" s="33" t="s">
        <v>114</v>
      </c>
      <c r="Q41" s="33" t="s">
        <v>426</v>
      </c>
      <c r="R41" s="39">
        <v>0.57496577789639525</v>
      </c>
      <c r="T41" s="39"/>
      <c r="X41" s="207" t="s">
        <v>492</v>
      </c>
      <c r="Y41" s="33">
        <v>19.953631707351871</v>
      </c>
    </row>
    <row r="42" spans="1:25" ht="13.2" customHeight="1" x14ac:dyDescent="0.3">
      <c r="A42" s="33" t="s">
        <v>114</v>
      </c>
      <c r="B42" s="33" t="s">
        <v>426</v>
      </c>
      <c r="C42" s="33">
        <v>1.1462523386342376</v>
      </c>
      <c r="E42" s="39"/>
      <c r="F42" s="39"/>
      <c r="G42" s="33" t="s">
        <v>114</v>
      </c>
      <c r="H42" s="33" t="s">
        <v>426</v>
      </c>
      <c r="I42" s="33">
        <v>1.8992414055191769</v>
      </c>
      <c r="K42" s="39"/>
      <c r="L42" s="39"/>
      <c r="M42" s="39"/>
      <c r="N42" s="39"/>
      <c r="P42" s="33" t="s">
        <v>114</v>
      </c>
      <c r="Q42" s="33" t="s">
        <v>426</v>
      </c>
      <c r="R42" s="39">
        <v>0.75298906688493916</v>
      </c>
      <c r="T42" s="39"/>
      <c r="X42" s="207" t="s">
        <v>492</v>
      </c>
      <c r="Y42" s="33">
        <v>20.500206873921044</v>
      </c>
    </row>
    <row r="43" spans="1:25" ht="13.2" customHeight="1" x14ac:dyDescent="0.3">
      <c r="A43" s="33" t="s">
        <v>113</v>
      </c>
      <c r="B43" s="33" t="s">
        <v>425</v>
      </c>
      <c r="C43" s="33">
        <v>0</v>
      </c>
      <c r="E43" s="39"/>
      <c r="F43" s="39"/>
      <c r="G43" s="33" t="s">
        <v>113</v>
      </c>
      <c r="H43" s="33" t="s">
        <v>425</v>
      </c>
      <c r="I43" s="33">
        <v>0</v>
      </c>
      <c r="K43" s="39"/>
      <c r="L43" s="39"/>
      <c r="M43" s="39"/>
      <c r="N43" s="39"/>
      <c r="P43" s="33" t="s">
        <v>113</v>
      </c>
      <c r="Q43" s="33" t="s">
        <v>425</v>
      </c>
      <c r="R43" s="39">
        <v>0</v>
      </c>
      <c r="T43" s="39"/>
      <c r="X43" s="207" t="s">
        <v>493</v>
      </c>
      <c r="Y43" s="33">
        <v>18.961278908847071</v>
      </c>
    </row>
    <row r="44" spans="1:25" ht="14.4" x14ac:dyDescent="0.3">
      <c r="A44" s="33" t="s">
        <v>113</v>
      </c>
      <c r="B44" s="33" t="s">
        <v>425</v>
      </c>
      <c r="C44" s="33">
        <v>2.5262674398576104E-3</v>
      </c>
      <c r="E44" s="39"/>
      <c r="F44" s="39"/>
      <c r="G44" s="33" t="s">
        <v>113</v>
      </c>
      <c r="H44" s="33" t="s">
        <v>425</v>
      </c>
      <c r="I44" s="33">
        <v>2.5262674398576104E-3</v>
      </c>
      <c r="K44" s="39"/>
      <c r="L44" s="39"/>
      <c r="M44" s="39"/>
      <c r="N44" s="39"/>
      <c r="P44" s="33" t="s">
        <v>113</v>
      </c>
      <c r="Q44" s="33" t="s">
        <v>425</v>
      </c>
      <c r="R44" s="39">
        <v>0</v>
      </c>
      <c r="T44" s="39"/>
      <c r="X44" s="207" t="s">
        <v>493</v>
      </c>
      <c r="Y44" s="33">
        <v>19.405487152416143</v>
      </c>
    </row>
    <row r="45" spans="1:25" ht="14.4" x14ac:dyDescent="0.3">
      <c r="A45" s="33" t="s">
        <v>113</v>
      </c>
      <c r="B45" s="33" t="s">
        <v>425</v>
      </c>
      <c r="C45" s="33">
        <v>6.5337514934289131E-3</v>
      </c>
      <c r="E45" s="39"/>
      <c r="F45" s="39"/>
      <c r="G45" s="33" t="s">
        <v>113</v>
      </c>
      <c r="H45" s="33" t="s">
        <v>425</v>
      </c>
      <c r="I45" s="33">
        <v>6.5337514934289131E-3</v>
      </c>
      <c r="K45" s="39"/>
      <c r="L45" s="39"/>
      <c r="M45" s="39"/>
      <c r="N45" s="39"/>
      <c r="P45" s="33" t="s">
        <v>113</v>
      </c>
      <c r="Q45" s="33" t="s">
        <v>425</v>
      </c>
      <c r="R45" s="39">
        <v>0</v>
      </c>
      <c r="T45" s="39"/>
      <c r="X45" s="207" t="s">
        <v>493</v>
      </c>
      <c r="Y45" s="33">
        <v>20.450343125365595</v>
      </c>
    </row>
    <row r="46" spans="1:25" ht="14.4" x14ac:dyDescent="0.3">
      <c r="A46" s="33" t="s">
        <v>113</v>
      </c>
      <c r="B46" s="33" t="s">
        <v>425</v>
      </c>
      <c r="C46" s="33">
        <v>7.7991713380453328E-3</v>
      </c>
      <c r="E46" s="39"/>
      <c r="F46" s="39"/>
      <c r="G46" s="33" t="s">
        <v>113</v>
      </c>
      <c r="H46" s="33" t="s">
        <v>425</v>
      </c>
      <c r="I46" s="33">
        <v>7.7991713380453328E-3</v>
      </c>
      <c r="K46" s="39"/>
      <c r="L46" s="39"/>
      <c r="M46" s="39"/>
      <c r="N46" s="39"/>
      <c r="P46" s="33" t="s">
        <v>113</v>
      </c>
      <c r="Q46" s="33" t="s">
        <v>425</v>
      </c>
      <c r="R46" s="39">
        <v>0</v>
      </c>
      <c r="T46" s="39"/>
      <c r="X46" s="207" t="s">
        <v>493</v>
      </c>
      <c r="Y46" s="33">
        <v>23.632563381889256</v>
      </c>
    </row>
    <row r="47" spans="1:25" ht="14.4" x14ac:dyDescent="0.3">
      <c r="A47" s="33" t="s">
        <v>115</v>
      </c>
      <c r="B47" s="33" t="s">
        <v>426</v>
      </c>
      <c r="C47" s="33">
        <v>0.45122015588437109</v>
      </c>
      <c r="E47" s="39"/>
      <c r="F47" s="39"/>
      <c r="G47" s="33" t="s">
        <v>115</v>
      </c>
      <c r="H47" s="33" t="s">
        <v>426</v>
      </c>
      <c r="I47" s="33">
        <v>0.75470204268346319</v>
      </c>
      <c r="K47" s="39"/>
      <c r="L47" s="40"/>
      <c r="M47" s="39"/>
      <c r="N47" s="39"/>
      <c r="P47" s="33" t="s">
        <v>115</v>
      </c>
      <c r="Q47" s="33" t="s">
        <v>426</v>
      </c>
      <c r="R47" s="39">
        <v>0.30348188679909216</v>
      </c>
      <c r="T47" s="39"/>
      <c r="X47" s="207" t="s">
        <v>0</v>
      </c>
      <c r="Y47" s="33">
        <v>14.738054814455493</v>
      </c>
    </row>
    <row r="48" spans="1:25" ht="14.4" x14ac:dyDescent="0.3">
      <c r="A48" s="33" t="s">
        <v>115</v>
      </c>
      <c r="B48" s="33" t="s">
        <v>426</v>
      </c>
      <c r="C48" s="33">
        <v>0.14498757771808357</v>
      </c>
      <c r="E48" s="39"/>
      <c r="F48" s="39"/>
      <c r="G48" s="33" t="s">
        <v>115</v>
      </c>
      <c r="H48" s="33" t="s">
        <v>426</v>
      </c>
      <c r="I48" s="33">
        <v>0.22136884718701527</v>
      </c>
      <c r="K48" s="39"/>
      <c r="L48" s="40"/>
      <c r="M48" s="39"/>
      <c r="N48" s="39"/>
      <c r="P48" s="33" t="s">
        <v>115</v>
      </c>
      <c r="Q48" s="33" t="s">
        <v>426</v>
      </c>
      <c r="R48" s="39">
        <v>7.6381269468931687E-2</v>
      </c>
      <c r="T48" s="39"/>
      <c r="X48" s="207" t="s">
        <v>0</v>
      </c>
      <c r="Y48" s="33">
        <v>15.225920588948652</v>
      </c>
    </row>
    <row r="49" spans="1:25" ht="14.4" x14ac:dyDescent="0.3">
      <c r="A49" s="33" t="s">
        <v>115</v>
      </c>
      <c r="B49" s="33" t="s">
        <v>426</v>
      </c>
      <c r="C49" s="33">
        <v>0.34089317937542524</v>
      </c>
      <c r="E49" s="39"/>
      <c r="F49" s="39"/>
      <c r="G49" s="33" t="s">
        <v>115</v>
      </c>
      <c r="H49" s="33" t="s">
        <v>426</v>
      </c>
      <c r="I49" s="33">
        <v>0.54042381154289887</v>
      </c>
      <c r="K49" s="39"/>
      <c r="L49" s="39"/>
      <c r="M49" s="39"/>
      <c r="N49" s="39"/>
      <c r="P49" s="33" t="s">
        <v>115</v>
      </c>
      <c r="Q49" s="33" t="s">
        <v>426</v>
      </c>
      <c r="R49" s="39">
        <v>0.1995306321674736</v>
      </c>
      <c r="T49" s="39"/>
      <c r="X49" s="207" t="s">
        <v>0</v>
      </c>
      <c r="Y49" s="33">
        <v>16.094291706495842</v>
      </c>
    </row>
    <row r="50" spans="1:25" ht="14.4" x14ac:dyDescent="0.3">
      <c r="A50" s="33" t="s">
        <v>115</v>
      </c>
      <c r="B50" s="33" t="s">
        <v>426</v>
      </c>
      <c r="C50" s="33">
        <v>0.57390956120922854</v>
      </c>
      <c r="E50" s="39"/>
      <c r="F50" s="39"/>
      <c r="G50" s="33" t="s">
        <v>115</v>
      </c>
      <c r="H50" s="33" t="s">
        <v>426</v>
      </c>
      <c r="I50" s="33">
        <v>0.8700381663792609</v>
      </c>
      <c r="K50" s="39"/>
      <c r="L50" s="39"/>
      <c r="M50" s="39"/>
      <c r="N50" s="39"/>
      <c r="P50" s="33" t="s">
        <v>115</v>
      </c>
      <c r="Q50" s="33" t="s">
        <v>426</v>
      </c>
      <c r="R50" s="39">
        <v>0.29612860517003242</v>
      </c>
      <c r="T50" s="39"/>
      <c r="X50" s="207" t="s">
        <v>0</v>
      </c>
      <c r="Y50" s="33">
        <v>16.099855901613616</v>
      </c>
    </row>
    <row r="51" spans="1:25" x14ac:dyDescent="0.25">
      <c r="A51" s="34" t="s">
        <v>503</v>
      </c>
      <c r="B51" s="34"/>
      <c r="C51" s="34"/>
      <c r="D51" s="34"/>
      <c r="E51" s="34"/>
      <c r="F51" s="34"/>
      <c r="G51" s="34" t="s">
        <v>459</v>
      </c>
      <c r="P51" s="34" t="s">
        <v>504</v>
      </c>
    </row>
    <row r="52" spans="1:25" x14ac:dyDescent="0.25">
      <c r="G52" s="209" t="s">
        <v>430</v>
      </c>
      <c r="P52" s="35" t="s">
        <v>1391</v>
      </c>
      <c r="X52" s="209" t="s">
        <v>570</v>
      </c>
    </row>
    <row r="53" spans="1:25" x14ac:dyDescent="0.25">
      <c r="A53" s="35" t="s">
        <v>569</v>
      </c>
      <c r="G53" s="209" t="s">
        <v>243</v>
      </c>
      <c r="P53" s="35" t="s">
        <v>243</v>
      </c>
      <c r="X53" s="209" t="s">
        <v>243</v>
      </c>
    </row>
    <row r="54" spans="1:25" x14ac:dyDescent="0.25">
      <c r="A54" s="35" t="s">
        <v>243</v>
      </c>
      <c r="G54" s="209" t="s">
        <v>244</v>
      </c>
      <c r="P54" s="35" t="s">
        <v>244</v>
      </c>
      <c r="X54" s="209" t="s">
        <v>244</v>
      </c>
    </row>
    <row r="55" spans="1:25" x14ac:dyDescent="0.25">
      <c r="A55" s="35" t="s">
        <v>244</v>
      </c>
      <c r="G55" s="210" t="s">
        <v>428</v>
      </c>
      <c r="P55" s="36" t="s">
        <v>428</v>
      </c>
      <c r="X55" s="210" t="s">
        <v>428</v>
      </c>
    </row>
    <row r="56" spans="1:25" x14ac:dyDescent="0.25">
      <c r="A56" s="36" t="s">
        <v>428</v>
      </c>
      <c r="G56" s="210" t="s">
        <v>431</v>
      </c>
      <c r="P56" s="36" t="s">
        <v>431</v>
      </c>
      <c r="X56" s="210" t="s">
        <v>572</v>
      </c>
    </row>
    <row r="57" spans="1:25" x14ac:dyDescent="0.25">
      <c r="A57" s="36" t="s">
        <v>571</v>
      </c>
      <c r="G57" s="210" t="s">
        <v>432</v>
      </c>
      <c r="P57" s="36" t="s">
        <v>432</v>
      </c>
      <c r="X57" s="210" t="s">
        <v>574</v>
      </c>
    </row>
    <row r="58" spans="1:25" x14ac:dyDescent="0.25">
      <c r="A58" s="36" t="s">
        <v>590</v>
      </c>
      <c r="G58" s="210" t="s">
        <v>433</v>
      </c>
      <c r="P58" s="36" t="s">
        <v>1196</v>
      </c>
      <c r="X58" s="210" t="s">
        <v>575</v>
      </c>
    </row>
    <row r="59" spans="1:25" x14ac:dyDescent="0.25">
      <c r="A59" s="36" t="s">
        <v>573</v>
      </c>
      <c r="G59" s="209" t="s">
        <v>434</v>
      </c>
      <c r="P59" s="35" t="s">
        <v>1392</v>
      </c>
      <c r="X59" s="209" t="s">
        <v>576</v>
      </c>
    </row>
    <row r="60" spans="1:25" ht="14.4" x14ac:dyDescent="0.25">
      <c r="A60" s="35" t="s">
        <v>591</v>
      </c>
      <c r="G60" s="211"/>
      <c r="M60" s="43"/>
      <c r="P60" s="37"/>
      <c r="X60" s="211"/>
    </row>
    <row r="61" spans="1:25" x14ac:dyDescent="0.25">
      <c r="A61" s="37"/>
      <c r="G61" s="210" t="s">
        <v>246</v>
      </c>
      <c r="M61" s="43"/>
      <c r="P61" s="36" t="s">
        <v>246</v>
      </c>
      <c r="X61" s="210" t="s">
        <v>257</v>
      </c>
    </row>
    <row r="62" spans="1:25" ht="14.4" x14ac:dyDescent="0.25">
      <c r="A62" s="36" t="s">
        <v>286</v>
      </c>
      <c r="G62" s="211"/>
      <c r="M62" s="44"/>
      <c r="P62" s="37"/>
      <c r="X62" s="211"/>
    </row>
    <row r="63" spans="1:25" x14ac:dyDescent="0.25">
      <c r="A63" s="37"/>
      <c r="G63" s="210" t="s">
        <v>435</v>
      </c>
      <c r="M63" s="44"/>
      <c r="P63" s="36" t="s">
        <v>603</v>
      </c>
      <c r="X63" s="210" t="s">
        <v>577</v>
      </c>
    </row>
    <row r="64" spans="1:25" ht="14.4" x14ac:dyDescent="0.25">
      <c r="A64" s="36" t="s">
        <v>592</v>
      </c>
      <c r="G64" s="25" t="s">
        <v>436</v>
      </c>
      <c r="M64" s="44"/>
      <c r="P64" s="25" t="s">
        <v>1393</v>
      </c>
      <c r="X64" s="210" t="s">
        <v>578</v>
      </c>
    </row>
    <row r="65" spans="1:24" ht="14.4" x14ac:dyDescent="0.25">
      <c r="A65" s="25" t="s">
        <v>593</v>
      </c>
      <c r="G65" s="211"/>
      <c r="M65" s="45"/>
      <c r="P65" s="37"/>
      <c r="X65" s="211"/>
    </row>
    <row r="66" spans="1:24" x14ac:dyDescent="0.25">
      <c r="A66" s="36" t="s">
        <v>283</v>
      </c>
      <c r="G66" s="209" t="s">
        <v>264</v>
      </c>
      <c r="M66" s="42"/>
      <c r="P66" s="35" t="s">
        <v>1394</v>
      </c>
      <c r="X66" s="209" t="s">
        <v>579</v>
      </c>
    </row>
    <row r="67" spans="1:24" x14ac:dyDescent="0.25">
      <c r="A67" s="37"/>
      <c r="H67" s="42"/>
      <c r="I67" s="42"/>
      <c r="J67" s="42"/>
      <c r="L67" s="45"/>
      <c r="M67" s="42"/>
      <c r="P67" s="37"/>
      <c r="X67" s="209" t="s">
        <v>359</v>
      </c>
    </row>
    <row r="68" spans="1:24" ht="14.4" x14ac:dyDescent="0.3">
      <c r="A68" s="35" t="s">
        <v>264</v>
      </c>
      <c r="G68" s="33" t="s">
        <v>400</v>
      </c>
      <c r="H68" s="33" t="s">
        <v>424</v>
      </c>
      <c r="I68" s="206" t="s">
        <v>417</v>
      </c>
      <c r="J68" s="33" t="s">
        <v>503</v>
      </c>
      <c r="L68" s="45"/>
      <c r="M68" s="42"/>
      <c r="P68" s="36" t="s">
        <v>282</v>
      </c>
      <c r="X68" s="210" t="s">
        <v>401</v>
      </c>
    </row>
    <row r="69" spans="1:24" x14ac:dyDescent="0.25">
      <c r="G69" s="33" t="s">
        <v>0</v>
      </c>
      <c r="H69" s="33" t="s">
        <v>425</v>
      </c>
      <c r="I69" s="33">
        <v>9.7102857663457741E-3</v>
      </c>
      <c r="J69" s="33">
        <v>9.7102857663457741E-3</v>
      </c>
      <c r="M69" s="42"/>
      <c r="P69" s="37"/>
      <c r="X69" s="210" t="s">
        <v>580</v>
      </c>
    </row>
    <row r="70" spans="1:24" ht="13.2" customHeight="1" x14ac:dyDescent="0.25">
      <c r="A70" s="209" t="s">
        <v>430</v>
      </c>
      <c r="G70" s="33" t="s">
        <v>0</v>
      </c>
      <c r="H70" s="33" t="s">
        <v>425</v>
      </c>
      <c r="I70" s="33">
        <v>1.9410145497443965E-2</v>
      </c>
      <c r="J70" s="33">
        <v>1.9410145497443965E-2</v>
      </c>
      <c r="P70" s="36" t="s">
        <v>1395</v>
      </c>
      <c r="X70" s="210" t="s">
        <v>581</v>
      </c>
    </row>
    <row r="71" spans="1:24" ht="14.4" customHeight="1" x14ac:dyDescent="0.25">
      <c r="A71" s="209" t="s">
        <v>243</v>
      </c>
      <c r="G71" s="33" t="s">
        <v>0</v>
      </c>
      <c r="H71" s="33" t="s">
        <v>425</v>
      </c>
      <c r="I71" s="33">
        <v>0.15749512290284823</v>
      </c>
      <c r="J71" s="33">
        <v>0.15749512290284823</v>
      </c>
      <c r="P71" s="25" t="s">
        <v>1396</v>
      </c>
      <c r="X71" s="210" t="s">
        <v>402</v>
      </c>
    </row>
    <row r="72" spans="1:24" x14ac:dyDescent="0.25">
      <c r="A72" s="209" t="s">
        <v>244</v>
      </c>
      <c r="G72" s="33" t="s">
        <v>0</v>
      </c>
      <c r="H72" s="33" t="s">
        <v>425</v>
      </c>
      <c r="I72" s="33">
        <v>1.3535355281467973E-2</v>
      </c>
      <c r="J72" s="33">
        <v>1.3535355281467973E-2</v>
      </c>
      <c r="P72" s="36" t="s">
        <v>283</v>
      </c>
      <c r="X72" s="210" t="s">
        <v>403</v>
      </c>
    </row>
    <row r="73" spans="1:24" ht="13.2" customHeight="1" x14ac:dyDescent="0.25">
      <c r="A73" s="210" t="s">
        <v>1194</v>
      </c>
      <c r="G73" s="33" t="s">
        <v>113</v>
      </c>
      <c r="H73" s="33" t="s">
        <v>425</v>
      </c>
      <c r="I73" s="33">
        <v>0</v>
      </c>
      <c r="J73" s="33">
        <v>0</v>
      </c>
      <c r="P73" s="37"/>
      <c r="X73" s="209" t="s">
        <v>404</v>
      </c>
    </row>
    <row r="74" spans="1:24" ht="14.4" customHeight="1" x14ac:dyDescent="0.25">
      <c r="A74" s="210" t="s">
        <v>431</v>
      </c>
      <c r="G74" s="33" t="s">
        <v>113</v>
      </c>
      <c r="H74" s="33" t="s">
        <v>425</v>
      </c>
      <c r="I74" s="33">
        <v>2.5262674398576104E-3</v>
      </c>
      <c r="J74" s="33">
        <v>2.5262674398576104E-3</v>
      </c>
      <c r="P74" s="36" t="s">
        <v>284</v>
      </c>
      <c r="X74" s="210" t="s">
        <v>405</v>
      </c>
    </row>
    <row r="75" spans="1:24" ht="13.2" customHeight="1" x14ac:dyDescent="0.25">
      <c r="A75" s="210" t="s">
        <v>432</v>
      </c>
      <c r="G75" s="33" t="s">
        <v>113</v>
      </c>
      <c r="H75" s="33" t="s">
        <v>425</v>
      </c>
      <c r="I75" s="33">
        <v>6.5337514934289131E-3</v>
      </c>
      <c r="J75" s="33">
        <v>6.5337514934289131E-3</v>
      </c>
      <c r="P75" s="36" t="s">
        <v>1397</v>
      </c>
      <c r="X75" s="210" t="s">
        <v>406</v>
      </c>
    </row>
    <row r="76" spans="1:24" ht="14.4" customHeight="1" x14ac:dyDescent="0.25">
      <c r="A76" s="210" t="s">
        <v>433</v>
      </c>
      <c r="G76" s="33" t="s">
        <v>113</v>
      </c>
      <c r="H76" s="33" t="s">
        <v>425</v>
      </c>
      <c r="I76" s="33">
        <v>7.7991713380453328E-3</v>
      </c>
      <c r="J76" s="33">
        <v>7.7991713380453328E-3</v>
      </c>
      <c r="P76" s="36" t="s">
        <v>285</v>
      </c>
      <c r="X76" s="211"/>
    </row>
    <row r="77" spans="1:24" ht="13.2" customHeight="1" x14ac:dyDescent="0.25">
      <c r="A77" s="210" t="s">
        <v>1195</v>
      </c>
      <c r="P77" s="35" t="s">
        <v>264</v>
      </c>
      <c r="X77" s="210" t="s">
        <v>582</v>
      </c>
    </row>
    <row r="78" spans="1:24" ht="14.4" customHeight="1" x14ac:dyDescent="0.25">
      <c r="A78" s="210" t="s">
        <v>1196</v>
      </c>
      <c r="G78" s="209" t="s">
        <v>437</v>
      </c>
      <c r="X78" s="211"/>
    </row>
    <row r="79" spans="1:24" ht="13.2" customHeight="1" x14ac:dyDescent="0.25">
      <c r="A79" s="209" t="s">
        <v>1197</v>
      </c>
      <c r="G79" s="209" t="s">
        <v>243</v>
      </c>
      <c r="P79" s="33" t="s">
        <v>400</v>
      </c>
      <c r="Q79" s="33" t="s">
        <v>424</v>
      </c>
      <c r="R79" s="39" t="s">
        <v>504</v>
      </c>
      <c r="X79" s="210" t="s">
        <v>407</v>
      </c>
    </row>
    <row r="80" spans="1:24" ht="14.4" customHeight="1" x14ac:dyDescent="0.25">
      <c r="A80" s="211"/>
      <c r="G80" s="209" t="s">
        <v>244</v>
      </c>
      <c r="P80" s="33" t="s">
        <v>0</v>
      </c>
      <c r="Q80" s="33" t="s">
        <v>425</v>
      </c>
      <c r="R80" s="39">
        <v>0</v>
      </c>
      <c r="X80" s="210" t="s">
        <v>583</v>
      </c>
    </row>
    <row r="81" spans="1:29" ht="13.2" customHeight="1" x14ac:dyDescent="0.25">
      <c r="A81" s="210" t="s">
        <v>246</v>
      </c>
      <c r="G81" s="210" t="s">
        <v>438</v>
      </c>
      <c r="P81" s="33" t="s">
        <v>0</v>
      </c>
      <c r="Q81" s="33" t="s">
        <v>425</v>
      </c>
      <c r="R81" s="39">
        <v>0</v>
      </c>
      <c r="X81" s="210" t="s">
        <v>584</v>
      </c>
    </row>
    <row r="82" spans="1:29" ht="13.2" customHeight="1" x14ac:dyDescent="0.25">
      <c r="A82" s="211"/>
      <c r="G82" s="210" t="s">
        <v>439</v>
      </c>
      <c r="P82" s="33" t="s">
        <v>0</v>
      </c>
      <c r="Q82" s="33" t="s">
        <v>425</v>
      </c>
      <c r="R82" s="39">
        <v>0</v>
      </c>
      <c r="X82" s="210" t="s">
        <v>585</v>
      </c>
    </row>
    <row r="83" spans="1:29" ht="13.2" customHeight="1" x14ac:dyDescent="0.25">
      <c r="A83" s="210" t="s">
        <v>1181</v>
      </c>
      <c r="G83" s="210" t="s">
        <v>440</v>
      </c>
      <c r="P83" s="33" t="s">
        <v>0</v>
      </c>
      <c r="Q83" s="33" t="s">
        <v>425</v>
      </c>
      <c r="R83" s="39">
        <v>0</v>
      </c>
      <c r="X83" s="210" t="s">
        <v>586</v>
      </c>
    </row>
    <row r="84" spans="1:29" ht="13.2" customHeight="1" x14ac:dyDescent="0.25">
      <c r="A84" s="25" t="s">
        <v>1193</v>
      </c>
      <c r="G84" s="210" t="s">
        <v>441</v>
      </c>
      <c r="P84" s="33" t="s">
        <v>114</v>
      </c>
      <c r="Q84" s="33" t="s">
        <v>426</v>
      </c>
      <c r="R84" s="39">
        <v>0.48649018869216809</v>
      </c>
      <c r="X84" s="210" t="s">
        <v>587</v>
      </c>
    </row>
    <row r="85" spans="1:29" ht="14.4" x14ac:dyDescent="0.25">
      <c r="A85" s="211"/>
      <c r="G85" s="209" t="s">
        <v>442</v>
      </c>
      <c r="P85" s="33" t="s">
        <v>114</v>
      </c>
      <c r="Q85" s="33" t="s">
        <v>426</v>
      </c>
      <c r="R85" s="39">
        <v>0.43595173195767911</v>
      </c>
      <c r="X85" s="210" t="s">
        <v>588</v>
      </c>
    </row>
    <row r="86" spans="1:29" ht="13.2" customHeight="1" x14ac:dyDescent="0.25">
      <c r="A86" s="209" t="s">
        <v>434</v>
      </c>
      <c r="G86" s="210" t="s">
        <v>293</v>
      </c>
      <c r="P86" s="33" t="s">
        <v>114</v>
      </c>
      <c r="Q86" s="33" t="s">
        <v>426</v>
      </c>
      <c r="R86" s="39">
        <v>0.57496577789639525</v>
      </c>
      <c r="X86" s="210" t="s">
        <v>589</v>
      </c>
    </row>
    <row r="87" spans="1:29" ht="14.4" customHeight="1" x14ac:dyDescent="0.25">
      <c r="A87" s="211"/>
      <c r="G87" s="209" t="s">
        <v>443</v>
      </c>
      <c r="P87" s="33" t="s">
        <v>114</v>
      </c>
      <c r="Q87" s="33" t="s">
        <v>426</v>
      </c>
      <c r="R87" s="39">
        <v>0.75298906688493916</v>
      </c>
      <c r="X87" s="211"/>
    </row>
    <row r="88" spans="1:29" ht="14.4" x14ac:dyDescent="0.25">
      <c r="A88" s="210" t="s">
        <v>246</v>
      </c>
      <c r="G88" s="211"/>
      <c r="P88" s="209"/>
      <c r="X88" s="209" t="s">
        <v>264</v>
      </c>
    </row>
    <row r="89" spans="1:29" ht="14.4" x14ac:dyDescent="0.25">
      <c r="A89" s="211"/>
      <c r="G89" s="210" t="s">
        <v>286</v>
      </c>
      <c r="P89" s="35" t="s">
        <v>1398</v>
      </c>
    </row>
    <row r="90" spans="1:29" ht="14.4" x14ac:dyDescent="0.25">
      <c r="A90" s="210" t="s">
        <v>435</v>
      </c>
      <c r="G90" s="211"/>
      <c r="P90" s="35" t="s">
        <v>243</v>
      </c>
    </row>
    <row r="91" spans="1:29" ht="14.4" x14ac:dyDescent="0.25">
      <c r="A91" s="25" t="s">
        <v>436</v>
      </c>
      <c r="G91" s="210" t="s">
        <v>435</v>
      </c>
      <c r="P91" s="35" t="s">
        <v>244</v>
      </c>
      <c r="X91" s="46" t="s">
        <v>327</v>
      </c>
      <c r="Y91" s="47"/>
      <c r="Z91" s="47"/>
      <c r="AA91" s="47"/>
      <c r="AB91" s="47"/>
      <c r="AC91" s="47"/>
    </row>
    <row r="92" spans="1:29" ht="14.4" x14ac:dyDescent="0.25">
      <c r="A92" s="211"/>
      <c r="G92" s="17" t="s">
        <v>427</v>
      </c>
      <c r="P92" s="36" t="s">
        <v>438</v>
      </c>
    </row>
    <row r="93" spans="1:29" x14ac:dyDescent="0.25">
      <c r="A93" s="209" t="s">
        <v>264</v>
      </c>
      <c r="G93" s="210" t="s">
        <v>283</v>
      </c>
      <c r="P93" s="36" t="s">
        <v>445</v>
      </c>
    </row>
    <row r="94" spans="1:29" ht="14.4" x14ac:dyDescent="0.25">
      <c r="A94" s="211"/>
      <c r="G94" s="211"/>
      <c r="P94" s="36" t="s">
        <v>446</v>
      </c>
    </row>
    <row r="95" spans="1:29" x14ac:dyDescent="0.25">
      <c r="A95" s="209" t="s">
        <v>1198</v>
      </c>
      <c r="G95" s="209" t="s">
        <v>264</v>
      </c>
      <c r="P95" s="36" t="s">
        <v>1196</v>
      </c>
    </row>
    <row r="96" spans="1:29" x14ac:dyDescent="0.25">
      <c r="A96" s="209" t="s">
        <v>243</v>
      </c>
      <c r="P96" s="35" t="s">
        <v>1401</v>
      </c>
    </row>
    <row r="97" spans="1:18" x14ac:dyDescent="0.25">
      <c r="A97" s="209" t="s">
        <v>244</v>
      </c>
      <c r="G97" s="209" t="s">
        <v>1199</v>
      </c>
      <c r="P97" s="37"/>
    </row>
    <row r="98" spans="1:18" x14ac:dyDescent="0.25">
      <c r="A98" s="210" t="s">
        <v>1172</v>
      </c>
      <c r="G98" s="209" t="s">
        <v>243</v>
      </c>
      <c r="P98" s="36" t="s">
        <v>282</v>
      </c>
    </row>
    <row r="99" spans="1:18" x14ac:dyDescent="0.25">
      <c r="A99" s="210" t="s">
        <v>445</v>
      </c>
      <c r="G99" s="209" t="s">
        <v>244</v>
      </c>
      <c r="P99" s="37"/>
    </row>
    <row r="100" spans="1:18" x14ac:dyDescent="0.25">
      <c r="A100" s="210" t="s">
        <v>446</v>
      </c>
      <c r="G100" s="210" t="s">
        <v>1172</v>
      </c>
      <c r="P100" s="36" t="s">
        <v>603</v>
      </c>
    </row>
    <row r="101" spans="1:18" ht="14.4" x14ac:dyDescent="0.25">
      <c r="A101" s="210" t="s">
        <v>433</v>
      </c>
      <c r="G101" s="210" t="s">
        <v>439</v>
      </c>
      <c r="P101" s="25" t="s">
        <v>1405</v>
      </c>
    </row>
    <row r="102" spans="1:18" x14ac:dyDescent="0.25">
      <c r="A102" s="210" t="s">
        <v>1195</v>
      </c>
      <c r="G102" s="210" t="s">
        <v>440</v>
      </c>
      <c r="P102" s="36" t="s">
        <v>283</v>
      </c>
    </row>
    <row r="103" spans="1:18" x14ac:dyDescent="0.25">
      <c r="A103" s="209" t="s">
        <v>1180</v>
      </c>
      <c r="G103" s="210" t="s">
        <v>441</v>
      </c>
      <c r="P103" s="37"/>
    </row>
    <row r="104" spans="1:18" ht="14.4" x14ac:dyDescent="0.25">
      <c r="A104" s="211"/>
      <c r="G104" s="210" t="s">
        <v>1200</v>
      </c>
      <c r="P104" s="36" t="s">
        <v>284</v>
      </c>
    </row>
    <row r="105" spans="1:18" x14ac:dyDescent="0.25">
      <c r="A105" s="210" t="s">
        <v>286</v>
      </c>
      <c r="G105" s="209" t="s">
        <v>1180</v>
      </c>
      <c r="P105" s="36" t="s">
        <v>1407</v>
      </c>
    </row>
    <row r="106" spans="1:18" ht="14.4" x14ac:dyDescent="0.25">
      <c r="A106" s="211"/>
      <c r="G106" s="211"/>
      <c r="P106" s="36" t="s">
        <v>285</v>
      </c>
    </row>
    <row r="107" spans="1:18" x14ac:dyDescent="0.25">
      <c r="A107" s="210" t="s">
        <v>1181</v>
      </c>
      <c r="G107" s="210" t="s">
        <v>286</v>
      </c>
      <c r="P107" s="35" t="s">
        <v>264</v>
      </c>
    </row>
    <row r="108" spans="1:18" ht="14.4" x14ac:dyDescent="0.25">
      <c r="A108" s="25" t="s">
        <v>427</v>
      </c>
      <c r="G108" s="211"/>
    </row>
    <row r="109" spans="1:18" x14ac:dyDescent="0.25">
      <c r="A109" s="210" t="s">
        <v>283</v>
      </c>
      <c r="G109" s="210" t="s">
        <v>1181</v>
      </c>
      <c r="P109" s="33" t="s">
        <v>400</v>
      </c>
      <c r="Q109" s="33" t="s">
        <v>424</v>
      </c>
      <c r="R109" s="39" t="s">
        <v>504</v>
      </c>
    </row>
    <row r="110" spans="1:18" ht="14.4" x14ac:dyDescent="0.25">
      <c r="A110" s="211"/>
      <c r="G110" s="210" t="s">
        <v>427</v>
      </c>
      <c r="P110" s="33" t="s">
        <v>0</v>
      </c>
      <c r="Q110" s="33" t="s">
        <v>425</v>
      </c>
      <c r="R110" s="39">
        <v>0</v>
      </c>
    </row>
    <row r="111" spans="1:18" x14ac:dyDescent="0.25">
      <c r="A111" s="209" t="s">
        <v>264</v>
      </c>
      <c r="G111" s="210" t="s">
        <v>283</v>
      </c>
      <c r="P111" s="33" t="s">
        <v>0</v>
      </c>
      <c r="Q111" s="33" t="s">
        <v>425</v>
      </c>
      <c r="R111" s="39">
        <v>0</v>
      </c>
    </row>
    <row r="112" spans="1:18" ht="14.4" x14ac:dyDescent="0.25">
      <c r="G112" s="211"/>
      <c r="P112" s="33" t="s">
        <v>0</v>
      </c>
      <c r="Q112" s="33" t="s">
        <v>425</v>
      </c>
      <c r="R112" s="39">
        <v>0</v>
      </c>
    </row>
    <row r="113" spans="7:18" x14ac:dyDescent="0.25">
      <c r="G113" s="209" t="s">
        <v>264</v>
      </c>
      <c r="P113" s="33" t="s">
        <v>0</v>
      </c>
      <c r="Q113" s="33" t="s">
        <v>425</v>
      </c>
      <c r="R113" s="39">
        <v>0</v>
      </c>
    </row>
    <row r="114" spans="7:18" ht="14.4" x14ac:dyDescent="0.3">
      <c r="G114" s="33" t="s">
        <v>400</v>
      </c>
      <c r="H114" s="33" t="s">
        <v>424</v>
      </c>
      <c r="I114" s="206" t="s">
        <v>417</v>
      </c>
      <c r="J114" s="33" t="s">
        <v>503</v>
      </c>
      <c r="P114" s="33" t="s">
        <v>115</v>
      </c>
      <c r="Q114" s="33" t="s">
        <v>426</v>
      </c>
      <c r="R114" s="39">
        <v>0.30348188679909216</v>
      </c>
    </row>
    <row r="115" spans="7:18" x14ac:dyDescent="0.25">
      <c r="G115" s="33" t="s">
        <v>0</v>
      </c>
      <c r="H115" s="33" t="s">
        <v>425</v>
      </c>
      <c r="I115" s="33">
        <v>9.7102857663457741E-3</v>
      </c>
      <c r="J115" s="33">
        <v>9.7102857663457741E-3</v>
      </c>
      <c r="P115" s="33" t="s">
        <v>115</v>
      </c>
      <c r="Q115" s="33" t="s">
        <v>426</v>
      </c>
      <c r="R115" s="39">
        <v>7.6381269468931687E-2</v>
      </c>
    </row>
    <row r="116" spans="7:18" x14ac:dyDescent="0.25">
      <c r="G116" s="33" t="s">
        <v>0</v>
      </c>
      <c r="H116" s="33" t="s">
        <v>425</v>
      </c>
      <c r="I116" s="33">
        <v>1.9410145497443965E-2</v>
      </c>
      <c r="J116" s="33">
        <v>1.9410145497443965E-2</v>
      </c>
      <c r="P116" s="33" t="s">
        <v>115</v>
      </c>
      <c r="Q116" s="33" t="s">
        <v>426</v>
      </c>
      <c r="R116" s="39">
        <v>0.1995306321674736</v>
      </c>
    </row>
    <row r="117" spans="7:18" x14ac:dyDescent="0.25">
      <c r="G117" s="33" t="s">
        <v>0</v>
      </c>
      <c r="H117" s="33" t="s">
        <v>425</v>
      </c>
      <c r="I117" s="33">
        <v>0.15749512290284823</v>
      </c>
      <c r="J117" s="33">
        <v>0.15749512290284823</v>
      </c>
      <c r="P117" s="33" t="s">
        <v>115</v>
      </c>
      <c r="Q117" s="33" t="s">
        <v>426</v>
      </c>
      <c r="R117" s="39">
        <v>0.29612860517003242</v>
      </c>
    </row>
    <row r="118" spans="7:18" x14ac:dyDescent="0.25">
      <c r="G118" s="33" t="s">
        <v>0</v>
      </c>
      <c r="H118" s="33" t="s">
        <v>425</v>
      </c>
      <c r="I118" s="33">
        <v>1.3535355281467973E-2</v>
      </c>
      <c r="J118" s="33">
        <v>1.3535355281467973E-2</v>
      </c>
    </row>
    <row r="119" spans="7:18" x14ac:dyDescent="0.25">
      <c r="G119" s="33" t="s">
        <v>114</v>
      </c>
      <c r="H119" s="33" t="s">
        <v>426</v>
      </c>
      <c r="I119" s="33">
        <v>1.3072497517208315</v>
      </c>
      <c r="J119" s="33">
        <v>0.82075956302866337</v>
      </c>
      <c r="P119" s="35" t="s">
        <v>1409</v>
      </c>
    </row>
    <row r="120" spans="7:18" x14ac:dyDescent="0.25">
      <c r="G120" s="33" t="s">
        <v>114</v>
      </c>
      <c r="H120" s="33" t="s">
        <v>426</v>
      </c>
      <c r="I120" s="33">
        <v>0.99683118950538019</v>
      </c>
      <c r="J120" s="33">
        <v>0.56087945754770108</v>
      </c>
      <c r="P120" s="35" t="s">
        <v>243</v>
      </c>
    </row>
    <row r="121" spans="7:18" x14ac:dyDescent="0.25">
      <c r="G121" s="33" t="s">
        <v>114</v>
      </c>
      <c r="H121" s="33" t="s">
        <v>426</v>
      </c>
      <c r="I121" s="33">
        <v>1.5270462235155355</v>
      </c>
      <c r="J121" s="33">
        <v>0.95208044561914029</v>
      </c>
      <c r="P121" s="35" t="s">
        <v>244</v>
      </c>
    </row>
    <row r="122" spans="7:18" x14ac:dyDescent="0.25">
      <c r="G122" s="33" t="s">
        <v>114</v>
      </c>
      <c r="H122" s="33" t="s">
        <v>426</v>
      </c>
      <c r="I122" s="33">
        <v>1.8992414055191769</v>
      </c>
      <c r="J122" s="33">
        <v>1.1462523386342376</v>
      </c>
      <c r="P122" s="36" t="s">
        <v>438</v>
      </c>
    </row>
    <row r="123" spans="7:18" x14ac:dyDescent="0.25">
      <c r="P123" s="36" t="s">
        <v>1202</v>
      </c>
    </row>
    <row r="124" spans="7:18" x14ac:dyDescent="0.25">
      <c r="G124" s="209" t="s">
        <v>444</v>
      </c>
      <c r="P124" s="36" t="s">
        <v>446</v>
      </c>
    </row>
    <row r="125" spans="7:18" x14ac:dyDescent="0.25">
      <c r="G125" s="209" t="s">
        <v>243</v>
      </c>
      <c r="P125" s="36" t="s">
        <v>1410</v>
      </c>
    </row>
    <row r="126" spans="7:18" x14ac:dyDescent="0.25">
      <c r="G126" s="209" t="s">
        <v>244</v>
      </c>
      <c r="P126" s="35" t="s">
        <v>1401</v>
      </c>
    </row>
    <row r="127" spans="7:18" x14ac:dyDescent="0.25">
      <c r="G127" s="210" t="s">
        <v>438</v>
      </c>
      <c r="P127" s="37"/>
    </row>
    <row r="128" spans="7:18" x14ac:dyDescent="0.25">
      <c r="G128" s="210" t="s">
        <v>445</v>
      </c>
      <c r="P128" s="36" t="s">
        <v>282</v>
      </c>
    </row>
    <row r="129" spans="7:18" x14ac:dyDescent="0.25">
      <c r="G129" s="210" t="s">
        <v>446</v>
      </c>
      <c r="P129" s="37"/>
    </row>
    <row r="130" spans="7:18" x14ac:dyDescent="0.25">
      <c r="G130" s="210" t="s">
        <v>433</v>
      </c>
      <c r="P130" s="36" t="s">
        <v>603</v>
      </c>
    </row>
    <row r="131" spans="7:18" ht="14.4" x14ac:dyDescent="0.25">
      <c r="G131" s="209" t="s">
        <v>443</v>
      </c>
      <c r="P131" s="25" t="s">
        <v>1411</v>
      </c>
    </row>
    <row r="132" spans="7:18" ht="14.4" x14ac:dyDescent="0.25">
      <c r="G132" s="211"/>
      <c r="P132" s="36" t="s">
        <v>283</v>
      </c>
    </row>
    <row r="133" spans="7:18" x14ac:dyDescent="0.25">
      <c r="G133" s="210" t="s">
        <v>286</v>
      </c>
      <c r="P133" s="37"/>
    </row>
    <row r="134" spans="7:18" ht="14.4" x14ac:dyDescent="0.25">
      <c r="G134" s="211"/>
      <c r="P134" s="36" t="s">
        <v>284</v>
      </c>
    </row>
    <row r="135" spans="7:18" x14ac:dyDescent="0.25">
      <c r="G135" s="210" t="s">
        <v>435</v>
      </c>
      <c r="P135" s="36" t="s">
        <v>1412</v>
      </c>
    </row>
    <row r="136" spans="7:18" ht="14.4" x14ac:dyDescent="0.25">
      <c r="G136" s="17" t="s">
        <v>427</v>
      </c>
      <c r="P136" s="36" t="s">
        <v>285</v>
      </c>
    </row>
    <row r="137" spans="7:18" x14ac:dyDescent="0.25">
      <c r="G137" s="210" t="s">
        <v>283</v>
      </c>
      <c r="P137" s="35" t="s">
        <v>264</v>
      </c>
    </row>
    <row r="138" spans="7:18" ht="14.4" x14ac:dyDescent="0.25">
      <c r="G138" s="211"/>
    </row>
    <row r="139" spans="7:18" x14ac:dyDescent="0.25">
      <c r="G139" s="209" t="s">
        <v>264</v>
      </c>
      <c r="P139" s="33" t="s">
        <v>400</v>
      </c>
      <c r="Q139" s="33" t="s">
        <v>424</v>
      </c>
      <c r="R139" s="39" t="s">
        <v>504</v>
      </c>
    </row>
    <row r="140" spans="7:18" x14ac:dyDescent="0.25">
      <c r="P140" s="33" t="s">
        <v>114</v>
      </c>
      <c r="Q140" s="33" t="s">
        <v>426</v>
      </c>
      <c r="R140" s="39">
        <v>0.48649018869216809</v>
      </c>
    </row>
    <row r="141" spans="7:18" x14ac:dyDescent="0.25">
      <c r="G141" s="209" t="s">
        <v>1198</v>
      </c>
      <c r="P141" s="33" t="s">
        <v>114</v>
      </c>
      <c r="Q141" s="33" t="s">
        <v>426</v>
      </c>
      <c r="R141" s="39">
        <v>0.43595173195767911</v>
      </c>
    </row>
    <row r="142" spans="7:18" x14ac:dyDescent="0.25">
      <c r="G142" s="209" t="s">
        <v>243</v>
      </c>
      <c r="P142" s="33" t="s">
        <v>114</v>
      </c>
      <c r="Q142" s="33" t="s">
        <v>426</v>
      </c>
      <c r="R142" s="39">
        <v>0.57496577789639525</v>
      </c>
    </row>
    <row r="143" spans="7:18" x14ac:dyDescent="0.25">
      <c r="G143" s="209" t="s">
        <v>244</v>
      </c>
      <c r="P143" s="33" t="s">
        <v>114</v>
      </c>
      <c r="Q143" s="33" t="s">
        <v>426</v>
      </c>
      <c r="R143" s="39">
        <v>0.75298906688493916</v>
      </c>
    </row>
    <row r="144" spans="7:18" x14ac:dyDescent="0.25">
      <c r="G144" s="210" t="s">
        <v>1172</v>
      </c>
      <c r="P144" s="33" t="s">
        <v>113</v>
      </c>
      <c r="Q144" s="33" t="s">
        <v>425</v>
      </c>
      <c r="R144" s="39">
        <v>0</v>
      </c>
    </row>
    <row r="145" spans="7:18" x14ac:dyDescent="0.25">
      <c r="G145" s="210" t="s">
        <v>445</v>
      </c>
      <c r="P145" s="33" t="s">
        <v>113</v>
      </c>
      <c r="Q145" s="33" t="s">
        <v>425</v>
      </c>
      <c r="R145" s="39">
        <v>0</v>
      </c>
    </row>
    <row r="146" spans="7:18" x14ac:dyDescent="0.25">
      <c r="G146" s="210" t="s">
        <v>446</v>
      </c>
      <c r="P146" s="33" t="s">
        <v>113</v>
      </c>
      <c r="Q146" s="33" t="s">
        <v>425</v>
      </c>
      <c r="R146" s="39">
        <v>0</v>
      </c>
    </row>
    <row r="147" spans="7:18" x14ac:dyDescent="0.25">
      <c r="G147" s="210" t="s">
        <v>433</v>
      </c>
      <c r="P147" s="33" t="s">
        <v>113</v>
      </c>
      <c r="Q147" s="33" t="s">
        <v>425</v>
      </c>
      <c r="R147" s="39">
        <v>0</v>
      </c>
    </row>
    <row r="148" spans="7:18" x14ac:dyDescent="0.25">
      <c r="G148" s="210" t="s">
        <v>1195</v>
      </c>
    </row>
    <row r="149" spans="7:18" x14ac:dyDescent="0.25">
      <c r="G149" s="209" t="s">
        <v>1180</v>
      </c>
      <c r="P149" s="35" t="s">
        <v>1414</v>
      </c>
    </row>
    <row r="150" spans="7:18" ht="14.4" x14ac:dyDescent="0.25">
      <c r="G150" s="211"/>
      <c r="P150" s="35" t="s">
        <v>243</v>
      </c>
    </row>
    <row r="151" spans="7:18" x14ac:dyDescent="0.25">
      <c r="G151" s="210" t="s">
        <v>286</v>
      </c>
      <c r="P151" s="35" t="s">
        <v>244</v>
      </c>
    </row>
    <row r="152" spans="7:18" ht="14.4" x14ac:dyDescent="0.25">
      <c r="G152" s="211"/>
      <c r="P152" s="36" t="s">
        <v>438</v>
      </c>
    </row>
    <row r="153" spans="7:18" x14ac:dyDescent="0.25">
      <c r="G153" s="210" t="s">
        <v>1181</v>
      </c>
      <c r="P153" s="36" t="s">
        <v>1207</v>
      </c>
    </row>
    <row r="154" spans="7:18" ht="14.4" x14ac:dyDescent="0.25">
      <c r="G154" s="17" t="s">
        <v>427</v>
      </c>
      <c r="P154" s="36" t="s">
        <v>1208</v>
      </c>
    </row>
    <row r="155" spans="7:18" x14ac:dyDescent="0.25">
      <c r="G155" s="210" t="s">
        <v>283</v>
      </c>
      <c r="P155" s="36" t="s">
        <v>1415</v>
      </c>
    </row>
    <row r="156" spans="7:18" ht="14.4" x14ac:dyDescent="0.25">
      <c r="G156" s="211"/>
      <c r="P156" s="35" t="s">
        <v>1401</v>
      </c>
    </row>
    <row r="157" spans="7:18" x14ac:dyDescent="0.25">
      <c r="G157" s="209" t="s">
        <v>264</v>
      </c>
      <c r="P157" s="37"/>
    </row>
    <row r="158" spans="7:18" ht="14.4" x14ac:dyDescent="0.3">
      <c r="G158" s="33" t="s">
        <v>400</v>
      </c>
      <c r="H158" s="33" t="s">
        <v>424</v>
      </c>
      <c r="I158" s="206" t="s">
        <v>417</v>
      </c>
      <c r="J158" s="33" t="s">
        <v>503</v>
      </c>
      <c r="P158" s="36" t="s">
        <v>282</v>
      </c>
    </row>
    <row r="159" spans="7:18" x14ac:dyDescent="0.25">
      <c r="G159" s="33" t="s">
        <v>0</v>
      </c>
      <c r="H159" s="33" t="s">
        <v>425</v>
      </c>
      <c r="I159" s="33">
        <v>9.7102857663457741E-3</v>
      </c>
      <c r="J159" s="33">
        <v>9.7102857663457741E-3</v>
      </c>
      <c r="P159" s="37"/>
    </row>
    <row r="160" spans="7:18" x14ac:dyDescent="0.25">
      <c r="G160" s="33" t="s">
        <v>0</v>
      </c>
      <c r="H160" s="33" t="s">
        <v>425</v>
      </c>
      <c r="I160" s="33">
        <v>1.9410145497443965E-2</v>
      </c>
      <c r="J160" s="33">
        <v>1.9410145497443965E-2</v>
      </c>
      <c r="P160" s="36" t="s">
        <v>603</v>
      </c>
    </row>
    <row r="161" spans="7:27" ht="14.4" x14ac:dyDescent="0.25">
      <c r="G161" s="33" t="s">
        <v>0</v>
      </c>
      <c r="H161" s="33" t="s">
        <v>425</v>
      </c>
      <c r="I161" s="33">
        <v>0.15749512290284823</v>
      </c>
      <c r="J161" s="33">
        <v>0.15749512290284823</v>
      </c>
      <c r="P161" s="25" t="s">
        <v>1405</v>
      </c>
      <c r="AA161" s="210"/>
    </row>
    <row r="162" spans="7:27" ht="14.4" x14ac:dyDescent="0.25">
      <c r="G162" s="33" t="s">
        <v>0</v>
      </c>
      <c r="H162" s="33" t="s">
        <v>425</v>
      </c>
      <c r="I162" s="33">
        <v>1.3535355281467973E-2</v>
      </c>
      <c r="J162" s="33">
        <v>1.3535355281467973E-2</v>
      </c>
      <c r="P162" s="36" t="s">
        <v>283</v>
      </c>
      <c r="AA162" s="211"/>
    </row>
    <row r="163" spans="7:27" x14ac:dyDescent="0.25">
      <c r="G163" s="33" t="s">
        <v>115</v>
      </c>
      <c r="H163" s="33" t="s">
        <v>426</v>
      </c>
      <c r="I163" s="33">
        <v>0.75470204268346319</v>
      </c>
      <c r="J163" s="33">
        <v>0.45122015588437109</v>
      </c>
      <c r="P163" s="37"/>
      <c r="AA163" s="209"/>
    </row>
    <row r="164" spans="7:27" ht="14.4" x14ac:dyDescent="0.25">
      <c r="G164" s="33" t="s">
        <v>115</v>
      </c>
      <c r="H164" s="33" t="s">
        <v>426</v>
      </c>
      <c r="I164" s="33">
        <v>0.22136884718701527</v>
      </c>
      <c r="J164" s="33">
        <v>0.14498757771808357</v>
      </c>
      <c r="P164" s="36" t="s">
        <v>284</v>
      </c>
      <c r="AA164" s="211"/>
    </row>
    <row r="165" spans="7:27" x14ac:dyDescent="0.25">
      <c r="G165" s="33" t="s">
        <v>115</v>
      </c>
      <c r="H165" s="33" t="s">
        <v>426</v>
      </c>
      <c r="I165" s="33">
        <v>0.54042381154289887</v>
      </c>
      <c r="J165" s="33">
        <v>0.34089317937542524</v>
      </c>
      <c r="P165" s="36" t="s">
        <v>1407</v>
      </c>
      <c r="AA165" s="210"/>
    </row>
    <row r="166" spans="7:27" ht="14.4" x14ac:dyDescent="0.25">
      <c r="G166" s="33" t="s">
        <v>115</v>
      </c>
      <c r="H166" s="33" t="s">
        <v>426</v>
      </c>
      <c r="I166" s="33">
        <v>0.8700381663792609</v>
      </c>
      <c r="J166" s="33">
        <v>0.57390956120922854</v>
      </c>
      <c r="P166" s="36" t="s">
        <v>285</v>
      </c>
      <c r="AA166" s="211"/>
    </row>
    <row r="167" spans="7:27" x14ac:dyDescent="0.25">
      <c r="P167" s="35" t="s">
        <v>264</v>
      </c>
      <c r="AA167" s="210"/>
    </row>
    <row r="168" spans="7:27" x14ac:dyDescent="0.25">
      <c r="G168" s="209" t="s">
        <v>430</v>
      </c>
      <c r="P168" s="209"/>
      <c r="AA168" s="210"/>
    </row>
    <row r="169" spans="7:27" x14ac:dyDescent="0.25">
      <c r="G169" s="209" t="s">
        <v>243</v>
      </c>
      <c r="P169" s="33" t="s">
        <v>400</v>
      </c>
      <c r="Q169" s="33" t="s">
        <v>424</v>
      </c>
      <c r="R169" s="39" t="s">
        <v>504</v>
      </c>
      <c r="AA169" s="210"/>
    </row>
    <row r="170" spans="7:27" ht="14.4" x14ac:dyDescent="0.25">
      <c r="G170" s="209" t="s">
        <v>244</v>
      </c>
      <c r="P170" s="33" t="s">
        <v>114</v>
      </c>
      <c r="Q170" s="33" t="s">
        <v>426</v>
      </c>
      <c r="R170" s="39">
        <v>0.48649018869216809</v>
      </c>
      <c r="AA170" s="211"/>
    </row>
    <row r="171" spans="7:27" x14ac:dyDescent="0.25">
      <c r="G171" s="210" t="s">
        <v>428</v>
      </c>
      <c r="P171" s="33" t="s">
        <v>114</v>
      </c>
      <c r="Q171" s="33" t="s">
        <v>426</v>
      </c>
      <c r="R171" s="39">
        <v>0.43595173195767911</v>
      </c>
      <c r="AA171" s="209"/>
    </row>
    <row r="172" spans="7:27" ht="14.4" x14ac:dyDescent="0.25">
      <c r="G172" s="210" t="s">
        <v>431</v>
      </c>
      <c r="P172" s="33" t="s">
        <v>114</v>
      </c>
      <c r="Q172" s="33" t="s">
        <v>426</v>
      </c>
      <c r="R172" s="39">
        <v>0.57496577789639525</v>
      </c>
      <c r="AA172" s="211"/>
    </row>
    <row r="173" spans="7:27" x14ac:dyDescent="0.25">
      <c r="G173" s="210" t="s">
        <v>432</v>
      </c>
      <c r="P173" s="33" t="s">
        <v>114</v>
      </c>
      <c r="Q173" s="33" t="s">
        <v>426</v>
      </c>
      <c r="R173" s="39">
        <v>0.75298906688493916</v>
      </c>
      <c r="AA173" s="210"/>
    </row>
    <row r="174" spans="7:27" ht="14.4" x14ac:dyDescent="0.25">
      <c r="G174" s="210" t="s">
        <v>433</v>
      </c>
      <c r="P174" s="33" t="s">
        <v>115</v>
      </c>
      <c r="Q174" s="33" t="s">
        <v>426</v>
      </c>
      <c r="R174" s="39">
        <v>0.30348188679909216</v>
      </c>
      <c r="AA174" s="211"/>
    </row>
    <row r="175" spans="7:27" x14ac:dyDescent="0.25">
      <c r="G175" s="209" t="s">
        <v>447</v>
      </c>
      <c r="P175" s="33" t="s">
        <v>115</v>
      </c>
      <c r="Q175" s="33" t="s">
        <v>426</v>
      </c>
      <c r="R175" s="39">
        <v>7.6381269468931687E-2</v>
      </c>
      <c r="AA175" s="210"/>
    </row>
    <row r="176" spans="7:27" ht="14.4" x14ac:dyDescent="0.25">
      <c r="G176" s="211"/>
      <c r="P176" s="33" t="s">
        <v>115</v>
      </c>
      <c r="Q176" s="33" t="s">
        <v>426</v>
      </c>
      <c r="R176" s="39">
        <v>0.1995306321674736</v>
      </c>
      <c r="AA176" s="210"/>
    </row>
    <row r="177" spans="7:27" x14ac:dyDescent="0.25">
      <c r="G177" s="210" t="s">
        <v>286</v>
      </c>
      <c r="P177" s="33" t="s">
        <v>115</v>
      </c>
      <c r="Q177" s="33" t="s">
        <v>426</v>
      </c>
      <c r="R177" s="39">
        <v>0.29612860517003242</v>
      </c>
      <c r="AA177" s="210"/>
    </row>
    <row r="178" spans="7:27" ht="14.4" x14ac:dyDescent="0.25">
      <c r="G178" s="211"/>
      <c r="P178" s="210"/>
      <c r="AA178" s="211"/>
    </row>
    <row r="179" spans="7:27" x14ac:dyDescent="0.25">
      <c r="G179" s="210" t="s">
        <v>448</v>
      </c>
      <c r="P179" s="35" t="s">
        <v>1416</v>
      </c>
      <c r="AA179" s="209"/>
    </row>
    <row r="180" spans="7:27" ht="14.4" x14ac:dyDescent="0.25">
      <c r="G180" s="17" t="s">
        <v>449</v>
      </c>
      <c r="P180" s="35" t="s">
        <v>243</v>
      </c>
    </row>
    <row r="181" spans="7:27" x14ac:dyDescent="0.25">
      <c r="G181" s="210" t="s">
        <v>283</v>
      </c>
      <c r="P181" s="35" t="s">
        <v>244</v>
      </c>
    </row>
    <row r="182" spans="7:27" ht="14.4" x14ac:dyDescent="0.25">
      <c r="G182" s="211"/>
      <c r="P182" s="36" t="s">
        <v>438</v>
      </c>
    </row>
    <row r="183" spans="7:27" x14ac:dyDescent="0.25">
      <c r="G183" s="209" t="s">
        <v>1201</v>
      </c>
      <c r="P183" s="36" t="s">
        <v>600</v>
      </c>
    </row>
    <row r="184" spans="7:27" x14ac:dyDescent="0.25">
      <c r="G184" s="209" t="s">
        <v>243</v>
      </c>
      <c r="P184" s="36" t="s">
        <v>601</v>
      </c>
    </row>
    <row r="185" spans="7:27" x14ac:dyDescent="0.25">
      <c r="G185" s="209" t="s">
        <v>244</v>
      </c>
      <c r="P185" s="36" t="s">
        <v>602</v>
      </c>
    </row>
    <row r="186" spans="7:27" x14ac:dyDescent="0.25">
      <c r="G186" s="210" t="s">
        <v>1172</v>
      </c>
      <c r="P186" s="35" t="s">
        <v>1401</v>
      </c>
    </row>
    <row r="187" spans="7:27" x14ac:dyDescent="0.25">
      <c r="G187" s="210" t="s">
        <v>1202</v>
      </c>
      <c r="P187" s="37"/>
    </row>
    <row r="188" spans="7:27" x14ac:dyDescent="0.25">
      <c r="G188" s="210" t="s">
        <v>446</v>
      </c>
      <c r="P188" s="36" t="s">
        <v>286</v>
      </c>
    </row>
    <row r="189" spans="7:27" x14ac:dyDescent="0.25">
      <c r="G189" s="210" t="s">
        <v>1203</v>
      </c>
      <c r="P189" s="37"/>
    </row>
    <row r="190" spans="7:27" x14ac:dyDescent="0.25">
      <c r="G190" s="210" t="s">
        <v>1204</v>
      </c>
      <c r="P190" s="36" t="s">
        <v>603</v>
      </c>
    </row>
    <row r="191" spans="7:27" ht="14.4" x14ac:dyDescent="0.25">
      <c r="G191" s="209" t="s">
        <v>1180</v>
      </c>
      <c r="P191" s="25" t="s">
        <v>427</v>
      </c>
    </row>
    <row r="192" spans="7:27" ht="14.4" x14ac:dyDescent="0.25">
      <c r="G192" s="211"/>
      <c r="P192" s="36" t="s">
        <v>283</v>
      </c>
    </row>
    <row r="193" spans="7:18" x14ac:dyDescent="0.25">
      <c r="G193" s="210" t="s">
        <v>286</v>
      </c>
      <c r="P193" s="37"/>
    </row>
    <row r="194" spans="7:18" ht="14.4" x14ac:dyDescent="0.25">
      <c r="G194" s="211"/>
      <c r="P194" s="35" t="s">
        <v>264</v>
      </c>
    </row>
    <row r="195" spans="7:18" ht="14.4" x14ac:dyDescent="0.25">
      <c r="G195" s="210" t="s">
        <v>1181</v>
      </c>
      <c r="P195" s="211"/>
    </row>
    <row r="196" spans="7:18" ht="14.4" x14ac:dyDescent="0.25">
      <c r="G196" s="26" t="s">
        <v>1205</v>
      </c>
      <c r="P196" s="33" t="s">
        <v>400</v>
      </c>
      <c r="Q196" s="33" t="s">
        <v>424</v>
      </c>
      <c r="R196" s="39" t="s">
        <v>504</v>
      </c>
    </row>
    <row r="197" spans="7:18" x14ac:dyDescent="0.25">
      <c r="G197" s="210" t="s">
        <v>283</v>
      </c>
      <c r="P197" s="33" t="s">
        <v>113</v>
      </c>
      <c r="Q197" s="33" t="s">
        <v>425</v>
      </c>
      <c r="R197" s="39">
        <v>0</v>
      </c>
    </row>
    <row r="198" spans="7:18" ht="14.4" x14ac:dyDescent="0.25">
      <c r="G198" s="211"/>
      <c r="P198" s="33" t="s">
        <v>113</v>
      </c>
      <c r="Q198" s="33" t="s">
        <v>425</v>
      </c>
      <c r="R198" s="39">
        <v>0</v>
      </c>
    </row>
    <row r="199" spans="7:18" x14ac:dyDescent="0.25">
      <c r="G199" s="209" t="s">
        <v>443</v>
      </c>
      <c r="P199" s="33" t="s">
        <v>113</v>
      </c>
      <c r="Q199" s="33" t="s">
        <v>425</v>
      </c>
      <c r="R199" s="39">
        <v>0</v>
      </c>
    </row>
    <row r="200" spans="7:18" ht="14.4" x14ac:dyDescent="0.25">
      <c r="G200" s="211"/>
      <c r="P200" s="33" t="s">
        <v>113</v>
      </c>
      <c r="Q200" s="33" t="s">
        <v>425</v>
      </c>
      <c r="R200" s="39">
        <v>0</v>
      </c>
    </row>
    <row r="201" spans="7:18" x14ac:dyDescent="0.25">
      <c r="G201" s="210" t="s">
        <v>286</v>
      </c>
      <c r="P201" s="33" t="s">
        <v>115</v>
      </c>
      <c r="Q201" s="33" t="s">
        <v>426</v>
      </c>
      <c r="R201" s="39">
        <v>0.30348188679909216</v>
      </c>
    </row>
    <row r="202" spans="7:18" ht="14.4" x14ac:dyDescent="0.25">
      <c r="G202" s="211"/>
      <c r="P202" s="33" t="s">
        <v>115</v>
      </c>
      <c r="Q202" s="33" t="s">
        <v>426</v>
      </c>
      <c r="R202" s="39">
        <v>7.6381269468931687E-2</v>
      </c>
    </row>
    <row r="203" spans="7:18" x14ac:dyDescent="0.25">
      <c r="G203" s="210" t="s">
        <v>435</v>
      </c>
      <c r="P203" s="33" t="s">
        <v>115</v>
      </c>
      <c r="Q203" s="33" t="s">
        <v>426</v>
      </c>
      <c r="R203" s="39">
        <v>0.1995306321674736</v>
      </c>
    </row>
    <row r="204" spans="7:18" ht="14.4" x14ac:dyDescent="0.25">
      <c r="G204" s="25" t="s">
        <v>1179</v>
      </c>
      <c r="P204" s="33" t="s">
        <v>115</v>
      </c>
      <c r="Q204" s="33" t="s">
        <v>426</v>
      </c>
      <c r="R204" s="39">
        <v>0.29612860517003242</v>
      </c>
    </row>
    <row r="205" spans="7:18" x14ac:dyDescent="0.25">
      <c r="G205" s="210" t="s">
        <v>283</v>
      </c>
      <c r="P205" s="210"/>
    </row>
    <row r="206" spans="7:18" ht="14.4" x14ac:dyDescent="0.25">
      <c r="G206" s="211"/>
      <c r="P206" s="35" t="s">
        <v>1417</v>
      </c>
    </row>
    <row r="207" spans="7:18" x14ac:dyDescent="0.25">
      <c r="G207" s="209" t="s">
        <v>264</v>
      </c>
      <c r="P207" s="35" t="s">
        <v>243</v>
      </c>
    </row>
    <row r="208" spans="7:18" x14ac:dyDescent="0.25">
      <c r="G208" s="209"/>
      <c r="P208" s="35" t="s">
        <v>244</v>
      </c>
    </row>
    <row r="209" spans="7:16" x14ac:dyDescent="0.25">
      <c r="P209" s="36" t="s">
        <v>438</v>
      </c>
    </row>
    <row r="210" spans="7:16" ht="14.4" x14ac:dyDescent="0.3">
      <c r="G210" s="33" t="s">
        <v>400</v>
      </c>
      <c r="H210" s="33" t="s">
        <v>424</v>
      </c>
      <c r="I210" s="206" t="s">
        <v>417</v>
      </c>
      <c r="J210" s="33" t="s">
        <v>503</v>
      </c>
      <c r="P210" s="36" t="s">
        <v>1173</v>
      </c>
    </row>
    <row r="211" spans="7:16" x14ac:dyDescent="0.25">
      <c r="G211" s="33" t="s">
        <v>114</v>
      </c>
      <c r="H211" s="33" t="s">
        <v>426</v>
      </c>
      <c r="I211" s="33">
        <v>1.3072497517208315</v>
      </c>
      <c r="J211" s="33">
        <v>0.82075956302866337</v>
      </c>
      <c r="P211" s="36" t="s">
        <v>446</v>
      </c>
    </row>
    <row r="212" spans="7:16" x14ac:dyDescent="0.25">
      <c r="G212" s="33" t="s">
        <v>114</v>
      </c>
      <c r="H212" s="33" t="s">
        <v>426</v>
      </c>
      <c r="I212" s="33">
        <v>0.99683118950538019</v>
      </c>
      <c r="J212" s="33">
        <v>0.56087945754770108</v>
      </c>
      <c r="P212" s="36" t="s">
        <v>1410</v>
      </c>
    </row>
    <row r="213" spans="7:16" x14ac:dyDescent="0.25">
      <c r="G213" s="33" t="s">
        <v>114</v>
      </c>
      <c r="H213" s="33" t="s">
        <v>426</v>
      </c>
      <c r="I213" s="33">
        <v>1.5270462235155355</v>
      </c>
      <c r="J213" s="33">
        <v>0.95208044561914029</v>
      </c>
      <c r="P213" s="35" t="s">
        <v>1401</v>
      </c>
    </row>
    <row r="214" spans="7:16" x14ac:dyDescent="0.25">
      <c r="G214" s="33" t="s">
        <v>114</v>
      </c>
      <c r="H214" s="33" t="s">
        <v>426</v>
      </c>
      <c r="I214" s="33">
        <v>1.8992414055191769</v>
      </c>
      <c r="J214" s="33">
        <v>1.1462523386342376</v>
      </c>
      <c r="P214" s="37"/>
    </row>
    <row r="215" spans="7:16" x14ac:dyDescent="0.25">
      <c r="G215" s="33" t="s">
        <v>115</v>
      </c>
      <c r="H215" s="33" t="s">
        <v>426</v>
      </c>
      <c r="I215" s="33">
        <v>0.75470204268346319</v>
      </c>
      <c r="J215" s="33">
        <v>0.45122015588437109</v>
      </c>
      <c r="P215" s="36" t="s">
        <v>282</v>
      </c>
    </row>
    <row r="216" spans="7:16" x14ac:dyDescent="0.25">
      <c r="G216" s="33" t="s">
        <v>115</v>
      </c>
      <c r="H216" s="33" t="s">
        <v>426</v>
      </c>
      <c r="I216" s="33">
        <v>0.22136884718701527</v>
      </c>
      <c r="J216" s="33">
        <v>0.14498757771808357</v>
      </c>
      <c r="P216" s="37"/>
    </row>
    <row r="217" spans="7:16" x14ac:dyDescent="0.25">
      <c r="G217" s="33" t="s">
        <v>115</v>
      </c>
      <c r="H217" s="33" t="s">
        <v>426</v>
      </c>
      <c r="I217" s="33">
        <v>0.54042381154289887</v>
      </c>
      <c r="J217" s="33">
        <v>0.34089317937542524</v>
      </c>
      <c r="P217" s="36" t="s">
        <v>603</v>
      </c>
    </row>
    <row r="218" spans="7:16" ht="14.4" x14ac:dyDescent="0.25">
      <c r="G218" s="33" t="s">
        <v>115</v>
      </c>
      <c r="H218" s="33" t="s">
        <v>426</v>
      </c>
      <c r="I218" s="33">
        <v>0.8700381663792609</v>
      </c>
      <c r="J218" s="33">
        <v>0.57390956120922854</v>
      </c>
      <c r="P218" s="25" t="s">
        <v>1411</v>
      </c>
    </row>
    <row r="219" spans="7:16" x14ac:dyDescent="0.25">
      <c r="P219" s="36" t="s">
        <v>283</v>
      </c>
    </row>
    <row r="220" spans="7:16" x14ac:dyDescent="0.25">
      <c r="G220" s="209" t="s">
        <v>1171</v>
      </c>
      <c r="P220" s="37"/>
    </row>
    <row r="221" spans="7:16" x14ac:dyDescent="0.25">
      <c r="G221" s="209" t="s">
        <v>243</v>
      </c>
      <c r="P221" s="36" t="s">
        <v>284</v>
      </c>
    </row>
    <row r="222" spans="7:16" x14ac:dyDescent="0.25">
      <c r="G222" s="209" t="s">
        <v>244</v>
      </c>
      <c r="M222" s="119"/>
      <c r="P222" s="36" t="s">
        <v>1412</v>
      </c>
    </row>
    <row r="223" spans="7:16" x14ac:dyDescent="0.25">
      <c r="G223" s="210" t="s">
        <v>1172</v>
      </c>
      <c r="P223" s="36" t="s">
        <v>285</v>
      </c>
    </row>
    <row r="224" spans="7:16" x14ac:dyDescent="0.25">
      <c r="G224" s="210" t="s">
        <v>1173</v>
      </c>
      <c r="P224" s="35" t="s">
        <v>264</v>
      </c>
    </row>
    <row r="225" spans="7:7" x14ac:dyDescent="0.25">
      <c r="G225" s="210" t="s">
        <v>446</v>
      </c>
    </row>
    <row r="226" spans="7:7" x14ac:dyDescent="0.25">
      <c r="G226" s="210" t="s">
        <v>1174</v>
      </c>
    </row>
    <row r="227" spans="7:7" x14ac:dyDescent="0.25">
      <c r="G227" s="210" t="s">
        <v>1175</v>
      </c>
    </row>
    <row r="228" spans="7:7" x14ac:dyDescent="0.25">
      <c r="G228" s="209" t="s">
        <v>1176</v>
      </c>
    </row>
    <row r="229" spans="7:7" x14ac:dyDescent="0.25">
      <c r="G229" s="210" t="s">
        <v>1177</v>
      </c>
    </row>
    <row r="230" spans="7:7" x14ac:dyDescent="0.25">
      <c r="G230" s="209" t="s">
        <v>604</v>
      </c>
    </row>
    <row r="231" spans="7:7" ht="14.4" x14ac:dyDescent="0.25">
      <c r="G231" s="211"/>
    </row>
    <row r="232" spans="7:7" x14ac:dyDescent="0.25">
      <c r="G232" s="210" t="s">
        <v>257</v>
      </c>
    </row>
    <row r="233" spans="7:7" ht="14.4" x14ac:dyDescent="0.25">
      <c r="G233" s="211"/>
    </row>
    <row r="234" spans="7:7" x14ac:dyDescent="0.25">
      <c r="G234" s="210" t="s">
        <v>435</v>
      </c>
    </row>
    <row r="235" spans="7:7" x14ac:dyDescent="0.25">
      <c r="G235" s="210" t="s">
        <v>1178</v>
      </c>
    </row>
    <row r="236" spans="7:7" ht="14.4" x14ac:dyDescent="0.25">
      <c r="G236" s="211"/>
    </row>
    <row r="237" spans="7:7" x14ac:dyDescent="0.25">
      <c r="G237" s="209" t="s">
        <v>443</v>
      </c>
    </row>
    <row r="238" spans="7:7" ht="14.4" x14ac:dyDescent="0.25">
      <c r="G238" s="211"/>
    </row>
    <row r="239" spans="7:7" x14ac:dyDescent="0.25">
      <c r="G239" s="210" t="s">
        <v>286</v>
      </c>
    </row>
    <row r="240" spans="7:7" ht="14.4" x14ac:dyDescent="0.25">
      <c r="G240" s="211"/>
    </row>
    <row r="241" spans="7:11" x14ac:dyDescent="0.25">
      <c r="G241" s="210" t="s">
        <v>435</v>
      </c>
    </row>
    <row r="242" spans="7:11" ht="14.4" x14ac:dyDescent="0.25">
      <c r="G242" s="17" t="s">
        <v>1179</v>
      </c>
    </row>
    <row r="243" spans="7:11" x14ac:dyDescent="0.25">
      <c r="G243" s="210" t="s">
        <v>283</v>
      </c>
    </row>
    <row r="244" spans="7:11" ht="14.4" x14ac:dyDescent="0.25">
      <c r="G244" s="211"/>
    </row>
    <row r="245" spans="7:11" x14ac:dyDescent="0.25">
      <c r="G245" s="209" t="s">
        <v>1180</v>
      </c>
    </row>
    <row r="246" spans="7:11" ht="14.4" x14ac:dyDescent="0.25">
      <c r="G246" s="211"/>
    </row>
    <row r="247" spans="7:11" x14ac:dyDescent="0.25">
      <c r="G247" s="210" t="s">
        <v>286</v>
      </c>
    </row>
    <row r="248" spans="7:11" ht="14.4" x14ac:dyDescent="0.25">
      <c r="G248" s="211"/>
    </row>
    <row r="249" spans="7:11" x14ac:dyDescent="0.25">
      <c r="G249" s="210" t="s">
        <v>1181</v>
      </c>
    </row>
    <row r="250" spans="7:11" ht="14.4" x14ac:dyDescent="0.25">
      <c r="G250" s="17" t="s">
        <v>1179</v>
      </c>
    </row>
    <row r="251" spans="7:11" x14ac:dyDescent="0.25">
      <c r="G251" s="210" t="s">
        <v>283</v>
      </c>
    </row>
    <row r="252" spans="7:11" ht="14.4" x14ac:dyDescent="0.25">
      <c r="G252" s="211"/>
    </row>
    <row r="253" spans="7:11" x14ac:dyDescent="0.25">
      <c r="G253" s="209" t="s">
        <v>264</v>
      </c>
    </row>
    <row r="255" spans="7:11" ht="14.4" x14ac:dyDescent="0.3">
      <c r="G255" s="33" t="s">
        <v>400</v>
      </c>
      <c r="H255" s="33" t="s">
        <v>424</v>
      </c>
      <c r="I255" s="206" t="s">
        <v>417</v>
      </c>
      <c r="J255" s="33" t="s">
        <v>503</v>
      </c>
      <c r="K255" s="39"/>
    </row>
    <row r="256" spans="7:11" x14ac:dyDescent="0.25">
      <c r="G256" s="33" t="s">
        <v>114</v>
      </c>
      <c r="H256" s="33" t="s">
        <v>426</v>
      </c>
      <c r="I256" s="33">
        <v>1.3072497517208315</v>
      </c>
      <c r="J256" s="33">
        <v>0.82075956302866337</v>
      </c>
      <c r="K256" s="39"/>
    </row>
    <row r="257" spans="7:11" x14ac:dyDescent="0.25">
      <c r="G257" s="33" t="s">
        <v>114</v>
      </c>
      <c r="H257" s="33" t="s">
        <v>426</v>
      </c>
      <c r="I257" s="33">
        <v>0.99683118950538019</v>
      </c>
      <c r="J257" s="33">
        <v>0.56087945754770108</v>
      </c>
      <c r="K257" s="39"/>
    </row>
    <row r="258" spans="7:11" x14ac:dyDescent="0.25">
      <c r="G258" s="33" t="s">
        <v>114</v>
      </c>
      <c r="H258" s="33" t="s">
        <v>426</v>
      </c>
      <c r="I258" s="33">
        <v>1.5270462235155355</v>
      </c>
      <c r="J258" s="33">
        <v>0.95208044561914029</v>
      </c>
      <c r="K258" s="39"/>
    </row>
    <row r="259" spans="7:11" x14ac:dyDescent="0.25">
      <c r="G259" s="33" t="s">
        <v>114</v>
      </c>
      <c r="H259" s="33" t="s">
        <v>426</v>
      </c>
      <c r="I259" s="33">
        <v>1.8992414055191769</v>
      </c>
      <c r="J259" s="33">
        <v>1.1462523386342376</v>
      </c>
      <c r="K259" s="39"/>
    </row>
    <row r="260" spans="7:11" x14ac:dyDescent="0.25">
      <c r="G260" s="33" t="s">
        <v>113</v>
      </c>
      <c r="H260" s="33" t="s">
        <v>425</v>
      </c>
      <c r="I260" s="33">
        <v>0</v>
      </c>
      <c r="J260" s="33">
        <v>0</v>
      </c>
      <c r="K260" s="39"/>
    </row>
    <row r="261" spans="7:11" x14ac:dyDescent="0.25">
      <c r="G261" s="33" t="s">
        <v>113</v>
      </c>
      <c r="H261" s="33" t="s">
        <v>425</v>
      </c>
      <c r="I261" s="33">
        <v>2.5262674398576104E-3</v>
      </c>
      <c r="J261" s="33">
        <v>2.5262674398576104E-3</v>
      </c>
      <c r="K261" s="39"/>
    </row>
    <row r="262" spans="7:11" x14ac:dyDescent="0.25">
      <c r="G262" s="33" t="s">
        <v>113</v>
      </c>
      <c r="H262" s="33" t="s">
        <v>425</v>
      </c>
      <c r="I262" s="33">
        <v>6.5337514934289131E-3</v>
      </c>
      <c r="J262" s="33">
        <v>6.5337514934289131E-3</v>
      </c>
      <c r="K262" s="39"/>
    </row>
    <row r="263" spans="7:11" x14ac:dyDescent="0.25">
      <c r="G263" s="33" t="s">
        <v>113</v>
      </c>
      <c r="H263" s="33" t="s">
        <v>425</v>
      </c>
      <c r="I263" s="33">
        <v>7.7991713380453328E-3</v>
      </c>
      <c r="J263" s="33">
        <v>7.7991713380453328E-3</v>
      </c>
      <c r="K263" s="39"/>
    </row>
    <row r="265" spans="7:11" x14ac:dyDescent="0.25">
      <c r="G265" s="209" t="s">
        <v>1206</v>
      </c>
    </row>
    <row r="266" spans="7:11" x14ac:dyDescent="0.25">
      <c r="G266" s="209" t="s">
        <v>243</v>
      </c>
    </row>
    <row r="267" spans="7:11" x14ac:dyDescent="0.25">
      <c r="G267" s="209" t="s">
        <v>244</v>
      </c>
    </row>
    <row r="268" spans="7:11" x14ac:dyDescent="0.25">
      <c r="G268" s="210" t="s">
        <v>1172</v>
      </c>
    </row>
    <row r="269" spans="7:11" x14ac:dyDescent="0.25">
      <c r="G269" s="210" t="s">
        <v>1207</v>
      </c>
    </row>
    <row r="270" spans="7:11" x14ac:dyDescent="0.25">
      <c r="G270" s="210" t="s">
        <v>1208</v>
      </c>
    </row>
    <row r="271" spans="7:11" x14ac:dyDescent="0.25">
      <c r="G271" s="210" t="s">
        <v>1209</v>
      </c>
    </row>
    <row r="272" spans="7:11" x14ac:dyDescent="0.25">
      <c r="G272" s="210" t="s">
        <v>1210</v>
      </c>
    </row>
    <row r="273" spans="7:7" x14ac:dyDescent="0.25">
      <c r="G273" s="209" t="s">
        <v>1180</v>
      </c>
    </row>
    <row r="274" spans="7:7" ht="14.4" x14ac:dyDescent="0.25">
      <c r="G274" s="211"/>
    </row>
    <row r="275" spans="7:7" x14ac:dyDescent="0.25">
      <c r="G275" s="210" t="s">
        <v>286</v>
      </c>
    </row>
    <row r="276" spans="7:7" ht="14.4" x14ac:dyDescent="0.25">
      <c r="G276" s="211"/>
    </row>
    <row r="277" spans="7:7" x14ac:dyDescent="0.25">
      <c r="G277" s="210" t="s">
        <v>1181</v>
      </c>
    </row>
    <row r="278" spans="7:7" ht="14.4" x14ac:dyDescent="0.25">
      <c r="G278" s="25" t="s">
        <v>427</v>
      </c>
    </row>
    <row r="279" spans="7:7" x14ac:dyDescent="0.25">
      <c r="G279" s="210" t="s">
        <v>283</v>
      </c>
    </row>
    <row r="280" spans="7:7" ht="14.4" x14ac:dyDescent="0.25">
      <c r="G280" s="211"/>
    </row>
    <row r="281" spans="7:7" x14ac:dyDescent="0.25">
      <c r="G281" s="209" t="s">
        <v>443</v>
      </c>
    </row>
    <row r="282" spans="7:7" ht="14.4" x14ac:dyDescent="0.25">
      <c r="G282" s="211"/>
    </row>
    <row r="283" spans="7:7" x14ac:dyDescent="0.25">
      <c r="G283" s="210" t="s">
        <v>286</v>
      </c>
    </row>
    <row r="284" spans="7:7" ht="14.4" x14ac:dyDescent="0.25">
      <c r="G284" s="211"/>
    </row>
    <row r="285" spans="7:7" x14ac:dyDescent="0.25">
      <c r="G285" s="210" t="s">
        <v>435</v>
      </c>
    </row>
    <row r="286" spans="7:7" ht="14.4" x14ac:dyDescent="0.25">
      <c r="G286" s="25" t="s">
        <v>427</v>
      </c>
    </row>
    <row r="287" spans="7:7" x14ac:dyDescent="0.25">
      <c r="G287" s="210" t="s">
        <v>283</v>
      </c>
    </row>
    <row r="288" spans="7:7" ht="14.4" x14ac:dyDescent="0.25">
      <c r="G288" s="211"/>
    </row>
    <row r="289" spans="7:10" x14ac:dyDescent="0.25">
      <c r="G289" s="209" t="s">
        <v>264</v>
      </c>
    </row>
    <row r="291" spans="7:10" ht="14.4" x14ac:dyDescent="0.3">
      <c r="G291" s="33" t="s">
        <v>400</v>
      </c>
      <c r="H291" s="33" t="s">
        <v>424</v>
      </c>
      <c r="I291" s="206" t="s">
        <v>417</v>
      </c>
      <c r="J291" s="33" t="s">
        <v>503</v>
      </c>
    </row>
    <row r="292" spans="7:10" x14ac:dyDescent="0.25">
      <c r="G292" s="33" t="s">
        <v>113</v>
      </c>
      <c r="H292" s="33" t="s">
        <v>425</v>
      </c>
      <c r="I292" s="33">
        <v>0</v>
      </c>
      <c r="J292" s="33">
        <v>0</v>
      </c>
    </row>
    <row r="293" spans="7:10" x14ac:dyDescent="0.25">
      <c r="G293" s="33" t="s">
        <v>113</v>
      </c>
      <c r="H293" s="33" t="s">
        <v>425</v>
      </c>
      <c r="I293" s="33">
        <v>2.5262674398576104E-3</v>
      </c>
      <c r="J293" s="33">
        <v>2.5262674398576104E-3</v>
      </c>
    </row>
    <row r="294" spans="7:10" x14ac:dyDescent="0.25">
      <c r="G294" s="33" t="s">
        <v>113</v>
      </c>
      <c r="H294" s="33" t="s">
        <v>425</v>
      </c>
      <c r="I294" s="33">
        <v>6.5337514934289131E-3</v>
      </c>
      <c r="J294" s="33">
        <v>6.5337514934289131E-3</v>
      </c>
    </row>
    <row r="295" spans="7:10" x14ac:dyDescent="0.25">
      <c r="G295" s="33" t="s">
        <v>113</v>
      </c>
      <c r="H295" s="33" t="s">
        <v>425</v>
      </c>
      <c r="I295" s="33">
        <v>7.7991713380453328E-3</v>
      </c>
      <c r="J295" s="33">
        <v>7.7991713380453328E-3</v>
      </c>
    </row>
    <row r="296" spans="7:10" x14ac:dyDescent="0.25">
      <c r="G296" s="33" t="s">
        <v>115</v>
      </c>
      <c r="H296" s="33" t="s">
        <v>426</v>
      </c>
      <c r="I296" s="33">
        <v>0.75470204268346319</v>
      </c>
      <c r="J296" s="33">
        <v>0.45122015588437109</v>
      </c>
    </row>
    <row r="297" spans="7:10" x14ac:dyDescent="0.25">
      <c r="G297" s="33" t="s">
        <v>115</v>
      </c>
      <c r="H297" s="33" t="s">
        <v>426</v>
      </c>
      <c r="I297" s="33">
        <v>0.22136884718701527</v>
      </c>
      <c r="J297" s="33">
        <v>0.14498757771808357</v>
      </c>
    </row>
    <row r="298" spans="7:10" x14ac:dyDescent="0.25">
      <c r="G298" s="33" t="s">
        <v>115</v>
      </c>
      <c r="H298" s="33" t="s">
        <v>426</v>
      </c>
      <c r="I298" s="33">
        <v>0.54042381154289887</v>
      </c>
      <c r="J298" s="33">
        <v>0.34089317937542524</v>
      </c>
    </row>
    <row r="299" spans="7:10" x14ac:dyDescent="0.25">
      <c r="G299" s="33" t="s">
        <v>115</v>
      </c>
      <c r="H299" s="33" t="s">
        <v>426</v>
      </c>
      <c r="I299" s="33">
        <v>0.8700381663792609</v>
      </c>
      <c r="J299" s="33">
        <v>0.57390956120922854</v>
      </c>
    </row>
    <row r="301" spans="7:10" x14ac:dyDescent="0.25">
      <c r="G301" s="209" t="s">
        <v>1211</v>
      </c>
    </row>
    <row r="302" spans="7:10" x14ac:dyDescent="0.25">
      <c r="G302" s="209" t="s">
        <v>243</v>
      </c>
    </row>
    <row r="303" spans="7:10" x14ac:dyDescent="0.25">
      <c r="G303" s="209" t="s">
        <v>244</v>
      </c>
    </row>
    <row r="304" spans="7:10" x14ac:dyDescent="0.25">
      <c r="G304" s="210" t="s">
        <v>1172</v>
      </c>
    </row>
    <row r="305" spans="7:7" x14ac:dyDescent="0.25">
      <c r="G305" s="210" t="s">
        <v>1173</v>
      </c>
    </row>
    <row r="306" spans="7:7" x14ac:dyDescent="0.25">
      <c r="G306" s="210" t="s">
        <v>446</v>
      </c>
    </row>
    <row r="307" spans="7:7" x14ac:dyDescent="0.25">
      <c r="G307" s="210" t="s">
        <v>1174</v>
      </c>
    </row>
    <row r="308" spans="7:7" x14ac:dyDescent="0.25">
      <c r="G308" s="210" t="s">
        <v>1175</v>
      </c>
    </row>
    <row r="309" spans="7:7" x14ac:dyDescent="0.25">
      <c r="G309" s="209" t="s">
        <v>1180</v>
      </c>
    </row>
    <row r="310" spans="7:7" ht="14.4" x14ac:dyDescent="0.25">
      <c r="G310" s="211"/>
    </row>
    <row r="311" spans="7:7" x14ac:dyDescent="0.25">
      <c r="G311" s="210" t="s">
        <v>286</v>
      </c>
    </row>
    <row r="312" spans="7:7" ht="14.4" x14ac:dyDescent="0.25">
      <c r="G312" s="211"/>
    </row>
    <row r="313" spans="7:7" x14ac:dyDescent="0.25">
      <c r="G313" s="210" t="s">
        <v>1181</v>
      </c>
    </row>
    <row r="314" spans="7:7" ht="14.4" x14ac:dyDescent="0.25">
      <c r="G314" s="25" t="s">
        <v>1179</v>
      </c>
    </row>
    <row r="315" spans="7:7" x14ac:dyDescent="0.25">
      <c r="G315" s="210" t="s">
        <v>283</v>
      </c>
    </row>
    <row r="316" spans="7:7" ht="14.4" x14ac:dyDescent="0.25">
      <c r="G316" s="211"/>
    </row>
    <row r="317" spans="7:7" x14ac:dyDescent="0.25">
      <c r="G317" s="209" t="s">
        <v>443</v>
      </c>
    </row>
    <row r="318" spans="7:7" ht="14.4" x14ac:dyDescent="0.25">
      <c r="G318" s="211"/>
    </row>
    <row r="319" spans="7:7" x14ac:dyDescent="0.25">
      <c r="G319" s="210" t="s">
        <v>286</v>
      </c>
    </row>
    <row r="320" spans="7:7" ht="14.4" x14ac:dyDescent="0.25">
      <c r="G320" s="211"/>
    </row>
    <row r="321" spans="7:7" x14ac:dyDescent="0.25">
      <c r="G321" s="210" t="s">
        <v>435</v>
      </c>
    </row>
    <row r="322" spans="7:7" ht="14.4" x14ac:dyDescent="0.25">
      <c r="G322" s="25" t="s">
        <v>1179</v>
      </c>
    </row>
    <row r="323" spans="7:7" x14ac:dyDescent="0.25">
      <c r="G323" s="210" t="s">
        <v>283</v>
      </c>
    </row>
    <row r="324" spans="7:7" ht="14.4" x14ac:dyDescent="0.25">
      <c r="G324" s="211"/>
    </row>
    <row r="325" spans="7:7" x14ac:dyDescent="0.25">
      <c r="G325" s="209" t="s">
        <v>264</v>
      </c>
    </row>
  </sheetData>
  <sortState ref="Z3:AE25">
    <sortCondition ref="Z3:Z25"/>
  </sortState>
  <mergeCells count="1">
    <mergeCell ref="AG1:A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AL26"/>
  <sheetViews>
    <sheetView workbookViewId="0">
      <selection activeCell="B7" sqref="B7"/>
    </sheetView>
  </sheetViews>
  <sheetFormatPr defaultRowHeight="14.4" x14ac:dyDescent="0.3"/>
  <cols>
    <col min="1" max="1" width="31" customWidth="1"/>
    <col min="7" max="7" width="28.44140625" customWidth="1"/>
    <col min="13" max="13" width="11.33203125" bestFit="1" customWidth="1"/>
    <col min="19" max="19" width="33.5546875" customWidth="1"/>
    <col min="20" max="20" width="14" bestFit="1" customWidth="1"/>
    <col min="21" max="21" width="12" bestFit="1" customWidth="1"/>
    <col min="22" max="22" width="6.5546875" bestFit="1" customWidth="1"/>
    <col min="23" max="23" width="12.6640625" bestFit="1" customWidth="1"/>
    <col min="24" max="24" width="12" bestFit="1" customWidth="1"/>
    <col min="25" max="25" width="11.33203125" bestFit="1" customWidth="1"/>
    <col min="31" max="31" width="13" bestFit="1" customWidth="1"/>
    <col min="32" max="32" width="18.5546875" bestFit="1" customWidth="1"/>
    <col min="33" max="33" width="15.33203125" bestFit="1" customWidth="1"/>
    <col min="34" max="34" width="13.33203125" bestFit="1" customWidth="1"/>
    <col min="35" max="35" width="12.88671875" bestFit="1" customWidth="1"/>
    <col min="36" max="36" width="15.88671875" bestFit="1" customWidth="1"/>
    <col min="37" max="37" width="14.6640625" bestFit="1" customWidth="1"/>
    <col min="38" max="38" width="14.88671875" bestFit="1" customWidth="1"/>
  </cols>
  <sheetData>
    <row r="1" spans="1:38" ht="21" x14ac:dyDescent="0.4">
      <c r="A1" s="6" t="s">
        <v>136</v>
      </c>
      <c r="G1" s="6" t="s">
        <v>67</v>
      </c>
      <c r="S1" s="6" t="s">
        <v>66</v>
      </c>
      <c r="AE1" s="6" t="s">
        <v>501</v>
      </c>
      <c r="AF1" s="2"/>
      <c r="AG1" s="2"/>
      <c r="AH1" s="2"/>
      <c r="AI1" s="2"/>
      <c r="AJ1" s="2"/>
      <c r="AK1" s="2"/>
      <c r="AL1" s="2"/>
    </row>
    <row r="2" spans="1:38" x14ac:dyDescent="0.3">
      <c r="A2" s="2" t="s">
        <v>135</v>
      </c>
      <c r="G2" s="2" t="s">
        <v>137</v>
      </c>
      <c r="S2" s="2" t="s">
        <v>167</v>
      </c>
      <c r="AG2" s="215" t="s">
        <v>777</v>
      </c>
      <c r="AH2" s="215"/>
      <c r="AI2" s="215"/>
      <c r="AJ2" s="215" t="s">
        <v>778</v>
      </c>
      <c r="AK2" s="215"/>
      <c r="AL2" s="215"/>
    </row>
    <row r="3" spans="1:38" x14ac:dyDescent="0.3">
      <c r="B3" t="s">
        <v>4</v>
      </c>
      <c r="H3" t="s">
        <v>138</v>
      </c>
      <c r="N3" t="s">
        <v>139</v>
      </c>
      <c r="T3" t="s">
        <v>138</v>
      </c>
      <c r="Z3" t="s">
        <v>139</v>
      </c>
      <c r="AE3" s="2" t="s">
        <v>111</v>
      </c>
      <c r="AF3" s="2" t="s">
        <v>612</v>
      </c>
      <c r="AG3" s="2" t="s">
        <v>613</v>
      </c>
      <c r="AH3" s="2" t="s">
        <v>511</v>
      </c>
      <c r="AI3" s="2" t="s">
        <v>516</v>
      </c>
      <c r="AJ3" s="2" t="s">
        <v>503</v>
      </c>
      <c r="AK3" s="2" t="s">
        <v>504</v>
      </c>
      <c r="AL3" s="2" t="s">
        <v>516</v>
      </c>
    </row>
    <row r="4" spans="1:38" x14ac:dyDescent="0.3">
      <c r="A4" t="s">
        <v>5</v>
      </c>
      <c r="B4" t="s">
        <v>0</v>
      </c>
      <c r="C4" t="s">
        <v>122</v>
      </c>
      <c r="D4" t="s">
        <v>123</v>
      </c>
      <c r="E4" t="s">
        <v>124</v>
      </c>
      <c r="H4" t="s">
        <v>4</v>
      </c>
      <c r="T4" t="s">
        <v>4</v>
      </c>
      <c r="AE4" t="s">
        <v>0</v>
      </c>
      <c r="AF4" t="s">
        <v>614</v>
      </c>
      <c r="AG4" t="s">
        <v>713</v>
      </c>
      <c r="AH4" t="s">
        <v>711</v>
      </c>
      <c r="AI4" t="s">
        <v>618</v>
      </c>
      <c r="AJ4" t="s">
        <v>770</v>
      </c>
      <c r="AK4" s="58" t="s">
        <v>523</v>
      </c>
      <c r="AL4" t="s">
        <v>770</v>
      </c>
    </row>
    <row r="5" spans="1:38" x14ac:dyDescent="0.3">
      <c r="A5" t="s">
        <v>125</v>
      </c>
      <c r="B5">
        <v>16.151187612258941</v>
      </c>
      <c r="C5">
        <v>16.774458739161389</v>
      </c>
      <c r="D5">
        <v>17.198799371556085</v>
      </c>
      <c r="E5">
        <v>19.137117420237693</v>
      </c>
      <c r="G5" t="s">
        <v>5</v>
      </c>
      <c r="H5" t="s">
        <v>0</v>
      </c>
      <c r="I5" t="s">
        <v>122</v>
      </c>
      <c r="J5" t="s">
        <v>123</v>
      </c>
      <c r="K5" t="s">
        <v>124</v>
      </c>
      <c r="L5" t="s">
        <v>140</v>
      </c>
      <c r="N5" t="s">
        <v>0</v>
      </c>
      <c r="O5" t="s">
        <v>122</v>
      </c>
      <c r="P5" t="s">
        <v>123</v>
      </c>
      <c r="Q5" t="s">
        <v>124</v>
      </c>
      <c r="S5" t="s">
        <v>5</v>
      </c>
      <c r="T5" t="s">
        <v>0</v>
      </c>
      <c r="U5" t="s">
        <v>122</v>
      </c>
      <c r="V5" t="s">
        <v>123</v>
      </c>
      <c r="W5" t="s">
        <v>124</v>
      </c>
      <c r="X5" t="s">
        <v>140</v>
      </c>
      <c r="Z5" t="s">
        <v>0</v>
      </c>
      <c r="AA5" t="s">
        <v>122</v>
      </c>
      <c r="AB5" t="s">
        <v>123</v>
      </c>
      <c r="AC5" t="s">
        <v>124</v>
      </c>
      <c r="AE5" t="s">
        <v>492</v>
      </c>
      <c r="AF5" t="s">
        <v>615</v>
      </c>
      <c r="AG5" s="58" t="s">
        <v>523</v>
      </c>
      <c r="AH5" t="s">
        <v>619</v>
      </c>
      <c r="AI5" t="s">
        <v>619</v>
      </c>
      <c r="AJ5" s="58" t="s">
        <v>523</v>
      </c>
      <c r="AK5" s="58" t="s">
        <v>523</v>
      </c>
      <c r="AL5" s="58" t="s">
        <v>523</v>
      </c>
    </row>
    <row r="6" spans="1:38" x14ac:dyDescent="0.3">
      <c r="A6" t="s">
        <v>126</v>
      </c>
      <c r="B6">
        <v>4.0602970518755148</v>
      </c>
      <c r="C6">
        <v>4.3768244091989059</v>
      </c>
      <c r="D6">
        <v>2.8156310631148891</v>
      </c>
      <c r="E6">
        <v>3.2685256291620894</v>
      </c>
      <c r="G6" t="s">
        <v>141</v>
      </c>
      <c r="H6">
        <v>2.3460948697115209</v>
      </c>
      <c r="I6">
        <v>2.3357723098175249</v>
      </c>
      <c r="J6">
        <v>6.8453701152020269E-4</v>
      </c>
      <c r="K6">
        <v>0</v>
      </c>
      <c r="L6">
        <v>1.5737692107096739</v>
      </c>
      <c r="M6" t="s">
        <v>142</v>
      </c>
      <c r="N6">
        <v>1</v>
      </c>
      <c r="O6">
        <v>0.99560010977081026</v>
      </c>
      <c r="P6">
        <v>2.9177720831228545E-4</v>
      </c>
      <c r="Q6">
        <v>0</v>
      </c>
      <c r="S6" t="s">
        <v>157</v>
      </c>
      <c r="T6">
        <v>2.6945729996635265E-3</v>
      </c>
      <c r="U6">
        <v>2.2811421409952581E-2</v>
      </c>
      <c r="V6">
        <v>0</v>
      </c>
      <c r="W6">
        <v>2.9592641522076104E-2</v>
      </c>
      <c r="X6">
        <v>1.3413388024992361E-2</v>
      </c>
      <c r="Y6" s="4" t="s">
        <v>158</v>
      </c>
      <c r="Z6" s="4">
        <v>1</v>
      </c>
      <c r="AA6" s="4">
        <v>8.4656906355111037</v>
      </c>
      <c r="AB6" s="4">
        <v>0</v>
      </c>
      <c r="AC6" s="4">
        <v>10.982312049356748</v>
      </c>
      <c r="AE6" s="4" t="s">
        <v>494</v>
      </c>
      <c r="AF6" t="s">
        <v>616</v>
      </c>
      <c r="AG6" t="s">
        <v>714</v>
      </c>
      <c r="AH6" t="s">
        <v>712</v>
      </c>
      <c r="AI6" t="s">
        <v>620</v>
      </c>
      <c r="AJ6" t="s">
        <v>775</v>
      </c>
      <c r="AK6" t="s">
        <v>773</v>
      </c>
      <c r="AL6" t="s">
        <v>771</v>
      </c>
    </row>
    <row r="7" spans="1:38" x14ac:dyDescent="0.3">
      <c r="A7" t="s">
        <v>127</v>
      </c>
      <c r="B7">
        <v>24</v>
      </c>
      <c r="C7">
        <v>21</v>
      </c>
      <c r="D7">
        <v>12</v>
      </c>
      <c r="E7">
        <v>11</v>
      </c>
      <c r="G7" t="s">
        <v>143</v>
      </c>
      <c r="H7">
        <v>1.8045929679578838</v>
      </c>
      <c r="I7">
        <v>1.8560145604551792</v>
      </c>
      <c r="J7">
        <v>1.2454701748053736E-3</v>
      </c>
      <c r="K7">
        <v>0</v>
      </c>
      <c r="L7">
        <v>1.8442005768123486</v>
      </c>
      <c r="M7" t="s">
        <v>144</v>
      </c>
      <c r="N7">
        <v>0.16399188219793781</v>
      </c>
      <c r="O7">
        <v>0.18149263610709393</v>
      </c>
      <c r="P7">
        <v>1.7695649493755245E-4</v>
      </c>
      <c r="Q7">
        <v>0</v>
      </c>
      <c r="S7" t="s">
        <v>159</v>
      </c>
      <c r="T7">
        <v>6.6861805398667042E-3</v>
      </c>
      <c r="U7">
        <v>3.2886676224003306E-2</v>
      </c>
      <c r="V7">
        <v>0</v>
      </c>
      <c r="W7">
        <v>1.7474195428426476E-2</v>
      </c>
      <c r="X7">
        <v>2.3153253110035084E-2</v>
      </c>
      <c r="Y7" s="4" t="s">
        <v>160</v>
      </c>
      <c r="Z7" s="4">
        <v>0.5290257420973663</v>
      </c>
      <c r="AA7" s="4">
        <v>2.7999690345874422</v>
      </c>
      <c r="AB7" s="4">
        <v>0</v>
      </c>
      <c r="AC7" s="4">
        <v>1.9552887079687136</v>
      </c>
      <c r="AE7" t="s">
        <v>493</v>
      </c>
      <c r="AF7" t="s">
        <v>617</v>
      </c>
      <c r="AG7" s="58" t="s">
        <v>523</v>
      </c>
      <c r="AH7" t="s">
        <v>619</v>
      </c>
      <c r="AI7" t="s">
        <v>619</v>
      </c>
      <c r="AJ7" t="s">
        <v>776</v>
      </c>
      <c r="AK7" t="s">
        <v>774</v>
      </c>
      <c r="AL7" t="s">
        <v>772</v>
      </c>
    </row>
    <row r="8" spans="1:38" x14ac:dyDescent="0.3">
      <c r="A8" t="s">
        <v>128</v>
      </c>
      <c r="B8">
        <v>0.19955279348464819</v>
      </c>
      <c r="C8">
        <v>0.33441590217193651</v>
      </c>
      <c r="D8">
        <v>4.0545021859281927E-3</v>
      </c>
      <c r="E8">
        <v>6.8309306055715892E-3</v>
      </c>
      <c r="G8" t="s">
        <v>145</v>
      </c>
      <c r="H8">
        <v>22</v>
      </c>
      <c r="I8">
        <v>19</v>
      </c>
      <c r="J8">
        <v>9</v>
      </c>
      <c r="K8">
        <v>11</v>
      </c>
      <c r="L8">
        <v>61</v>
      </c>
      <c r="S8" t="s">
        <v>161</v>
      </c>
      <c r="T8">
        <v>22</v>
      </c>
      <c r="U8">
        <v>19</v>
      </c>
      <c r="V8">
        <v>9</v>
      </c>
      <c r="W8">
        <v>11</v>
      </c>
      <c r="X8">
        <v>61</v>
      </c>
      <c r="Y8" s="4"/>
      <c r="Z8" s="4"/>
      <c r="AA8" s="4"/>
      <c r="AB8" s="4"/>
      <c r="AC8" s="4"/>
      <c r="AE8" t="s">
        <v>779</v>
      </c>
      <c r="AF8" s="4"/>
    </row>
    <row r="9" spans="1:38" x14ac:dyDescent="0.3">
      <c r="A9" t="s">
        <v>129</v>
      </c>
      <c r="B9">
        <v>0.16811725577102868</v>
      </c>
      <c r="C9">
        <v>0.24154993305995581</v>
      </c>
      <c r="D9">
        <v>3.6150484705056466E-3</v>
      </c>
      <c r="E9">
        <v>3.7476498664477578E-3</v>
      </c>
      <c r="G9" t="s">
        <v>146</v>
      </c>
      <c r="H9">
        <v>0.27808962224802924</v>
      </c>
      <c r="I9">
        <v>0.32512590132596303</v>
      </c>
      <c r="J9">
        <v>6.6371897816701608E-2</v>
      </c>
      <c r="K9">
        <v>6.8653659409783921E-2</v>
      </c>
      <c r="L9">
        <v>0.22373608440176854</v>
      </c>
      <c r="M9" t="s">
        <v>147</v>
      </c>
      <c r="N9">
        <v>1</v>
      </c>
      <c r="O9">
        <v>1.1691407205263558</v>
      </c>
      <c r="P9">
        <v>0.23867089062929592</v>
      </c>
      <c r="Q9">
        <v>0.24687602095611985</v>
      </c>
      <c r="S9" t="s">
        <v>162</v>
      </c>
      <c r="T9">
        <v>0</v>
      </c>
      <c r="U9">
        <v>2.5919680720391934E-2</v>
      </c>
      <c r="V9">
        <v>0</v>
      </c>
      <c r="W9">
        <v>4.6662104641566088E-2</v>
      </c>
      <c r="X9">
        <v>1.6487821061388096E-2</v>
      </c>
      <c r="Y9" s="4" t="s">
        <v>163</v>
      </c>
      <c r="Z9" s="4">
        <v>0</v>
      </c>
      <c r="AA9" s="4">
        <v>9.6192163744046066</v>
      </c>
      <c r="AB9" s="4">
        <v>0</v>
      </c>
      <c r="AC9" s="4">
        <v>17.317068287774287</v>
      </c>
      <c r="AE9" s="4"/>
    </row>
    <row r="10" spans="1:38" x14ac:dyDescent="0.3">
      <c r="A10" t="s">
        <v>130</v>
      </c>
      <c r="B10">
        <v>24</v>
      </c>
      <c r="C10">
        <v>21</v>
      </c>
      <c r="D10">
        <v>12</v>
      </c>
      <c r="E10">
        <v>11</v>
      </c>
      <c r="G10" t="s">
        <v>148</v>
      </c>
      <c r="H10">
        <v>0.11755562622538265</v>
      </c>
      <c r="I10">
        <v>0.13789694561273161</v>
      </c>
      <c r="J10">
        <v>3.6707026588746E-2</v>
      </c>
      <c r="K10">
        <v>3.7325476003105082E-2</v>
      </c>
      <c r="L10">
        <v>0.15302164849683339</v>
      </c>
      <c r="M10" t="s">
        <v>149</v>
      </c>
      <c r="N10">
        <v>9.0125418993630135E-2</v>
      </c>
      <c r="O10">
        <v>0.11376091175397307</v>
      </c>
      <c r="P10">
        <v>4.3999036823707691E-2</v>
      </c>
      <c r="Q10">
        <v>4.0469163738385487E-2</v>
      </c>
      <c r="S10" t="s">
        <v>164</v>
      </c>
      <c r="T10">
        <v>0</v>
      </c>
      <c r="U10">
        <v>5.0001352849243057E-2</v>
      </c>
      <c r="V10">
        <v>0</v>
      </c>
      <c r="W10">
        <v>2.9178706776621374E-2</v>
      </c>
      <c r="X10">
        <v>3.5035529784854899E-2</v>
      </c>
      <c r="Y10" s="4" t="s">
        <v>165</v>
      </c>
      <c r="Z10" s="4">
        <v>0</v>
      </c>
      <c r="AA10" s="4">
        <v>4.2571112602488057</v>
      </c>
      <c r="AB10" s="4">
        <v>0</v>
      </c>
      <c r="AC10" s="4">
        <v>3.2649741218211532</v>
      </c>
      <c r="AE10" s="58" t="s">
        <v>523</v>
      </c>
    </row>
    <row r="11" spans="1:38" x14ac:dyDescent="0.3">
      <c r="A11" t="s">
        <v>131</v>
      </c>
      <c r="B11">
        <v>0.82880466510182105</v>
      </c>
      <c r="C11">
        <v>0.95510138850877913</v>
      </c>
      <c r="D11">
        <v>0.81280267611402679</v>
      </c>
      <c r="E11">
        <v>0.98549755723554244</v>
      </c>
      <c r="G11" t="s">
        <v>150</v>
      </c>
      <c r="H11">
        <v>22</v>
      </c>
      <c r="I11">
        <v>19</v>
      </c>
      <c r="J11">
        <v>9</v>
      </c>
      <c r="K11">
        <v>11</v>
      </c>
      <c r="L11">
        <v>61</v>
      </c>
      <c r="S11" t="s">
        <v>166</v>
      </c>
      <c r="T11">
        <v>22</v>
      </c>
      <c r="U11">
        <v>19</v>
      </c>
      <c r="V11">
        <v>9</v>
      </c>
      <c r="W11">
        <v>11</v>
      </c>
      <c r="X11">
        <v>61</v>
      </c>
      <c r="AE11" s="4" t="s">
        <v>0</v>
      </c>
      <c r="AF11">
        <v>0.19955279348464819</v>
      </c>
      <c r="AG11" s="51">
        <v>2.3460948697115209</v>
      </c>
      <c r="AH11" s="51">
        <v>0.27808962224802924</v>
      </c>
      <c r="AI11" s="51">
        <v>2.6241844919595496</v>
      </c>
      <c r="AJ11" s="56">
        <v>2.6945729996635265E-3</v>
      </c>
      <c r="AK11" s="56">
        <v>0</v>
      </c>
      <c r="AL11" s="56">
        <v>2.6945729996635265E-3</v>
      </c>
    </row>
    <row r="12" spans="1:38" x14ac:dyDescent="0.3">
      <c r="A12" t="s">
        <v>132</v>
      </c>
      <c r="B12">
        <v>3.4316791132999236E-2</v>
      </c>
      <c r="C12">
        <v>5.2710516778988747E-2</v>
      </c>
      <c r="D12">
        <v>1.04357460378999E-3</v>
      </c>
      <c r="E12">
        <v>1.1299589502393398E-3</v>
      </c>
      <c r="G12" t="s">
        <v>152</v>
      </c>
      <c r="H12">
        <v>2.6241844919595496</v>
      </c>
      <c r="I12">
        <v>2.6608982111434876</v>
      </c>
      <c r="J12">
        <v>6.7056434828221823E-2</v>
      </c>
      <c r="K12">
        <v>6.8653659409783921E-2</v>
      </c>
      <c r="L12">
        <v>1.7975052951114427</v>
      </c>
      <c r="M12" s="3" t="s">
        <v>153</v>
      </c>
      <c r="N12" s="3">
        <v>1</v>
      </c>
      <c r="O12" s="3">
        <v>1.013990525169411</v>
      </c>
      <c r="P12" s="3">
        <v>2.5553247126366852E-2</v>
      </c>
      <c r="Q12" s="3">
        <v>2.6161902724498753E-2</v>
      </c>
      <c r="S12" t="s">
        <v>152</v>
      </c>
      <c r="T12">
        <v>2.6945729996635265E-3</v>
      </c>
      <c r="U12">
        <v>4.8731102130344511E-2</v>
      </c>
      <c r="V12">
        <v>0</v>
      </c>
      <c r="W12">
        <v>7.6254746163642195E-2</v>
      </c>
      <c r="X12">
        <v>2.9901209086380446E-2</v>
      </c>
      <c r="Y12" s="1" t="s">
        <v>457</v>
      </c>
      <c r="Z12" s="1">
        <v>1</v>
      </c>
      <c r="AA12" s="1">
        <v>18.08490700991571</v>
      </c>
      <c r="AB12" s="1">
        <v>0</v>
      </c>
      <c r="AC12" s="1">
        <v>28.299380337131037</v>
      </c>
      <c r="AF12">
        <v>3.4316791132999236E-2</v>
      </c>
      <c r="AG12" s="51">
        <v>0.38474051349891797</v>
      </c>
      <c r="AH12" s="51">
        <v>2.5062943722883965E-2</v>
      </c>
      <c r="AI12" s="51">
        <v>0.39486438886686576</v>
      </c>
      <c r="AJ12" s="56">
        <v>1.4254984807825235E-3</v>
      </c>
      <c r="AK12" s="56">
        <v>0</v>
      </c>
      <c r="AL12" s="56">
        <v>1.4254984807825235E-3</v>
      </c>
    </row>
    <row r="13" spans="1:38" x14ac:dyDescent="0.3">
      <c r="A13" s="5" t="s">
        <v>133</v>
      </c>
      <c r="B13" s="5">
        <v>1</v>
      </c>
      <c r="C13" s="5">
        <v>1.6758267139851564</v>
      </c>
      <c r="D13" s="5">
        <v>2.031794251098825E-2</v>
      </c>
      <c r="E13" s="5">
        <v>3.4231195095232279E-2</v>
      </c>
      <c r="G13" t="s">
        <v>154</v>
      </c>
      <c r="H13">
        <v>1.8520781525341943</v>
      </c>
      <c r="I13">
        <v>1.8152276205820039</v>
      </c>
      <c r="J13">
        <v>3.7021641472218675E-2</v>
      </c>
      <c r="K13">
        <v>3.7325476003105082E-2</v>
      </c>
      <c r="L13">
        <v>1.9165787083481753</v>
      </c>
      <c r="M13" s="3" t="s">
        <v>155</v>
      </c>
      <c r="N13" s="3">
        <v>0.1504712759627696</v>
      </c>
      <c r="O13" s="3">
        <v>0.15869378772487361</v>
      </c>
      <c r="P13" s="3">
        <v>4.7026217841075668E-3</v>
      </c>
      <c r="Q13" s="3">
        <v>4.2885911761095562E-3</v>
      </c>
      <c r="S13" t="s">
        <v>154</v>
      </c>
      <c r="T13">
        <v>6.6861805398667042E-3</v>
      </c>
      <c r="U13">
        <v>8.0777340134169651E-2</v>
      </c>
      <c r="V13">
        <v>0</v>
      </c>
      <c r="W13">
        <v>4.3697094752336386E-2</v>
      </c>
      <c r="X13">
        <v>5.6595911672454091E-2</v>
      </c>
      <c r="Y13" s="1" t="s">
        <v>480</v>
      </c>
      <c r="Z13" s="1">
        <v>0.5290257420973663</v>
      </c>
      <c r="AA13" s="1">
        <v>6.8773764040931775</v>
      </c>
      <c r="AB13" s="1">
        <v>0</v>
      </c>
      <c r="AC13" s="1">
        <v>4.8895204526149696</v>
      </c>
      <c r="AE13" s="4" t="s">
        <v>492</v>
      </c>
      <c r="AF13">
        <v>4.0545021859281927E-3</v>
      </c>
      <c r="AG13" s="51">
        <v>6.8453701152020269E-4</v>
      </c>
      <c r="AH13" s="51">
        <v>6.6371897816701608E-2</v>
      </c>
      <c r="AI13" s="51">
        <v>6.7056434828221823E-2</v>
      </c>
      <c r="AJ13" s="56">
        <v>0</v>
      </c>
      <c r="AK13" s="56">
        <v>0</v>
      </c>
      <c r="AL13" s="56">
        <v>0</v>
      </c>
    </row>
    <row r="14" spans="1:38" x14ac:dyDescent="0.3">
      <c r="A14" s="5" t="s">
        <v>134</v>
      </c>
      <c r="B14" s="5">
        <v>0.17196848279470095</v>
      </c>
      <c r="C14" s="5">
        <v>0.26414321673248753</v>
      </c>
      <c r="D14" s="5">
        <v>5.2295665000062922E-3</v>
      </c>
      <c r="E14" s="5">
        <v>5.6624561876968604E-3</v>
      </c>
      <c r="G14" t="s">
        <v>156</v>
      </c>
      <c r="H14">
        <v>22</v>
      </c>
      <c r="I14">
        <v>19</v>
      </c>
      <c r="J14">
        <v>9</v>
      </c>
      <c r="K14">
        <v>11</v>
      </c>
      <c r="L14">
        <v>61</v>
      </c>
      <c r="S14" t="s">
        <v>156</v>
      </c>
      <c r="T14">
        <v>22</v>
      </c>
      <c r="U14">
        <v>19</v>
      </c>
      <c r="V14">
        <v>9</v>
      </c>
      <c r="W14">
        <v>11</v>
      </c>
      <c r="X14">
        <v>61</v>
      </c>
      <c r="AF14">
        <v>1.04357460378999E-3</v>
      </c>
      <c r="AG14" s="51">
        <v>4.1515672493512454E-4</v>
      </c>
      <c r="AH14" s="51">
        <v>1.2235675529581999E-2</v>
      </c>
      <c r="AI14" s="51">
        <v>1.2340547157406226E-2</v>
      </c>
      <c r="AJ14" s="56">
        <v>0</v>
      </c>
      <c r="AK14" s="56">
        <v>0</v>
      </c>
      <c r="AL14" s="56">
        <v>0</v>
      </c>
    </row>
    <row r="15" spans="1:38" x14ac:dyDescent="0.3">
      <c r="G15" t="s">
        <v>151</v>
      </c>
      <c r="H15">
        <v>0.38474051349891797</v>
      </c>
      <c r="I15">
        <v>0.42579894246127303</v>
      </c>
      <c r="J15">
        <v>4.1515672493512454E-4</v>
      </c>
      <c r="K15">
        <v>0</v>
      </c>
      <c r="S15" t="s">
        <v>481</v>
      </c>
      <c r="T15">
        <v>1.4254984807825235E-3</v>
      </c>
      <c r="U15">
        <v>7.544720960493273E-3</v>
      </c>
      <c r="V15">
        <v>0</v>
      </c>
      <c r="W15">
        <v>5.2686681590394776E-3</v>
      </c>
      <c r="AE15" s="4" t="s">
        <v>494</v>
      </c>
      <c r="AF15">
        <v>0.33441590217193651</v>
      </c>
      <c r="AG15" s="51">
        <v>2.3357723098175249</v>
      </c>
      <c r="AH15" s="51">
        <v>0.32512590132596303</v>
      </c>
      <c r="AI15" s="51">
        <v>2.6608982111434876</v>
      </c>
      <c r="AJ15" s="56">
        <v>2.2811421409952581E-2</v>
      </c>
      <c r="AK15" s="56">
        <v>2.5919680720391934E-2</v>
      </c>
      <c r="AL15" s="56">
        <v>4.8731102130344511E-2</v>
      </c>
    </row>
    <row r="16" spans="1:38" x14ac:dyDescent="0.3">
      <c r="G16" t="s">
        <v>151</v>
      </c>
      <c r="H16">
        <v>2.5062943722883965E-2</v>
      </c>
      <c r="I16">
        <v>3.163572897625376E-2</v>
      </c>
      <c r="J16">
        <v>1.2235675529581999E-2</v>
      </c>
      <c r="K16">
        <v>1.1254054456701263E-2</v>
      </c>
      <c r="S16" t="s">
        <v>482</v>
      </c>
      <c r="T16">
        <v>0</v>
      </c>
      <c r="U16">
        <v>1.147109705843E-2</v>
      </c>
      <c r="V16">
        <v>0</v>
      </c>
      <c r="W16">
        <v>8.7977111132594137E-3</v>
      </c>
      <c r="AF16">
        <v>5.2710516778988747E-2</v>
      </c>
      <c r="AG16" s="51">
        <v>0.42579894246127303</v>
      </c>
      <c r="AH16" s="51">
        <v>3.163572897625376E-2</v>
      </c>
      <c r="AI16" s="51">
        <v>0.41644177671793403</v>
      </c>
      <c r="AJ16" s="56">
        <v>7.544720960493273E-3</v>
      </c>
      <c r="AK16" s="56">
        <v>1.147109705843E-2</v>
      </c>
      <c r="AL16" s="56">
        <v>1.8531592766992511E-2</v>
      </c>
    </row>
    <row r="17" spans="7:38" x14ac:dyDescent="0.3">
      <c r="G17" t="s">
        <v>151</v>
      </c>
      <c r="H17">
        <v>0.39486438886686576</v>
      </c>
      <c r="I17">
        <v>0.41644177671793403</v>
      </c>
      <c r="J17">
        <v>1.2340547157406226E-2</v>
      </c>
      <c r="K17">
        <v>1.1254054456701263E-2</v>
      </c>
      <c r="S17" t="s">
        <v>483</v>
      </c>
      <c r="T17">
        <v>1.4254984807825235E-3</v>
      </c>
      <c r="U17">
        <v>1.8531592766992511E-2</v>
      </c>
      <c r="V17">
        <v>0</v>
      </c>
      <c r="W17">
        <v>1.3175169792918884E-2</v>
      </c>
      <c r="AE17" s="4" t="s">
        <v>493</v>
      </c>
      <c r="AF17">
        <v>6.8309306055715892E-3</v>
      </c>
      <c r="AG17" s="51">
        <v>0</v>
      </c>
      <c r="AH17" s="51">
        <v>6.8653659409783921E-2</v>
      </c>
      <c r="AI17" s="51">
        <v>6.8653659409783921E-2</v>
      </c>
      <c r="AJ17" s="56">
        <v>2.9592641522076104E-2</v>
      </c>
      <c r="AK17" s="56">
        <v>4.6662104641566088E-2</v>
      </c>
      <c r="AL17" s="56">
        <v>7.6254746163642195E-2</v>
      </c>
    </row>
    <row r="18" spans="7:38" x14ac:dyDescent="0.3">
      <c r="AF18">
        <v>1.1299589502393398E-3</v>
      </c>
      <c r="AG18" s="51">
        <v>0</v>
      </c>
      <c r="AH18" s="51">
        <v>1.1254054456701263E-2</v>
      </c>
      <c r="AI18" s="51">
        <v>1.1254054456701263E-2</v>
      </c>
      <c r="AJ18" s="56">
        <v>5.2686681590394776E-3</v>
      </c>
      <c r="AK18" s="56">
        <v>8.7977111132594137E-3</v>
      </c>
      <c r="AL18" s="56">
        <v>1.3175169792918884E-2</v>
      </c>
    </row>
    <row r="21" spans="7:38" x14ac:dyDescent="0.3">
      <c r="AE21" s="56"/>
      <c r="AF21" s="56"/>
      <c r="AG21" s="56"/>
      <c r="AH21" s="56"/>
    </row>
    <row r="22" spans="7:38" x14ac:dyDescent="0.3">
      <c r="AE22" s="56"/>
      <c r="AF22" s="56"/>
      <c r="AG22" s="56"/>
      <c r="AH22" s="56"/>
    </row>
    <row r="23" spans="7:38" x14ac:dyDescent="0.3">
      <c r="AE23" s="56"/>
      <c r="AF23" s="56"/>
      <c r="AG23" s="56"/>
      <c r="AH23" s="56"/>
    </row>
    <row r="24" spans="7:38" x14ac:dyDescent="0.3">
      <c r="AE24" s="56"/>
      <c r="AF24" s="56"/>
      <c r="AG24" s="56"/>
      <c r="AH24" s="56"/>
    </row>
    <row r="25" spans="7:38" x14ac:dyDescent="0.3">
      <c r="AE25" s="56"/>
      <c r="AF25" s="56"/>
      <c r="AG25" s="56"/>
      <c r="AH25" s="56"/>
    </row>
    <row r="26" spans="7:38" x14ac:dyDescent="0.3">
      <c r="AE26" s="56"/>
      <c r="AF26" s="56"/>
      <c r="AG26" s="56"/>
      <c r="AH26" s="56"/>
    </row>
  </sheetData>
  <mergeCells count="2">
    <mergeCell ref="AJ2:AL2"/>
    <mergeCell ref="AG2:AI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H70"/>
  <sheetViews>
    <sheetView topLeftCell="A31" workbookViewId="0">
      <selection activeCell="U37" sqref="U37"/>
    </sheetView>
  </sheetViews>
  <sheetFormatPr defaultColWidth="9.109375" defaultRowHeight="12.6" x14ac:dyDescent="0.2"/>
  <cols>
    <col min="1" max="1" width="13.88671875" style="88" customWidth="1"/>
    <col min="2" max="2" width="9" style="88" customWidth="1"/>
    <col min="3" max="3" width="10.109375" style="88" bestFit="1" customWidth="1"/>
    <col min="4" max="4" width="12.5546875" style="88" bestFit="1" customWidth="1"/>
    <col min="5" max="5" width="7.5546875" style="89" bestFit="1" customWidth="1"/>
    <col min="6" max="6" width="12.44140625" style="89" bestFit="1" customWidth="1"/>
    <col min="7" max="12" width="9.109375" style="66"/>
    <col min="13" max="13" width="30.33203125" style="66" bestFit="1" customWidth="1"/>
    <col min="14" max="16384" width="9.109375" style="66"/>
  </cols>
  <sheetData>
    <row r="1" spans="1:34" s="9" customFormat="1" x14ac:dyDescent="0.2">
      <c r="A1" s="23" t="s">
        <v>396</v>
      </c>
      <c r="I1" s="10"/>
    </row>
    <row r="2" spans="1:34" ht="27" x14ac:dyDescent="0.3">
      <c r="A2" s="65" t="s">
        <v>329</v>
      </c>
      <c r="B2" s="65" t="s">
        <v>174</v>
      </c>
      <c r="C2" s="65" t="s">
        <v>330</v>
      </c>
      <c r="D2" s="65" t="s">
        <v>111</v>
      </c>
      <c r="E2" s="27" t="s">
        <v>331</v>
      </c>
      <c r="F2" s="27" t="s">
        <v>136</v>
      </c>
      <c r="H2" s="11" t="s">
        <v>332</v>
      </c>
      <c r="K2" s="67"/>
      <c r="R2" s="65" t="s">
        <v>111</v>
      </c>
      <c r="S2" s="27" t="s">
        <v>136</v>
      </c>
      <c r="U2" s="65" t="s">
        <v>111</v>
      </c>
      <c r="V2" s="27" t="s">
        <v>136</v>
      </c>
      <c r="X2" s="65" t="s">
        <v>111</v>
      </c>
      <c r="Y2" s="27" t="s">
        <v>136</v>
      </c>
      <c r="AA2" s="65" t="s">
        <v>111</v>
      </c>
      <c r="AB2" s="27" t="s">
        <v>136</v>
      </c>
      <c r="AD2" s="65" t="s">
        <v>111</v>
      </c>
      <c r="AE2" s="27" t="s">
        <v>136</v>
      </c>
      <c r="AG2" s="65" t="s">
        <v>111</v>
      </c>
      <c r="AH2" s="27" t="s">
        <v>136</v>
      </c>
    </row>
    <row r="3" spans="1:34" ht="13.2" x14ac:dyDescent="0.25">
      <c r="A3" s="68">
        <v>1</v>
      </c>
      <c r="B3" s="68" t="s">
        <v>177</v>
      </c>
      <c r="C3" s="68" t="s">
        <v>177</v>
      </c>
      <c r="D3" s="68" t="s">
        <v>0</v>
      </c>
      <c r="E3" s="28">
        <v>13.284490347490342</v>
      </c>
      <c r="F3" s="29">
        <v>3.8310968632321786E-2</v>
      </c>
      <c r="H3" s="69"/>
      <c r="K3" s="70"/>
      <c r="R3" s="68" t="s">
        <v>123</v>
      </c>
      <c r="S3" s="29">
        <v>1.4965555987708631E-3</v>
      </c>
      <c r="U3" s="68" t="s">
        <v>123</v>
      </c>
      <c r="V3" s="29">
        <v>1.4965555987708631E-3</v>
      </c>
      <c r="X3" s="68" t="s">
        <v>123</v>
      </c>
      <c r="Y3" s="29">
        <v>1.4965555987708631E-3</v>
      </c>
      <c r="AA3" s="68" t="s">
        <v>124</v>
      </c>
      <c r="AB3" s="29">
        <v>1.0583886850219508E-2</v>
      </c>
      <c r="AD3" s="68" t="s">
        <v>124</v>
      </c>
      <c r="AE3" s="29">
        <v>1.0583886850219508E-2</v>
      </c>
      <c r="AG3" s="68" t="s">
        <v>122</v>
      </c>
      <c r="AH3" s="29">
        <v>7.1513099927610943E-2</v>
      </c>
    </row>
    <row r="4" spans="1:34" ht="13.2" x14ac:dyDescent="0.25">
      <c r="A4" s="68">
        <v>2</v>
      </c>
      <c r="B4" s="68" t="s">
        <v>333</v>
      </c>
      <c r="C4" s="68" t="s">
        <v>185</v>
      </c>
      <c r="D4" s="68" t="s">
        <v>123</v>
      </c>
      <c r="E4" s="28">
        <v>17.57228487804878</v>
      </c>
      <c r="F4" s="29">
        <v>1.4965555987708631E-3</v>
      </c>
      <c r="H4" s="69" t="s">
        <v>334</v>
      </c>
      <c r="R4" s="68" t="s">
        <v>123</v>
      </c>
      <c r="S4" s="29">
        <v>2.6789430209431613E-3</v>
      </c>
      <c r="U4" s="68" t="s">
        <v>123</v>
      </c>
      <c r="V4" s="29">
        <v>2.6789430209431613E-3</v>
      </c>
      <c r="X4" s="68" t="s">
        <v>123</v>
      </c>
      <c r="Y4" s="29">
        <v>2.6789430209431613E-3</v>
      </c>
      <c r="AA4" s="68" t="s">
        <v>124</v>
      </c>
      <c r="AB4" s="29">
        <v>2.3140890195853694E-3</v>
      </c>
      <c r="AD4" s="68" t="s">
        <v>124</v>
      </c>
      <c r="AE4" s="29">
        <v>2.3140890195853694E-3</v>
      </c>
      <c r="AG4" s="68" t="s">
        <v>122</v>
      </c>
      <c r="AH4" s="29">
        <v>0.27813858637216482</v>
      </c>
    </row>
    <row r="5" spans="1:34" ht="13.2" x14ac:dyDescent="0.25">
      <c r="A5" s="68">
        <v>3</v>
      </c>
      <c r="B5" s="68" t="s">
        <v>333</v>
      </c>
      <c r="C5" s="68" t="s">
        <v>191</v>
      </c>
      <c r="D5" s="68" t="s">
        <v>124</v>
      </c>
      <c r="E5" s="28">
        <v>13.558761622156286</v>
      </c>
      <c r="F5" s="29">
        <v>1.0583886850219508E-2</v>
      </c>
      <c r="H5" s="69" t="s">
        <v>243</v>
      </c>
      <c r="R5" s="68" t="s">
        <v>123</v>
      </c>
      <c r="S5" s="29">
        <v>1.1461829180565732E-3</v>
      </c>
      <c r="U5" s="68" t="s">
        <v>123</v>
      </c>
      <c r="V5" s="29">
        <v>1.1461829180565732E-3</v>
      </c>
      <c r="X5" s="68" t="s">
        <v>123</v>
      </c>
      <c r="Y5" s="29">
        <v>1.1461829180565732E-3</v>
      </c>
      <c r="AA5" s="68" t="s">
        <v>124</v>
      </c>
      <c r="AB5" s="29">
        <v>8.5651484997687584E-4</v>
      </c>
      <c r="AD5" s="68" t="s">
        <v>124</v>
      </c>
      <c r="AE5" s="29">
        <v>8.5651484997687584E-4</v>
      </c>
      <c r="AG5" s="68" t="s">
        <v>122</v>
      </c>
      <c r="AH5" s="29">
        <v>0.22703514783592998</v>
      </c>
    </row>
    <row r="6" spans="1:34" ht="13.2" x14ac:dyDescent="0.25">
      <c r="A6" s="68">
        <v>4</v>
      </c>
      <c r="B6" s="68" t="s">
        <v>335</v>
      </c>
      <c r="C6" s="68" t="s">
        <v>185</v>
      </c>
      <c r="D6" s="68" t="s">
        <v>124</v>
      </c>
      <c r="E6" s="28">
        <v>19.475233097880935</v>
      </c>
      <c r="F6" s="29">
        <v>2.3140890195853694E-3</v>
      </c>
      <c r="H6" s="69" t="s">
        <v>244</v>
      </c>
      <c r="R6" s="68" t="s">
        <v>123</v>
      </c>
      <c r="S6" s="29">
        <v>8.2100041166279867E-3</v>
      </c>
      <c r="U6" s="68" t="s">
        <v>123</v>
      </c>
      <c r="V6" s="29">
        <v>8.2100041166279867E-3</v>
      </c>
      <c r="X6" s="68" t="s">
        <v>123</v>
      </c>
      <c r="Y6" s="29">
        <v>8.2100041166279867E-3</v>
      </c>
      <c r="AA6" s="68" t="s">
        <v>124</v>
      </c>
      <c r="AB6" s="29">
        <v>1.403844879826909E-2</v>
      </c>
      <c r="AD6" s="68" t="s">
        <v>124</v>
      </c>
      <c r="AE6" s="29">
        <v>1.403844879826909E-2</v>
      </c>
      <c r="AG6" s="68" t="s">
        <v>122</v>
      </c>
      <c r="AH6" s="29">
        <v>0.61467071110340743</v>
      </c>
    </row>
    <row r="7" spans="1:34" ht="13.2" x14ac:dyDescent="0.25">
      <c r="A7" s="68">
        <v>5</v>
      </c>
      <c r="B7" s="68" t="s">
        <v>335</v>
      </c>
      <c r="C7" s="68" t="s">
        <v>191</v>
      </c>
      <c r="D7" s="68" t="s">
        <v>124</v>
      </c>
      <c r="E7" s="28">
        <v>23.075802874743317</v>
      </c>
      <c r="F7" s="29">
        <v>8.5651484997687584E-4</v>
      </c>
      <c r="H7" s="71" t="s">
        <v>336</v>
      </c>
      <c r="R7" s="68" t="s">
        <v>123</v>
      </c>
      <c r="S7" s="29">
        <v>1.1855738112271891E-2</v>
      </c>
      <c r="U7" s="68" t="s">
        <v>123</v>
      </c>
      <c r="V7" s="29">
        <v>1.1855738112271891E-2</v>
      </c>
      <c r="X7" s="68" t="s">
        <v>123</v>
      </c>
      <c r="Y7" s="29">
        <v>1.1855738112271891E-2</v>
      </c>
      <c r="AA7" s="68" t="s">
        <v>124</v>
      </c>
      <c r="AB7" s="29">
        <v>1.0211530122482377E-2</v>
      </c>
      <c r="AD7" s="68" t="s">
        <v>124</v>
      </c>
      <c r="AE7" s="29">
        <v>1.0211530122482377E-2</v>
      </c>
      <c r="AG7" s="68" t="s">
        <v>122</v>
      </c>
      <c r="AH7" s="29">
        <v>0.2885236611002579</v>
      </c>
    </row>
    <row r="8" spans="1:34" ht="13.2" x14ac:dyDescent="0.25">
      <c r="A8" s="68">
        <v>6</v>
      </c>
      <c r="B8" s="68" t="s">
        <v>177</v>
      </c>
      <c r="C8" s="68" t="s">
        <v>177</v>
      </c>
      <c r="D8" s="68" t="s">
        <v>122</v>
      </c>
      <c r="E8" s="28">
        <v>21.154863636363643</v>
      </c>
      <c r="F8" s="29">
        <v>7.1513099927610943E-2</v>
      </c>
      <c r="H8" s="71" t="s">
        <v>337</v>
      </c>
      <c r="R8" s="68" t="s">
        <v>123</v>
      </c>
      <c r="S8" s="29">
        <v>8.8104932587415846E-3</v>
      </c>
      <c r="U8" s="68" t="s">
        <v>123</v>
      </c>
      <c r="V8" s="29">
        <v>8.8104932587415846E-3</v>
      </c>
      <c r="X8" s="68" t="s">
        <v>123</v>
      </c>
      <c r="Y8" s="29">
        <v>8.8104932587415846E-3</v>
      </c>
      <c r="AA8" s="68" t="s">
        <v>124</v>
      </c>
      <c r="AB8" s="29">
        <v>6.1239287716053116E-3</v>
      </c>
      <c r="AD8" s="68" t="s">
        <v>124</v>
      </c>
      <c r="AE8" s="29">
        <v>6.1239287716053116E-3</v>
      </c>
      <c r="AG8" s="68" t="s">
        <v>122</v>
      </c>
      <c r="AH8" s="29">
        <v>0.45381564410787056</v>
      </c>
    </row>
    <row r="9" spans="1:34" ht="13.2" x14ac:dyDescent="0.25">
      <c r="A9" s="68">
        <v>7</v>
      </c>
      <c r="B9" s="68" t="s">
        <v>177</v>
      </c>
      <c r="C9" s="68" t="s">
        <v>177</v>
      </c>
      <c r="D9" s="68" t="s">
        <v>124</v>
      </c>
      <c r="E9" s="28">
        <v>26.063685508735873</v>
      </c>
      <c r="F9" s="29">
        <v>1.403844879826909E-2</v>
      </c>
      <c r="H9" s="71" t="s">
        <v>338</v>
      </c>
      <c r="R9" s="68" t="s">
        <v>123</v>
      </c>
      <c r="S9" s="29">
        <v>3.3194686886269912E-6</v>
      </c>
      <c r="U9" s="68" t="s">
        <v>123</v>
      </c>
      <c r="V9" s="29">
        <v>3.3194686886269912E-6</v>
      </c>
      <c r="X9" s="68" t="s">
        <v>123</v>
      </c>
      <c r="Y9" s="29">
        <v>3.3194686886269912E-6</v>
      </c>
      <c r="AA9" s="68" t="s">
        <v>124</v>
      </c>
      <c r="AB9" s="29">
        <v>4.6396094928572162E-3</v>
      </c>
      <c r="AD9" s="68" t="s">
        <v>124</v>
      </c>
      <c r="AE9" s="29">
        <v>4.6396094928572162E-3</v>
      </c>
      <c r="AG9" s="68" t="s">
        <v>122</v>
      </c>
      <c r="AH9" s="29">
        <v>9.1632170575580846E-2</v>
      </c>
    </row>
    <row r="10" spans="1:34" ht="13.2" x14ac:dyDescent="0.25">
      <c r="A10" s="68">
        <v>8</v>
      </c>
      <c r="B10" s="68" t="s">
        <v>335</v>
      </c>
      <c r="C10" s="68" t="s">
        <v>185</v>
      </c>
      <c r="D10" s="68" t="s">
        <v>124</v>
      </c>
      <c r="E10" s="28">
        <v>18.960179435483873</v>
      </c>
      <c r="F10" s="29">
        <v>1.0211530122482377E-2</v>
      </c>
      <c r="H10" s="71" t="s">
        <v>339</v>
      </c>
      <c r="R10" s="68" t="s">
        <v>123</v>
      </c>
      <c r="S10" s="29">
        <v>3.5127148495542149E-3</v>
      </c>
      <c r="U10" s="68" t="s">
        <v>123</v>
      </c>
      <c r="V10" s="29">
        <v>3.5127148495542149E-3</v>
      </c>
      <c r="X10" s="68" t="s">
        <v>123</v>
      </c>
      <c r="Y10" s="29">
        <v>3.5127148495542149E-3</v>
      </c>
      <c r="AA10" s="68" t="s">
        <v>124</v>
      </c>
      <c r="AB10" s="29">
        <v>6.1623593475554064E-3</v>
      </c>
      <c r="AD10" s="68" t="s">
        <v>124</v>
      </c>
      <c r="AE10" s="29">
        <v>6.1623593475554064E-3</v>
      </c>
      <c r="AG10" s="68" t="s">
        <v>122</v>
      </c>
      <c r="AH10" s="29">
        <v>0.26176689025517902</v>
      </c>
    </row>
    <row r="11" spans="1:34" ht="13.2" x14ac:dyDescent="0.25">
      <c r="A11" s="68">
        <v>9</v>
      </c>
      <c r="B11" s="68" t="s">
        <v>335</v>
      </c>
      <c r="C11" s="68" t="s">
        <v>191</v>
      </c>
      <c r="D11" s="68" t="s">
        <v>124</v>
      </c>
      <c r="E11" s="28">
        <v>18.150172413793104</v>
      </c>
      <c r="F11" s="29">
        <v>6.1239287716053116E-3</v>
      </c>
      <c r="H11" s="71" t="s">
        <v>340</v>
      </c>
      <c r="R11" s="68" t="s">
        <v>123</v>
      </c>
      <c r="S11" s="29">
        <v>2.161114596431612E-3</v>
      </c>
      <c r="U11" s="68" t="s">
        <v>123</v>
      </c>
      <c r="V11" s="29">
        <v>2.161114596431612E-3</v>
      </c>
      <c r="X11" s="68" t="s">
        <v>123</v>
      </c>
      <c r="Y11" s="29">
        <v>2.161114596431612E-3</v>
      </c>
      <c r="AA11" s="68" t="s">
        <v>124</v>
      </c>
      <c r="AB11" s="29">
        <v>5.9232373819367769E-3</v>
      </c>
      <c r="AD11" s="68" t="s">
        <v>124</v>
      </c>
      <c r="AE11" s="29">
        <v>5.9232373819367769E-3</v>
      </c>
      <c r="AG11" s="68" t="s">
        <v>122</v>
      </c>
      <c r="AH11" s="29">
        <v>0.10989393223154564</v>
      </c>
    </row>
    <row r="12" spans="1:34" ht="13.8" thickBot="1" x14ac:dyDescent="0.3">
      <c r="A12" s="68">
        <v>10</v>
      </c>
      <c r="B12" s="68" t="s">
        <v>335</v>
      </c>
      <c r="C12" s="68" t="s">
        <v>185</v>
      </c>
      <c r="D12" s="68" t="s">
        <v>0</v>
      </c>
      <c r="E12" s="28">
        <v>18.464142715559959</v>
      </c>
      <c r="F12" s="29">
        <v>8.2178087961368523E-2</v>
      </c>
      <c r="H12" s="71" t="s">
        <v>341</v>
      </c>
      <c r="R12" s="68" t="s">
        <v>123</v>
      </c>
      <c r="S12" s="29">
        <v>3.0853736402575967E-3</v>
      </c>
      <c r="U12" s="68" t="s">
        <v>123</v>
      </c>
      <c r="V12" s="29">
        <v>3.0853736402575967E-3</v>
      </c>
      <c r="X12" s="68" t="s">
        <v>123</v>
      </c>
      <c r="Y12" s="29">
        <v>3.0853736402575967E-3</v>
      </c>
      <c r="AA12" s="68" t="s">
        <v>124</v>
      </c>
      <c r="AB12" s="29">
        <v>7.3923520566105128E-3</v>
      </c>
      <c r="AD12" s="68" t="s">
        <v>124</v>
      </c>
      <c r="AE12" s="29">
        <v>7.3923520566105128E-3</v>
      </c>
      <c r="AG12" s="68" t="s">
        <v>122</v>
      </c>
      <c r="AH12" s="29">
        <v>8.4929179002459526E-2</v>
      </c>
    </row>
    <row r="13" spans="1:34" ht="13.2" x14ac:dyDescent="0.25">
      <c r="A13" s="68">
        <v>11</v>
      </c>
      <c r="B13" s="68" t="s">
        <v>335</v>
      </c>
      <c r="C13" s="68" t="s">
        <v>191</v>
      </c>
      <c r="D13" s="68" t="s">
        <v>0</v>
      </c>
      <c r="E13" s="28">
        <v>10.957110243902441</v>
      </c>
      <c r="F13" s="29">
        <v>4.9656213841383884E-2</v>
      </c>
      <c r="H13" s="72" t="s">
        <v>342</v>
      </c>
      <c r="I13" s="73"/>
      <c r="J13" s="73"/>
      <c r="K13" s="73"/>
      <c r="L13" s="74" t="s">
        <v>136</v>
      </c>
      <c r="M13" s="73"/>
      <c r="N13" s="73"/>
      <c r="O13" s="75"/>
      <c r="R13" s="68" t="s">
        <v>123</v>
      </c>
      <c r="S13" s="29">
        <v>3.8384996304426807E-3</v>
      </c>
      <c r="U13" s="68" t="s">
        <v>123</v>
      </c>
      <c r="V13" s="29">
        <v>3.8384996304426807E-3</v>
      </c>
      <c r="X13" s="68" t="s">
        <v>123</v>
      </c>
      <c r="Y13" s="29">
        <v>3.8384996304426807E-3</v>
      </c>
      <c r="AA13" s="68" t="s">
        <v>124</v>
      </c>
      <c r="AB13" s="29">
        <v>6.8942799701890234E-3</v>
      </c>
      <c r="AD13" s="68" t="s">
        <v>124</v>
      </c>
      <c r="AE13" s="29">
        <v>6.8942799701890234E-3</v>
      </c>
      <c r="AG13" s="68" t="s">
        <v>122</v>
      </c>
      <c r="AH13" s="29">
        <v>0.22566406063811628</v>
      </c>
    </row>
    <row r="14" spans="1:34" ht="13.2" x14ac:dyDescent="0.25">
      <c r="A14" s="68">
        <v>12</v>
      </c>
      <c r="B14" s="68" t="s">
        <v>177</v>
      </c>
      <c r="C14" s="68" t="s">
        <v>177</v>
      </c>
      <c r="D14" s="68" t="s">
        <v>0</v>
      </c>
      <c r="E14" s="28">
        <v>26.110536536536536</v>
      </c>
      <c r="F14" s="29">
        <v>0.14402785159815221</v>
      </c>
      <c r="H14" s="76"/>
      <c r="I14" s="77"/>
      <c r="J14" s="77"/>
      <c r="K14" s="77"/>
      <c r="L14" s="78" t="s">
        <v>343</v>
      </c>
      <c r="M14" s="77"/>
      <c r="N14" s="77"/>
      <c r="O14" s="79"/>
      <c r="R14" s="68" t="s">
        <v>123</v>
      </c>
      <c r="S14" s="29">
        <v>1.8550870203515226E-3</v>
      </c>
      <c r="U14" s="68" t="s">
        <v>123</v>
      </c>
      <c r="V14" s="29">
        <v>1.8550870203515226E-3</v>
      </c>
      <c r="X14" s="68" t="s">
        <v>123</v>
      </c>
      <c r="Y14" s="29">
        <v>1.8550870203515226E-3</v>
      </c>
      <c r="AA14" s="68" t="s">
        <v>122</v>
      </c>
      <c r="AB14" s="29">
        <v>7.1513099927610943E-2</v>
      </c>
      <c r="AD14" s="68" t="s">
        <v>0</v>
      </c>
      <c r="AE14" s="29">
        <v>3.8310968632321786E-2</v>
      </c>
      <c r="AG14" s="68" t="s">
        <v>122</v>
      </c>
      <c r="AH14" s="29">
        <v>0.19114730927599213</v>
      </c>
    </row>
    <row r="15" spans="1:34" ht="13.2" x14ac:dyDescent="0.25">
      <c r="A15" s="68">
        <v>13</v>
      </c>
      <c r="B15" s="68" t="s">
        <v>335</v>
      </c>
      <c r="C15" s="68" t="s">
        <v>185</v>
      </c>
      <c r="D15" s="68" t="s">
        <v>122</v>
      </c>
      <c r="E15" s="28">
        <v>21.77032101167315</v>
      </c>
      <c r="F15" s="29">
        <v>0.27813858637216482</v>
      </c>
      <c r="H15" s="80" t="s">
        <v>246</v>
      </c>
      <c r="I15" s="77"/>
      <c r="J15" s="77"/>
      <c r="K15" s="77"/>
      <c r="L15" s="77"/>
      <c r="M15" s="77"/>
      <c r="N15" s="77"/>
      <c r="O15" s="79"/>
      <c r="R15" s="68" t="s">
        <v>124</v>
      </c>
      <c r="S15" s="29">
        <v>1.0583886850219508E-2</v>
      </c>
      <c r="U15" s="68" t="s">
        <v>122</v>
      </c>
      <c r="V15" s="29">
        <v>7.1513099927610943E-2</v>
      </c>
      <c r="X15" s="68" t="s">
        <v>0</v>
      </c>
      <c r="Y15" s="29">
        <v>3.8310968632321786E-2</v>
      </c>
      <c r="AA15" s="68" t="s">
        <v>122</v>
      </c>
      <c r="AB15" s="29">
        <v>0.27813858637216482</v>
      </c>
      <c r="AD15" s="68" t="s">
        <v>0</v>
      </c>
      <c r="AE15" s="29">
        <v>8.2178087961368523E-2</v>
      </c>
      <c r="AG15" s="68" t="s">
        <v>122</v>
      </c>
      <c r="AH15" s="29">
        <v>0.66487421971105043</v>
      </c>
    </row>
    <row r="16" spans="1:34" ht="13.2" x14ac:dyDescent="0.25">
      <c r="A16" s="68">
        <v>14</v>
      </c>
      <c r="B16" s="68" t="s">
        <v>335</v>
      </c>
      <c r="C16" s="68" t="s">
        <v>191</v>
      </c>
      <c r="D16" s="68" t="s">
        <v>122</v>
      </c>
      <c r="E16" s="28">
        <v>18.54079661016949</v>
      </c>
      <c r="F16" s="29">
        <v>0.22703514783592998</v>
      </c>
      <c r="H16" s="76"/>
      <c r="I16" s="77"/>
      <c r="J16" s="77"/>
      <c r="K16" s="77"/>
      <c r="L16" s="77"/>
      <c r="M16" s="77"/>
      <c r="N16" s="77"/>
      <c r="O16" s="79"/>
      <c r="R16" s="68" t="s">
        <v>124</v>
      </c>
      <c r="S16" s="29">
        <v>2.3140890195853694E-3</v>
      </c>
      <c r="U16" s="68" t="s">
        <v>122</v>
      </c>
      <c r="V16" s="29">
        <v>0.27813858637216482</v>
      </c>
      <c r="X16" s="68" t="s">
        <v>0</v>
      </c>
      <c r="Y16" s="29">
        <v>8.2178087961368523E-2</v>
      </c>
      <c r="AA16" s="68" t="s">
        <v>122</v>
      </c>
      <c r="AB16" s="29">
        <v>0.22703514783592998</v>
      </c>
      <c r="AD16" s="68" t="s">
        <v>0</v>
      </c>
      <c r="AE16" s="29">
        <v>4.9656213841383884E-2</v>
      </c>
      <c r="AG16" s="68" t="s">
        <v>122</v>
      </c>
      <c r="AH16" s="29">
        <v>1.1149402367861569</v>
      </c>
    </row>
    <row r="17" spans="1:34" ht="13.2" x14ac:dyDescent="0.25">
      <c r="A17" s="68">
        <v>15</v>
      </c>
      <c r="B17" s="68" t="s">
        <v>333</v>
      </c>
      <c r="C17" s="68" t="s">
        <v>185</v>
      </c>
      <c r="D17" s="68" t="s">
        <v>0</v>
      </c>
      <c r="E17" s="28">
        <v>17.161916504854368</v>
      </c>
      <c r="F17" s="29">
        <v>0.55162239710740812</v>
      </c>
      <c r="H17" s="80" t="s">
        <v>344</v>
      </c>
      <c r="I17" s="77"/>
      <c r="J17" s="77"/>
      <c r="K17" s="77"/>
      <c r="L17" s="77"/>
      <c r="M17" s="77"/>
      <c r="N17" s="77"/>
      <c r="O17" s="79"/>
      <c r="R17" s="68" t="s">
        <v>124</v>
      </c>
      <c r="S17" s="29">
        <v>8.5651484997687584E-4</v>
      </c>
      <c r="U17" s="68" t="s">
        <v>122</v>
      </c>
      <c r="V17" s="29">
        <v>0.22703514783592998</v>
      </c>
      <c r="X17" s="68" t="s">
        <v>0</v>
      </c>
      <c r="Y17" s="29">
        <v>4.9656213841383884E-2</v>
      </c>
      <c r="AA17" s="68" t="s">
        <v>122</v>
      </c>
      <c r="AB17" s="29">
        <v>0.61467071110340743</v>
      </c>
      <c r="AD17" s="68" t="s">
        <v>0</v>
      </c>
      <c r="AE17" s="29">
        <v>0.14402785159815221</v>
      </c>
      <c r="AG17" s="68" t="s">
        <v>122</v>
      </c>
      <c r="AH17" s="29">
        <v>0.38590488047669774</v>
      </c>
    </row>
    <row r="18" spans="1:34" ht="14.4" x14ac:dyDescent="0.25">
      <c r="A18" s="68">
        <v>16</v>
      </c>
      <c r="B18" s="68" t="s">
        <v>333</v>
      </c>
      <c r="C18" s="68" t="s">
        <v>191</v>
      </c>
      <c r="D18" s="68" t="s">
        <v>122</v>
      </c>
      <c r="E18" s="28">
        <v>25.972472332015805</v>
      </c>
      <c r="F18" s="29">
        <v>0.61467071110340743</v>
      </c>
      <c r="H18" s="30" t="s">
        <v>345</v>
      </c>
      <c r="I18" s="77"/>
      <c r="J18" s="77"/>
      <c r="K18" s="77"/>
      <c r="L18" s="77"/>
      <c r="M18" s="77"/>
      <c r="N18" s="77"/>
      <c r="O18" s="79"/>
      <c r="R18" s="68" t="s">
        <v>124</v>
      </c>
      <c r="S18" s="29">
        <v>1.403844879826909E-2</v>
      </c>
      <c r="U18" s="68" t="s">
        <v>122</v>
      </c>
      <c r="V18" s="29">
        <v>0.61467071110340743</v>
      </c>
      <c r="X18" s="68" t="s">
        <v>0</v>
      </c>
      <c r="Y18" s="29">
        <v>0.14402785159815221</v>
      </c>
      <c r="AA18" s="68" t="s">
        <v>122</v>
      </c>
      <c r="AB18" s="29">
        <v>0.2885236611002579</v>
      </c>
      <c r="AD18" s="68" t="s">
        <v>0</v>
      </c>
      <c r="AE18" s="29">
        <v>0.55162239710740812</v>
      </c>
      <c r="AG18" s="68" t="s">
        <v>122</v>
      </c>
      <c r="AH18" s="29">
        <v>0.44872638734406128</v>
      </c>
    </row>
    <row r="19" spans="1:34" ht="13.2" x14ac:dyDescent="0.25">
      <c r="A19" s="68">
        <v>17</v>
      </c>
      <c r="B19" s="68" t="s">
        <v>335</v>
      </c>
      <c r="C19" s="68" t="s">
        <v>185</v>
      </c>
      <c r="D19" s="68" t="s">
        <v>122</v>
      </c>
      <c r="E19" s="28">
        <v>24.959892450879003</v>
      </c>
      <c r="F19" s="29">
        <v>0.2885236611002579</v>
      </c>
      <c r="H19" s="76"/>
      <c r="I19" s="77"/>
      <c r="J19" s="77"/>
      <c r="K19" s="77"/>
      <c r="L19" s="77"/>
      <c r="M19" s="77"/>
      <c r="N19" s="77"/>
      <c r="O19" s="79"/>
      <c r="R19" s="68" t="s">
        <v>124</v>
      </c>
      <c r="S19" s="29">
        <v>1.0211530122482377E-2</v>
      </c>
      <c r="U19" s="68" t="s">
        <v>122</v>
      </c>
      <c r="V19" s="29">
        <v>0.2885236611002579</v>
      </c>
      <c r="X19" s="68" t="s">
        <v>0</v>
      </c>
      <c r="Y19" s="29">
        <v>0.55162239710740812</v>
      </c>
      <c r="AA19" s="68" t="s">
        <v>122</v>
      </c>
      <c r="AB19" s="29">
        <v>0.45381564410787056</v>
      </c>
      <c r="AD19" s="68" t="s">
        <v>0</v>
      </c>
      <c r="AE19" s="29">
        <v>0.14137220058589478</v>
      </c>
      <c r="AG19" s="68" t="s">
        <v>122</v>
      </c>
      <c r="AH19" s="29">
        <v>0.21163745036003009</v>
      </c>
    </row>
    <row r="20" spans="1:34" ht="13.2" x14ac:dyDescent="0.25">
      <c r="A20" s="68">
        <v>18</v>
      </c>
      <c r="B20" s="68" t="s">
        <v>335</v>
      </c>
      <c r="C20" s="68" t="s">
        <v>191</v>
      </c>
      <c r="D20" s="68" t="s">
        <v>122</v>
      </c>
      <c r="E20" s="28">
        <v>19.994291338582684</v>
      </c>
      <c r="F20" s="29">
        <v>0.45381564410787056</v>
      </c>
      <c r="H20" s="81" t="s">
        <v>346</v>
      </c>
      <c r="I20" s="77"/>
      <c r="J20" s="77"/>
      <c r="K20" s="77"/>
      <c r="L20" s="77"/>
      <c r="M20" s="77"/>
      <c r="N20" s="77"/>
      <c r="O20" s="79"/>
      <c r="R20" s="68" t="s">
        <v>124</v>
      </c>
      <c r="S20" s="29">
        <v>6.1239287716053116E-3</v>
      </c>
      <c r="U20" s="68" t="s">
        <v>122</v>
      </c>
      <c r="V20" s="29">
        <v>0.45381564410787056</v>
      </c>
      <c r="X20" s="68" t="s">
        <v>0</v>
      </c>
      <c r="Y20" s="29">
        <v>0.14137220058589478</v>
      </c>
      <c r="AA20" s="68" t="s">
        <v>122</v>
      </c>
      <c r="AB20" s="29">
        <v>9.1632170575580846E-2</v>
      </c>
      <c r="AD20" s="68" t="s">
        <v>0</v>
      </c>
      <c r="AE20" s="29">
        <v>8.1425634427727878E-2</v>
      </c>
      <c r="AG20" s="68" t="s">
        <v>122</v>
      </c>
      <c r="AH20" s="29">
        <v>0.2871473741278277</v>
      </c>
    </row>
    <row r="21" spans="1:34" ht="13.2" x14ac:dyDescent="0.25">
      <c r="A21" s="68">
        <v>19</v>
      </c>
      <c r="B21" s="68" t="s">
        <v>333</v>
      </c>
      <c r="C21" s="68" t="s">
        <v>185</v>
      </c>
      <c r="D21" s="68" t="s">
        <v>123</v>
      </c>
      <c r="E21" s="28">
        <v>15.437659157688538</v>
      </c>
      <c r="F21" s="29">
        <v>2.6789430209431613E-3</v>
      </c>
      <c r="H21" s="76"/>
      <c r="I21" s="77"/>
      <c r="J21" s="77"/>
      <c r="K21" s="77"/>
      <c r="L21" s="77"/>
      <c r="M21" s="77"/>
      <c r="N21" s="77"/>
      <c r="O21" s="79"/>
      <c r="R21" s="68" t="s">
        <v>124</v>
      </c>
      <c r="S21" s="29">
        <v>4.6396094928572162E-3</v>
      </c>
      <c r="U21" s="68" t="s">
        <v>122</v>
      </c>
      <c r="V21" s="29">
        <v>9.1632170575580846E-2</v>
      </c>
      <c r="X21" s="68" t="s">
        <v>0</v>
      </c>
      <c r="Y21" s="29">
        <v>8.1425634427727878E-2</v>
      </c>
      <c r="AA21" s="68" t="s">
        <v>122</v>
      </c>
      <c r="AB21" s="29">
        <v>0.26176689025517902</v>
      </c>
      <c r="AD21" s="68" t="s">
        <v>0</v>
      </c>
      <c r="AE21" s="29">
        <v>0.10888806420071849</v>
      </c>
      <c r="AG21" s="68" t="s">
        <v>122</v>
      </c>
      <c r="AH21" s="29">
        <v>0.42474166315966866</v>
      </c>
    </row>
    <row r="22" spans="1:34" ht="13.2" x14ac:dyDescent="0.25">
      <c r="A22" s="68">
        <v>20</v>
      </c>
      <c r="B22" s="68" t="s">
        <v>333</v>
      </c>
      <c r="C22" s="68" t="s">
        <v>191</v>
      </c>
      <c r="D22" s="68" t="s">
        <v>124</v>
      </c>
      <c r="E22" s="28">
        <v>18.723325396825402</v>
      </c>
      <c r="F22" s="29">
        <v>4.6396094928572162E-3</v>
      </c>
      <c r="H22" s="80" t="s">
        <v>246</v>
      </c>
      <c r="I22" s="77"/>
      <c r="J22" s="77"/>
      <c r="K22" s="77"/>
      <c r="L22" s="77"/>
      <c r="M22" s="77"/>
      <c r="N22" s="77"/>
      <c r="O22" s="79"/>
      <c r="R22" s="68" t="s">
        <v>124</v>
      </c>
      <c r="S22" s="29">
        <v>6.1623593475554064E-3</v>
      </c>
      <c r="U22" s="68" t="s">
        <v>122</v>
      </c>
      <c r="V22" s="29">
        <v>0.26176689025517902</v>
      </c>
      <c r="X22" s="68" t="s">
        <v>0</v>
      </c>
      <c r="Y22" s="29">
        <v>0.10888806420071849</v>
      </c>
      <c r="AA22" s="68" t="s">
        <v>122</v>
      </c>
      <c r="AB22" s="29">
        <v>0.10989393223154564</v>
      </c>
      <c r="AD22" s="68" t="s">
        <v>0</v>
      </c>
      <c r="AE22" s="29">
        <v>0.12394145648543556</v>
      </c>
      <c r="AG22" s="68" t="s">
        <v>122</v>
      </c>
      <c r="AH22" s="29">
        <v>0.20373048394375726</v>
      </c>
    </row>
    <row r="23" spans="1:34" ht="13.2" x14ac:dyDescent="0.25">
      <c r="A23" s="68">
        <v>21</v>
      </c>
      <c r="B23" s="68" t="s">
        <v>335</v>
      </c>
      <c r="C23" s="68" t="s">
        <v>185</v>
      </c>
      <c r="D23" s="68" t="s">
        <v>124</v>
      </c>
      <c r="E23" s="28">
        <v>17.116904716073151</v>
      </c>
      <c r="F23" s="29">
        <v>6.1623593475554064E-3</v>
      </c>
      <c r="H23" s="76"/>
      <c r="I23" s="77"/>
      <c r="J23" s="77"/>
      <c r="K23" s="77"/>
      <c r="L23" s="77"/>
      <c r="M23" s="77"/>
      <c r="N23" s="77"/>
      <c r="O23" s="79"/>
      <c r="R23" s="68" t="s">
        <v>124</v>
      </c>
      <c r="S23" s="29">
        <v>5.9232373819367769E-3</v>
      </c>
      <c r="U23" s="68" t="s">
        <v>122</v>
      </c>
      <c r="V23" s="29">
        <v>0.10989393223154564</v>
      </c>
      <c r="X23" s="68" t="s">
        <v>0</v>
      </c>
      <c r="Y23" s="29">
        <v>0.12394145648543556</v>
      </c>
      <c r="AA23" s="68" t="s">
        <v>122</v>
      </c>
      <c r="AB23" s="29">
        <v>8.4929179002459526E-2</v>
      </c>
      <c r="AD23" s="68" t="s">
        <v>0</v>
      </c>
      <c r="AE23" s="29">
        <v>0.13732992368355812</v>
      </c>
      <c r="AG23" s="68" t="s">
        <v>122</v>
      </c>
      <c r="AH23" s="29">
        <v>0.38230085727530178</v>
      </c>
    </row>
    <row r="24" spans="1:34" ht="13.2" x14ac:dyDescent="0.25">
      <c r="A24" s="68">
        <v>22</v>
      </c>
      <c r="B24" s="68" t="s">
        <v>335</v>
      </c>
      <c r="C24" s="68" t="s">
        <v>191</v>
      </c>
      <c r="D24" s="68" t="s">
        <v>124</v>
      </c>
      <c r="E24" s="28">
        <v>18.799385206532182</v>
      </c>
      <c r="F24" s="29">
        <v>5.9232373819367769E-3</v>
      </c>
      <c r="H24" s="80" t="s">
        <v>347</v>
      </c>
      <c r="I24" s="77"/>
      <c r="J24" s="77"/>
      <c r="K24" s="77"/>
      <c r="L24" s="77"/>
      <c r="M24" s="77"/>
      <c r="N24" s="77"/>
      <c r="O24" s="79"/>
      <c r="R24" s="68" t="s">
        <v>124</v>
      </c>
      <c r="S24" s="29">
        <v>7.3923520566105128E-3</v>
      </c>
      <c r="U24" s="68" t="s">
        <v>122</v>
      </c>
      <c r="V24" s="29">
        <v>8.4929179002459526E-2</v>
      </c>
      <c r="X24" s="68" t="s">
        <v>0</v>
      </c>
      <c r="Y24" s="29">
        <v>0.13732992368355812</v>
      </c>
      <c r="AA24" s="68" t="s">
        <v>122</v>
      </c>
      <c r="AB24" s="29">
        <v>0.22566406063811628</v>
      </c>
      <c r="AD24" s="68" t="s">
        <v>0</v>
      </c>
      <c r="AE24" s="29">
        <v>4.966613791684401E-2</v>
      </c>
      <c r="AG24" s="68" t="s">
        <v>0</v>
      </c>
      <c r="AH24" s="29">
        <v>3.8310968632321786E-2</v>
      </c>
    </row>
    <row r="25" spans="1:34" ht="14.4" x14ac:dyDescent="0.25">
      <c r="A25" s="68">
        <v>23</v>
      </c>
      <c r="B25" s="68" t="s">
        <v>177</v>
      </c>
      <c r="C25" s="68" t="s">
        <v>177</v>
      </c>
      <c r="D25" s="68" t="s">
        <v>0</v>
      </c>
      <c r="E25" s="28">
        <v>14.041553379040163</v>
      </c>
      <c r="F25" s="29">
        <v>0.14137220058589478</v>
      </c>
      <c r="H25" s="31" t="s">
        <v>348</v>
      </c>
      <c r="I25" s="77"/>
      <c r="J25" s="77"/>
      <c r="K25" s="77"/>
      <c r="L25" s="77"/>
      <c r="M25" s="77"/>
      <c r="N25" s="77"/>
      <c r="O25" s="79"/>
      <c r="R25" s="68" t="s">
        <v>124</v>
      </c>
      <c r="S25" s="29">
        <v>6.8942799701890234E-3</v>
      </c>
      <c r="U25" s="68" t="s">
        <v>122</v>
      </c>
      <c r="V25" s="29">
        <v>0.22566406063811628</v>
      </c>
      <c r="X25" s="68" t="s">
        <v>0</v>
      </c>
      <c r="Y25" s="29">
        <v>4.966613791684401E-2</v>
      </c>
      <c r="AA25" s="68" t="s">
        <v>122</v>
      </c>
      <c r="AB25" s="29">
        <v>0.19114730927599213</v>
      </c>
      <c r="AD25" s="68" t="s">
        <v>0</v>
      </c>
      <c r="AE25" s="29">
        <v>0.26273922196156341</v>
      </c>
      <c r="AG25" s="68" t="s">
        <v>0</v>
      </c>
      <c r="AH25" s="29">
        <v>8.2178087961368523E-2</v>
      </c>
    </row>
    <row r="26" spans="1:34" ht="13.2" x14ac:dyDescent="0.25">
      <c r="A26" s="68">
        <v>24</v>
      </c>
      <c r="B26" s="68" t="s">
        <v>177</v>
      </c>
      <c r="C26" s="68" t="s">
        <v>177</v>
      </c>
      <c r="D26" s="68" t="s">
        <v>124</v>
      </c>
      <c r="E26" s="28">
        <v>19.921944337811894</v>
      </c>
      <c r="F26" s="29">
        <v>7.3923520566105128E-3</v>
      </c>
      <c r="H26" s="76"/>
      <c r="I26" s="77"/>
      <c r="J26" s="77"/>
      <c r="K26" s="77"/>
      <c r="L26" s="77"/>
      <c r="M26" s="77"/>
      <c r="N26" s="77"/>
      <c r="O26" s="79"/>
      <c r="R26" s="68"/>
      <c r="S26" s="29"/>
      <c r="U26" s="68" t="s">
        <v>122</v>
      </c>
      <c r="V26" s="29">
        <v>0.19114730927599213</v>
      </c>
      <c r="X26" s="68" t="s">
        <v>0</v>
      </c>
      <c r="Y26" s="29">
        <v>0.26273922196156341</v>
      </c>
      <c r="AA26" s="68" t="s">
        <v>122</v>
      </c>
      <c r="AB26" s="29">
        <v>0.66487421971105043</v>
      </c>
      <c r="AD26" s="68" t="s">
        <v>0</v>
      </c>
      <c r="AE26" s="29">
        <v>0.21892116146688795</v>
      </c>
      <c r="AG26" s="68" t="s">
        <v>0</v>
      </c>
      <c r="AH26" s="29">
        <v>4.9656213841383884E-2</v>
      </c>
    </row>
    <row r="27" spans="1:34" ht="13.2" x14ac:dyDescent="0.25">
      <c r="A27" s="68">
        <v>25</v>
      </c>
      <c r="B27" s="68" t="s">
        <v>335</v>
      </c>
      <c r="C27" s="68" t="s">
        <v>185</v>
      </c>
      <c r="D27" s="68" t="s">
        <v>0</v>
      </c>
      <c r="E27" s="28">
        <v>18.288716049382721</v>
      </c>
      <c r="F27" s="29">
        <v>8.1425634427727878E-2</v>
      </c>
      <c r="H27" s="81" t="s">
        <v>349</v>
      </c>
      <c r="I27" s="77"/>
      <c r="J27" s="77"/>
      <c r="K27" s="77"/>
      <c r="L27" s="77"/>
      <c r="M27" s="77"/>
      <c r="N27" s="77"/>
      <c r="O27" s="79"/>
      <c r="R27" s="69" t="s">
        <v>350</v>
      </c>
      <c r="S27" s="29"/>
      <c r="U27" s="68" t="s">
        <v>122</v>
      </c>
      <c r="V27" s="29">
        <v>0.66487421971105043</v>
      </c>
      <c r="X27" s="68" t="s">
        <v>0</v>
      </c>
      <c r="Y27" s="29">
        <v>0.21892116146688795</v>
      </c>
      <c r="AA27" s="68" t="s">
        <v>122</v>
      </c>
      <c r="AB27" s="29">
        <v>1.1149402367861569</v>
      </c>
      <c r="AD27" s="68" t="s">
        <v>0</v>
      </c>
      <c r="AE27" s="29">
        <v>5.812808803627878E-2</v>
      </c>
      <c r="AG27" s="68" t="s">
        <v>0</v>
      </c>
      <c r="AH27" s="29">
        <v>0.14402785159815221</v>
      </c>
    </row>
    <row r="28" spans="1:34" ht="13.2" x14ac:dyDescent="0.25">
      <c r="A28" s="68">
        <v>26</v>
      </c>
      <c r="B28" s="68" t="s">
        <v>335</v>
      </c>
      <c r="C28" s="68" t="s">
        <v>191</v>
      </c>
      <c r="D28" s="68" t="s">
        <v>0</v>
      </c>
      <c r="E28" s="28">
        <v>14.131003015075372</v>
      </c>
      <c r="F28" s="29">
        <v>0.10888806420071849</v>
      </c>
      <c r="H28" s="76"/>
      <c r="I28" s="77"/>
      <c r="J28" s="77"/>
      <c r="K28" s="77"/>
      <c r="L28" s="77"/>
      <c r="M28" s="77"/>
      <c r="N28" s="77"/>
      <c r="O28" s="79"/>
      <c r="R28" s="69" t="s">
        <v>243</v>
      </c>
      <c r="S28" s="29"/>
      <c r="U28" s="68" t="s">
        <v>122</v>
      </c>
      <c r="V28" s="29">
        <v>1.1149402367861569</v>
      </c>
      <c r="X28" s="68" t="s">
        <v>0</v>
      </c>
      <c r="Y28" s="29">
        <v>5.812808803627878E-2</v>
      </c>
      <c r="AA28" s="68" t="s">
        <v>122</v>
      </c>
      <c r="AB28" s="29">
        <v>0.38590488047669774</v>
      </c>
      <c r="AD28" s="68" t="s">
        <v>0</v>
      </c>
      <c r="AE28" s="29">
        <v>0.3146237520640347</v>
      </c>
      <c r="AG28" s="68" t="s">
        <v>0</v>
      </c>
      <c r="AH28" s="29">
        <v>0.55162239710740812</v>
      </c>
    </row>
    <row r="29" spans="1:34" ht="13.2" x14ac:dyDescent="0.25">
      <c r="A29" s="68">
        <v>27</v>
      </c>
      <c r="B29" s="68" t="s">
        <v>333</v>
      </c>
      <c r="C29" s="68" t="s">
        <v>185</v>
      </c>
      <c r="D29" s="68" t="s">
        <v>0</v>
      </c>
      <c r="E29" s="28">
        <v>11.517443293885597</v>
      </c>
      <c r="F29" s="29">
        <v>0.12394145648543556</v>
      </c>
      <c r="H29" s="80" t="s">
        <v>246</v>
      </c>
      <c r="I29" s="77"/>
      <c r="J29" s="77"/>
      <c r="K29" s="77"/>
      <c r="L29" s="77"/>
      <c r="M29" s="77"/>
      <c r="N29" s="77"/>
      <c r="O29" s="79"/>
      <c r="R29" s="69" t="s">
        <v>244</v>
      </c>
      <c r="S29" s="29"/>
      <c r="U29" s="68" t="s">
        <v>122</v>
      </c>
      <c r="V29" s="29">
        <v>0.38590488047669774</v>
      </c>
      <c r="X29" s="68" t="s">
        <v>0</v>
      </c>
      <c r="Y29" s="29">
        <v>0.3146237520640347</v>
      </c>
      <c r="AA29" s="68" t="s">
        <v>122</v>
      </c>
      <c r="AB29" s="29">
        <v>0.44872638734406128</v>
      </c>
      <c r="AD29" s="68" t="s">
        <v>0</v>
      </c>
      <c r="AE29" s="29">
        <v>0.66306903872552214</v>
      </c>
      <c r="AG29" s="68" t="s">
        <v>0</v>
      </c>
      <c r="AH29" s="29">
        <v>0.14137220058589478</v>
      </c>
    </row>
    <row r="30" spans="1:34" ht="13.2" x14ac:dyDescent="0.25">
      <c r="A30" s="68">
        <v>28</v>
      </c>
      <c r="B30" s="68" t="s">
        <v>333</v>
      </c>
      <c r="C30" s="68" t="s">
        <v>191</v>
      </c>
      <c r="D30" s="68" t="s">
        <v>122</v>
      </c>
      <c r="E30" s="28">
        <v>15.671195436507929</v>
      </c>
      <c r="F30" s="29">
        <v>9.1632170575580846E-2</v>
      </c>
      <c r="H30" s="76"/>
      <c r="I30" s="77"/>
      <c r="J30" s="77"/>
      <c r="K30" s="77"/>
      <c r="L30" s="77"/>
      <c r="M30" s="77"/>
      <c r="N30" s="77"/>
      <c r="O30" s="79"/>
      <c r="R30" s="71" t="s">
        <v>351</v>
      </c>
      <c r="S30" s="29"/>
      <c r="U30" s="68" t="s">
        <v>122</v>
      </c>
      <c r="V30" s="29">
        <v>0.44872638734406128</v>
      </c>
      <c r="X30" s="68" t="s">
        <v>0</v>
      </c>
      <c r="Y30" s="29">
        <v>0.66306903872552214</v>
      </c>
      <c r="AA30" s="68" t="s">
        <v>122</v>
      </c>
      <c r="AB30" s="29">
        <v>0.21163745036003009</v>
      </c>
      <c r="AD30" s="68" t="s">
        <v>0</v>
      </c>
      <c r="AE30" s="29">
        <v>0.52314130297629213</v>
      </c>
      <c r="AG30" s="68" t="s">
        <v>0</v>
      </c>
      <c r="AH30" s="29">
        <v>8.1425634427727878E-2</v>
      </c>
    </row>
    <row r="31" spans="1:34" ht="13.2" x14ac:dyDescent="0.25">
      <c r="A31" s="68">
        <v>29</v>
      </c>
      <c r="B31" s="68" t="s">
        <v>177</v>
      </c>
      <c r="C31" s="68" t="s">
        <v>177</v>
      </c>
      <c r="D31" s="68" t="s">
        <v>122</v>
      </c>
      <c r="E31" s="28">
        <v>18.217928498985803</v>
      </c>
      <c r="F31" s="29">
        <v>0.26176689025517902</v>
      </c>
      <c r="H31" s="80" t="s">
        <v>352</v>
      </c>
      <c r="I31" s="77"/>
      <c r="J31" s="77"/>
      <c r="K31" s="77"/>
      <c r="L31" s="77"/>
      <c r="M31" s="77"/>
      <c r="N31" s="77"/>
      <c r="O31" s="79"/>
      <c r="R31" s="71" t="s">
        <v>353</v>
      </c>
      <c r="S31" s="29"/>
      <c r="U31" s="68" t="s">
        <v>122</v>
      </c>
      <c r="V31" s="29">
        <v>0.21163745036003009</v>
      </c>
      <c r="X31" s="68" t="s">
        <v>0</v>
      </c>
      <c r="Y31" s="29">
        <v>0.52314130297629213</v>
      </c>
      <c r="AA31" s="68" t="s">
        <v>122</v>
      </c>
      <c r="AB31" s="29">
        <v>0.2871473741278277</v>
      </c>
      <c r="AD31" s="68" t="s">
        <v>0</v>
      </c>
      <c r="AE31" s="29">
        <v>0.33746161790773815</v>
      </c>
      <c r="AG31" s="68" t="s">
        <v>0</v>
      </c>
      <c r="AH31" s="29">
        <v>0.10888806420071849</v>
      </c>
    </row>
    <row r="32" spans="1:34" ht="15" thickBot="1" x14ac:dyDescent="0.3">
      <c r="A32" s="68">
        <v>30</v>
      </c>
      <c r="B32" s="68" t="s">
        <v>333</v>
      </c>
      <c r="C32" s="68" t="s">
        <v>185</v>
      </c>
      <c r="D32" s="68" t="s">
        <v>0</v>
      </c>
      <c r="E32" s="28">
        <v>11.995638351983718</v>
      </c>
      <c r="F32" s="29">
        <v>0.13732992368355812</v>
      </c>
      <c r="H32" s="32" t="s">
        <v>354</v>
      </c>
      <c r="I32" s="82"/>
      <c r="J32" s="82"/>
      <c r="K32" s="82"/>
      <c r="L32" s="82"/>
      <c r="M32" s="82"/>
      <c r="N32" s="82"/>
      <c r="O32" s="83"/>
      <c r="R32" s="71" t="s">
        <v>355</v>
      </c>
      <c r="S32" s="29"/>
      <c r="U32" s="68" t="s">
        <v>122</v>
      </c>
      <c r="V32" s="29">
        <v>0.2871473741278277</v>
      </c>
      <c r="X32" s="68" t="s">
        <v>0</v>
      </c>
      <c r="Y32" s="29">
        <v>0.33746161790773815</v>
      </c>
      <c r="AA32" s="68" t="s">
        <v>122</v>
      </c>
      <c r="AB32" s="29">
        <v>0.42474166315966866</v>
      </c>
      <c r="AD32" s="68" t="s">
        <v>0</v>
      </c>
      <c r="AE32" s="29">
        <v>0.14671393178116859</v>
      </c>
      <c r="AG32" s="68" t="s">
        <v>0</v>
      </c>
      <c r="AH32" s="29">
        <v>0.12394145648543556</v>
      </c>
    </row>
    <row r="33" spans="1:34" ht="13.2" x14ac:dyDescent="0.25">
      <c r="A33" s="68">
        <v>31</v>
      </c>
      <c r="B33" s="68" t="s">
        <v>333</v>
      </c>
      <c r="C33" s="68" t="s">
        <v>191</v>
      </c>
      <c r="D33" s="68" t="s">
        <v>122</v>
      </c>
      <c r="E33" s="28">
        <v>14.215971938775509</v>
      </c>
      <c r="F33" s="29">
        <v>0.10989393223154564</v>
      </c>
      <c r="H33" s="84" t="s">
        <v>331</v>
      </c>
      <c r="I33" s="85" t="s">
        <v>356</v>
      </c>
      <c r="J33" s="73"/>
      <c r="K33" s="73"/>
      <c r="L33" s="73"/>
      <c r="M33" s="73"/>
      <c r="N33" s="73"/>
      <c r="O33" s="75"/>
      <c r="R33" s="69" t="s">
        <v>357</v>
      </c>
      <c r="S33" s="29"/>
      <c r="U33" s="68" t="s">
        <v>122</v>
      </c>
      <c r="V33" s="29">
        <v>0.42474166315966866</v>
      </c>
      <c r="X33" s="68" t="s">
        <v>0</v>
      </c>
      <c r="Y33" s="29">
        <v>0.14671393178116859</v>
      </c>
      <c r="AA33" s="68" t="s">
        <v>122</v>
      </c>
      <c r="AB33" s="29">
        <v>0.20373048394375726</v>
      </c>
      <c r="AD33" s="68" t="s">
        <v>0</v>
      </c>
      <c r="AE33" s="29">
        <v>0.12318041011968346</v>
      </c>
      <c r="AG33" s="68" t="s">
        <v>0</v>
      </c>
      <c r="AH33" s="29">
        <v>0.13732992368355812</v>
      </c>
    </row>
    <row r="34" spans="1:34" ht="13.2" x14ac:dyDescent="0.25">
      <c r="A34" s="68">
        <v>32</v>
      </c>
      <c r="B34" s="68" t="s">
        <v>335</v>
      </c>
      <c r="C34" s="68" t="s">
        <v>185</v>
      </c>
      <c r="D34" s="68" t="s">
        <v>123</v>
      </c>
      <c r="E34" s="28">
        <v>15.382095286885242</v>
      </c>
      <c r="F34" s="29">
        <v>1.1461829180565732E-3</v>
      </c>
      <c r="H34" s="81" t="s">
        <v>358</v>
      </c>
      <c r="I34" s="77"/>
      <c r="J34" s="77"/>
      <c r="K34" s="77"/>
      <c r="L34" s="77"/>
      <c r="M34" s="77"/>
      <c r="N34" s="77"/>
      <c r="O34" s="79"/>
      <c r="R34" s="86"/>
      <c r="S34" s="29"/>
      <c r="U34" s="68" t="s">
        <v>122</v>
      </c>
      <c r="V34" s="29">
        <v>0.20373048394375726</v>
      </c>
      <c r="X34" s="68" t="s">
        <v>0</v>
      </c>
      <c r="Y34" s="29">
        <v>0.12318041011968346</v>
      </c>
      <c r="AA34" s="68" t="s">
        <v>122</v>
      </c>
      <c r="AB34" s="29">
        <v>0.38230085727530178</v>
      </c>
      <c r="AD34" s="68" t="s">
        <v>0</v>
      </c>
      <c r="AE34" s="29">
        <v>0.16967137412110109</v>
      </c>
      <c r="AG34" s="68" t="s">
        <v>0</v>
      </c>
      <c r="AH34" s="29">
        <v>4.966613791684401E-2</v>
      </c>
    </row>
    <row r="35" spans="1:34" ht="13.2" x14ac:dyDescent="0.25">
      <c r="A35" s="68">
        <v>33</v>
      </c>
      <c r="B35" s="68" t="s">
        <v>335</v>
      </c>
      <c r="C35" s="68" t="s">
        <v>191</v>
      </c>
      <c r="D35" s="68" t="s">
        <v>123</v>
      </c>
      <c r="E35" s="28">
        <v>12.135156249999993</v>
      </c>
      <c r="F35" s="29">
        <v>8.2100041166279867E-3</v>
      </c>
      <c r="H35" s="81" t="s">
        <v>359</v>
      </c>
      <c r="I35" s="77"/>
      <c r="J35" s="77"/>
      <c r="K35" s="77"/>
      <c r="L35" s="77"/>
      <c r="M35" s="77"/>
      <c r="N35" s="77"/>
      <c r="O35" s="79"/>
      <c r="R35" s="71" t="s">
        <v>286</v>
      </c>
      <c r="S35" s="29"/>
      <c r="U35" s="68" t="s">
        <v>122</v>
      </c>
      <c r="V35" s="29">
        <v>0.38230085727530178</v>
      </c>
      <c r="X35" s="68" t="s">
        <v>0</v>
      </c>
      <c r="Y35" s="29">
        <v>0.16967137412110109</v>
      </c>
      <c r="AA35" s="68"/>
      <c r="AB35" s="29"/>
      <c r="AD35" s="68" t="s">
        <v>0</v>
      </c>
      <c r="AE35" s="29">
        <v>0.11896870060793634</v>
      </c>
      <c r="AG35" s="68" t="s">
        <v>0</v>
      </c>
      <c r="AH35" s="29">
        <v>0.26273922196156341</v>
      </c>
    </row>
    <row r="36" spans="1:34" ht="13.2" x14ac:dyDescent="0.25">
      <c r="A36" s="68">
        <v>34</v>
      </c>
      <c r="B36" s="68" t="s">
        <v>333</v>
      </c>
      <c r="C36" s="68" t="s">
        <v>185</v>
      </c>
      <c r="D36" s="68" t="s">
        <v>0</v>
      </c>
      <c r="E36" s="28">
        <v>12.102279624277458</v>
      </c>
      <c r="F36" s="29">
        <v>4.966613791684401E-2</v>
      </c>
      <c r="H36" s="80" t="s">
        <v>360</v>
      </c>
      <c r="I36" s="77"/>
      <c r="J36" s="77"/>
      <c r="K36" s="77"/>
      <c r="L36" s="77"/>
      <c r="M36" s="77"/>
      <c r="N36" s="77"/>
      <c r="O36" s="79"/>
      <c r="R36" s="86"/>
      <c r="S36" s="29"/>
      <c r="U36" s="68"/>
      <c r="V36" s="29"/>
      <c r="X36" s="68" t="s">
        <v>0</v>
      </c>
      <c r="Y36" s="29">
        <v>0.11896870060793634</v>
      </c>
      <c r="AA36" s="69" t="s">
        <v>361</v>
      </c>
      <c r="AB36" s="29"/>
      <c r="AD36" s="68" t="s">
        <v>0</v>
      </c>
      <c r="AE36" s="29">
        <v>0.24089396717661235</v>
      </c>
      <c r="AG36" s="68" t="s">
        <v>0</v>
      </c>
      <c r="AH36" s="29">
        <v>0.21892116146688795</v>
      </c>
    </row>
    <row r="37" spans="1:34" ht="14.4" x14ac:dyDescent="0.3">
      <c r="A37" s="68">
        <v>35</v>
      </c>
      <c r="B37" s="68" t="s">
        <v>333</v>
      </c>
      <c r="C37" s="68" t="s">
        <v>191</v>
      </c>
      <c r="D37" s="68" t="s">
        <v>122</v>
      </c>
      <c r="E37" s="28">
        <v>11.18188848920863</v>
      </c>
      <c r="F37" s="29">
        <v>8.4929179002459526E-2</v>
      </c>
      <c r="H37" s="31" t="s">
        <v>362</v>
      </c>
      <c r="I37" s="22"/>
      <c r="J37" s="77"/>
      <c r="K37" s="77"/>
      <c r="L37" s="77"/>
      <c r="M37" s="77"/>
      <c r="N37" s="77"/>
      <c r="O37" s="79"/>
      <c r="R37" s="71" t="s">
        <v>344</v>
      </c>
      <c r="S37" s="29"/>
      <c r="U37" s="69" t="s">
        <v>363</v>
      </c>
      <c r="V37" s="29"/>
      <c r="X37" s="68" t="s">
        <v>0</v>
      </c>
      <c r="Y37" s="29">
        <v>0.24089396717661235</v>
      </c>
      <c r="AA37" s="69" t="s">
        <v>243</v>
      </c>
      <c r="AB37" s="29"/>
      <c r="AD37" s="68" t="s">
        <v>0</v>
      </c>
      <c r="AE37" s="29">
        <v>0.10333554024592342</v>
      </c>
      <c r="AG37" s="68" t="s">
        <v>0</v>
      </c>
      <c r="AH37" s="29">
        <v>5.812808803627878E-2</v>
      </c>
    </row>
    <row r="38" spans="1:34" ht="14.4" x14ac:dyDescent="0.3">
      <c r="A38" s="68">
        <v>36</v>
      </c>
      <c r="B38" s="68" t="s">
        <v>333</v>
      </c>
      <c r="C38" s="68" t="s">
        <v>185</v>
      </c>
      <c r="D38" s="68" t="s">
        <v>123</v>
      </c>
      <c r="E38" s="28">
        <v>20.62108774038461</v>
      </c>
      <c r="F38" s="29">
        <v>1.1855738112271891E-2</v>
      </c>
      <c r="H38" s="31" t="s">
        <v>364</v>
      </c>
      <c r="I38" s="22"/>
      <c r="J38" s="77"/>
      <c r="K38" s="77"/>
      <c r="L38" s="77"/>
      <c r="M38" s="77"/>
      <c r="N38" s="77"/>
      <c r="O38" s="79"/>
      <c r="R38" s="26" t="s">
        <v>365</v>
      </c>
      <c r="S38" s="29"/>
      <c r="U38" s="69" t="s">
        <v>243</v>
      </c>
      <c r="V38" s="29"/>
      <c r="X38" s="68" t="s">
        <v>0</v>
      </c>
      <c r="Y38" s="29">
        <v>0.10333554024592342</v>
      </c>
      <c r="AA38" s="69" t="s">
        <v>244</v>
      </c>
      <c r="AB38" s="29"/>
      <c r="AG38" s="68" t="s">
        <v>0</v>
      </c>
      <c r="AH38" s="29">
        <v>0.3146237520640347</v>
      </c>
    </row>
    <row r="39" spans="1:34" ht="14.4" x14ac:dyDescent="0.3">
      <c r="A39" s="68">
        <v>37</v>
      </c>
      <c r="B39" s="68" t="s">
        <v>333</v>
      </c>
      <c r="C39" s="68" t="s">
        <v>191</v>
      </c>
      <c r="D39" s="68" t="s">
        <v>124</v>
      </c>
      <c r="E39" s="28">
        <v>16.662897012578611</v>
      </c>
      <c r="F39" s="29">
        <v>6.8942799701890234E-3</v>
      </c>
      <c r="H39" s="31" t="s">
        <v>366</v>
      </c>
      <c r="I39" s="22"/>
      <c r="J39" s="77"/>
      <c r="K39" s="77"/>
      <c r="L39" s="77"/>
      <c r="M39" s="77"/>
      <c r="N39" s="77"/>
      <c r="O39" s="79"/>
      <c r="R39" s="71" t="s">
        <v>283</v>
      </c>
      <c r="S39" s="29"/>
      <c r="U39" s="69" t="s">
        <v>244</v>
      </c>
      <c r="V39" s="29"/>
      <c r="AA39" s="71" t="s">
        <v>367</v>
      </c>
      <c r="AB39" s="29"/>
      <c r="AD39" s="69" t="s">
        <v>368</v>
      </c>
      <c r="AG39" s="68" t="s">
        <v>0</v>
      </c>
      <c r="AH39" s="29">
        <v>0.66306903872552214</v>
      </c>
    </row>
    <row r="40" spans="1:34" ht="14.4" x14ac:dyDescent="0.3">
      <c r="A40" s="68">
        <v>38</v>
      </c>
      <c r="B40" s="68" t="s">
        <v>335</v>
      </c>
      <c r="C40" s="68" t="s">
        <v>185</v>
      </c>
      <c r="D40" s="68" t="s">
        <v>0</v>
      </c>
      <c r="E40" s="28">
        <v>15.276834595959588</v>
      </c>
      <c r="F40" s="29">
        <v>0.26273922196156341</v>
      </c>
      <c r="H40" s="31" t="s">
        <v>369</v>
      </c>
      <c r="I40" s="22"/>
      <c r="J40" s="77"/>
      <c r="K40" s="77"/>
      <c r="L40" s="77"/>
      <c r="M40" s="77"/>
      <c r="N40" s="77"/>
      <c r="O40" s="79"/>
      <c r="R40" s="86"/>
      <c r="S40" s="29"/>
      <c r="U40" s="71" t="s">
        <v>370</v>
      </c>
      <c r="V40" s="29"/>
      <c r="X40" s="69" t="s">
        <v>371</v>
      </c>
      <c r="AA40" s="71" t="s">
        <v>372</v>
      </c>
      <c r="AB40" s="29"/>
      <c r="AD40" s="69" t="s">
        <v>243</v>
      </c>
      <c r="AG40" s="68" t="s">
        <v>0</v>
      </c>
      <c r="AH40" s="29">
        <v>0.52314130297629213</v>
      </c>
    </row>
    <row r="41" spans="1:34" ht="14.4" x14ac:dyDescent="0.3">
      <c r="A41" s="68">
        <v>39</v>
      </c>
      <c r="B41" s="68" t="s">
        <v>335</v>
      </c>
      <c r="C41" s="68" t="s">
        <v>185</v>
      </c>
      <c r="D41" s="68" t="s">
        <v>0</v>
      </c>
      <c r="E41" s="28">
        <v>14.387464585519412</v>
      </c>
      <c r="F41" s="29">
        <v>0.21892116146688795</v>
      </c>
      <c r="H41" s="31" t="s">
        <v>373</v>
      </c>
      <c r="I41" s="22"/>
      <c r="J41" s="77"/>
      <c r="K41" s="77"/>
      <c r="L41" s="77"/>
      <c r="M41" s="77"/>
      <c r="N41" s="77"/>
      <c r="O41" s="79"/>
      <c r="R41" s="69" t="s">
        <v>264</v>
      </c>
      <c r="S41" s="29"/>
      <c r="U41" s="71" t="s">
        <v>374</v>
      </c>
      <c r="V41" s="29"/>
      <c r="X41" s="69" t="s">
        <v>243</v>
      </c>
      <c r="AA41" s="71" t="s">
        <v>375</v>
      </c>
      <c r="AB41" s="29"/>
      <c r="AD41" s="69" t="s">
        <v>244</v>
      </c>
      <c r="AG41" s="68" t="s">
        <v>0</v>
      </c>
      <c r="AH41" s="29">
        <v>0.33746161790773815</v>
      </c>
    </row>
    <row r="42" spans="1:34" ht="13.2" x14ac:dyDescent="0.25">
      <c r="A42" s="68">
        <v>40</v>
      </c>
      <c r="B42" s="68" t="s">
        <v>333</v>
      </c>
      <c r="C42" s="68" t="s">
        <v>185</v>
      </c>
      <c r="D42" s="68" t="s">
        <v>0</v>
      </c>
      <c r="E42" s="28">
        <v>16.040770686175573</v>
      </c>
      <c r="F42" s="29">
        <v>5.812808803627878E-2</v>
      </c>
      <c r="H42" s="80" t="s">
        <v>376</v>
      </c>
      <c r="I42" s="77"/>
      <c r="J42" s="77"/>
      <c r="K42" s="77"/>
      <c r="L42" s="77"/>
      <c r="M42" s="77"/>
      <c r="N42" s="77"/>
      <c r="O42" s="79"/>
      <c r="R42" s="68"/>
      <c r="S42" s="29"/>
      <c r="U42" s="71" t="s">
        <v>355</v>
      </c>
      <c r="V42" s="29"/>
      <c r="X42" s="69" t="s">
        <v>244</v>
      </c>
      <c r="AA42" s="69" t="s">
        <v>357</v>
      </c>
      <c r="AB42" s="29"/>
      <c r="AD42" s="71" t="s">
        <v>377</v>
      </c>
      <c r="AG42" s="68" t="s">
        <v>0</v>
      </c>
      <c r="AH42" s="29">
        <v>0.14671393178116859</v>
      </c>
    </row>
    <row r="43" spans="1:34" ht="13.2" x14ac:dyDescent="0.25">
      <c r="A43" s="68">
        <v>41</v>
      </c>
      <c r="B43" s="68" t="s">
        <v>333</v>
      </c>
      <c r="C43" s="68" t="s">
        <v>191</v>
      </c>
      <c r="D43" s="68" t="s">
        <v>122</v>
      </c>
      <c r="E43" s="28">
        <v>15.016208375378401</v>
      </c>
      <c r="F43" s="29">
        <v>0.22566406063811628</v>
      </c>
      <c r="H43" s="81" t="s">
        <v>378</v>
      </c>
      <c r="I43" s="77"/>
      <c r="J43" s="77"/>
      <c r="K43" s="77"/>
      <c r="L43" s="77"/>
      <c r="M43" s="77"/>
      <c r="N43" s="77"/>
      <c r="O43" s="79"/>
      <c r="R43" s="68"/>
      <c r="S43" s="29"/>
      <c r="U43" s="69" t="s">
        <v>357</v>
      </c>
      <c r="V43" s="29"/>
      <c r="X43" s="71" t="s">
        <v>379</v>
      </c>
      <c r="AA43" s="86"/>
      <c r="AB43" s="29"/>
      <c r="AD43" s="71" t="s">
        <v>372</v>
      </c>
      <c r="AG43" s="68" t="s">
        <v>0</v>
      </c>
      <c r="AH43" s="29">
        <v>0.12318041011968346</v>
      </c>
    </row>
    <row r="44" spans="1:34" ht="13.2" x14ac:dyDescent="0.25">
      <c r="A44" s="68">
        <v>42</v>
      </c>
      <c r="B44" s="68" t="s">
        <v>177</v>
      </c>
      <c r="C44" s="68" t="s">
        <v>177</v>
      </c>
      <c r="D44" s="68" t="s">
        <v>0</v>
      </c>
      <c r="E44" s="28">
        <v>14.411870781099324</v>
      </c>
      <c r="F44" s="29">
        <v>0.3146237520640347</v>
      </c>
      <c r="H44" s="81" t="s">
        <v>380</v>
      </c>
      <c r="I44" s="77"/>
      <c r="J44" s="78" t="s">
        <v>381</v>
      </c>
      <c r="K44" s="77"/>
      <c r="L44" s="77"/>
      <c r="M44" s="77"/>
      <c r="N44" s="77"/>
      <c r="O44" s="79"/>
      <c r="R44" s="68"/>
      <c r="S44" s="29"/>
      <c r="U44" s="86"/>
      <c r="V44" s="29"/>
      <c r="X44" s="71" t="s">
        <v>382</v>
      </c>
      <c r="AA44" s="71" t="s">
        <v>286</v>
      </c>
      <c r="AB44" s="29"/>
      <c r="AD44" s="71" t="s">
        <v>375</v>
      </c>
      <c r="AG44" s="68" t="s">
        <v>0</v>
      </c>
      <c r="AH44" s="29">
        <v>0.16967137412110109</v>
      </c>
    </row>
    <row r="45" spans="1:34" ht="13.2" x14ac:dyDescent="0.25">
      <c r="A45" s="68">
        <v>43</v>
      </c>
      <c r="B45" s="68" t="s">
        <v>177</v>
      </c>
      <c r="C45" s="68" t="s">
        <v>177</v>
      </c>
      <c r="D45" s="68" t="s">
        <v>122</v>
      </c>
      <c r="E45" s="28">
        <v>14.955058765915766</v>
      </c>
      <c r="F45" s="29">
        <v>0.19114730927599213</v>
      </c>
      <c r="H45" s="80" t="s">
        <v>383</v>
      </c>
      <c r="I45" s="77"/>
      <c r="J45" s="77"/>
      <c r="K45" s="77"/>
      <c r="L45" s="77"/>
      <c r="M45" s="77"/>
      <c r="N45" s="77"/>
      <c r="O45" s="79"/>
      <c r="R45" s="68"/>
      <c r="S45" s="29"/>
      <c r="U45" s="71" t="s">
        <v>286</v>
      </c>
      <c r="V45" s="29"/>
      <c r="X45" s="71" t="s">
        <v>355</v>
      </c>
      <c r="AA45" s="86"/>
      <c r="AB45" s="29"/>
      <c r="AD45" s="69" t="s">
        <v>357</v>
      </c>
      <c r="AG45" s="68" t="s">
        <v>0</v>
      </c>
      <c r="AH45" s="29">
        <v>0.11896870060793634</v>
      </c>
    </row>
    <row r="46" spans="1:34" ht="13.2" x14ac:dyDescent="0.25">
      <c r="A46" s="68">
        <v>44</v>
      </c>
      <c r="B46" s="68" t="s">
        <v>177</v>
      </c>
      <c r="C46" s="68" t="s">
        <v>177</v>
      </c>
      <c r="D46" s="68" t="s">
        <v>123</v>
      </c>
      <c r="E46" s="28">
        <v>15.553078171828172</v>
      </c>
      <c r="F46" s="29">
        <v>8.8104932587415846E-3</v>
      </c>
      <c r="H46" s="80" t="s">
        <v>384</v>
      </c>
      <c r="I46" s="77"/>
      <c r="J46" s="77"/>
      <c r="K46" s="77"/>
      <c r="L46" s="77"/>
      <c r="M46" s="77"/>
      <c r="N46" s="77"/>
      <c r="O46" s="79"/>
      <c r="R46" s="68"/>
      <c r="S46" s="29"/>
      <c r="U46" s="86"/>
      <c r="V46" s="29"/>
      <c r="X46" s="69" t="s">
        <v>357</v>
      </c>
      <c r="AA46" s="71" t="s">
        <v>344</v>
      </c>
      <c r="AB46" s="29"/>
      <c r="AD46" s="86"/>
      <c r="AG46" s="68" t="s">
        <v>0</v>
      </c>
      <c r="AH46" s="29">
        <v>0.24089396717661235</v>
      </c>
    </row>
    <row r="47" spans="1:34" ht="14.4" x14ac:dyDescent="0.25">
      <c r="A47" s="68">
        <v>45</v>
      </c>
      <c r="B47" s="68" t="s">
        <v>335</v>
      </c>
      <c r="C47" s="68" t="s">
        <v>185</v>
      </c>
      <c r="D47" s="68" t="s">
        <v>0</v>
      </c>
      <c r="E47" s="28">
        <v>18.629108046558695</v>
      </c>
      <c r="F47" s="29">
        <v>0.66306903872552214</v>
      </c>
      <c r="H47" s="80">
        <v>33</v>
      </c>
      <c r="I47" s="77"/>
      <c r="J47" s="77"/>
      <c r="K47" s="77"/>
      <c r="L47" s="77"/>
      <c r="M47" s="77"/>
      <c r="N47" s="77"/>
      <c r="O47" s="79"/>
      <c r="R47" s="68"/>
      <c r="S47" s="29"/>
      <c r="U47" s="71" t="s">
        <v>344</v>
      </c>
      <c r="V47" s="29"/>
      <c r="X47" s="86"/>
      <c r="AA47" s="25" t="s">
        <v>385</v>
      </c>
      <c r="AB47" s="29"/>
      <c r="AD47" s="71" t="s">
        <v>286</v>
      </c>
      <c r="AG47" s="68" t="s">
        <v>0</v>
      </c>
      <c r="AH47" s="29">
        <v>0.10333554024592342</v>
      </c>
    </row>
    <row r="48" spans="1:34" ht="14.4" x14ac:dyDescent="0.25">
      <c r="A48" s="68">
        <v>46</v>
      </c>
      <c r="B48" s="68" t="s">
        <v>335</v>
      </c>
      <c r="C48" s="68" t="s">
        <v>191</v>
      </c>
      <c r="D48" s="68" t="s">
        <v>0</v>
      </c>
      <c r="E48" s="28">
        <v>19.029695945945953</v>
      </c>
      <c r="F48" s="29">
        <v>0.52314130297629213</v>
      </c>
      <c r="H48" s="80" t="s">
        <v>386</v>
      </c>
      <c r="I48" s="77"/>
      <c r="J48" s="77"/>
      <c r="K48" s="77"/>
      <c r="L48" s="77"/>
      <c r="M48" s="77"/>
      <c r="N48" s="77"/>
      <c r="O48" s="79"/>
      <c r="R48" s="68"/>
      <c r="S48" s="29"/>
      <c r="U48" s="25" t="s">
        <v>387</v>
      </c>
      <c r="V48" s="29"/>
      <c r="X48" s="71" t="s">
        <v>286</v>
      </c>
      <c r="AA48" s="71" t="s">
        <v>283</v>
      </c>
      <c r="AB48" s="29"/>
      <c r="AD48" s="86"/>
    </row>
    <row r="49" spans="1:33" ht="13.8" thickBot="1" x14ac:dyDescent="0.3">
      <c r="A49" s="68">
        <v>47</v>
      </c>
      <c r="B49" s="68" t="s">
        <v>335</v>
      </c>
      <c r="C49" s="68" t="s">
        <v>185</v>
      </c>
      <c r="D49" s="68" t="s">
        <v>122</v>
      </c>
      <c r="E49" s="28">
        <v>15.716432370820664</v>
      </c>
      <c r="F49" s="29">
        <v>0.66487421971105043</v>
      </c>
      <c r="H49" s="87">
        <v>33</v>
      </c>
      <c r="I49" s="82"/>
      <c r="J49" s="82"/>
      <c r="K49" s="82"/>
      <c r="L49" s="82"/>
      <c r="M49" s="82"/>
      <c r="N49" s="82"/>
      <c r="O49" s="83"/>
      <c r="R49" s="68"/>
      <c r="S49" s="29"/>
      <c r="U49" s="71" t="s">
        <v>283</v>
      </c>
      <c r="V49" s="29"/>
      <c r="X49" s="86"/>
      <c r="AA49" s="86"/>
      <c r="AB49" s="29"/>
      <c r="AD49" s="71" t="s">
        <v>344</v>
      </c>
      <c r="AG49" s="69" t="s">
        <v>388</v>
      </c>
    </row>
    <row r="50" spans="1:33" ht="14.4" x14ac:dyDescent="0.25">
      <c r="A50" s="68">
        <v>48</v>
      </c>
      <c r="B50" s="68" t="s">
        <v>335</v>
      </c>
      <c r="C50" s="68" t="s">
        <v>191</v>
      </c>
      <c r="D50" s="68" t="s">
        <v>122</v>
      </c>
      <c r="E50" s="28">
        <v>13.577751486620414</v>
      </c>
      <c r="F50" s="29">
        <v>1.1149402367861569</v>
      </c>
      <c r="H50" s="69" t="s">
        <v>264</v>
      </c>
      <c r="R50" s="68"/>
      <c r="S50" s="29"/>
      <c r="U50" s="86"/>
      <c r="V50" s="29"/>
      <c r="X50" s="71" t="s">
        <v>344</v>
      </c>
      <c r="AA50" s="69" t="s">
        <v>264</v>
      </c>
      <c r="AB50" s="29"/>
      <c r="AD50" s="25" t="s">
        <v>389</v>
      </c>
      <c r="AG50" s="69" t="s">
        <v>243</v>
      </c>
    </row>
    <row r="51" spans="1:33" ht="14.4" x14ac:dyDescent="0.25">
      <c r="A51" s="68">
        <v>49</v>
      </c>
      <c r="B51" s="68" t="s">
        <v>177</v>
      </c>
      <c r="C51" s="68" t="s">
        <v>177</v>
      </c>
      <c r="D51" s="68" t="s">
        <v>122</v>
      </c>
      <c r="E51" s="28">
        <v>10.604946445959101</v>
      </c>
      <c r="F51" s="29">
        <v>0.38590488047669774</v>
      </c>
      <c r="R51" s="68"/>
      <c r="S51" s="29"/>
      <c r="U51" s="69" t="s">
        <v>264</v>
      </c>
      <c r="V51" s="29"/>
      <c r="X51" s="25" t="s">
        <v>390</v>
      </c>
      <c r="AA51" s="68"/>
      <c r="AB51" s="29"/>
      <c r="AD51" s="71" t="s">
        <v>283</v>
      </c>
      <c r="AG51" s="69" t="s">
        <v>244</v>
      </c>
    </row>
    <row r="52" spans="1:33" ht="13.2" x14ac:dyDescent="0.25">
      <c r="A52" s="68">
        <v>50</v>
      </c>
      <c r="B52" s="68" t="s">
        <v>177</v>
      </c>
      <c r="C52" s="68" t="s">
        <v>177</v>
      </c>
      <c r="D52" s="68" t="s">
        <v>123</v>
      </c>
      <c r="E52" s="28">
        <v>16.923108782435126</v>
      </c>
      <c r="F52" s="29">
        <v>3.3194686886269912E-6</v>
      </c>
      <c r="R52" s="68"/>
      <c r="S52" s="29"/>
      <c r="U52" s="68"/>
      <c r="V52" s="29"/>
      <c r="X52" s="71" t="s">
        <v>283</v>
      </c>
      <c r="AA52" s="68"/>
      <c r="AB52" s="29"/>
      <c r="AD52" s="86"/>
      <c r="AG52" s="71" t="s">
        <v>391</v>
      </c>
    </row>
    <row r="53" spans="1:33" ht="13.2" x14ac:dyDescent="0.25">
      <c r="A53" s="68">
        <v>51</v>
      </c>
      <c r="B53" s="68" t="s">
        <v>335</v>
      </c>
      <c r="C53" s="68" t="s">
        <v>185</v>
      </c>
      <c r="D53" s="68" t="s">
        <v>122</v>
      </c>
      <c r="E53" s="28">
        <v>10.552606998992951</v>
      </c>
      <c r="F53" s="29">
        <v>0.44872638734406128</v>
      </c>
      <c r="H53" s="214" t="s">
        <v>327</v>
      </c>
      <c r="I53" s="89"/>
      <c r="J53" s="89"/>
      <c r="K53" s="89"/>
      <c r="L53" s="89"/>
      <c r="M53" s="89"/>
      <c r="N53" s="89"/>
      <c r="R53" s="68"/>
      <c r="S53" s="29"/>
      <c r="U53" s="68"/>
      <c r="V53" s="29"/>
      <c r="X53" s="86"/>
      <c r="AA53" s="68"/>
      <c r="AB53" s="29"/>
      <c r="AD53" s="69" t="s">
        <v>264</v>
      </c>
      <c r="AG53" s="71" t="s">
        <v>392</v>
      </c>
    </row>
    <row r="54" spans="1:33" ht="13.2" x14ac:dyDescent="0.25">
      <c r="A54" s="68">
        <v>52</v>
      </c>
      <c r="B54" s="68" t="s">
        <v>335</v>
      </c>
      <c r="C54" s="68" t="s">
        <v>185</v>
      </c>
      <c r="D54" s="68" t="s">
        <v>122</v>
      </c>
      <c r="E54" s="28">
        <v>11.670522657054576</v>
      </c>
      <c r="F54" s="29">
        <v>0.21163745036003009</v>
      </c>
      <c r="H54" s="218" t="s">
        <v>393</v>
      </c>
      <c r="I54" s="218"/>
      <c r="J54" s="218"/>
      <c r="K54" s="218"/>
      <c r="L54" s="218"/>
      <c r="M54" s="218"/>
      <c r="N54" s="77"/>
      <c r="R54" s="68"/>
      <c r="S54" s="29"/>
      <c r="U54" s="68"/>
      <c r="V54" s="29"/>
      <c r="X54" s="69" t="s">
        <v>264</v>
      </c>
      <c r="AA54" s="68"/>
      <c r="AB54" s="29"/>
      <c r="AG54" s="71" t="s">
        <v>394</v>
      </c>
    </row>
    <row r="55" spans="1:33" ht="13.2" x14ac:dyDescent="0.25">
      <c r="A55" s="68">
        <v>53</v>
      </c>
      <c r="B55" s="68" t="s">
        <v>177</v>
      </c>
      <c r="C55" s="68" t="s">
        <v>177</v>
      </c>
      <c r="D55" s="68" t="s">
        <v>0</v>
      </c>
      <c r="E55" s="28">
        <v>14.060235116044398</v>
      </c>
      <c r="F55" s="29">
        <v>0.33746161790773815</v>
      </c>
      <c r="H55" s="78" t="s">
        <v>303</v>
      </c>
      <c r="I55" s="78" t="s">
        <v>304</v>
      </c>
      <c r="J55" s="78" t="s">
        <v>305</v>
      </c>
      <c r="K55" s="78" t="s">
        <v>306</v>
      </c>
      <c r="L55" s="78" t="s">
        <v>307</v>
      </c>
      <c r="M55" s="78" t="s">
        <v>308</v>
      </c>
      <c r="N55" s="77"/>
      <c r="R55" s="68"/>
      <c r="S55" s="29"/>
      <c r="U55" s="68"/>
      <c r="V55" s="29"/>
      <c r="AA55" s="68"/>
      <c r="AB55" s="29"/>
      <c r="AG55" s="69" t="s">
        <v>357</v>
      </c>
    </row>
    <row r="56" spans="1:33" ht="14.4" x14ac:dyDescent="0.3">
      <c r="A56" s="68">
        <v>54</v>
      </c>
      <c r="B56" s="68" t="s">
        <v>335</v>
      </c>
      <c r="C56" s="68" t="s">
        <v>185</v>
      </c>
      <c r="D56" s="68" t="s">
        <v>0</v>
      </c>
      <c r="E56" s="28">
        <v>10.424876373626374</v>
      </c>
      <c r="F56" s="29">
        <v>0.14671393178116859</v>
      </c>
      <c r="H56" s="48">
        <v>2.2730000000000001E-10</v>
      </c>
      <c r="I56" s="77">
        <v>9</v>
      </c>
      <c r="J56" s="77">
        <f t="shared" ref="J56:J64" si="0">0.05/I56</f>
        <v>5.5555555555555558E-3</v>
      </c>
      <c r="K56" s="77" t="str">
        <f t="shared" ref="K56:K64" si="1">IF(H56&lt;J56,"Y","N")</f>
        <v>Y</v>
      </c>
      <c r="L56" s="20">
        <f t="shared" ref="L56:L64" si="2">IF(H56*I56&lt;1,H56*I56,1)</f>
        <v>2.0457000000000001E-9</v>
      </c>
      <c r="M56" s="78" t="s">
        <v>311</v>
      </c>
      <c r="N56" s="78" t="s">
        <v>310</v>
      </c>
      <c r="R56" s="68"/>
      <c r="S56" s="29"/>
      <c r="U56" s="68"/>
      <c r="V56" s="29"/>
      <c r="AA56" s="68"/>
      <c r="AB56" s="29"/>
      <c r="AG56" s="86"/>
    </row>
    <row r="57" spans="1:33" ht="14.4" x14ac:dyDescent="0.3">
      <c r="A57" s="68">
        <v>55</v>
      </c>
      <c r="B57" s="68" t="s">
        <v>335</v>
      </c>
      <c r="C57" s="68" t="s">
        <v>185</v>
      </c>
      <c r="D57" s="68" t="s">
        <v>0</v>
      </c>
      <c r="E57" s="28">
        <v>13.699353940886702</v>
      </c>
      <c r="F57" s="29">
        <v>0.12318041011968346</v>
      </c>
      <c r="H57" s="48">
        <v>1.5980000000000001E-9</v>
      </c>
      <c r="I57" s="77">
        <v>8</v>
      </c>
      <c r="J57" s="77">
        <f t="shared" si="0"/>
        <v>6.2500000000000003E-3</v>
      </c>
      <c r="K57" s="77" t="str">
        <f t="shared" si="1"/>
        <v>Y</v>
      </c>
      <c r="L57" s="20">
        <f t="shared" si="2"/>
        <v>1.2784000000000001E-8</v>
      </c>
      <c r="M57" s="78" t="s">
        <v>309</v>
      </c>
      <c r="N57" s="78" t="s">
        <v>310</v>
      </c>
      <c r="R57" s="68"/>
      <c r="S57" s="29"/>
      <c r="U57" s="68"/>
      <c r="V57" s="29"/>
      <c r="AA57" s="68"/>
      <c r="AB57" s="29"/>
      <c r="AG57" s="71" t="s">
        <v>286</v>
      </c>
    </row>
    <row r="58" spans="1:33" ht="14.4" x14ac:dyDescent="0.3">
      <c r="A58" s="68">
        <v>56</v>
      </c>
      <c r="B58" s="68" t="s">
        <v>335</v>
      </c>
      <c r="C58" s="68" t="s">
        <v>185</v>
      </c>
      <c r="D58" s="68" t="s">
        <v>122</v>
      </c>
      <c r="E58" s="28">
        <v>17.378427560975606</v>
      </c>
      <c r="F58" s="29">
        <v>0.2871473741278277</v>
      </c>
      <c r="H58" s="48">
        <v>4.7939999999999998E-9</v>
      </c>
      <c r="I58" s="77">
        <v>7</v>
      </c>
      <c r="J58" s="77">
        <f t="shared" si="0"/>
        <v>7.1428571428571435E-3</v>
      </c>
      <c r="K58" s="77" t="str">
        <f t="shared" si="1"/>
        <v>Y</v>
      </c>
      <c r="L58" s="20">
        <f t="shared" si="2"/>
        <v>3.3558000000000002E-8</v>
      </c>
      <c r="M58" s="78" t="s">
        <v>323</v>
      </c>
      <c r="N58" s="78" t="s">
        <v>310</v>
      </c>
      <c r="R58" s="68"/>
      <c r="S58" s="29"/>
      <c r="U58" s="68"/>
      <c r="V58" s="29"/>
      <c r="AA58" s="68"/>
      <c r="AB58" s="29"/>
      <c r="AG58" s="86"/>
    </row>
    <row r="59" spans="1:33" ht="14.4" x14ac:dyDescent="0.3">
      <c r="A59" s="68">
        <v>57</v>
      </c>
      <c r="B59" s="68" t="s">
        <v>335</v>
      </c>
      <c r="C59" s="68" t="s">
        <v>191</v>
      </c>
      <c r="D59" s="68" t="s">
        <v>122</v>
      </c>
      <c r="E59" s="28">
        <v>17.051811209439528</v>
      </c>
      <c r="F59" s="29">
        <v>0.42474166315966866</v>
      </c>
      <c r="H59" s="48">
        <v>5.6370000000000003E-9</v>
      </c>
      <c r="I59" s="77">
        <v>6</v>
      </c>
      <c r="J59" s="77">
        <f t="shared" si="0"/>
        <v>8.3333333333333332E-3</v>
      </c>
      <c r="K59" s="77" t="str">
        <f t="shared" si="1"/>
        <v>Y</v>
      </c>
      <c r="L59" s="20">
        <f t="shared" si="2"/>
        <v>3.3822000000000003E-8</v>
      </c>
      <c r="M59" s="78" t="s">
        <v>315</v>
      </c>
      <c r="N59" s="78" t="s">
        <v>310</v>
      </c>
      <c r="R59" s="68"/>
      <c r="S59" s="29"/>
      <c r="U59" s="68"/>
      <c r="V59" s="29"/>
      <c r="AG59" s="71" t="s">
        <v>344</v>
      </c>
    </row>
    <row r="60" spans="1:33" ht="14.4" x14ac:dyDescent="0.3">
      <c r="A60" s="68">
        <v>58</v>
      </c>
      <c r="B60" s="68" t="s">
        <v>335</v>
      </c>
      <c r="C60" s="68" t="s">
        <v>185</v>
      </c>
      <c r="D60" s="68" t="s">
        <v>123</v>
      </c>
      <c r="E60" s="28">
        <v>14.324374370594162</v>
      </c>
      <c r="F60" s="29">
        <v>3.5127148495542149E-3</v>
      </c>
      <c r="H60" s="48">
        <v>1.55E-8</v>
      </c>
      <c r="I60" s="77">
        <v>5</v>
      </c>
      <c r="J60" s="77">
        <f t="shared" si="0"/>
        <v>0.01</v>
      </c>
      <c r="K60" s="77" t="str">
        <f t="shared" si="1"/>
        <v>Y</v>
      </c>
      <c r="L60" s="20">
        <f t="shared" si="2"/>
        <v>7.7499999999999999E-8</v>
      </c>
      <c r="M60" s="78" t="s">
        <v>324</v>
      </c>
      <c r="N60" s="78" t="s">
        <v>310</v>
      </c>
      <c r="R60" s="68"/>
      <c r="S60" s="29"/>
      <c r="AG60" s="25" t="s">
        <v>395</v>
      </c>
    </row>
    <row r="61" spans="1:33" ht="14.4" x14ac:dyDescent="0.3">
      <c r="A61" s="68">
        <v>59</v>
      </c>
      <c r="B61" s="68" t="s">
        <v>335</v>
      </c>
      <c r="C61" s="68" t="s">
        <v>185</v>
      </c>
      <c r="D61" s="68" t="s">
        <v>123</v>
      </c>
      <c r="E61" s="28">
        <v>18.271575667655789</v>
      </c>
      <c r="F61" s="29">
        <v>2.161114596431612E-3</v>
      </c>
      <c r="H61" s="20">
        <v>1.6369999999999999E-2</v>
      </c>
      <c r="I61" s="77">
        <v>4</v>
      </c>
      <c r="J61" s="77">
        <f t="shared" si="0"/>
        <v>1.2500000000000001E-2</v>
      </c>
      <c r="K61" s="77" t="str">
        <f t="shared" si="1"/>
        <v>N</v>
      </c>
      <c r="L61" s="22">
        <f t="shared" si="2"/>
        <v>6.5479999999999997E-2</v>
      </c>
      <c r="M61" s="78" t="s">
        <v>314</v>
      </c>
      <c r="N61" s="88"/>
      <c r="R61" s="68"/>
      <c r="S61" s="29"/>
      <c r="AG61" s="71" t="s">
        <v>283</v>
      </c>
    </row>
    <row r="62" spans="1:33" ht="14.4" x14ac:dyDescent="0.3">
      <c r="A62" s="68">
        <v>60</v>
      </c>
      <c r="B62" s="68" t="s">
        <v>177</v>
      </c>
      <c r="C62" s="68" t="s">
        <v>177</v>
      </c>
      <c r="D62" s="68" t="s">
        <v>122</v>
      </c>
      <c r="E62" s="28">
        <v>14.61840408163266</v>
      </c>
      <c r="F62" s="29">
        <v>0.20373048394375726</v>
      </c>
      <c r="H62" s="158">
        <v>9.0840000000000004E-2</v>
      </c>
      <c r="I62" s="77">
        <v>3</v>
      </c>
      <c r="J62" s="77">
        <f t="shared" si="0"/>
        <v>1.6666666666666666E-2</v>
      </c>
      <c r="K62" s="77" t="str">
        <f t="shared" si="1"/>
        <v>N</v>
      </c>
      <c r="L62" s="22">
        <f t="shared" si="2"/>
        <v>0.27251999999999998</v>
      </c>
      <c r="M62" s="78" t="s">
        <v>325</v>
      </c>
      <c r="N62" s="78"/>
      <c r="R62" s="68"/>
      <c r="S62" s="29"/>
      <c r="AG62" s="86"/>
    </row>
    <row r="63" spans="1:33" ht="14.4" x14ac:dyDescent="0.3">
      <c r="A63" s="68">
        <v>61</v>
      </c>
      <c r="B63" s="68" t="s">
        <v>177</v>
      </c>
      <c r="C63" s="68" t="s">
        <v>177</v>
      </c>
      <c r="D63" s="68" t="s">
        <v>123</v>
      </c>
      <c r="E63" s="28">
        <v>21.808966937945065</v>
      </c>
      <c r="F63" s="29">
        <v>3.0853736402575967E-3</v>
      </c>
      <c r="H63" s="22">
        <v>0.877</v>
      </c>
      <c r="I63" s="77">
        <v>2</v>
      </c>
      <c r="J63" s="77">
        <f t="shared" si="0"/>
        <v>2.5000000000000001E-2</v>
      </c>
      <c r="K63" s="77" t="str">
        <f t="shared" si="1"/>
        <v>N</v>
      </c>
      <c r="L63" s="22">
        <f t="shared" si="2"/>
        <v>1</v>
      </c>
      <c r="M63" s="78" t="s">
        <v>312</v>
      </c>
      <c r="N63" s="78"/>
      <c r="R63" s="68"/>
      <c r="S63" s="29"/>
      <c r="AG63" s="69" t="s">
        <v>264</v>
      </c>
    </row>
    <row r="64" spans="1:33" ht="14.4" x14ac:dyDescent="0.3">
      <c r="A64" s="68">
        <v>62</v>
      </c>
      <c r="B64" s="68" t="s">
        <v>335</v>
      </c>
      <c r="C64" s="68" t="s">
        <v>185</v>
      </c>
      <c r="D64" s="68" t="s">
        <v>0</v>
      </c>
      <c r="E64" s="28">
        <v>19.104162644787646</v>
      </c>
      <c r="F64" s="29">
        <v>0.16967137412110109</v>
      </c>
      <c r="H64" s="22">
        <v>0.92290000000000005</v>
      </c>
      <c r="I64" s="77">
        <v>1</v>
      </c>
      <c r="J64" s="77">
        <f t="shared" si="0"/>
        <v>0.05</v>
      </c>
      <c r="K64" s="77" t="str">
        <f t="shared" si="1"/>
        <v>N</v>
      </c>
      <c r="L64" s="22">
        <f t="shared" si="2"/>
        <v>0.92290000000000005</v>
      </c>
      <c r="M64" s="78" t="s">
        <v>313</v>
      </c>
      <c r="N64" s="77"/>
      <c r="R64" s="68"/>
      <c r="S64" s="29"/>
    </row>
    <row r="65" spans="1:19" ht="13.2" x14ac:dyDescent="0.25">
      <c r="A65" s="68">
        <v>63</v>
      </c>
      <c r="B65" s="68" t="s">
        <v>335</v>
      </c>
      <c r="C65" s="68" t="s">
        <v>191</v>
      </c>
      <c r="D65" s="68" t="s">
        <v>0</v>
      </c>
      <c r="E65" s="28">
        <v>19.507834442169898</v>
      </c>
      <c r="F65" s="29">
        <v>0.11896870060793634</v>
      </c>
      <c r="R65" s="68"/>
      <c r="S65" s="29"/>
    </row>
    <row r="66" spans="1:19" ht="13.2" x14ac:dyDescent="0.25">
      <c r="A66" s="68">
        <v>64</v>
      </c>
      <c r="B66" s="68" t="s">
        <v>333</v>
      </c>
      <c r="C66" s="68" t="s">
        <v>185</v>
      </c>
      <c r="D66" s="68" t="s">
        <v>0</v>
      </c>
      <c r="E66" s="28">
        <v>20.911073177083331</v>
      </c>
      <c r="F66" s="29">
        <v>0.24089396717661235</v>
      </c>
      <c r="R66" s="68"/>
      <c r="S66" s="29"/>
    </row>
    <row r="67" spans="1:19" ht="13.2" x14ac:dyDescent="0.25">
      <c r="A67" s="68">
        <v>65</v>
      </c>
      <c r="B67" s="68" t="s">
        <v>333</v>
      </c>
      <c r="C67" s="68" t="s">
        <v>191</v>
      </c>
      <c r="D67" s="68" t="s">
        <v>122</v>
      </c>
      <c r="E67" s="28">
        <v>19.441841826437944</v>
      </c>
      <c r="F67" s="29">
        <v>0.38230085727530178</v>
      </c>
      <c r="R67" s="68"/>
      <c r="S67" s="29"/>
    </row>
    <row r="68" spans="1:19" ht="13.2" x14ac:dyDescent="0.25">
      <c r="A68" s="68">
        <v>66</v>
      </c>
      <c r="B68" s="68" t="s">
        <v>335</v>
      </c>
      <c r="C68" s="68" t="s">
        <v>185</v>
      </c>
      <c r="D68" s="68" t="s">
        <v>123</v>
      </c>
      <c r="E68" s="28">
        <v>18.171871385842472</v>
      </c>
      <c r="F68" s="29">
        <v>3.8384996304426807E-3</v>
      </c>
      <c r="R68" s="68"/>
      <c r="S68" s="29"/>
    </row>
    <row r="69" spans="1:19" ht="13.2" x14ac:dyDescent="0.25">
      <c r="A69" s="68">
        <v>67</v>
      </c>
      <c r="B69" s="68" t="s">
        <v>335</v>
      </c>
      <c r="C69" s="68" t="s">
        <v>185</v>
      </c>
      <c r="D69" s="68" t="s">
        <v>123</v>
      </c>
      <c r="E69" s="28">
        <v>20.184333829365073</v>
      </c>
      <c r="F69" s="29">
        <v>1.8550870203515226E-3</v>
      </c>
      <c r="R69" s="68"/>
      <c r="S69" s="29"/>
    </row>
    <row r="70" spans="1:19" ht="13.2" x14ac:dyDescent="0.25">
      <c r="A70" s="68">
        <v>68</v>
      </c>
      <c r="B70" s="68" t="s">
        <v>177</v>
      </c>
      <c r="C70" s="68" t="s">
        <v>177</v>
      </c>
      <c r="D70" s="68" t="s">
        <v>0</v>
      </c>
      <c r="E70" s="28">
        <v>24.090392296368982</v>
      </c>
      <c r="F70" s="29">
        <v>0.10333554024592342</v>
      </c>
      <c r="R70" s="68"/>
      <c r="S70" s="29"/>
    </row>
  </sheetData>
  <sortState ref="H56:N79">
    <sortCondition ref="H56:H79"/>
  </sortState>
  <mergeCells count="1">
    <mergeCell ref="H54:M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O601"/>
  <sheetViews>
    <sheetView topLeftCell="AD4" workbookViewId="0">
      <selection activeCell="AC87" sqref="AC87"/>
    </sheetView>
  </sheetViews>
  <sheetFormatPr defaultColWidth="9.109375" defaultRowHeight="12.6" x14ac:dyDescent="0.2"/>
  <cols>
    <col min="1" max="1" width="10.109375" style="9" bestFit="1" customWidth="1"/>
    <col min="2" max="2" width="16.33203125" style="9" bestFit="1" customWidth="1"/>
    <col min="3" max="3" width="3" style="9" bestFit="1" customWidth="1"/>
    <col min="4" max="4" width="24.5546875" style="9" bestFit="1" customWidth="1"/>
    <col min="5" max="5" width="12.5546875" style="9" bestFit="1" customWidth="1"/>
    <col min="6" max="6" width="10.6640625" style="9" bestFit="1" customWidth="1"/>
    <col min="7" max="7" width="15.88671875" style="9" bestFit="1" customWidth="1"/>
    <col min="8" max="8" width="27.88671875" style="9" customWidth="1"/>
    <col min="9" max="9" width="16.44140625" style="9" customWidth="1"/>
    <col min="10" max="10" width="13.88671875" style="9" customWidth="1"/>
    <col min="11" max="11" width="13.5546875" style="9" customWidth="1"/>
    <col min="12" max="12" width="5.44140625" style="9" customWidth="1"/>
    <col min="13" max="16" width="13.5546875" style="9" bestFit="1" customWidth="1"/>
    <col min="17" max="17" width="13.5546875" style="9" customWidth="1"/>
    <col min="18" max="18" width="13.5546875" style="9" bestFit="1" customWidth="1"/>
    <col min="19" max="20" width="13.5546875" style="9" customWidth="1"/>
    <col min="21" max="21" width="24.5546875" style="9" bestFit="1" customWidth="1"/>
    <col min="22" max="22" width="12.5546875" style="9" bestFit="1" customWidth="1"/>
    <col min="23" max="23" width="11.109375" style="9" bestFit="1" customWidth="1"/>
    <col min="24" max="24" width="16.33203125" style="9" bestFit="1" customWidth="1"/>
    <col min="25" max="25" width="18.44140625" style="9" bestFit="1" customWidth="1"/>
    <col min="26" max="26" width="48.33203125" style="9" bestFit="1" customWidth="1"/>
    <col min="27" max="27" width="4.88671875" style="9" bestFit="1" customWidth="1"/>
    <col min="28" max="28" width="4.88671875" style="9" customWidth="1"/>
    <col min="29" max="29" width="24.5546875" style="24" bestFit="1" customWidth="1"/>
    <col min="30" max="30" width="12.5546875" style="24" bestFit="1" customWidth="1"/>
    <col min="31" max="31" width="11.109375" style="24" bestFit="1" customWidth="1"/>
    <col min="32" max="32" width="16.33203125" style="24" bestFit="1" customWidth="1"/>
    <col min="33" max="33" width="15.88671875" style="24" bestFit="1" customWidth="1"/>
    <col min="34" max="34" width="30.33203125" style="24" bestFit="1" customWidth="1"/>
    <col min="35" max="35" width="11" style="9" bestFit="1" customWidth="1"/>
    <col min="36" max="36" width="9.5546875" style="9" bestFit="1" customWidth="1"/>
    <col min="37" max="37" width="14.5546875" style="9" bestFit="1" customWidth="1"/>
    <col min="38" max="38" width="6.21875" style="9" bestFit="1" customWidth="1"/>
    <col min="39" max="39" width="12" style="9" bestFit="1" customWidth="1"/>
    <col min="40" max="40" width="49.6640625" style="9" bestFit="1" customWidth="1"/>
    <col min="41" max="41" width="4.6640625" style="9" bestFit="1" customWidth="1"/>
    <col min="42" max="46" width="13.5546875" style="9" bestFit="1" customWidth="1"/>
    <col min="47" max="47" width="12.44140625" style="9" bestFit="1" customWidth="1"/>
    <col min="48" max="56" width="13.5546875" style="9" bestFit="1" customWidth="1"/>
    <col min="57" max="57" width="12.44140625" style="9" bestFit="1" customWidth="1"/>
    <col min="58" max="59" width="13.5546875" style="9" bestFit="1" customWidth="1"/>
    <col min="60" max="60" width="12.44140625" style="9" bestFit="1" customWidth="1"/>
    <col min="61" max="61" width="13.5546875" style="9" bestFit="1" customWidth="1"/>
    <col min="62" max="63" width="12.44140625" style="9" bestFit="1" customWidth="1"/>
    <col min="64" max="64" width="13.5546875" style="9" bestFit="1" customWidth="1"/>
    <col min="65" max="65" width="15.6640625" style="9" bestFit="1" customWidth="1"/>
    <col min="66" max="66" width="12.44140625" style="9" bestFit="1" customWidth="1"/>
    <col min="67" max="75" width="13.5546875" style="9" bestFit="1" customWidth="1"/>
    <col min="76" max="76" width="19.5546875" style="9" bestFit="1" customWidth="1"/>
    <col min="77" max="77" width="13.5546875" style="9" bestFit="1" customWidth="1"/>
    <col min="78" max="16384" width="9.109375" style="9"/>
  </cols>
  <sheetData>
    <row r="1" spans="1:41" x14ac:dyDescent="0.2">
      <c r="H1" s="120" t="s">
        <v>1212</v>
      </c>
      <c r="I1" s="120" t="s">
        <v>4</v>
      </c>
      <c r="J1" s="121"/>
      <c r="K1" s="122"/>
      <c r="M1" s="8" t="s">
        <v>170</v>
      </c>
      <c r="U1" s="24"/>
      <c r="V1" s="24"/>
      <c r="W1" s="24"/>
      <c r="X1" s="24"/>
      <c r="Y1" s="24"/>
      <c r="Z1" s="24"/>
      <c r="AA1" s="10"/>
      <c r="AB1" s="10"/>
      <c r="AI1" s="219" t="s">
        <v>1094</v>
      </c>
      <c r="AJ1" s="219"/>
      <c r="AK1" s="219"/>
      <c r="AL1" s="219"/>
      <c r="AM1" s="219"/>
      <c r="AN1" s="219"/>
      <c r="AO1" s="10"/>
    </row>
    <row r="2" spans="1:41" ht="14.4" x14ac:dyDescent="0.3">
      <c r="A2" s="38" t="s">
        <v>1213</v>
      </c>
      <c r="B2" s="38" t="s">
        <v>1214</v>
      </c>
      <c r="C2" s="38" t="s">
        <v>1215</v>
      </c>
      <c r="D2" s="123" t="s">
        <v>172</v>
      </c>
      <c r="E2" s="38" t="s">
        <v>111</v>
      </c>
      <c r="F2" s="38" t="s">
        <v>1216</v>
      </c>
      <c r="G2" s="38" t="s">
        <v>1217</v>
      </c>
      <c r="H2" s="124" t="s">
        <v>460</v>
      </c>
      <c r="I2" s="120" t="s">
        <v>621</v>
      </c>
      <c r="J2" s="125" t="s">
        <v>502</v>
      </c>
      <c r="K2" s="126" t="s">
        <v>140</v>
      </c>
      <c r="M2" s="11" t="s">
        <v>171</v>
      </c>
      <c r="U2" s="90" t="s">
        <v>621</v>
      </c>
      <c r="V2" s="24"/>
      <c r="W2" s="24"/>
      <c r="X2" s="24"/>
      <c r="Y2" s="24"/>
      <c r="Z2" s="24"/>
      <c r="AA2" s="10"/>
      <c r="AB2" s="10"/>
      <c r="AC2" s="90" t="s">
        <v>1420</v>
      </c>
      <c r="AI2" s="19" t="s">
        <v>303</v>
      </c>
      <c r="AJ2" s="19" t="s">
        <v>304</v>
      </c>
      <c r="AK2" s="19" t="s">
        <v>305</v>
      </c>
      <c r="AL2" s="19" t="s">
        <v>306</v>
      </c>
      <c r="AM2" s="19" t="s">
        <v>307</v>
      </c>
      <c r="AN2" s="19" t="s">
        <v>308</v>
      </c>
      <c r="AO2" s="10"/>
    </row>
    <row r="3" spans="1:41" ht="14.4" x14ac:dyDescent="0.3">
      <c r="A3" s="127" t="s">
        <v>1218</v>
      </c>
      <c r="B3" s="127" t="s">
        <v>462</v>
      </c>
      <c r="C3" s="127">
        <v>10</v>
      </c>
      <c r="D3" s="127" t="s">
        <v>195</v>
      </c>
      <c r="E3" s="127" t="s">
        <v>123</v>
      </c>
      <c r="F3" s="127" t="s">
        <v>185</v>
      </c>
      <c r="G3" s="13" t="s">
        <v>196</v>
      </c>
      <c r="H3" s="128" t="s">
        <v>195</v>
      </c>
      <c r="I3" s="129">
        <v>9.1895120985367338E-4</v>
      </c>
      <c r="J3" s="130">
        <v>6.1912623302678833E-2</v>
      </c>
      <c r="K3" s="131">
        <v>6.2831574512532504E-2</v>
      </c>
      <c r="M3" s="132" t="s">
        <v>172</v>
      </c>
      <c r="N3" s="12" t="s">
        <v>111</v>
      </c>
      <c r="O3" s="12" t="s">
        <v>173</v>
      </c>
      <c r="P3" s="12" t="s">
        <v>174</v>
      </c>
      <c r="Q3" s="12" t="s">
        <v>175</v>
      </c>
      <c r="U3" s="132" t="s">
        <v>172</v>
      </c>
      <c r="V3" s="12" t="s">
        <v>111</v>
      </c>
      <c r="W3" s="12" t="s">
        <v>173</v>
      </c>
      <c r="X3" s="12" t="s">
        <v>174</v>
      </c>
      <c r="Y3" s="133" t="s">
        <v>621</v>
      </c>
      <c r="Z3" s="24"/>
      <c r="AA3" s="10"/>
      <c r="AB3" s="10"/>
      <c r="AC3" s="132" t="s">
        <v>172</v>
      </c>
      <c r="AD3" s="12" t="s">
        <v>111</v>
      </c>
      <c r="AE3" s="12" t="s">
        <v>173</v>
      </c>
      <c r="AF3" s="12" t="s">
        <v>174</v>
      </c>
      <c r="AG3" s="133" t="s">
        <v>502</v>
      </c>
      <c r="AI3" s="212">
        <v>7.3840000000000001E-9</v>
      </c>
      <c r="AJ3" s="21">
        <v>27</v>
      </c>
      <c r="AK3" s="19">
        <f>0.05/AJ3</f>
        <v>1.8518518518518519E-3</v>
      </c>
      <c r="AL3" s="19" t="str">
        <f>IF(AI3&lt;AK3,"Y","N")</f>
        <v>Y</v>
      </c>
      <c r="AM3" s="20">
        <f>IF(AI3*AJ3&lt;1,AI3*AJ3,1)</f>
        <v>1.9936800000000002E-7</v>
      </c>
      <c r="AN3" s="19" t="s">
        <v>682</v>
      </c>
      <c r="AO3" s="24" t="s">
        <v>310</v>
      </c>
    </row>
    <row r="4" spans="1:41" ht="14.4" x14ac:dyDescent="0.3">
      <c r="A4" s="127" t="s">
        <v>1219</v>
      </c>
      <c r="B4" s="127" t="s">
        <v>462</v>
      </c>
      <c r="C4" s="127">
        <v>11</v>
      </c>
      <c r="D4" s="127" t="s">
        <v>178</v>
      </c>
      <c r="E4" s="127" t="s">
        <v>123</v>
      </c>
      <c r="F4" s="127" t="s">
        <v>177</v>
      </c>
      <c r="G4" s="13" t="s">
        <v>177</v>
      </c>
      <c r="H4" s="134" t="s">
        <v>178</v>
      </c>
      <c r="I4" s="135">
        <v>0</v>
      </c>
      <c r="J4" s="136">
        <v>7.1807159921104549E-2</v>
      </c>
      <c r="K4" s="137">
        <v>7.1807159921104549E-2</v>
      </c>
      <c r="L4" s="38"/>
      <c r="M4" s="9" t="s">
        <v>176</v>
      </c>
      <c r="N4" s="9" t="s">
        <v>0</v>
      </c>
      <c r="O4" s="9" t="s">
        <v>177</v>
      </c>
      <c r="P4" s="13" t="s">
        <v>177</v>
      </c>
      <c r="Q4" s="9">
        <v>4.1767249927235168</v>
      </c>
      <c r="U4" s="91" t="s">
        <v>178</v>
      </c>
      <c r="V4" s="91" t="s">
        <v>123</v>
      </c>
      <c r="W4" s="13" t="s">
        <v>177</v>
      </c>
      <c r="X4" s="13" t="s">
        <v>177</v>
      </c>
      <c r="Y4" s="138">
        <v>0</v>
      </c>
      <c r="Z4" s="24"/>
      <c r="AA4" s="10"/>
      <c r="AB4" s="10"/>
      <c r="AC4" s="91" t="s">
        <v>178</v>
      </c>
      <c r="AD4" s="91" t="s">
        <v>123</v>
      </c>
      <c r="AE4" s="13" t="s">
        <v>177</v>
      </c>
      <c r="AF4" s="13" t="s">
        <v>177</v>
      </c>
      <c r="AG4" s="138">
        <v>7.1807159921104549E-2</v>
      </c>
      <c r="AI4" s="212">
        <v>1.0330000000000001E-8</v>
      </c>
      <c r="AJ4" s="21">
        <v>26</v>
      </c>
      <c r="AK4" s="19">
        <f t="shared" ref="AK4:AK29" si="0">0.05/AJ4</f>
        <v>1.9230769230769232E-3</v>
      </c>
      <c r="AL4" s="19" t="str">
        <f t="shared" ref="AL4:AL29" si="1">IF(AI4&lt;AK4,"Y","N")</f>
        <v>Y</v>
      </c>
      <c r="AM4" s="20">
        <f t="shared" ref="AM4:AM29" si="2">IF(AI4*AJ4&lt;1,AI4*AJ4,1)</f>
        <v>2.6858000000000004E-7</v>
      </c>
      <c r="AN4" s="19" t="s">
        <v>1241</v>
      </c>
      <c r="AO4" s="24" t="s">
        <v>310</v>
      </c>
    </row>
    <row r="5" spans="1:41" ht="14.4" x14ac:dyDescent="0.3">
      <c r="A5" s="127" t="s">
        <v>1219</v>
      </c>
      <c r="B5" s="127" t="s">
        <v>462</v>
      </c>
      <c r="C5" s="127">
        <v>12</v>
      </c>
      <c r="D5" s="127" t="s">
        <v>180</v>
      </c>
      <c r="E5" s="127" t="s">
        <v>123</v>
      </c>
      <c r="F5" s="127" t="s">
        <v>177</v>
      </c>
      <c r="G5" s="13" t="s">
        <v>177</v>
      </c>
      <c r="H5" s="134" t="s">
        <v>180</v>
      </c>
      <c r="I5" s="135">
        <v>0</v>
      </c>
      <c r="J5" s="136">
        <v>9.271865767130209E-3</v>
      </c>
      <c r="K5" s="137">
        <v>9.271865767130209E-3</v>
      </c>
      <c r="L5" s="139"/>
      <c r="M5" s="9" t="s">
        <v>179</v>
      </c>
      <c r="N5" s="9" t="s">
        <v>0</v>
      </c>
      <c r="O5" s="9" t="s">
        <v>177</v>
      </c>
      <c r="P5" s="13" t="s">
        <v>177</v>
      </c>
      <c r="Q5" s="9">
        <v>4.4428897305672717</v>
      </c>
      <c r="U5" s="91" t="s">
        <v>180</v>
      </c>
      <c r="V5" s="91" t="s">
        <v>123</v>
      </c>
      <c r="W5" s="13" t="s">
        <v>177</v>
      </c>
      <c r="X5" s="13" t="s">
        <v>177</v>
      </c>
      <c r="Y5" s="138">
        <v>0</v>
      </c>
      <c r="Z5" s="24"/>
      <c r="AA5" s="10"/>
      <c r="AB5" s="10"/>
      <c r="AC5" s="91" t="s">
        <v>180</v>
      </c>
      <c r="AD5" s="91" t="s">
        <v>123</v>
      </c>
      <c r="AE5" s="13" t="s">
        <v>177</v>
      </c>
      <c r="AF5" s="13" t="s">
        <v>177</v>
      </c>
      <c r="AG5" s="138">
        <v>9.271865767130209E-3</v>
      </c>
      <c r="AI5" s="212">
        <v>1.2310000000000001E-8</v>
      </c>
      <c r="AJ5" s="21">
        <v>25</v>
      </c>
      <c r="AK5" s="19">
        <f t="shared" si="0"/>
        <v>2E-3</v>
      </c>
      <c r="AL5" s="19" t="str">
        <f t="shared" si="1"/>
        <v>Y</v>
      </c>
      <c r="AM5" s="20">
        <f t="shared" si="2"/>
        <v>3.0775000000000004E-7</v>
      </c>
      <c r="AN5" s="19" t="s">
        <v>680</v>
      </c>
      <c r="AO5" s="24" t="s">
        <v>310</v>
      </c>
    </row>
    <row r="6" spans="1:41" ht="14.4" x14ac:dyDescent="0.3">
      <c r="A6" s="127" t="s">
        <v>1220</v>
      </c>
      <c r="B6" s="127" t="s">
        <v>462</v>
      </c>
      <c r="C6" s="127">
        <v>14</v>
      </c>
      <c r="D6" s="127" t="s">
        <v>182</v>
      </c>
      <c r="E6" s="127" t="s">
        <v>123</v>
      </c>
      <c r="F6" s="127" t="s">
        <v>203</v>
      </c>
      <c r="G6" s="13" t="s">
        <v>177</v>
      </c>
      <c r="H6" s="134" t="s">
        <v>182</v>
      </c>
      <c r="I6" s="135">
        <v>0</v>
      </c>
      <c r="J6" s="136">
        <v>2.8016485709035345E-2</v>
      </c>
      <c r="K6" s="137">
        <v>2.8016485709035345E-2</v>
      </c>
      <c r="L6" s="127"/>
      <c r="M6" s="9" t="s">
        <v>181</v>
      </c>
      <c r="N6" s="9" t="s">
        <v>0</v>
      </c>
      <c r="O6" s="9" t="s">
        <v>177</v>
      </c>
      <c r="P6" s="13" t="s">
        <v>177</v>
      </c>
      <c r="Q6" s="9">
        <v>2.6536595023407723</v>
      </c>
      <c r="U6" s="91" t="s">
        <v>182</v>
      </c>
      <c r="V6" s="91" t="s">
        <v>123</v>
      </c>
      <c r="W6" s="13" t="s">
        <v>177</v>
      </c>
      <c r="X6" s="13" t="s">
        <v>177</v>
      </c>
      <c r="Y6" s="138">
        <v>0</v>
      </c>
      <c r="Z6" s="24"/>
      <c r="AA6" s="10"/>
      <c r="AB6" s="10"/>
      <c r="AC6" s="91" t="s">
        <v>182</v>
      </c>
      <c r="AD6" s="91" t="s">
        <v>123</v>
      </c>
      <c r="AE6" s="13" t="s">
        <v>177</v>
      </c>
      <c r="AF6" s="13" t="s">
        <v>177</v>
      </c>
      <c r="AG6" s="138">
        <v>2.8016485709035345E-2</v>
      </c>
      <c r="AI6" s="212">
        <v>2.2390000000000001E-8</v>
      </c>
      <c r="AJ6" s="21">
        <v>24</v>
      </c>
      <c r="AK6" s="19">
        <f t="shared" si="0"/>
        <v>2.0833333333333333E-3</v>
      </c>
      <c r="AL6" s="19" t="str">
        <f t="shared" si="1"/>
        <v>Y</v>
      </c>
      <c r="AM6" s="20">
        <f t="shared" si="2"/>
        <v>5.3735999999999999E-7</v>
      </c>
      <c r="AN6" s="21" t="s">
        <v>681</v>
      </c>
      <c r="AO6" s="24" t="s">
        <v>310</v>
      </c>
    </row>
    <row r="7" spans="1:41" ht="14.4" x14ac:dyDescent="0.3">
      <c r="A7" s="127" t="s">
        <v>1219</v>
      </c>
      <c r="B7" s="127" t="s">
        <v>462</v>
      </c>
      <c r="C7" s="127">
        <v>14</v>
      </c>
      <c r="D7" s="127" t="s">
        <v>184</v>
      </c>
      <c r="E7" s="127" t="s">
        <v>123</v>
      </c>
      <c r="F7" s="127" t="s">
        <v>185</v>
      </c>
      <c r="G7" s="13" t="s">
        <v>186</v>
      </c>
      <c r="H7" s="134" t="s">
        <v>184</v>
      </c>
      <c r="I7" s="135">
        <v>0</v>
      </c>
      <c r="J7" s="136">
        <v>8.3622330886197638E-2</v>
      </c>
      <c r="K7" s="137">
        <v>8.3622330886197638E-2</v>
      </c>
      <c r="L7" s="139"/>
      <c r="M7" s="9" t="s">
        <v>183</v>
      </c>
      <c r="N7" s="9" t="s">
        <v>0</v>
      </c>
      <c r="O7" s="9" t="s">
        <v>177</v>
      </c>
      <c r="P7" s="13" t="s">
        <v>177</v>
      </c>
      <c r="Q7" s="9">
        <v>0.61876383866775331</v>
      </c>
      <c r="U7" s="91" t="s">
        <v>184</v>
      </c>
      <c r="V7" s="91" t="s">
        <v>123</v>
      </c>
      <c r="W7" s="91" t="s">
        <v>185</v>
      </c>
      <c r="X7" s="13" t="s">
        <v>186</v>
      </c>
      <c r="Y7" s="138">
        <v>0</v>
      </c>
      <c r="Z7" s="24"/>
      <c r="AA7" s="10"/>
      <c r="AB7" s="10"/>
      <c r="AC7" s="91" t="s">
        <v>184</v>
      </c>
      <c r="AD7" s="91" t="s">
        <v>123</v>
      </c>
      <c r="AE7" s="91" t="s">
        <v>185</v>
      </c>
      <c r="AF7" s="13" t="s">
        <v>186</v>
      </c>
      <c r="AG7" s="138">
        <v>8.3622330886197638E-2</v>
      </c>
      <c r="AI7" s="212">
        <v>3.6610000000000002E-8</v>
      </c>
      <c r="AJ7" s="21">
        <v>23</v>
      </c>
      <c r="AK7" s="19">
        <f t="shared" si="0"/>
        <v>2.1739130434782609E-3</v>
      </c>
      <c r="AL7" s="19" t="str">
        <f t="shared" si="1"/>
        <v>Y</v>
      </c>
      <c r="AM7" s="20">
        <f t="shared" si="2"/>
        <v>8.4203000000000003E-7</v>
      </c>
      <c r="AN7" s="21" t="s">
        <v>1258</v>
      </c>
      <c r="AO7" s="24" t="s">
        <v>310</v>
      </c>
    </row>
    <row r="8" spans="1:41" ht="14.4" x14ac:dyDescent="0.3">
      <c r="A8" s="139" t="s">
        <v>1218</v>
      </c>
      <c r="B8" s="139" t="s">
        <v>462</v>
      </c>
      <c r="C8" s="139">
        <v>15</v>
      </c>
      <c r="D8" s="139" t="s">
        <v>188</v>
      </c>
      <c r="E8" s="139" t="s">
        <v>123</v>
      </c>
      <c r="F8" s="39" t="s">
        <v>185</v>
      </c>
      <c r="G8" s="13" t="s">
        <v>186</v>
      </c>
      <c r="H8" s="134" t="s">
        <v>188</v>
      </c>
      <c r="I8" s="135">
        <v>0</v>
      </c>
      <c r="J8" s="136">
        <v>0.13559231032652311</v>
      </c>
      <c r="K8" s="137">
        <v>0.13559231032652311</v>
      </c>
      <c r="L8" s="139"/>
      <c r="M8" s="9" t="s">
        <v>187</v>
      </c>
      <c r="N8" s="9" t="s">
        <v>0</v>
      </c>
      <c r="O8" s="9" t="s">
        <v>177</v>
      </c>
      <c r="P8" s="13" t="s">
        <v>177</v>
      </c>
      <c r="Q8" s="9">
        <v>1.149210581662587</v>
      </c>
      <c r="U8" s="13" t="s">
        <v>188</v>
      </c>
      <c r="V8" s="13" t="s">
        <v>123</v>
      </c>
      <c r="W8" s="47" t="s">
        <v>185</v>
      </c>
      <c r="X8" s="13" t="s">
        <v>186</v>
      </c>
      <c r="Y8" s="138">
        <v>0</v>
      </c>
      <c r="Z8" s="24"/>
      <c r="AA8" s="10"/>
      <c r="AB8" s="10"/>
      <c r="AC8" s="13" t="s">
        <v>188</v>
      </c>
      <c r="AD8" s="13" t="s">
        <v>123</v>
      </c>
      <c r="AE8" s="47" t="s">
        <v>185</v>
      </c>
      <c r="AF8" s="13" t="s">
        <v>186</v>
      </c>
      <c r="AG8" s="138">
        <v>0.13559231032652311</v>
      </c>
      <c r="AI8" s="212">
        <v>3.6610000000000002E-8</v>
      </c>
      <c r="AJ8" s="21">
        <v>22</v>
      </c>
      <c r="AK8" s="19">
        <f t="shared" si="0"/>
        <v>2.2727272727272731E-3</v>
      </c>
      <c r="AL8" s="19" t="str">
        <f t="shared" si="1"/>
        <v>Y</v>
      </c>
      <c r="AM8" s="20">
        <f t="shared" si="2"/>
        <v>8.0542000000000007E-7</v>
      </c>
      <c r="AN8" s="21" t="s">
        <v>1257</v>
      </c>
      <c r="AO8" s="24" t="s">
        <v>310</v>
      </c>
    </row>
    <row r="9" spans="1:41" ht="14.4" x14ac:dyDescent="0.3">
      <c r="A9" s="139" t="s">
        <v>1218</v>
      </c>
      <c r="B9" s="139" t="s">
        <v>462</v>
      </c>
      <c r="C9" s="139">
        <v>6</v>
      </c>
      <c r="D9" s="139" t="s">
        <v>198</v>
      </c>
      <c r="E9" s="139" t="s">
        <v>123</v>
      </c>
      <c r="F9" s="139" t="s">
        <v>185</v>
      </c>
      <c r="G9" s="13" t="s">
        <v>196</v>
      </c>
      <c r="H9" s="134" t="s">
        <v>198</v>
      </c>
      <c r="I9" s="135">
        <v>0</v>
      </c>
      <c r="J9" s="136">
        <v>4.8822620238203468E-2</v>
      </c>
      <c r="K9" s="137">
        <v>4.8822620238203468E-2</v>
      </c>
      <c r="L9" s="139"/>
      <c r="M9" s="9" t="s">
        <v>189</v>
      </c>
      <c r="N9" s="9" t="s">
        <v>0</v>
      </c>
      <c r="O9" s="9" t="s">
        <v>177</v>
      </c>
      <c r="P9" s="13" t="s">
        <v>177</v>
      </c>
      <c r="Q9" s="9">
        <v>2.3835146453605147</v>
      </c>
      <c r="U9" s="13" t="s">
        <v>190</v>
      </c>
      <c r="V9" s="13" t="s">
        <v>123</v>
      </c>
      <c r="W9" s="13" t="s">
        <v>191</v>
      </c>
      <c r="X9" s="13" t="s">
        <v>186</v>
      </c>
      <c r="Y9" s="138">
        <v>1.6100621927121485E-3</v>
      </c>
      <c r="Z9" s="24"/>
      <c r="AA9" s="10"/>
      <c r="AB9" s="10"/>
      <c r="AC9" s="13" t="s">
        <v>190</v>
      </c>
      <c r="AD9" s="13" t="s">
        <v>123</v>
      </c>
      <c r="AE9" s="13" t="s">
        <v>191</v>
      </c>
      <c r="AF9" s="13" t="s">
        <v>186</v>
      </c>
      <c r="AG9" s="138">
        <v>6.7432374197941361E-2</v>
      </c>
      <c r="AI9" s="212">
        <v>9.921E-8</v>
      </c>
      <c r="AJ9" s="21">
        <v>21</v>
      </c>
      <c r="AK9" s="19">
        <f t="shared" si="0"/>
        <v>2.3809523809523812E-3</v>
      </c>
      <c r="AL9" s="19" t="str">
        <f t="shared" si="1"/>
        <v>Y</v>
      </c>
      <c r="AM9" s="20">
        <f t="shared" si="2"/>
        <v>2.0834100000000001E-6</v>
      </c>
      <c r="AN9" s="21" t="s">
        <v>1242</v>
      </c>
      <c r="AO9" s="24" t="s">
        <v>310</v>
      </c>
    </row>
    <row r="10" spans="1:41" ht="14.4" x14ac:dyDescent="0.3">
      <c r="A10" s="139" t="s">
        <v>1218</v>
      </c>
      <c r="B10" s="139" t="s">
        <v>462</v>
      </c>
      <c r="C10" s="139">
        <v>8</v>
      </c>
      <c r="D10" s="139" t="s">
        <v>190</v>
      </c>
      <c r="E10" s="139" t="s">
        <v>123</v>
      </c>
      <c r="F10" s="139" t="s">
        <v>191</v>
      </c>
      <c r="G10" s="13" t="s">
        <v>186</v>
      </c>
      <c r="H10" s="134" t="s">
        <v>190</v>
      </c>
      <c r="I10" s="135">
        <v>1.6100621927121485E-3</v>
      </c>
      <c r="J10" s="136">
        <v>6.7432374197941361E-2</v>
      </c>
      <c r="K10" s="137">
        <v>6.9042436390653508E-2</v>
      </c>
      <c r="L10" s="127"/>
      <c r="M10" s="9" t="s">
        <v>192</v>
      </c>
      <c r="N10" s="9" t="s">
        <v>122</v>
      </c>
      <c r="O10" s="9" t="s">
        <v>177</v>
      </c>
      <c r="P10" s="13" t="s">
        <v>177</v>
      </c>
      <c r="Q10" s="9">
        <v>6.352825678213164</v>
      </c>
      <c r="U10" s="13" t="s">
        <v>193</v>
      </c>
      <c r="V10" s="13" t="s">
        <v>123</v>
      </c>
      <c r="W10" s="13" t="s">
        <v>185</v>
      </c>
      <c r="X10" s="13" t="s">
        <v>186</v>
      </c>
      <c r="Y10" s="138">
        <v>3.6318197011160026E-3</v>
      </c>
      <c r="Z10" s="24"/>
      <c r="AA10" s="10"/>
      <c r="AB10" s="10"/>
      <c r="AC10" s="13" t="s">
        <v>193</v>
      </c>
      <c r="AD10" s="13" t="s">
        <v>123</v>
      </c>
      <c r="AE10" s="13" t="s">
        <v>185</v>
      </c>
      <c r="AF10" s="13" t="s">
        <v>186</v>
      </c>
      <c r="AG10" s="138">
        <v>9.0869310001499962E-2</v>
      </c>
      <c r="AI10" s="212">
        <v>1.963E-7</v>
      </c>
      <c r="AJ10" s="21">
        <v>20</v>
      </c>
      <c r="AK10" s="19">
        <f t="shared" si="0"/>
        <v>2.5000000000000001E-3</v>
      </c>
      <c r="AL10" s="19" t="str">
        <f t="shared" si="1"/>
        <v>Y</v>
      </c>
      <c r="AM10" s="20">
        <f t="shared" si="2"/>
        <v>3.9260000000000002E-6</v>
      </c>
      <c r="AN10" s="19" t="s">
        <v>1243</v>
      </c>
      <c r="AO10" s="24" t="s">
        <v>310</v>
      </c>
    </row>
    <row r="11" spans="1:41" ht="14.4" x14ac:dyDescent="0.3">
      <c r="A11" s="139" t="s">
        <v>1218</v>
      </c>
      <c r="B11" s="139" t="s">
        <v>462</v>
      </c>
      <c r="C11" s="139">
        <v>8</v>
      </c>
      <c r="D11" s="139" t="s">
        <v>193</v>
      </c>
      <c r="E11" s="139" t="s">
        <v>123</v>
      </c>
      <c r="F11" s="139" t="s">
        <v>185</v>
      </c>
      <c r="G11" s="13" t="s">
        <v>186</v>
      </c>
      <c r="H11" s="134" t="s">
        <v>193</v>
      </c>
      <c r="I11" s="135">
        <v>3.6318197011160026E-3</v>
      </c>
      <c r="J11" s="136">
        <v>9.0869310001499962E-2</v>
      </c>
      <c r="K11" s="137">
        <v>9.4501129702615969E-2</v>
      </c>
      <c r="L11" s="139"/>
      <c r="M11" s="9" t="s">
        <v>194</v>
      </c>
      <c r="N11" s="9" t="s">
        <v>122</v>
      </c>
      <c r="O11" s="9" t="s">
        <v>177</v>
      </c>
      <c r="P11" s="13" t="s">
        <v>177</v>
      </c>
      <c r="Q11" s="9">
        <v>1.0230106546882798</v>
      </c>
      <c r="U11" s="91" t="s">
        <v>195</v>
      </c>
      <c r="V11" s="91" t="s">
        <v>123</v>
      </c>
      <c r="W11" s="91" t="s">
        <v>185</v>
      </c>
      <c r="X11" s="13" t="s">
        <v>196</v>
      </c>
      <c r="Y11" s="138">
        <v>9.1895120985367338E-4</v>
      </c>
      <c r="Z11" s="24"/>
      <c r="AA11" s="10"/>
      <c r="AB11" s="10"/>
      <c r="AC11" s="91" t="s">
        <v>195</v>
      </c>
      <c r="AD11" s="91" t="s">
        <v>123</v>
      </c>
      <c r="AE11" s="91" t="s">
        <v>185</v>
      </c>
      <c r="AF11" s="13" t="s">
        <v>196</v>
      </c>
      <c r="AG11" s="138">
        <v>6.1912623302678833E-2</v>
      </c>
      <c r="AI11" s="212">
        <v>2.896E-7</v>
      </c>
      <c r="AJ11" s="21">
        <v>19</v>
      </c>
      <c r="AK11" s="19">
        <f t="shared" si="0"/>
        <v>2.631578947368421E-3</v>
      </c>
      <c r="AL11" s="19" t="str">
        <f t="shared" si="1"/>
        <v>Y</v>
      </c>
      <c r="AM11" s="20">
        <f t="shared" si="2"/>
        <v>5.5024E-6</v>
      </c>
      <c r="AN11" s="21" t="s">
        <v>1251</v>
      </c>
      <c r="AO11" s="24" t="s">
        <v>310</v>
      </c>
    </row>
    <row r="12" spans="1:41" ht="14.4" x14ac:dyDescent="0.3">
      <c r="A12" s="139" t="s">
        <v>1219</v>
      </c>
      <c r="B12" s="139" t="s">
        <v>462</v>
      </c>
      <c r="C12" s="139">
        <v>10</v>
      </c>
      <c r="D12" s="140" t="s">
        <v>204</v>
      </c>
      <c r="E12" s="139" t="s">
        <v>124</v>
      </c>
      <c r="F12" s="139" t="s">
        <v>191</v>
      </c>
      <c r="G12" s="13" t="s">
        <v>196</v>
      </c>
      <c r="H12" s="134" t="s">
        <v>204</v>
      </c>
      <c r="I12" s="135">
        <v>0</v>
      </c>
      <c r="J12" s="136">
        <v>0.14769726706904418</v>
      </c>
      <c r="K12" s="137">
        <v>0.14769726706904418</v>
      </c>
      <c r="L12" s="139"/>
      <c r="M12" s="9" t="s">
        <v>197</v>
      </c>
      <c r="N12" s="9" t="s">
        <v>122</v>
      </c>
      <c r="O12" s="9" t="s">
        <v>177</v>
      </c>
      <c r="P12" s="13" t="s">
        <v>177</v>
      </c>
      <c r="Q12" s="9">
        <v>1.5082196036562685</v>
      </c>
      <c r="U12" s="13" t="s">
        <v>198</v>
      </c>
      <c r="V12" s="13" t="s">
        <v>123</v>
      </c>
      <c r="W12" s="13" t="s">
        <v>185</v>
      </c>
      <c r="X12" s="13" t="s">
        <v>196</v>
      </c>
      <c r="Y12" s="138">
        <v>0</v>
      </c>
      <c r="Z12" s="24"/>
      <c r="AA12" s="10"/>
      <c r="AB12" s="10"/>
      <c r="AC12" s="13" t="s">
        <v>198</v>
      </c>
      <c r="AD12" s="13" t="s">
        <v>123</v>
      </c>
      <c r="AE12" s="13" t="s">
        <v>185</v>
      </c>
      <c r="AF12" s="13" t="s">
        <v>196</v>
      </c>
      <c r="AG12" s="138">
        <v>4.8822620238203468E-2</v>
      </c>
      <c r="AI12" s="212">
        <v>2.896E-7</v>
      </c>
      <c r="AJ12" s="21">
        <v>18</v>
      </c>
      <c r="AK12" s="19">
        <f t="shared" si="0"/>
        <v>2.7777777777777779E-3</v>
      </c>
      <c r="AL12" s="19" t="str">
        <f t="shared" si="1"/>
        <v>Y</v>
      </c>
      <c r="AM12" s="20">
        <f t="shared" si="2"/>
        <v>5.2128000000000003E-6</v>
      </c>
      <c r="AN12" s="21" t="s">
        <v>1250</v>
      </c>
      <c r="AO12" s="24" t="s">
        <v>310</v>
      </c>
    </row>
    <row r="13" spans="1:41" ht="14.4" x14ac:dyDescent="0.3">
      <c r="A13" s="139" t="s">
        <v>1219</v>
      </c>
      <c r="B13" s="139" t="s">
        <v>462</v>
      </c>
      <c r="C13" s="139">
        <v>15</v>
      </c>
      <c r="D13" s="140" t="s">
        <v>200</v>
      </c>
      <c r="E13" s="139" t="s">
        <v>124</v>
      </c>
      <c r="F13" s="139" t="s">
        <v>177</v>
      </c>
      <c r="G13" s="13" t="s">
        <v>177</v>
      </c>
      <c r="H13" s="134" t="s">
        <v>200</v>
      </c>
      <c r="I13" s="135">
        <v>0</v>
      </c>
      <c r="J13" s="136">
        <v>3.9294340015652789E-2</v>
      </c>
      <c r="K13" s="137">
        <v>3.9294340015652789E-2</v>
      </c>
      <c r="L13" s="139"/>
      <c r="M13" s="9" t="s">
        <v>199</v>
      </c>
      <c r="N13" s="9" t="s">
        <v>122</v>
      </c>
      <c r="O13" s="9" t="s">
        <v>177</v>
      </c>
      <c r="P13" s="13" t="s">
        <v>177</v>
      </c>
      <c r="Q13" s="9">
        <v>0.63721985696655192</v>
      </c>
      <c r="U13" s="141" t="s">
        <v>192</v>
      </c>
      <c r="V13" s="13" t="s">
        <v>122</v>
      </c>
      <c r="W13" s="13" t="s">
        <v>177</v>
      </c>
      <c r="X13" s="13" t="s">
        <v>177</v>
      </c>
      <c r="Y13" s="138">
        <v>6.1887637267108486</v>
      </c>
      <c r="Z13" s="24"/>
      <c r="AA13" s="10"/>
      <c r="AB13" s="10"/>
      <c r="AC13" s="141" t="s">
        <v>200</v>
      </c>
      <c r="AD13" s="13" t="s">
        <v>124</v>
      </c>
      <c r="AE13" s="13" t="s">
        <v>177</v>
      </c>
      <c r="AF13" s="13" t="s">
        <v>177</v>
      </c>
      <c r="AG13" s="138">
        <v>3.9294340015652789E-2</v>
      </c>
      <c r="AI13" s="212">
        <v>6.9439999999999997E-7</v>
      </c>
      <c r="AJ13" s="21">
        <v>17</v>
      </c>
      <c r="AK13" s="19">
        <f t="shared" si="0"/>
        <v>2.9411764705882353E-3</v>
      </c>
      <c r="AL13" s="19" t="str">
        <f t="shared" si="1"/>
        <v>Y</v>
      </c>
      <c r="AM13" s="20">
        <f t="shared" si="2"/>
        <v>1.1804799999999999E-5</v>
      </c>
      <c r="AN13" s="19" t="s">
        <v>1244</v>
      </c>
      <c r="AO13" s="24" t="s">
        <v>310</v>
      </c>
    </row>
    <row r="14" spans="1:41" ht="14.4" x14ac:dyDescent="0.3">
      <c r="A14" s="139" t="s">
        <v>1218</v>
      </c>
      <c r="B14" s="139" t="s">
        <v>462</v>
      </c>
      <c r="C14" s="139">
        <v>2</v>
      </c>
      <c r="D14" s="139" t="s">
        <v>201</v>
      </c>
      <c r="E14" s="139" t="s">
        <v>124</v>
      </c>
      <c r="F14" s="139" t="s">
        <v>177</v>
      </c>
      <c r="G14" s="13" t="s">
        <v>177</v>
      </c>
      <c r="H14" s="134" t="s">
        <v>201</v>
      </c>
      <c r="I14" s="135">
        <v>0</v>
      </c>
      <c r="J14" s="136">
        <v>8.6474188435332541E-2</v>
      </c>
      <c r="K14" s="137">
        <v>8.6474188435332541E-2</v>
      </c>
      <c r="L14" s="139"/>
      <c r="M14" s="9" t="s">
        <v>178</v>
      </c>
      <c r="N14" s="9" t="s">
        <v>123</v>
      </c>
      <c r="O14" s="9" t="s">
        <v>177</v>
      </c>
      <c r="P14" s="13" t="s">
        <v>177</v>
      </c>
      <c r="Q14" s="9">
        <v>7.1807159921104549E-2</v>
      </c>
      <c r="U14" s="13" t="s">
        <v>194</v>
      </c>
      <c r="V14" s="13" t="s">
        <v>122</v>
      </c>
      <c r="W14" s="13" t="s">
        <v>177</v>
      </c>
      <c r="X14" s="13" t="s">
        <v>177</v>
      </c>
      <c r="Y14" s="138">
        <v>0.74643143892541719</v>
      </c>
      <c r="Z14" s="24"/>
      <c r="AA14" s="10"/>
      <c r="AB14" s="10"/>
      <c r="AC14" s="13" t="s">
        <v>201</v>
      </c>
      <c r="AD14" s="13" t="s">
        <v>124</v>
      </c>
      <c r="AE14" s="13" t="s">
        <v>177</v>
      </c>
      <c r="AF14" s="13" t="s">
        <v>177</v>
      </c>
      <c r="AG14" s="138">
        <v>8.6474188435332541E-2</v>
      </c>
      <c r="AI14" s="212">
        <v>2.7480000000000002E-6</v>
      </c>
      <c r="AJ14" s="21">
        <v>16</v>
      </c>
      <c r="AK14" s="19">
        <f t="shared" si="0"/>
        <v>3.1250000000000002E-3</v>
      </c>
      <c r="AL14" s="19" t="str">
        <f t="shared" si="1"/>
        <v>Y</v>
      </c>
      <c r="AM14" s="20">
        <f t="shared" si="2"/>
        <v>4.3968000000000003E-5</v>
      </c>
      <c r="AN14" s="21" t="s">
        <v>1245</v>
      </c>
      <c r="AO14" s="24" t="s">
        <v>310</v>
      </c>
    </row>
    <row r="15" spans="1:41" ht="14.4" x14ac:dyDescent="0.3">
      <c r="A15" s="139" t="s">
        <v>1218</v>
      </c>
      <c r="B15" s="139" t="s">
        <v>462</v>
      </c>
      <c r="C15" s="139">
        <v>2</v>
      </c>
      <c r="D15" s="139" t="s">
        <v>206</v>
      </c>
      <c r="E15" s="139" t="s">
        <v>124</v>
      </c>
      <c r="F15" s="139" t="s">
        <v>191</v>
      </c>
      <c r="G15" s="13" t="s">
        <v>196</v>
      </c>
      <c r="H15" s="134" t="s">
        <v>206</v>
      </c>
      <c r="I15" s="135">
        <v>0</v>
      </c>
      <c r="J15" s="136">
        <v>6.1784407037049099E-2</v>
      </c>
      <c r="K15" s="137">
        <v>6.1784407037049099E-2</v>
      </c>
      <c r="L15" s="127"/>
      <c r="M15" s="9" t="s">
        <v>180</v>
      </c>
      <c r="N15" s="9" t="s">
        <v>123</v>
      </c>
      <c r="O15" s="9" t="s">
        <v>177</v>
      </c>
      <c r="P15" s="13" t="s">
        <v>177</v>
      </c>
      <c r="Q15" s="9">
        <v>9.271865767130209E-3</v>
      </c>
      <c r="U15" s="13" t="s">
        <v>197</v>
      </c>
      <c r="V15" s="13" t="s">
        <v>122</v>
      </c>
      <c r="W15" s="13" t="s">
        <v>177</v>
      </c>
      <c r="X15" s="13" t="s">
        <v>177</v>
      </c>
      <c r="Y15" s="138">
        <v>0.94246058659572318</v>
      </c>
      <c r="Z15" s="24"/>
      <c r="AA15" s="10"/>
      <c r="AB15" s="10"/>
      <c r="AC15" s="13" t="s">
        <v>202</v>
      </c>
      <c r="AD15" s="13" t="s">
        <v>124</v>
      </c>
      <c r="AE15" s="13" t="s">
        <v>177</v>
      </c>
      <c r="AF15" s="13" t="s">
        <v>177</v>
      </c>
      <c r="AG15" s="138">
        <v>4.5968288970106151E-2</v>
      </c>
      <c r="AI15" s="212">
        <v>4.4429999999999996E-6</v>
      </c>
      <c r="AJ15" s="21">
        <v>15</v>
      </c>
      <c r="AK15" s="19">
        <f t="shared" si="0"/>
        <v>3.3333333333333335E-3</v>
      </c>
      <c r="AL15" s="19" t="str">
        <f t="shared" si="1"/>
        <v>Y</v>
      </c>
      <c r="AM15" s="20">
        <f t="shared" si="2"/>
        <v>6.6644999999999996E-5</v>
      </c>
      <c r="AN15" s="21" t="s">
        <v>1259</v>
      </c>
      <c r="AO15" s="24" t="s">
        <v>310</v>
      </c>
    </row>
    <row r="16" spans="1:41" ht="14.4" x14ac:dyDescent="0.3">
      <c r="A16" s="139" t="s">
        <v>1218</v>
      </c>
      <c r="B16" s="139" t="s">
        <v>462</v>
      </c>
      <c r="C16" s="139">
        <v>2</v>
      </c>
      <c r="D16" s="139" t="s">
        <v>210</v>
      </c>
      <c r="E16" s="139" t="s">
        <v>124</v>
      </c>
      <c r="F16" s="139" t="s">
        <v>191</v>
      </c>
      <c r="G16" s="13" t="s">
        <v>186</v>
      </c>
      <c r="H16" s="134" t="s">
        <v>210</v>
      </c>
      <c r="I16" s="135">
        <v>0</v>
      </c>
      <c r="J16" s="136">
        <v>6.8930068981753106E-2</v>
      </c>
      <c r="K16" s="137">
        <v>6.8930068981753106E-2</v>
      </c>
      <c r="L16" s="139"/>
      <c r="M16" s="9" t="s">
        <v>182</v>
      </c>
      <c r="N16" s="9" t="s">
        <v>123</v>
      </c>
      <c r="O16" s="9" t="s">
        <v>203</v>
      </c>
      <c r="P16" s="13" t="s">
        <v>177</v>
      </c>
      <c r="Q16" s="9">
        <v>2.8016485709035345E-2</v>
      </c>
      <c r="U16" s="13" t="s">
        <v>199</v>
      </c>
      <c r="V16" s="13" t="s">
        <v>122</v>
      </c>
      <c r="W16" s="13" t="s">
        <v>177</v>
      </c>
      <c r="X16" s="13" t="s">
        <v>177</v>
      </c>
      <c r="Y16" s="138">
        <v>0.36100998012803504</v>
      </c>
      <c r="Z16" s="24"/>
      <c r="AA16" s="10"/>
      <c r="AB16" s="10"/>
      <c r="AC16" s="141" t="s">
        <v>204</v>
      </c>
      <c r="AD16" s="13" t="s">
        <v>124</v>
      </c>
      <c r="AE16" s="13" t="s">
        <v>191</v>
      </c>
      <c r="AF16" s="13" t="s">
        <v>196</v>
      </c>
      <c r="AG16" s="138">
        <v>0.14769726706904418</v>
      </c>
      <c r="AI16" s="212">
        <v>1.694E-5</v>
      </c>
      <c r="AJ16" s="21">
        <v>14</v>
      </c>
      <c r="AK16" s="19">
        <f t="shared" si="0"/>
        <v>3.5714285714285718E-3</v>
      </c>
      <c r="AL16" s="19" t="str">
        <f t="shared" si="1"/>
        <v>Y</v>
      </c>
      <c r="AM16" s="20">
        <f t="shared" si="2"/>
        <v>2.3716000000000001E-4</v>
      </c>
      <c r="AN16" s="19" t="s">
        <v>1246</v>
      </c>
      <c r="AO16" s="24" t="s">
        <v>310</v>
      </c>
    </row>
    <row r="17" spans="1:41" ht="14.4" x14ac:dyDescent="0.3">
      <c r="A17" s="139" t="s">
        <v>1218</v>
      </c>
      <c r="B17" s="139" t="s">
        <v>462</v>
      </c>
      <c r="C17" s="139">
        <v>2</v>
      </c>
      <c r="D17" s="139" t="s">
        <v>213</v>
      </c>
      <c r="E17" s="139" t="s">
        <v>124</v>
      </c>
      <c r="F17" s="139" t="s">
        <v>185</v>
      </c>
      <c r="G17" s="13" t="s">
        <v>186</v>
      </c>
      <c r="H17" s="134" t="s">
        <v>213</v>
      </c>
      <c r="I17" s="135">
        <v>0</v>
      </c>
      <c r="J17" s="136">
        <v>9.2124796136262399E-2</v>
      </c>
      <c r="K17" s="137">
        <v>9.2124796136262399E-2</v>
      </c>
      <c r="L17" s="139"/>
      <c r="M17" s="9" t="s">
        <v>200</v>
      </c>
      <c r="N17" s="9" t="s">
        <v>124</v>
      </c>
      <c r="O17" s="9" t="s">
        <v>177</v>
      </c>
      <c r="P17" s="13" t="s">
        <v>177</v>
      </c>
      <c r="Q17" s="9">
        <v>3.9294340015652789E-2</v>
      </c>
      <c r="U17" s="141" t="s">
        <v>205</v>
      </c>
      <c r="V17" s="13" t="s">
        <v>122</v>
      </c>
      <c r="W17" s="13" t="s">
        <v>191</v>
      </c>
      <c r="X17" s="13" t="s">
        <v>196</v>
      </c>
      <c r="Y17" s="138">
        <v>2.044910028755492</v>
      </c>
      <c r="Z17" s="24"/>
      <c r="AA17" s="10"/>
      <c r="AB17" s="10"/>
      <c r="AC17" s="13" t="s">
        <v>206</v>
      </c>
      <c r="AD17" s="13" t="s">
        <v>124</v>
      </c>
      <c r="AE17" s="13" t="s">
        <v>191</v>
      </c>
      <c r="AF17" s="13" t="s">
        <v>196</v>
      </c>
      <c r="AG17" s="138">
        <v>6.1784407037049099E-2</v>
      </c>
      <c r="AI17" s="212">
        <v>2.652E-5</v>
      </c>
      <c r="AJ17" s="21">
        <v>13</v>
      </c>
      <c r="AK17" s="19">
        <f t="shared" si="0"/>
        <v>3.8461538461538464E-3</v>
      </c>
      <c r="AL17" s="19" t="str">
        <f t="shared" si="1"/>
        <v>Y</v>
      </c>
      <c r="AM17" s="20">
        <f t="shared" si="2"/>
        <v>3.4476E-4</v>
      </c>
      <c r="AN17" s="21" t="s">
        <v>1252</v>
      </c>
      <c r="AO17" s="24" t="s">
        <v>310</v>
      </c>
    </row>
    <row r="18" spans="1:41" ht="14.4" x14ac:dyDescent="0.3">
      <c r="A18" s="139" t="s">
        <v>1219</v>
      </c>
      <c r="B18" s="139" t="s">
        <v>462</v>
      </c>
      <c r="C18" s="139">
        <v>3</v>
      </c>
      <c r="D18" s="140" t="s">
        <v>216</v>
      </c>
      <c r="E18" s="139" t="s">
        <v>124</v>
      </c>
      <c r="F18" s="139" t="s">
        <v>191</v>
      </c>
      <c r="G18" s="13" t="s">
        <v>186</v>
      </c>
      <c r="H18" s="134" t="s">
        <v>216</v>
      </c>
      <c r="I18" s="135">
        <v>0</v>
      </c>
      <c r="J18" s="136">
        <v>1.1885358376411264E-2</v>
      </c>
      <c r="K18" s="137">
        <v>1.1885358376411264E-2</v>
      </c>
      <c r="L18" s="139"/>
      <c r="M18" s="9" t="s">
        <v>201</v>
      </c>
      <c r="N18" s="9" t="s">
        <v>124</v>
      </c>
      <c r="O18" s="9" t="s">
        <v>177</v>
      </c>
      <c r="P18" s="13" t="s">
        <v>177</v>
      </c>
      <c r="Q18" s="9">
        <v>8.6474188435332541E-2</v>
      </c>
      <c r="U18" s="13" t="s">
        <v>207</v>
      </c>
      <c r="V18" s="13" t="s">
        <v>122</v>
      </c>
      <c r="W18" s="13" t="s">
        <v>191</v>
      </c>
      <c r="X18" s="13" t="s">
        <v>196</v>
      </c>
      <c r="Y18" s="138">
        <v>0.31304401131031495</v>
      </c>
      <c r="Z18" s="24"/>
      <c r="AA18" s="10"/>
      <c r="AB18" s="10"/>
      <c r="AC18" s="13" t="s">
        <v>208</v>
      </c>
      <c r="AD18" s="13" t="s">
        <v>124</v>
      </c>
      <c r="AE18" s="13" t="s">
        <v>191</v>
      </c>
      <c r="AF18" s="13" t="s">
        <v>196</v>
      </c>
      <c r="AG18" s="138">
        <v>5.4964933457443535E-2</v>
      </c>
      <c r="AI18" s="213">
        <v>5.0540000000000002E-2</v>
      </c>
      <c r="AJ18" s="21">
        <v>12</v>
      </c>
      <c r="AK18" s="19">
        <f t="shared" si="0"/>
        <v>4.1666666666666666E-3</v>
      </c>
      <c r="AL18" s="19" t="str">
        <f t="shared" si="1"/>
        <v>N</v>
      </c>
      <c r="AM18" s="22">
        <f t="shared" si="2"/>
        <v>0.60648000000000002</v>
      </c>
      <c r="AN18" s="21" t="s">
        <v>1253</v>
      </c>
    </row>
    <row r="19" spans="1:41" ht="14.4" x14ac:dyDescent="0.3">
      <c r="A19" s="139" t="s">
        <v>1219</v>
      </c>
      <c r="B19" s="139" t="s">
        <v>462</v>
      </c>
      <c r="C19" s="139">
        <v>3</v>
      </c>
      <c r="D19" s="140" t="s">
        <v>219</v>
      </c>
      <c r="E19" s="139" t="s">
        <v>124</v>
      </c>
      <c r="F19" s="139" t="s">
        <v>185</v>
      </c>
      <c r="G19" s="13" t="s">
        <v>186</v>
      </c>
      <c r="H19" s="134" t="s">
        <v>219</v>
      </c>
      <c r="I19" s="135">
        <v>0</v>
      </c>
      <c r="J19" s="136">
        <v>4.18619077968038E-2</v>
      </c>
      <c r="K19" s="137">
        <v>4.18619077968038E-2</v>
      </c>
      <c r="L19" s="139"/>
      <c r="M19" s="9" t="s">
        <v>202</v>
      </c>
      <c r="N19" s="9" t="s">
        <v>124</v>
      </c>
      <c r="O19" s="9" t="s">
        <v>177</v>
      </c>
      <c r="P19" s="13" t="s">
        <v>177</v>
      </c>
      <c r="Q19" s="9">
        <v>4.5968288970106151E-2</v>
      </c>
      <c r="U19" s="13" t="s">
        <v>209</v>
      </c>
      <c r="V19" s="13" t="s">
        <v>122</v>
      </c>
      <c r="W19" s="13" t="s">
        <v>191</v>
      </c>
      <c r="X19" s="13" t="s">
        <v>196</v>
      </c>
      <c r="Y19" s="138">
        <v>3.1540403497153631</v>
      </c>
      <c r="Z19" s="24"/>
      <c r="AA19" s="10"/>
      <c r="AB19" s="10"/>
      <c r="AC19" s="13" t="s">
        <v>210</v>
      </c>
      <c r="AD19" s="13" t="s">
        <v>124</v>
      </c>
      <c r="AE19" s="13" t="s">
        <v>191</v>
      </c>
      <c r="AF19" s="13" t="s">
        <v>186</v>
      </c>
      <c r="AG19" s="138">
        <v>6.8930068981753106E-2</v>
      </c>
      <c r="AI19" s="213">
        <v>0.35139999999999999</v>
      </c>
      <c r="AJ19" s="21">
        <v>11</v>
      </c>
      <c r="AK19" s="19">
        <f t="shared" si="0"/>
        <v>4.5454545454545461E-3</v>
      </c>
      <c r="AL19" s="19" t="str">
        <f t="shared" si="1"/>
        <v>N</v>
      </c>
      <c r="AM19" s="22">
        <f t="shared" si="2"/>
        <v>1</v>
      </c>
      <c r="AN19" s="21" t="s">
        <v>683</v>
      </c>
    </row>
    <row r="20" spans="1:41" ht="14.4" x14ac:dyDescent="0.3">
      <c r="A20" s="139" t="s">
        <v>1218</v>
      </c>
      <c r="B20" s="139" t="s">
        <v>462</v>
      </c>
      <c r="C20" s="139">
        <v>6</v>
      </c>
      <c r="D20" s="139" t="s">
        <v>202</v>
      </c>
      <c r="E20" s="139" t="s">
        <v>124</v>
      </c>
      <c r="F20" s="139" t="s">
        <v>177</v>
      </c>
      <c r="G20" s="13" t="s">
        <v>177</v>
      </c>
      <c r="H20" s="134" t="s">
        <v>202</v>
      </c>
      <c r="I20" s="135">
        <v>0</v>
      </c>
      <c r="J20" s="136">
        <v>4.5968288970106151E-2</v>
      </c>
      <c r="K20" s="137">
        <v>4.5968288970106151E-2</v>
      </c>
      <c r="L20" s="139"/>
      <c r="M20" s="9" t="s">
        <v>211</v>
      </c>
      <c r="N20" s="9" t="s">
        <v>0</v>
      </c>
      <c r="O20" s="9" t="s">
        <v>185</v>
      </c>
      <c r="P20" s="13" t="s">
        <v>186</v>
      </c>
      <c r="Q20" s="9">
        <v>1.0031530372565538</v>
      </c>
      <c r="U20" s="13" t="s">
        <v>212</v>
      </c>
      <c r="V20" s="13" t="s">
        <v>122</v>
      </c>
      <c r="W20" s="13" t="s">
        <v>191</v>
      </c>
      <c r="X20" s="13" t="s">
        <v>196</v>
      </c>
      <c r="Y20" s="138">
        <v>4.1312749194803402</v>
      </c>
      <c r="Z20" s="24"/>
      <c r="AA20" s="10"/>
      <c r="AB20" s="10"/>
      <c r="AC20" s="13" t="s">
        <v>213</v>
      </c>
      <c r="AD20" s="13" t="s">
        <v>124</v>
      </c>
      <c r="AE20" s="13" t="s">
        <v>185</v>
      </c>
      <c r="AF20" s="13" t="s">
        <v>186</v>
      </c>
      <c r="AG20" s="138">
        <v>9.2124796136262399E-2</v>
      </c>
      <c r="AI20" s="213">
        <v>0.35310000000000002</v>
      </c>
      <c r="AJ20" s="21">
        <v>10</v>
      </c>
      <c r="AK20" s="19">
        <f t="shared" si="0"/>
        <v>5.0000000000000001E-3</v>
      </c>
      <c r="AL20" s="19" t="str">
        <f t="shared" si="1"/>
        <v>N</v>
      </c>
      <c r="AM20" s="22">
        <f t="shared" si="2"/>
        <v>1</v>
      </c>
      <c r="AN20" s="21" t="s">
        <v>684</v>
      </c>
    </row>
    <row r="21" spans="1:41" ht="14.4" x14ac:dyDescent="0.3">
      <c r="A21" s="139" t="s">
        <v>1218</v>
      </c>
      <c r="B21" s="139" t="s">
        <v>462</v>
      </c>
      <c r="C21" s="139">
        <v>6</v>
      </c>
      <c r="D21" s="139" t="s">
        <v>208</v>
      </c>
      <c r="E21" s="139" t="s">
        <v>124</v>
      </c>
      <c r="F21" s="139" t="s">
        <v>191</v>
      </c>
      <c r="G21" s="13" t="s">
        <v>196</v>
      </c>
      <c r="H21" s="134" t="s">
        <v>208</v>
      </c>
      <c r="I21" s="135">
        <v>0</v>
      </c>
      <c r="J21" s="136">
        <v>5.4964933457443535E-2</v>
      </c>
      <c r="K21" s="137">
        <v>5.4964933457443535E-2</v>
      </c>
      <c r="L21" s="139"/>
      <c r="M21" s="9" t="s">
        <v>214</v>
      </c>
      <c r="N21" s="9" t="s">
        <v>0</v>
      </c>
      <c r="O21" s="9" t="s">
        <v>185</v>
      </c>
      <c r="P21" s="13" t="s">
        <v>186</v>
      </c>
      <c r="Q21" s="9">
        <v>2.7294043339053218</v>
      </c>
      <c r="U21" s="13" t="s">
        <v>215</v>
      </c>
      <c r="V21" s="13" t="s">
        <v>122</v>
      </c>
      <c r="W21" s="13" t="s">
        <v>191</v>
      </c>
      <c r="X21" s="13" t="s">
        <v>196</v>
      </c>
      <c r="Y21" s="138">
        <v>3.4071476815442563</v>
      </c>
      <c r="Z21" s="24"/>
      <c r="AA21" s="10"/>
      <c r="AB21" s="10"/>
      <c r="AC21" s="141" t="s">
        <v>216</v>
      </c>
      <c r="AD21" s="13" t="s">
        <v>124</v>
      </c>
      <c r="AE21" s="13" t="s">
        <v>191</v>
      </c>
      <c r="AF21" s="13" t="s">
        <v>186</v>
      </c>
      <c r="AG21" s="138">
        <v>1.1885358376411264E-2</v>
      </c>
      <c r="AI21" s="213">
        <v>0.4103</v>
      </c>
      <c r="AJ21" s="21">
        <v>9</v>
      </c>
      <c r="AK21" s="19">
        <f t="shared" si="0"/>
        <v>5.5555555555555558E-3</v>
      </c>
      <c r="AL21" s="19" t="str">
        <f t="shared" si="1"/>
        <v>N</v>
      </c>
      <c r="AM21" s="22">
        <f t="shared" si="2"/>
        <v>1</v>
      </c>
      <c r="AN21" s="21" t="s">
        <v>685</v>
      </c>
    </row>
    <row r="22" spans="1:41" ht="14.4" x14ac:dyDescent="0.3">
      <c r="A22" s="139" t="s">
        <v>1219</v>
      </c>
      <c r="B22" s="139" t="s">
        <v>462</v>
      </c>
      <c r="C22" s="139">
        <v>6</v>
      </c>
      <c r="D22" s="140" t="s">
        <v>222</v>
      </c>
      <c r="E22" s="139" t="s">
        <v>124</v>
      </c>
      <c r="F22" s="139" t="s">
        <v>185</v>
      </c>
      <c r="G22" s="13" t="s">
        <v>186</v>
      </c>
      <c r="H22" s="134" t="s">
        <v>222</v>
      </c>
      <c r="I22" s="135">
        <v>0</v>
      </c>
      <c r="J22" s="136">
        <v>0.10420469723176422</v>
      </c>
      <c r="K22" s="137">
        <v>0.10420469723176422</v>
      </c>
      <c r="L22" s="139"/>
      <c r="M22" s="9" t="s">
        <v>217</v>
      </c>
      <c r="N22" s="9" t="s">
        <v>0</v>
      </c>
      <c r="O22" s="9" t="s">
        <v>191</v>
      </c>
      <c r="P22" s="13" t="s">
        <v>186</v>
      </c>
      <c r="Q22" s="9">
        <v>1.2693711869383029</v>
      </c>
      <c r="U22" s="13" t="s">
        <v>218</v>
      </c>
      <c r="V22" s="13" t="s">
        <v>122</v>
      </c>
      <c r="W22" s="13" t="s">
        <v>191</v>
      </c>
      <c r="X22" s="13" t="s">
        <v>196</v>
      </c>
      <c r="Y22" s="138">
        <v>3.1779698784242827</v>
      </c>
      <c r="Z22" s="24"/>
      <c r="AA22" s="10"/>
      <c r="AB22" s="10"/>
      <c r="AC22" s="141" t="s">
        <v>219</v>
      </c>
      <c r="AD22" s="13" t="s">
        <v>124</v>
      </c>
      <c r="AE22" s="13" t="s">
        <v>185</v>
      </c>
      <c r="AF22" s="13" t="s">
        <v>186</v>
      </c>
      <c r="AG22" s="138">
        <v>4.18619077968038E-2</v>
      </c>
      <c r="AI22" s="213">
        <v>0.46029999999999999</v>
      </c>
      <c r="AJ22" s="21">
        <v>8</v>
      </c>
      <c r="AK22" s="19">
        <f t="shared" si="0"/>
        <v>6.2500000000000003E-3</v>
      </c>
      <c r="AL22" s="19" t="str">
        <f t="shared" si="1"/>
        <v>N</v>
      </c>
      <c r="AM22" s="22">
        <f t="shared" si="2"/>
        <v>1</v>
      </c>
      <c r="AN22" s="21" t="s">
        <v>1247</v>
      </c>
      <c r="AO22" s="10"/>
    </row>
    <row r="23" spans="1:41" ht="14.4" x14ac:dyDescent="0.3">
      <c r="A23" s="139" t="s">
        <v>1219</v>
      </c>
      <c r="B23" s="139" t="s">
        <v>0</v>
      </c>
      <c r="C23" s="139">
        <v>11</v>
      </c>
      <c r="D23" s="140" t="s">
        <v>192</v>
      </c>
      <c r="E23" s="139" t="s">
        <v>122</v>
      </c>
      <c r="F23" s="139" t="s">
        <v>177</v>
      </c>
      <c r="G23" s="13" t="s">
        <v>177</v>
      </c>
      <c r="H23" s="134" t="s">
        <v>192</v>
      </c>
      <c r="I23" s="135">
        <v>6.1887637267108486</v>
      </c>
      <c r="J23" s="136">
        <v>0.16406195150231556</v>
      </c>
      <c r="K23" s="137">
        <v>6.352825678213164</v>
      </c>
      <c r="L23" s="127"/>
      <c r="M23" s="9" t="s">
        <v>220</v>
      </c>
      <c r="N23" s="9" t="s">
        <v>0</v>
      </c>
      <c r="O23" s="9" t="s">
        <v>185</v>
      </c>
      <c r="P23" s="13" t="s">
        <v>186</v>
      </c>
      <c r="Q23" s="9">
        <v>6.0719346296599728</v>
      </c>
      <c r="U23" s="141" t="s">
        <v>221</v>
      </c>
      <c r="V23" s="13" t="s">
        <v>122</v>
      </c>
      <c r="W23" s="13" t="s">
        <v>191</v>
      </c>
      <c r="X23" s="13" t="s">
        <v>186</v>
      </c>
      <c r="Y23" s="138">
        <v>2.4847979125661208</v>
      </c>
      <c r="Z23" s="24"/>
      <c r="AA23" s="10"/>
      <c r="AB23" s="10"/>
      <c r="AC23" s="141" t="s">
        <v>222</v>
      </c>
      <c r="AD23" s="13" t="s">
        <v>124</v>
      </c>
      <c r="AE23" s="13" t="s">
        <v>185</v>
      </c>
      <c r="AF23" s="13" t="s">
        <v>186</v>
      </c>
      <c r="AG23" s="138">
        <v>0.10420469723176422</v>
      </c>
      <c r="AI23" s="213">
        <v>0.62549999999999994</v>
      </c>
      <c r="AJ23" s="21">
        <v>7</v>
      </c>
      <c r="AK23" s="19">
        <f t="shared" si="0"/>
        <v>7.1428571428571435E-3</v>
      </c>
      <c r="AL23" s="19" t="str">
        <f t="shared" si="1"/>
        <v>N</v>
      </c>
      <c r="AM23" s="22">
        <f t="shared" si="2"/>
        <v>1</v>
      </c>
      <c r="AN23" s="21" t="s">
        <v>687</v>
      </c>
    </row>
    <row r="24" spans="1:41" ht="14.4" x14ac:dyDescent="0.3">
      <c r="A24" s="139" t="s">
        <v>1219</v>
      </c>
      <c r="B24" s="139" t="s">
        <v>0</v>
      </c>
      <c r="C24" s="139">
        <v>11</v>
      </c>
      <c r="D24" s="140" t="s">
        <v>205</v>
      </c>
      <c r="E24" s="139" t="s">
        <v>122</v>
      </c>
      <c r="F24" s="139" t="s">
        <v>191</v>
      </c>
      <c r="G24" s="13" t="s">
        <v>196</v>
      </c>
      <c r="H24" s="134" t="s">
        <v>205</v>
      </c>
      <c r="I24" s="135">
        <v>2.044910028755492</v>
      </c>
      <c r="J24" s="136">
        <v>0.43978795983470026</v>
      </c>
      <c r="K24" s="137">
        <v>2.4846979885901921</v>
      </c>
      <c r="L24" s="139"/>
      <c r="M24" s="9" t="s">
        <v>223</v>
      </c>
      <c r="N24" s="9" t="s">
        <v>0</v>
      </c>
      <c r="O24" s="9" t="s">
        <v>185</v>
      </c>
      <c r="P24" s="13" t="s">
        <v>186</v>
      </c>
      <c r="Q24" s="9">
        <v>1.8460135434716602</v>
      </c>
      <c r="U24" s="13" t="s">
        <v>224</v>
      </c>
      <c r="V24" s="13" t="s">
        <v>122</v>
      </c>
      <c r="W24" s="13" t="s">
        <v>185</v>
      </c>
      <c r="X24" s="13" t="s">
        <v>186</v>
      </c>
      <c r="Y24" s="138">
        <v>4.5500484560989021</v>
      </c>
      <c r="Z24" s="24"/>
      <c r="AA24" s="10"/>
      <c r="AB24" s="10"/>
      <c r="AC24" s="141" t="s">
        <v>192</v>
      </c>
      <c r="AD24" s="13" t="s">
        <v>122</v>
      </c>
      <c r="AE24" s="13" t="s">
        <v>177</v>
      </c>
      <c r="AF24" s="13" t="s">
        <v>177</v>
      </c>
      <c r="AG24" s="138">
        <v>0.16406195150231556</v>
      </c>
      <c r="AI24" s="213">
        <v>0.69510000000000005</v>
      </c>
      <c r="AJ24" s="21">
        <v>6</v>
      </c>
      <c r="AK24" s="19">
        <f t="shared" si="0"/>
        <v>8.3333333333333332E-3</v>
      </c>
      <c r="AL24" s="19" t="str">
        <f t="shared" si="1"/>
        <v>N</v>
      </c>
      <c r="AM24" s="22">
        <f t="shared" si="2"/>
        <v>1</v>
      </c>
      <c r="AN24" s="21" t="s">
        <v>688</v>
      </c>
    </row>
    <row r="25" spans="1:41" ht="14.4" x14ac:dyDescent="0.3">
      <c r="A25" s="139" t="s">
        <v>1218</v>
      </c>
      <c r="B25" s="139" t="s">
        <v>0</v>
      </c>
      <c r="C25" s="139">
        <v>12</v>
      </c>
      <c r="D25" s="139" t="s">
        <v>194</v>
      </c>
      <c r="E25" s="139" t="s">
        <v>122</v>
      </c>
      <c r="F25" s="139" t="s">
        <v>177</v>
      </c>
      <c r="G25" s="13" t="s">
        <v>177</v>
      </c>
      <c r="H25" s="134" t="s">
        <v>194</v>
      </c>
      <c r="I25" s="135">
        <v>0.74643143892541719</v>
      </c>
      <c r="J25" s="136">
        <v>0.27657921576286265</v>
      </c>
      <c r="K25" s="137">
        <v>1.0230106546882798</v>
      </c>
      <c r="L25" s="139"/>
      <c r="M25" s="9" t="s">
        <v>225</v>
      </c>
      <c r="N25" s="9" t="s">
        <v>0</v>
      </c>
      <c r="O25" s="9" t="s">
        <v>191</v>
      </c>
      <c r="P25" s="13" t="s">
        <v>186</v>
      </c>
      <c r="Q25" s="9">
        <v>1.2270912821235589</v>
      </c>
      <c r="U25" s="13" t="s">
        <v>226</v>
      </c>
      <c r="V25" s="13" t="s">
        <v>122</v>
      </c>
      <c r="W25" s="13" t="s">
        <v>185</v>
      </c>
      <c r="X25" s="13" t="s">
        <v>186</v>
      </c>
      <c r="Y25" s="138">
        <v>0.54999679805851354</v>
      </c>
      <c r="Z25" s="24"/>
      <c r="AA25" s="10"/>
      <c r="AB25" s="10"/>
      <c r="AC25" s="13" t="s">
        <v>194</v>
      </c>
      <c r="AD25" s="13" t="s">
        <v>122</v>
      </c>
      <c r="AE25" s="13" t="s">
        <v>177</v>
      </c>
      <c r="AF25" s="13" t="s">
        <v>177</v>
      </c>
      <c r="AG25" s="138">
        <v>0.27657921576286265</v>
      </c>
      <c r="AI25" s="213">
        <v>0.77559999999999996</v>
      </c>
      <c r="AJ25" s="21">
        <v>5</v>
      </c>
      <c r="AK25" s="19">
        <f t="shared" si="0"/>
        <v>0.01</v>
      </c>
      <c r="AL25" s="19" t="str">
        <f t="shared" si="1"/>
        <v>N</v>
      </c>
      <c r="AM25" s="22">
        <f t="shared" si="2"/>
        <v>1</v>
      </c>
      <c r="AN25" s="21" t="s">
        <v>686</v>
      </c>
    </row>
    <row r="26" spans="1:41" ht="14.4" x14ac:dyDescent="0.3">
      <c r="A26" s="139" t="s">
        <v>1219</v>
      </c>
      <c r="B26" s="139" t="s">
        <v>0</v>
      </c>
      <c r="C26" s="139">
        <v>12</v>
      </c>
      <c r="D26" s="140" t="s">
        <v>221</v>
      </c>
      <c r="E26" s="139" t="s">
        <v>122</v>
      </c>
      <c r="F26" s="139" t="s">
        <v>191</v>
      </c>
      <c r="G26" s="13" t="s">
        <v>186</v>
      </c>
      <c r="H26" s="134" t="s">
        <v>221</v>
      </c>
      <c r="I26" s="135">
        <v>2.4847979125661208</v>
      </c>
      <c r="J26" s="136">
        <v>0.28003693568628302</v>
      </c>
      <c r="K26" s="137">
        <v>2.7648348482524039</v>
      </c>
      <c r="L26" s="139"/>
      <c r="M26" s="9" t="s">
        <v>227</v>
      </c>
      <c r="N26" s="9" t="s">
        <v>0</v>
      </c>
      <c r="O26" s="9" t="s">
        <v>185</v>
      </c>
      <c r="P26" s="13" t="s">
        <v>186</v>
      </c>
      <c r="Q26" s="9">
        <v>0.4830166692371391</v>
      </c>
      <c r="U26" s="13" t="s">
        <v>228</v>
      </c>
      <c r="V26" s="13" t="s">
        <v>122</v>
      </c>
      <c r="W26" s="13" t="s">
        <v>191</v>
      </c>
      <c r="X26" s="13" t="s">
        <v>186</v>
      </c>
      <c r="Y26" s="138">
        <v>2.3386780349472858</v>
      </c>
      <c r="Z26" s="24"/>
      <c r="AA26" s="10"/>
      <c r="AB26" s="10"/>
      <c r="AC26" s="13" t="s">
        <v>197</v>
      </c>
      <c r="AD26" s="13" t="s">
        <v>122</v>
      </c>
      <c r="AE26" s="13" t="s">
        <v>177</v>
      </c>
      <c r="AF26" s="13" t="s">
        <v>177</v>
      </c>
      <c r="AG26" s="138">
        <v>0.56575901706054543</v>
      </c>
      <c r="AI26" s="213">
        <v>0.82599999999999996</v>
      </c>
      <c r="AJ26" s="21">
        <v>4</v>
      </c>
      <c r="AK26" s="19">
        <f t="shared" si="0"/>
        <v>1.2500000000000001E-2</v>
      </c>
      <c r="AL26" s="19" t="str">
        <f t="shared" si="1"/>
        <v>N</v>
      </c>
      <c r="AM26" s="22">
        <f t="shared" si="2"/>
        <v>1</v>
      </c>
      <c r="AN26" s="21" t="s">
        <v>1248</v>
      </c>
      <c r="AO26" s="10"/>
    </row>
    <row r="27" spans="1:41" ht="14.4" x14ac:dyDescent="0.3">
      <c r="A27" s="139" t="s">
        <v>1218</v>
      </c>
      <c r="B27" s="139" t="s">
        <v>0</v>
      </c>
      <c r="C27" s="139">
        <v>12</v>
      </c>
      <c r="D27" s="139" t="s">
        <v>224</v>
      </c>
      <c r="E27" s="139" t="s">
        <v>122</v>
      </c>
      <c r="F27" s="139" t="s">
        <v>185</v>
      </c>
      <c r="G27" s="13" t="s">
        <v>186</v>
      </c>
      <c r="H27" s="134" t="s">
        <v>224</v>
      </c>
      <c r="I27" s="135">
        <v>4.5500484560989021</v>
      </c>
      <c r="J27" s="136">
        <v>0.23764204389625168</v>
      </c>
      <c r="K27" s="137">
        <v>4.7876904999951542</v>
      </c>
      <c r="L27" s="127"/>
      <c r="M27" s="9" t="s">
        <v>229</v>
      </c>
      <c r="N27" s="9" t="s">
        <v>0</v>
      </c>
      <c r="O27" s="9" t="s">
        <v>191</v>
      </c>
      <c r="P27" s="13" t="s">
        <v>186</v>
      </c>
      <c r="Q27" s="9">
        <v>2.4346724163039548</v>
      </c>
      <c r="U27" s="13" t="s">
        <v>230</v>
      </c>
      <c r="V27" s="13" t="s">
        <v>122</v>
      </c>
      <c r="W27" s="13" t="s">
        <v>185</v>
      </c>
      <c r="X27" s="13" t="s">
        <v>186</v>
      </c>
      <c r="Y27" s="138">
        <v>1.6082722929799096</v>
      </c>
      <c r="Z27" s="24"/>
      <c r="AA27" s="10"/>
      <c r="AB27" s="10"/>
      <c r="AC27" s="13" t="s">
        <v>199</v>
      </c>
      <c r="AD27" s="13" t="s">
        <v>122</v>
      </c>
      <c r="AE27" s="13" t="s">
        <v>177</v>
      </c>
      <c r="AF27" s="13" t="s">
        <v>177</v>
      </c>
      <c r="AG27" s="138">
        <v>0.27620987683851694</v>
      </c>
      <c r="AI27" s="213">
        <v>0.84619999999999995</v>
      </c>
      <c r="AJ27" s="21">
        <v>3</v>
      </c>
      <c r="AK27" s="19">
        <f t="shared" si="0"/>
        <v>1.6666666666666666E-2</v>
      </c>
      <c r="AL27" s="19" t="str">
        <f t="shared" si="1"/>
        <v>N</v>
      </c>
      <c r="AM27" s="22">
        <f t="shared" si="2"/>
        <v>1</v>
      </c>
      <c r="AN27" s="21" t="s">
        <v>1249</v>
      </c>
      <c r="AO27" s="10"/>
    </row>
    <row r="28" spans="1:41" ht="14.4" x14ac:dyDescent="0.3">
      <c r="A28" s="139" t="s">
        <v>1218</v>
      </c>
      <c r="B28" s="139" t="s">
        <v>0</v>
      </c>
      <c r="C28" s="139">
        <v>13</v>
      </c>
      <c r="D28" s="139" t="s">
        <v>226</v>
      </c>
      <c r="E28" s="139" t="s">
        <v>122</v>
      </c>
      <c r="F28" s="139" t="s">
        <v>185</v>
      </c>
      <c r="G28" s="13" t="s">
        <v>186</v>
      </c>
      <c r="H28" s="134" t="s">
        <v>226</v>
      </c>
      <c r="I28" s="135">
        <v>0.54999679805851354</v>
      </c>
      <c r="J28" s="136">
        <v>0.5701340572694773</v>
      </c>
      <c r="K28" s="137">
        <v>1.1201308553279907</v>
      </c>
      <c r="L28" s="139"/>
      <c r="M28" s="9" t="s">
        <v>231</v>
      </c>
      <c r="N28" s="9" t="s">
        <v>0</v>
      </c>
      <c r="O28" s="9" t="s">
        <v>191</v>
      </c>
      <c r="P28" s="13" t="s">
        <v>186</v>
      </c>
      <c r="Q28" s="9">
        <v>2.6185251062527843</v>
      </c>
      <c r="U28" s="13" t="s">
        <v>232</v>
      </c>
      <c r="V28" s="13" t="s">
        <v>122</v>
      </c>
      <c r="W28" s="13" t="s">
        <v>185</v>
      </c>
      <c r="X28" s="13" t="s">
        <v>186</v>
      </c>
      <c r="Y28" s="138">
        <v>5.9626150482544773</v>
      </c>
      <c r="Z28" s="24"/>
      <c r="AA28" s="10"/>
      <c r="AB28" s="10"/>
      <c r="AC28" s="141" t="s">
        <v>205</v>
      </c>
      <c r="AD28" s="13" t="s">
        <v>122</v>
      </c>
      <c r="AE28" s="13" t="s">
        <v>191</v>
      </c>
      <c r="AF28" s="13" t="s">
        <v>196</v>
      </c>
      <c r="AG28" s="138">
        <v>0.43978795983470026</v>
      </c>
      <c r="AI28" s="213">
        <v>0.94079999999999997</v>
      </c>
      <c r="AJ28" s="21">
        <v>2</v>
      </c>
      <c r="AK28" s="19">
        <f t="shared" si="0"/>
        <v>2.5000000000000001E-2</v>
      </c>
      <c r="AL28" s="19" t="str">
        <f t="shared" si="1"/>
        <v>N</v>
      </c>
      <c r="AM28" s="22">
        <f t="shared" si="2"/>
        <v>1</v>
      </c>
      <c r="AN28" s="21" t="s">
        <v>1254</v>
      </c>
    </row>
    <row r="29" spans="1:41" ht="14.4" x14ac:dyDescent="0.3">
      <c r="A29" s="139" t="s">
        <v>1218</v>
      </c>
      <c r="B29" s="139" t="s">
        <v>0</v>
      </c>
      <c r="C29" s="139">
        <v>14</v>
      </c>
      <c r="D29" s="139" t="s">
        <v>197</v>
      </c>
      <c r="E29" s="139" t="s">
        <v>122</v>
      </c>
      <c r="F29" s="139" t="s">
        <v>177</v>
      </c>
      <c r="G29" s="13" t="s">
        <v>177</v>
      </c>
      <c r="H29" s="134" t="s">
        <v>197</v>
      </c>
      <c r="I29" s="135">
        <v>0.94246058659572318</v>
      </c>
      <c r="J29" s="136">
        <v>0.56575901706054543</v>
      </c>
      <c r="K29" s="137">
        <v>1.5082196036562685</v>
      </c>
      <c r="L29" s="139"/>
      <c r="M29" s="9" t="s">
        <v>233</v>
      </c>
      <c r="N29" s="9" t="s">
        <v>0</v>
      </c>
      <c r="O29" s="9" t="s">
        <v>185</v>
      </c>
      <c r="P29" s="13" t="s">
        <v>186</v>
      </c>
      <c r="Q29" s="9">
        <v>6.6816268586008878</v>
      </c>
      <c r="U29" s="141" t="s">
        <v>234</v>
      </c>
      <c r="V29" s="13" t="s">
        <v>122</v>
      </c>
      <c r="W29" s="13" t="s">
        <v>191</v>
      </c>
      <c r="X29" s="13" t="s">
        <v>186</v>
      </c>
      <c r="Y29" s="138">
        <v>0.95358634422371535</v>
      </c>
      <c r="Z29" s="24"/>
      <c r="AA29" s="10"/>
      <c r="AB29" s="10"/>
      <c r="AC29" s="13" t="s">
        <v>207</v>
      </c>
      <c r="AD29" s="13" t="s">
        <v>122</v>
      </c>
      <c r="AE29" s="13" t="s">
        <v>191</v>
      </c>
      <c r="AF29" s="13" t="s">
        <v>196</v>
      </c>
      <c r="AG29" s="138">
        <v>0.24945924228326849</v>
      </c>
      <c r="AI29" s="213">
        <v>1</v>
      </c>
      <c r="AJ29" s="21">
        <v>1</v>
      </c>
      <c r="AK29" s="19">
        <f t="shared" si="0"/>
        <v>0.05</v>
      </c>
      <c r="AL29" s="19" t="str">
        <f t="shared" si="1"/>
        <v>N</v>
      </c>
      <c r="AM29" s="22">
        <f t="shared" si="2"/>
        <v>1</v>
      </c>
      <c r="AN29" s="21" t="s">
        <v>1255</v>
      </c>
    </row>
    <row r="30" spans="1:41" ht="13.2" x14ac:dyDescent="0.25">
      <c r="A30" s="139" t="s">
        <v>1218</v>
      </c>
      <c r="B30" s="139" t="s">
        <v>0</v>
      </c>
      <c r="C30" s="139">
        <v>14</v>
      </c>
      <c r="D30" s="139" t="s">
        <v>228</v>
      </c>
      <c r="E30" s="139" t="s">
        <v>122</v>
      </c>
      <c r="F30" s="139" t="s">
        <v>191</v>
      </c>
      <c r="G30" s="13" t="s">
        <v>186</v>
      </c>
      <c r="H30" s="134" t="s">
        <v>228</v>
      </c>
      <c r="I30" s="135">
        <v>2.3386780349472858</v>
      </c>
      <c r="J30" s="136">
        <v>0.42243093390124437</v>
      </c>
      <c r="K30" s="137">
        <v>2.76110896884853</v>
      </c>
      <c r="L30" s="139"/>
      <c r="M30" s="9" t="s">
        <v>205</v>
      </c>
      <c r="N30" s="9" t="s">
        <v>122</v>
      </c>
      <c r="O30" s="9" t="s">
        <v>191</v>
      </c>
      <c r="P30" s="13" t="s">
        <v>196</v>
      </c>
      <c r="Q30" s="9">
        <v>2.4846979885901921</v>
      </c>
      <c r="U30" s="141" t="s">
        <v>235</v>
      </c>
      <c r="V30" s="13" t="s">
        <v>122</v>
      </c>
      <c r="W30" s="13" t="s">
        <v>185</v>
      </c>
      <c r="X30" s="13" t="s">
        <v>186</v>
      </c>
      <c r="Y30" s="138">
        <v>0.64003614434510669</v>
      </c>
      <c r="Z30" s="24"/>
      <c r="AA30" s="10"/>
      <c r="AB30" s="10"/>
      <c r="AC30" s="13" t="s">
        <v>209</v>
      </c>
      <c r="AD30" s="13" t="s">
        <v>122</v>
      </c>
      <c r="AE30" s="13" t="s">
        <v>191</v>
      </c>
      <c r="AF30" s="13" t="s">
        <v>196</v>
      </c>
      <c r="AG30" s="138">
        <v>0.30881406985895987</v>
      </c>
    </row>
    <row r="31" spans="1:41" ht="13.2" x14ac:dyDescent="0.25">
      <c r="A31" s="139" t="s">
        <v>1218</v>
      </c>
      <c r="B31" s="139" t="s">
        <v>0</v>
      </c>
      <c r="C31" s="139">
        <v>14</v>
      </c>
      <c r="D31" s="139" t="s">
        <v>230</v>
      </c>
      <c r="E31" s="139" t="s">
        <v>122</v>
      </c>
      <c r="F31" s="139" t="s">
        <v>185</v>
      </c>
      <c r="G31" s="13" t="s">
        <v>186</v>
      </c>
      <c r="H31" s="134" t="s">
        <v>230</v>
      </c>
      <c r="I31" s="135">
        <v>1.6082722929799096</v>
      </c>
      <c r="J31" s="136">
        <v>0.21808024407261442</v>
      </c>
      <c r="K31" s="137">
        <v>1.826352537052524</v>
      </c>
      <c r="L31" s="139"/>
      <c r="M31" s="9" t="s">
        <v>236</v>
      </c>
      <c r="N31" s="9" t="s">
        <v>0</v>
      </c>
      <c r="O31" s="9" t="s">
        <v>185</v>
      </c>
      <c r="P31" s="13" t="s">
        <v>196</v>
      </c>
      <c r="Q31" s="9">
        <v>5.9150341336614858</v>
      </c>
      <c r="U31" s="13" t="s">
        <v>237</v>
      </c>
      <c r="V31" s="13" t="s">
        <v>122</v>
      </c>
      <c r="W31" s="13" t="s">
        <v>191</v>
      </c>
      <c r="X31" s="13" t="s">
        <v>186</v>
      </c>
      <c r="Y31" s="138">
        <v>0.82459025346886916</v>
      </c>
      <c r="Z31" s="24"/>
      <c r="AA31" s="10"/>
      <c r="AB31" s="10"/>
      <c r="AC31" s="13" t="s">
        <v>212</v>
      </c>
      <c r="AD31" s="13" t="s">
        <v>122</v>
      </c>
      <c r="AE31" s="13" t="s">
        <v>191</v>
      </c>
      <c r="AF31" s="13" t="s">
        <v>196</v>
      </c>
      <c r="AG31" s="138">
        <v>0.16875395385240313</v>
      </c>
    </row>
    <row r="32" spans="1:41" ht="13.2" x14ac:dyDescent="0.25">
      <c r="A32" s="139" t="s">
        <v>1218</v>
      </c>
      <c r="B32" s="139" t="s">
        <v>0</v>
      </c>
      <c r="C32" s="139">
        <v>15</v>
      </c>
      <c r="D32" s="139" t="s">
        <v>207</v>
      </c>
      <c r="E32" s="139" t="s">
        <v>122</v>
      </c>
      <c r="F32" s="139" t="s">
        <v>191</v>
      </c>
      <c r="G32" s="13" t="s">
        <v>196</v>
      </c>
      <c r="H32" s="134" t="s">
        <v>207</v>
      </c>
      <c r="I32" s="135">
        <v>0.31304401131031495</v>
      </c>
      <c r="J32" s="136">
        <v>0.24945924228326849</v>
      </c>
      <c r="K32" s="137">
        <v>0.56250325359358344</v>
      </c>
      <c r="L32" s="139"/>
      <c r="M32" s="9" t="s">
        <v>207</v>
      </c>
      <c r="N32" s="9" t="s">
        <v>122</v>
      </c>
      <c r="O32" s="9" t="s">
        <v>191</v>
      </c>
      <c r="P32" s="13" t="s">
        <v>196</v>
      </c>
      <c r="Q32" s="9">
        <v>0.56250325359358344</v>
      </c>
      <c r="U32" s="13" t="s">
        <v>176</v>
      </c>
      <c r="V32" s="13" t="s">
        <v>0</v>
      </c>
      <c r="W32" s="13" t="s">
        <v>177</v>
      </c>
      <c r="X32" s="13" t="s">
        <v>177</v>
      </c>
      <c r="Y32" s="138">
        <v>3.6876596427916444</v>
      </c>
      <c r="Z32" s="24"/>
      <c r="AA32" s="10"/>
      <c r="AB32" s="10"/>
      <c r="AC32" s="13" t="s">
        <v>215</v>
      </c>
      <c r="AD32" s="13" t="s">
        <v>122</v>
      </c>
      <c r="AE32" s="13" t="s">
        <v>191</v>
      </c>
      <c r="AF32" s="13" t="s">
        <v>196</v>
      </c>
      <c r="AG32" s="138">
        <v>0.22388938499709829</v>
      </c>
    </row>
    <row r="33" spans="1:33" ht="13.2" x14ac:dyDescent="0.25">
      <c r="A33" s="139" t="s">
        <v>1218</v>
      </c>
      <c r="B33" s="139" t="s">
        <v>0</v>
      </c>
      <c r="C33" s="139">
        <v>5</v>
      </c>
      <c r="D33" s="139" t="s">
        <v>232</v>
      </c>
      <c r="E33" s="139" t="s">
        <v>122</v>
      </c>
      <c r="F33" s="139" t="s">
        <v>185</v>
      </c>
      <c r="G33" s="13" t="s">
        <v>186</v>
      </c>
      <c r="H33" s="134" t="s">
        <v>232</v>
      </c>
      <c r="I33" s="135">
        <v>5.9626150482544773</v>
      </c>
      <c r="J33" s="136">
        <v>0.26688241932622131</v>
      </c>
      <c r="K33" s="137">
        <v>6.2294974675806989</v>
      </c>
      <c r="L33" s="139"/>
      <c r="M33" s="9" t="s">
        <v>238</v>
      </c>
      <c r="N33" s="9" t="s">
        <v>0</v>
      </c>
      <c r="O33" s="9" t="s">
        <v>185</v>
      </c>
      <c r="P33" s="13" t="s">
        <v>196</v>
      </c>
      <c r="Q33" s="9">
        <v>0.87410330620010823</v>
      </c>
      <c r="U33" s="13" t="s">
        <v>179</v>
      </c>
      <c r="V33" s="13" t="s">
        <v>0</v>
      </c>
      <c r="W33" s="13" t="s">
        <v>177</v>
      </c>
      <c r="X33" s="13" t="s">
        <v>177</v>
      </c>
      <c r="Y33" s="138">
        <v>4.3040371868812946</v>
      </c>
      <c r="Z33" s="24"/>
      <c r="AA33" s="10"/>
      <c r="AB33" s="10"/>
      <c r="AC33" s="13" t="s">
        <v>218</v>
      </c>
      <c r="AD33" s="13" t="s">
        <v>122</v>
      </c>
      <c r="AE33" s="13" t="s">
        <v>191</v>
      </c>
      <c r="AF33" s="13" t="s">
        <v>196</v>
      </c>
      <c r="AG33" s="138">
        <v>0.58131545825973963</v>
      </c>
    </row>
    <row r="34" spans="1:33" ht="13.2" x14ac:dyDescent="0.25">
      <c r="A34" s="139" t="s">
        <v>1219</v>
      </c>
      <c r="B34" s="139" t="s">
        <v>0</v>
      </c>
      <c r="C34" s="139">
        <v>5</v>
      </c>
      <c r="D34" s="140" t="s">
        <v>234</v>
      </c>
      <c r="E34" s="139" t="s">
        <v>122</v>
      </c>
      <c r="F34" s="139" t="s">
        <v>191</v>
      </c>
      <c r="G34" s="13" t="s">
        <v>186</v>
      </c>
      <c r="H34" s="134" t="s">
        <v>234</v>
      </c>
      <c r="I34" s="135">
        <v>0.95358634422371535</v>
      </c>
      <c r="J34" s="136">
        <v>0.46620981912067511</v>
      </c>
      <c r="K34" s="137">
        <v>1.4197961633443905</v>
      </c>
      <c r="L34" s="39"/>
      <c r="M34" s="9" t="s">
        <v>209</v>
      </c>
      <c r="N34" s="9" t="s">
        <v>122</v>
      </c>
      <c r="O34" s="9" t="s">
        <v>191</v>
      </c>
      <c r="P34" s="13" t="s">
        <v>196</v>
      </c>
      <c r="Q34" s="9">
        <v>3.4628544195743229</v>
      </c>
      <c r="U34" s="141" t="s">
        <v>181</v>
      </c>
      <c r="V34" s="13" t="s">
        <v>0</v>
      </c>
      <c r="W34" s="13" t="s">
        <v>177</v>
      </c>
      <c r="X34" s="13" t="s">
        <v>177</v>
      </c>
      <c r="Y34" s="138">
        <v>2.5153572230982273</v>
      </c>
      <c r="Z34" s="24"/>
      <c r="AA34" s="10"/>
      <c r="AB34" s="10"/>
      <c r="AC34" s="141" t="s">
        <v>221</v>
      </c>
      <c r="AD34" s="13" t="s">
        <v>122</v>
      </c>
      <c r="AE34" s="13" t="s">
        <v>191</v>
      </c>
      <c r="AF34" s="13" t="s">
        <v>186</v>
      </c>
      <c r="AG34" s="138">
        <v>0.28003693568628302</v>
      </c>
    </row>
    <row r="35" spans="1:33" ht="13.2" x14ac:dyDescent="0.25">
      <c r="A35" s="139" t="s">
        <v>1218</v>
      </c>
      <c r="B35" s="139" t="s">
        <v>0</v>
      </c>
      <c r="C35" s="139">
        <v>6</v>
      </c>
      <c r="D35" s="139" t="s">
        <v>209</v>
      </c>
      <c r="E35" s="139" t="s">
        <v>122</v>
      </c>
      <c r="F35" s="139" t="s">
        <v>191</v>
      </c>
      <c r="G35" s="13" t="s">
        <v>196</v>
      </c>
      <c r="H35" s="134" t="s">
        <v>209</v>
      </c>
      <c r="I35" s="135">
        <v>3.1540403497153631</v>
      </c>
      <c r="J35" s="136">
        <v>0.30881406985895987</v>
      </c>
      <c r="K35" s="137">
        <v>3.4628544195743229</v>
      </c>
      <c r="L35" s="139"/>
      <c r="M35" s="9" t="s">
        <v>239</v>
      </c>
      <c r="N35" s="9" t="s">
        <v>0</v>
      </c>
      <c r="O35" s="9" t="s">
        <v>185</v>
      </c>
      <c r="P35" s="13" t="s">
        <v>196</v>
      </c>
      <c r="Q35" s="9">
        <v>1.0108767265641245</v>
      </c>
      <c r="U35" s="13" t="s">
        <v>183</v>
      </c>
      <c r="V35" s="13" t="s">
        <v>0</v>
      </c>
      <c r="W35" s="13" t="s">
        <v>177</v>
      </c>
      <c r="X35" s="13" t="s">
        <v>177</v>
      </c>
      <c r="Y35" s="138">
        <v>0.49985236893182905</v>
      </c>
      <c r="Z35" s="24"/>
      <c r="AA35" s="10"/>
      <c r="AB35" s="10"/>
      <c r="AC35" s="13" t="s">
        <v>224</v>
      </c>
      <c r="AD35" s="13" t="s">
        <v>122</v>
      </c>
      <c r="AE35" s="13" t="s">
        <v>185</v>
      </c>
      <c r="AF35" s="13" t="s">
        <v>186</v>
      </c>
      <c r="AG35" s="138">
        <v>0.23764204389625168</v>
      </c>
    </row>
    <row r="36" spans="1:33" ht="13.2" x14ac:dyDescent="0.25">
      <c r="A36" s="139" t="s">
        <v>1219</v>
      </c>
      <c r="B36" s="139" t="s">
        <v>0</v>
      </c>
      <c r="C36" s="139">
        <v>6</v>
      </c>
      <c r="D36" s="140" t="s">
        <v>235</v>
      </c>
      <c r="E36" s="139" t="s">
        <v>122</v>
      </c>
      <c r="F36" s="139" t="s">
        <v>185</v>
      </c>
      <c r="G36" s="13" t="s">
        <v>186</v>
      </c>
      <c r="H36" s="134" t="s">
        <v>235</v>
      </c>
      <c r="I36" s="135">
        <v>0.64003614434510669</v>
      </c>
      <c r="J36" s="136">
        <v>0.265526113234969</v>
      </c>
      <c r="K36" s="137">
        <v>0.90556225758007569</v>
      </c>
      <c r="L36" s="139"/>
      <c r="M36" s="9" t="s">
        <v>212</v>
      </c>
      <c r="N36" s="9" t="s">
        <v>122</v>
      </c>
      <c r="O36" s="9" t="s">
        <v>191</v>
      </c>
      <c r="P36" s="13" t="s">
        <v>196</v>
      </c>
      <c r="Q36" s="9">
        <v>4.3000288733327432</v>
      </c>
      <c r="U36" s="13" t="s">
        <v>187</v>
      </c>
      <c r="V36" s="13" t="s">
        <v>0</v>
      </c>
      <c r="W36" s="13" t="s">
        <v>177</v>
      </c>
      <c r="X36" s="13" t="s">
        <v>177</v>
      </c>
      <c r="Y36" s="138">
        <v>1.0394812750936602</v>
      </c>
      <c r="Z36" s="24"/>
      <c r="AA36" s="10"/>
      <c r="AB36" s="10"/>
      <c r="AC36" s="13" t="s">
        <v>226</v>
      </c>
      <c r="AD36" s="13" t="s">
        <v>122</v>
      </c>
      <c r="AE36" s="13" t="s">
        <v>185</v>
      </c>
      <c r="AF36" s="13" t="s">
        <v>186</v>
      </c>
      <c r="AG36" s="138">
        <v>0.5701340572694773</v>
      </c>
    </row>
    <row r="37" spans="1:33" ht="13.2" x14ac:dyDescent="0.25">
      <c r="A37" s="139" t="s">
        <v>1218</v>
      </c>
      <c r="B37" s="139" t="s">
        <v>0</v>
      </c>
      <c r="C37" s="139">
        <v>6</v>
      </c>
      <c r="D37" s="139" t="s">
        <v>237</v>
      </c>
      <c r="E37" s="139" t="s">
        <v>122</v>
      </c>
      <c r="F37" s="139" t="s">
        <v>191</v>
      </c>
      <c r="G37" s="13" t="s">
        <v>186</v>
      </c>
      <c r="H37" s="134" t="s">
        <v>237</v>
      </c>
      <c r="I37" s="135">
        <v>0.82459025346886916</v>
      </c>
      <c r="J37" s="136">
        <v>0.19581942843515077</v>
      </c>
      <c r="K37" s="137">
        <v>1.0204096819040198</v>
      </c>
      <c r="L37" s="139"/>
      <c r="M37" s="9" t="s">
        <v>240</v>
      </c>
      <c r="N37" s="9" t="s">
        <v>0</v>
      </c>
      <c r="O37" s="9" t="s">
        <v>185</v>
      </c>
      <c r="P37" s="13" t="s">
        <v>196</v>
      </c>
      <c r="Q37" s="9">
        <v>4.0197254693338085</v>
      </c>
      <c r="U37" s="13" t="s">
        <v>189</v>
      </c>
      <c r="V37" s="13" t="s">
        <v>0</v>
      </c>
      <c r="W37" s="13" t="s">
        <v>177</v>
      </c>
      <c r="X37" s="13" t="s">
        <v>177</v>
      </c>
      <c r="Y37" s="138">
        <v>1.9428272954210273</v>
      </c>
      <c r="Z37" s="24"/>
      <c r="AA37" s="10"/>
      <c r="AB37" s="10"/>
      <c r="AC37" s="13" t="s">
        <v>228</v>
      </c>
      <c r="AD37" s="13" t="s">
        <v>122</v>
      </c>
      <c r="AE37" s="13" t="s">
        <v>191</v>
      </c>
      <c r="AF37" s="13" t="s">
        <v>186</v>
      </c>
      <c r="AG37" s="138">
        <v>0.42243093390124437</v>
      </c>
    </row>
    <row r="38" spans="1:33" ht="13.2" x14ac:dyDescent="0.25">
      <c r="A38" s="139" t="s">
        <v>1218</v>
      </c>
      <c r="B38" s="139" t="s">
        <v>0</v>
      </c>
      <c r="C38" s="139">
        <v>7</v>
      </c>
      <c r="D38" s="139" t="s">
        <v>199</v>
      </c>
      <c r="E38" s="139" t="s">
        <v>122</v>
      </c>
      <c r="F38" s="139" t="s">
        <v>177</v>
      </c>
      <c r="G38" s="13" t="s">
        <v>177</v>
      </c>
      <c r="H38" s="134" t="s">
        <v>199</v>
      </c>
      <c r="I38" s="135">
        <v>0.36100998012803504</v>
      </c>
      <c r="J38" s="136">
        <v>0.27620987683851694</v>
      </c>
      <c r="K38" s="137">
        <v>0.63721985696655192</v>
      </c>
      <c r="L38" s="139"/>
      <c r="M38" s="9" t="s">
        <v>215</v>
      </c>
      <c r="N38" s="9" t="s">
        <v>122</v>
      </c>
      <c r="O38" s="9" t="s">
        <v>191</v>
      </c>
      <c r="P38" s="13" t="s">
        <v>196</v>
      </c>
      <c r="Q38" s="9">
        <v>3.6310370665413547</v>
      </c>
      <c r="U38" s="13" t="s">
        <v>211</v>
      </c>
      <c r="V38" s="13" t="s">
        <v>0</v>
      </c>
      <c r="W38" s="13" t="s">
        <v>185</v>
      </c>
      <c r="X38" s="13" t="s">
        <v>186</v>
      </c>
      <c r="Y38" s="138">
        <v>0.69534733770696222</v>
      </c>
      <c r="Z38" s="24"/>
      <c r="AA38" s="10"/>
      <c r="AB38" s="10"/>
      <c r="AC38" s="13" t="s">
        <v>230</v>
      </c>
      <c r="AD38" s="13" t="s">
        <v>122</v>
      </c>
      <c r="AE38" s="13" t="s">
        <v>185</v>
      </c>
      <c r="AF38" s="13" t="s">
        <v>186</v>
      </c>
      <c r="AG38" s="138">
        <v>0.21808024407261442</v>
      </c>
    </row>
    <row r="39" spans="1:33" ht="13.2" x14ac:dyDescent="0.25">
      <c r="A39" s="139" t="s">
        <v>1218</v>
      </c>
      <c r="B39" s="139" t="s">
        <v>0</v>
      </c>
      <c r="C39" s="139">
        <v>7</v>
      </c>
      <c r="D39" s="139" t="s">
        <v>212</v>
      </c>
      <c r="E39" s="139" t="s">
        <v>122</v>
      </c>
      <c r="F39" s="139" t="s">
        <v>191</v>
      </c>
      <c r="G39" s="13" t="s">
        <v>196</v>
      </c>
      <c r="H39" s="134" t="s">
        <v>212</v>
      </c>
      <c r="I39" s="135">
        <v>4.1312749194803402</v>
      </c>
      <c r="J39" s="136">
        <v>0.16875395385240313</v>
      </c>
      <c r="K39" s="137">
        <v>4.3000288733327432</v>
      </c>
      <c r="L39" s="139"/>
      <c r="M39" s="9" t="s">
        <v>241</v>
      </c>
      <c r="N39" s="9" t="s">
        <v>0</v>
      </c>
      <c r="O39" s="9" t="s">
        <v>185</v>
      </c>
      <c r="P39" s="13" t="s">
        <v>196</v>
      </c>
      <c r="Q39" s="9">
        <v>1.3608243129334099</v>
      </c>
      <c r="U39" s="13" t="s">
        <v>214</v>
      </c>
      <c r="V39" s="13" t="s">
        <v>0</v>
      </c>
      <c r="W39" s="13" t="s">
        <v>185</v>
      </c>
      <c r="X39" s="13" t="s">
        <v>186</v>
      </c>
      <c r="Y39" s="138">
        <v>2.6049151342302612</v>
      </c>
      <c r="Z39" s="24"/>
      <c r="AA39" s="10"/>
      <c r="AB39" s="10"/>
      <c r="AC39" s="13" t="s">
        <v>232</v>
      </c>
      <c r="AD39" s="13" t="s">
        <v>122</v>
      </c>
      <c r="AE39" s="13" t="s">
        <v>185</v>
      </c>
      <c r="AF39" s="13" t="s">
        <v>186</v>
      </c>
      <c r="AG39" s="138">
        <v>0.26688241932622131</v>
      </c>
    </row>
    <row r="40" spans="1:33" ht="13.2" x14ac:dyDescent="0.25">
      <c r="A40" s="139" t="s">
        <v>1218</v>
      </c>
      <c r="B40" s="139" t="s">
        <v>0</v>
      </c>
      <c r="C40" s="139">
        <v>8</v>
      </c>
      <c r="D40" s="139" t="s">
        <v>215</v>
      </c>
      <c r="E40" s="139" t="s">
        <v>122</v>
      </c>
      <c r="F40" s="139" t="s">
        <v>191</v>
      </c>
      <c r="G40" s="13" t="s">
        <v>196</v>
      </c>
      <c r="H40" s="134" t="s">
        <v>215</v>
      </c>
      <c r="I40" s="135">
        <v>3.4071476815442563</v>
      </c>
      <c r="J40" s="136">
        <v>0.22388938499709829</v>
      </c>
      <c r="K40" s="137">
        <v>3.6310370665413547</v>
      </c>
      <c r="L40" s="139"/>
      <c r="M40" s="9" t="s">
        <v>218</v>
      </c>
      <c r="N40" s="9" t="s">
        <v>122</v>
      </c>
      <c r="O40" s="9" t="s">
        <v>191</v>
      </c>
      <c r="P40" s="13" t="s">
        <v>196</v>
      </c>
      <c r="Q40" s="9">
        <v>3.7592853366840222</v>
      </c>
      <c r="U40" s="13" t="s">
        <v>217</v>
      </c>
      <c r="V40" s="13" t="s">
        <v>0</v>
      </c>
      <c r="W40" s="13" t="s">
        <v>191</v>
      </c>
      <c r="X40" s="13" t="s">
        <v>186</v>
      </c>
      <c r="Y40" s="138">
        <v>1.0588016046409718</v>
      </c>
      <c r="Z40" s="24"/>
      <c r="AA40" s="10"/>
      <c r="AB40" s="10"/>
      <c r="AC40" s="141" t="s">
        <v>234</v>
      </c>
      <c r="AD40" s="13" t="s">
        <v>122</v>
      </c>
      <c r="AE40" s="13" t="s">
        <v>191</v>
      </c>
      <c r="AF40" s="13" t="s">
        <v>186</v>
      </c>
      <c r="AG40" s="138">
        <v>0.46620981912067511</v>
      </c>
    </row>
    <row r="41" spans="1:33" ht="13.2" x14ac:dyDescent="0.25">
      <c r="A41" s="139" t="s">
        <v>1218</v>
      </c>
      <c r="B41" s="139" t="s">
        <v>0</v>
      </c>
      <c r="C41" s="139">
        <v>9</v>
      </c>
      <c r="D41" s="139" t="s">
        <v>218</v>
      </c>
      <c r="E41" s="139" t="s">
        <v>122</v>
      </c>
      <c r="F41" s="139" t="s">
        <v>191</v>
      </c>
      <c r="G41" s="13" t="s">
        <v>196</v>
      </c>
      <c r="H41" s="134" t="s">
        <v>218</v>
      </c>
      <c r="I41" s="135">
        <v>3.1779698784242827</v>
      </c>
      <c r="J41" s="136">
        <v>0.58131545825973963</v>
      </c>
      <c r="K41" s="137">
        <v>3.7592853366840222</v>
      </c>
      <c r="L41" s="139"/>
      <c r="M41" s="9" t="s">
        <v>242</v>
      </c>
      <c r="N41" s="9" t="s">
        <v>0</v>
      </c>
      <c r="O41" s="9" t="s">
        <v>185</v>
      </c>
      <c r="P41" s="13" t="s">
        <v>196</v>
      </c>
      <c r="Q41" s="9">
        <v>2.7619225193446031</v>
      </c>
      <c r="U41" s="141" t="s">
        <v>220</v>
      </c>
      <c r="V41" s="13" t="s">
        <v>0</v>
      </c>
      <c r="W41" s="13" t="s">
        <v>185</v>
      </c>
      <c r="X41" s="13" t="s">
        <v>186</v>
      </c>
      <c r="Y41" s="138">
        <v>5.5935283524953885</v>
      </c>
      <c r="Z41" s="24"/>
      <c r="AA41" s="10"/>
      <c r="AB41" s="10"/>
      <c r="AC41" s="141" t="s">
        <v>235</v>
      </c>
      <c r="AD41" s="13" t="s">
        <v>122</v>
      </c>
      <c r="AE41" s="13" t="s">
        <v>185</v>
      </c>
      <c r="AF41" s="13" t="s">
        <v>186</v>
      </c>
      <c r="AG41" s="138">
        <v>0.265526113234969</v>
      </c>
    </row>
    <row r="42" spans="1:33" ht="13.2" x14ac:dyDescent="0.25">
      <c r="A42" s="139" t="s">
        <v>1218</v>
      </c>
      <c r="B42" s="139" t="s">
        <v>0</v>
      </c>
      <c r="C42" s="139">
        <v>1</v>
      </c>
      <c r="D42" s="139" t="s">
        <v>176</v>
      </c>
      <c r="E42" s="139" t="s">
        <v>0</v>
      </c>
      <c r="F42" s="139" t="s">
        <v>177</v>
      </c>
      <c r="G42" s="13" t="s">
        <v>177</v>
      </c>
      <c r="H42" s="134" t="s">
        <v>176</v>
      </c>
      <c r="I42" s="135">
        <v>3.6876596427916444</v>
      </c>
      <c r="J42" s="136">
        <v>0.48906534993187262</v>
      </c>
      <c r="K42" s="137">
        <v>4.1767249927235168</v>
      </c>
      <c r="L42" s="139"/>
      <c r="M42" s="9" t="s">
        <v>221</v>
      </c>
      <c r="N42" s="9" t="s">
        <v>122</v>
      </c>
      <c r="O42" s="9" t="s">
        <v>191</v>
      </c>
      <c r="P42" s="13" t="s">
        <v>186</v>
      </c>
      <c r="Q42" s="9">
        <v>2.7648348482524039</v>
      </c>
      <c r="U42" s="13" t="s">
        <v>223</v>
      </c>
      <c r="V42" s="13" t="s">
        <v>0</v>
      </c>
      <c r="W42" s="13" t="s">
        <v>185</v>
      </c>
      <c r="X42" s="13" t="s">
        <v>186</v>
      </c>
      <c r="Y42" s="138">
        <v>1.6554527230389069</v>
      </c>
      <c r="Z42" s="24"/>
      <c r="AA42" s="10"/>
      <c r="AB42" s="10"/>
      <c r="AC42" s="13" t="s">
        <v>237</v>
      </c>
      <c r="AD42" s="13" t="s">
        <v>122</v>
      </c>
      <c r="AE42" s="13" t="s">
        <v>191</v>
      </c>
      <c r="AF42" s="13" t="s">
        <v>186</v>
      </c>
      <c r="AG42" s="138">
        <v>0.19581942843515077</v>
      </c>
    </row>
    <row r="43" spans="1:33" ht="13.2" x14ac:dyDescent="0.25">
      <c r="A43" s="139" t="s">
        <v>1218</v>
      </c>
      <c r="B43" s="139" t="s">
        <v>0</v>
      </c>
      <c r="C43" s="139">
        <v>11</v>
      </c>
      <c r="D43" s="139" t="s">
        <v>179</v>
      </c>
      <c r="E43" s="139" t="s">
        <v>0</v>
      </c>
      <c r="F43" s="139" t="s">
        <v>177</v>
      </c>
      <c r="G43" s="13" t="s">
        <v>177</v>
      </c>
      <c r="H43" s="134" t="s">
        <v>179</v>
      </c>
      <c r="I43" s="135">
        <v>4.3040371868812946</v>
      </c>
      <c r="J43" s="136">
        <v>0.13885254368597746</v>
      </c>
      <c r="K43" s="137">
        <v>4.4428897305672717</v>
      </c>
      <c r="L43" s="139"/>
      <c r="M43" s="9" t="s">
        <v>224</v>
      </c>
      <c r="N43" s="9" t="s">
        <v>122</v>
      </c>
      <c r="O43" s="9" t="s">
        <v>185</v>
      </c>
      <c r="P43" s="13" t="s">
        <v>186</v>
      </c>
      <c r="Q43" s="9">
        <v>4.7876904999951542</v>
      </c>
      <c r="U43" s="13" t="s">
        <v>225</v>
      </c>
      <c r="V43" s="13" t="s">
        <v>0</v>
      </c>
      <c r="W43" s="13" t="s">
        <v>191</v>
      </c>
      <c r="X43" s="13" t="s">
        <v>186</v>
      </c>
      <c r="Y43" s="138">
        <v>0.91196816322832963</v>
      </c>
      <c r="Z43" s="24"/>
      <c r="AA43" s="10"/>
      <c r="AB43" s="10"/>
      <c r="AC43" s="13" t="s">
        <v>176</v>
      </c>
      <c r="AD43" s="13" t="s">
        <v>0</v>
      </c>
      <c r="AE43" s="13" t="s">
        <v>177</v>
      </c>
      <c r="AF43" s="13" t="s">
        <v>177</v>
      </c>
      <c r="AG43" s="138">
        <v>0.48906534993187262</v>
      </c>
    </row>
    <row r="44" spans="1:33" ht="13.2" x14ac:dyDescent="0.25">
      <c r="A44" s="139" t="s">
        <v>1218</v>
      </c>
      <c r="B44" s="139" t="s">
        <v>0</v>
      </c>
      <c r="C44" s="139">
        <v>11</v>
      </c>
      <c r="D44" s="139" t="s">
        <v>211</v>
      </c>
      <c r="E44" s="139" t="s">
        <v>0</v>
      </c>
      <c r="F44" s="139" t="s">
        <v>185</v>
      </c>
      <c r="G44" s="13" t="s">
        <v>186</v>
      </c>
      <c r="H44" s="134" t="s">
        <v>211</v>
      </c>
      <c r="I44" s="135">
        <v>0.69534733770696222</v>
      </c>
      <c r="J44" s="136">
        <v>0.30780569954959164</v>
      </c>
      <c r="K44" s="137">
        <v>1.0031530372565538</v>
      </c>
      <c r="L44" s="139"/>
      <c r="M44" s="9" t="s">
        <v>226</v>
      </c>
      <c r="N44" s="9" t="s">
        <v>122</v>
      </c>
      <c r="O44" s="9" t="s">
        <v>185</v>
      </c>
      <c r="P44" s="13" t="s">
        <v>186</v>
      </c>
      <c r="Q44" s="9">
        <v>1.1201308553279907</v>
      </c>
      <c r="U44" s="13" t="s">
        <v>227</v>
      </c>
      <c r="V44" s="13" t="s">
        <v>0</v>
      </c>
      <c r="W44" s="13" t="s">
        <v>185</v>
      </c>
      <c r="X44" s="13" t="s">
        <v>186</v>
      </c>
      <c r="Y44" s="138">
        <v>0.13358454491582789</v>
      </c>
      <c r="Z44" s="24"/>
      <c r="AA44" s="10"/>
      <c r="AB44" s="10"/>
      <c r="AC44" s="13" t="s">
        <v>179</v>
      </c>
      <c r="AD44" s="13" t="s">
        <v>0</v>
      </c>
      <c r="AE44" s="13" t="s">
        <v>177</v>
      </c>
      <c r="AF44" s="13" t="s">
        <v>177</v>
      </c>
      <c r="AG44" s="138">
        <v>0.13885254368597746</v>
      </c>
    </row>
    <row r="45" spans="1:33" ht="13.2" x14ac:dyDescent="0.25">
      <c r="A45" s="139" t="s">
        <v>1218</v>
      </c>
      <c r="B45" s="139" t="s">
        <v>0</v>
      </c>
      <c r="C45" s="139">
        <v>11</v>
      </c>
      <c r="D45" s="139" t="s">
        <v>236</v>
      </c>
      <c r="E45" s="139" t="s">
        <v>0</v>
      </c>
      <c r="F45" s="139" t="s">
        <v>185</v>
      </c>
      <c r="G45" s="13" t="s">
        <v>196</v>
      </c>
      <c r="H45" s="134" t="s">
        <v>236</v>
      </c>
      <c r="I45" s="135">
        <v>5.6182435124403733</v>
      </c>
      <c r="J45" s="136">
        <v>0.29679062122111244</v>
      </c>
      <c r="K45" s="137">
        <v>5.9150341336614858</v>
      </c>
      <c r="L45" s="139"/>
      <c r="M45" s="9" t="s">
        <v>228</v>
      </c>
      <c r="N45" s="9" t="s">
        <v>122</v>
      </c>
      <c r="O45" s="9" t="s">
        <v>191</v>
      </c>
      <c r="P45" s="13" t="s">
        <v>186</v>
      </c>
      <c r="Q45" s="9">
        <v>2.76110896884853</v>
      </c>
      <c r="U45" s="13" t="s">
        <v>229</v>
      </c>
      <c r="V45" s="13" t="s">
        <v>0</v>
      </c>
      <c r="W45" s="13" t="s">
        <v>191</v>
      </c>
      <c r="X45" s="13" t="s">
        <v>186</v>
      </c>
      <c r="Y45" s="138">
        <v>2.0876385267949948</v>
      </c>
      <c r="Z45" s="24"/>
      <c r="AA45" s="10"/>
      <c r="AB45" s="10"/>
      <c r="AC45" s="141" t="s">
        <v>181</v>
      </c>
      <c r="AD45" s="13" t="s">
        <v>0</v>
      </c>
      <c r="AE45" s="13" t="s">
        <v>177</v>
      </c>
      <c r="AF45" s="13" t="s">
        <v>177</v>
      </c>
      <c r="AG45" s="138">
        <v>0.13830227924254518</v>
      </c>
    </row>
    <row r="46" spans="1:33" ht="13.2" x14ac:dyDescent="0.25">
      <c r="A46" s="139" t="s">
        <v>1218</v>
      </c>
      <c r="B46" s="139" t="s">
        <v>0</v>
      </c>
      <c r="C46" s="139">
        <v>12</v>
      </c>
      <c r="D46" s="139" t="s">
        <v>214</v>
      </c>
      <c r="E46" s="139" t="s">
        <v>0</v>
      </c>
      <c r="F46" s="139" t="s">
        <v>185</v>
      </c>
      <c r="G46" s="13" t="s">
        <v>186</v>
      </c>
      <c r="H46" s="134" t="s">
        <v>214</v>
      </c>
      <c r="I46" s="135">
        <v>2.6049151342302612</v>
      </c>
      <c r="J46" s="136">
        <v>0.12448919967506056</v>
      </c>
      <c r="K46" s="137">
        <v>2.7294043339053218</v>
      </c>
      <c r="L46" s="139"/>
      <c r="M46" s="9" t="s">
        <v>230</v>
      </c>
      <c r="N46" s="9" t="s">
        <v>122</v>
      </c>
      <c r="O46" s="9" t="s">
        <v>185</v>
      </c>
      <c r="P46" s="13" t="s">
        <v>186</v>
      </c>
      <c r="Q46" s="9">
        <v>1.826352537052524</v>
      </c>
      <c r="U46" s="141" t="s">
        <v>231</v>
      </c>
      <c r="V46" s="13" t="s">
        <v>0</v>
      </c>
      <c r="W46" s="13" t="s">
        <v>191</v>
      </c>
      <c r="X46" s="13" t="s">
        <v>186</v>
      </c>
      <c r="Y46" s="138">
        <v>2.3838403253930807</v>
      </c>
      <c r="Z46" s="24"/>
      <c r="AA46" s="10"/>
      <c r="AB46" s="10"/>
      <c r="AC46" s="13" t="s">
        <v>183</v>
      </c>
      <c r="AD46" s="13" t="s">
        <v>0</v>
      </c>
      <c r="AE46" s="13" t="s">
        <v>177</v>
      </c>
      <c r="AF46" s="13" t="s">
        <v>177</v>
      </c>
      <c r="AG46" s="138">
        <v>0.11891146973592429</v>
      </c>
    </row>
    <row r="47" spans="1:33" ht="13.2" x14ac:dyDescent="0.25">
      <c r="A47" s="139" t="s">
        <v>1218</v>
      </c>
      <c r="B47" s="139" t="s">
        <v>0</v>
      </c>
      <c r="C47" s="139">
        <v>12</v>
      </c>
      <c r="D47" s="139" t="s">
        <v>217</v>
      </c>
      <c r="E47" s="139" t="s">
        <v>0</v>
      </c>
      <c r="F47" s="139" t="s">
        <v>191</v>
      </c>
      <c r="G47" s="13" t="s">
        <v>186</v>
      </c>
      <c r="H47" s="134" t="s">
        <v>217</v>
      </c>
      <c r="I47" s="135">
        <v>1.0588016046409718</v>
      </c>
      <c r="J47" s="136">
        <v>0.21056958229733097</v>
      </c>
      <c r="K47" s="137">
        <v>1.2693711869383029</v>
      </c>
      <c r="L47" s="139"/>
      <c r="M47" s="9" t="s">
        <v>232</v>
      </c>
      <c r="N47" s="9" t="s">
        <v>122</v>
      </c>
      <c r="O47" s="9" t="s">
        <v>185</v>
      </c>
      <c r="P47" s="13" t="s">
        <v>186</v>
      </c>
      <c r="Q47" s="9">
        <v>6.2294974675806989</v>
      </c>
      <c r="U47" s="141" t="s">
        <v>233</v>
      </c>
      <c r="V47" s="13" t="s">
        <v>0</v>
      </c>
      <c r="W47" s="13" t="s">
        <v>185</v>
      </c>
      <c r="X47" s="13" t="s">
        <v>186</v>
      </c>
      <c r="Y47" s="138">
        <v>6.2160543911159598</v>
      </c>
      <c r="Z47" s="24"/>
      <c r="AA47" s="10"/>
      <c r="AB47" s="10"/>
      <c r="AC47" s="13" t="s">
        <v>187</v>
      </c>
      <c r="AD47" s="13" t="s">
        <v>0</v>
      </c>
      <c r="AE47" s="13" t="s">
        <v>177</v>
      </c>
      <c r="AF47" s="13" t="s">
        <v>177</v>
      </c>
      <c r="AG47" s="138">
        <v>0.10972930656892692</v>
      </c>
    </row>
    <row r="48" spans="1:33" ht="13.2" x14ac:dyDescent="0.25">
      <c r="A48" s="139" t="s">
        <v>1219</v>
      </c>
      <c r="B48" s="139" t="s">
        <v>0</v>
      </c>
      <c r="C48" s="139">
        <v>13</v>
      </c>
      <c r="D48" s="140" t="s">
        <v>181</v>
      </c>
      <c r="E48" s="139" t="s">
        <v>0</v>
      </c>
      <c r="F48" s="139" t="s">
        <v>177</v>
      </c>
      <c r="G48" s="13" t="s">
        <v>177</v>
      </c>
      <c r="H48" s="134" t="s">
        <v>181</v>
      </c>
      <c r="I48" s="135">
        <v>2.5153572230982273</v>
      </c>
      <c r="J48" s="136">
        <v>0.13830227924254518</v>
      </c>
      <c r="K48" s="137">
        <v>2.6536595023407723</v>
      </c>
      <c r="L48" s="139"/>
      <c r="M48" s="9" t="s">
        <v>234</v>
      </c>
      <c r="N48" s="9" t="s">
        <v>122</v>
      </c>
      <c r="O48" s="9" t="s">
        <v>191</v>
      </c>
      <c r="P48" s="13" t="s">
        <v>186</v>
      </c>
      <c r="Q48" s="9">
        <v>1.4197961633443905</v>
      </c>
      <c r="U48" s="13" t="s">
        <v>236</v>
      </c>
      <c r="V48" s="13" t="s">
        <v>0</v>
      </c>
      <c r="W48" s="13" t="s">
        <v>185</v>
      </c>
      <c r="X48" s="13" t="s">
        <v>196</v>
      </c>
      <c r="Y48" s="138">
        <v>5.6182435124403733</v>
      </c>
      <c r="Z48" s="24"/>
      <c r="AA48" s="10"/>
      <c r="AB48" s="10"/>
      <c r="AC48" s="13" t="s">
        <v>189</v>
      </c>
      <c r="AD48" s="13" t="s">
        <v>0</v>
      </c>
      <c r="AE48" s="13" t="s">
        <v>177</v>
      </c>
      <c r="AF48" s="13" t="s">
        <v>177</v>
      </c>
      <c r="AG48" s="138">
        <v>0.44068734993948749</v>
      </c>
    </row>
    <row r="49" spans="1:33" ht="13.2" x14ac:dyDescent="0.25">
      <c r="A49" s="139" t="s">
        <v>1219</v>
      </c>
      <c r="B49" s="139" t="s">
        <v>0</v>
      </c>
      <c r="C49" s="139">
        <v>14</v>
      </c>
      <c r="D49" s="140" t="s">
        <v>220</v>
      </c>
      <c r="E49" s="139" t="s">
        <v>0</v>
      </c>
      <c r="F49" s="139" t="s">
        <v>185</v>
      </c>
      <c r="G49" s="13" t="s">
        <v>186</v>
      </c>
      <c r="H49" s="134" t="s">
        <v>220</v>
      </c>
      <c r="I49" s="135">
        <v>5.5935283524953885</v>
      </c>
      <c r="J49" s="136">
        <v>0.47840627716458406</v>
      </c>
      <c r="K49" s="137">
        <v>6.0719346296599728</v>
      </c>
      <c r="L49" s="139"/>
      <c r="M49" s="9" t="s">
        <v>235</v>
      </c>
      <c r="N49" s="9" t="s">
        <v>122</v>
      </c>
      <c r="O49" s="9" t="s">
        <v>185</v>
      </c>
      <c r="P49" s="13" t="s">
        <v>186</v>
      </c>
      <c r="Q49" s="9">
        <v>0.90556225758007569</v>
      </c>
      <c r="U49" s="13" t="s">
        <v>238</v>
      </c>
      <c r="V49" s="13" t="s">
        <v>0</v>
      </c>
      <c r="W49" s="13" t="s">
        <v>185</v>
      </c>
      <c r="X49" s="13" t="s">
        <v>196</v>
      </c>
      <c r="Y49" s="138">
        <v>0.61714368719649493</v>
      </c>
      <c r="Z49" s="24"/>
      <c r="AA49" s="10"/>
      <c r="AB49" s="10"/>
      <c r="AC49" s="13" t="s">
        <v>211</v>
      </c>
      <c r="AD49" s="13" t="s">
        <v>0</v>
      </c>
      <c r="AE49" s="13" t="s">
        <v>185</v>
      </c>
      <c r="AF49" s="13" t="s">
        <v>186</v>
      </c>
      <c r="AG49" s="138">
        <v>0.30780569954959164</v>
      </c>
    </row>
    <row r="50" spans="1:33" ht="13.2" x14ac:dyDescent="0.25">
      <c r="A50" s="139" t="s">
        <v>1218</v>
      </c>
      <c r="B50" s="139" t="s">
        <v>0</v>
      </c>
      <c r="C50" s="139">
        <v>15</v>
      </c>
      <c r="D50" s="139" t="s">
        <v>183</v>
      </c>
      <c r="E50" s="139" t="s">
        <v>0</v>
      </c>
      <c r="F50" s="139" t="s">
        <v>177</v>
      </c>
      <c r="G50" s="13" t="s">
        <v>177</v>
      </c>
      <c r="H50" s="134" t="s">
        <v>183</v>
      </c>
      <c r="I50" s="135">
        <v>0.49985236893182905</v>
      </c>
      <c r="J50" s="136">
        <v>0.11891146973592429</v>
      </c>
      <c r="K50" s="137">
        <v>0.61876383866775331</v>
      </c>
      <c r="L50" s="139"/>
      <c r="M50" s="9" t="s">
        <v>237</v>
      </c>
      <c r="N50" s="9" t="s">
        <v>122</v>
      </c>
      <c r="O50" s="9" t="s">
        <v>191</v>
      </c>
      <c r="P50" s="13" t="s">
        <v>186</v>
      </c>
      <c r="Q50" s="9">
        <v>1.0204096819040198</v>
      </c>
      <c r="U50" s="13" t="s">
        <v>239</v>
      </c>
      <c r="V50" s="13" t="s">
        <v>0</v>
      </c>
      <c r="W50" s="13" t="s">
        <v>185</v>
      </c>
      <c r="X50" s="13" t="s">
        <v>196</v>
      </c>
      <c r="Y50" s="138">
        <v>0.72031583229349649</v>
      </c>
      <c r="Z50" s="24"/>
      <c r="AA50" s="10"/>
      <c r="AB50" s="10"/>
      <c r="AC50" s="13" t="s">
        <v>214</v>
      </c>
      <c r="AD50" s="13" t="s">
        <v>0</v>
      </c>
      <c r="AE50" s="13" t="s">
        <v>185</v>
      </c>
      <c r="AF50" s="13" t="s">
        <v>186</v>
      </c>
      <c r="AG50" s="138">
        <v>0.12448919967506056</v>
      </c>
    </row>
    <row r="51" spans="1:33" ht="13.2" x14ac:dyDescent="0.25">
      <c r="A51" s="139" t="s">
        <v>1218</v>
      </c>
      <c r="B51" s="139" t="s">
        <v>0</v>
      </c>
      <c r="C51" s="139">
        <v>15</v>
      </c>
      <c r="D51" s="139" t="s">
        <v>223</v>
      </c>
      <c r="E51" s="139" t="s">
        <v>0</v>
      </c>
      <c r="F51" s="139" t="s">
        <v>185</v>
      </c>
      <c r="G51" s="13" t="s">
        <v>186</v>
      </c>
      <c r="H51" s="134" t="s">
        <v>223</v>
      </c>
      <c r="I51" s="135">
        <v>1.6554527230389069</v>
      </c>
      <c r="J51" s="136">
        <v>0.19056082043275346</v>
      </c>
      <c r="K51" s="137">
        <v>1.8460135434716602</v>
      </c>
      <c r="L51" s="139"/>
      <c r="M51" s="9" t="s">
        <v>184</v>
      </c>
      <c r="N51" s="9" t="s">
        <v>123</v>
      </c>
      <c r="O51" s="9" t="s">
        <v>185</v>
      </c>
      <c r="P51" s="13" t="s">
        <v>186</v>
      </c>
      <c r="Q51" s="9">
        <v>8.3622330886197638E-2</v>
      </c>
      <c r="U51" s="13" t="s">
        <v>240</v>
      </c>
      <c r="V51" s="13" t="s">
        <v>0</v>
      </c>
      <c r="W51" s="13" t="s">
        <v>185</v>
      </c>
      <c r="X51" s="13" t="s">
        <v>196</v>
      </c>
      <c r="Y51" s="138">
        <v>3.756864524167844</v>
      </c>
      <c r="Z51" s="24"/>
      <c r="AA51" s="10"/>
      <c r="AB51" s="10"/>
      <c r="AC51" s="13" t="s">
        <v>217</v>
      </c>
      <c r="AD51" s="13" t="s">
        <v>0</v>
      </c>
      <c r="AE51" s="13" t="s">
        <v>191</v>
      </c>
      <c r="AF51" s="13" t="s">
        <v>186</v>
      </c>
      <c r="AG51" s="138">
        <v>0.21056958229733097</v>
      </c>
    </row>
    <row r="52" spans="1:33" ht="13.2" x14ac:dyDescent="0.25">
      <c r="A52" s="139" t="s">
        <v>1218</v>
      </c>
      <c r="B52" s="139" t="s">
        <v>0</v>
      </c>
      <c r="C52" s="139">
        <v>15</v>
      </c>
      <c r="D52" s="139" t="s">
        <v>225</v>
      </c>
      <c r="E52" s="139" t="s">
        <v>0</v>
      </c>
      <c r="F52" s="139" t="s">
        <v>191</v>
      </c>
      <c r="G52" s="13" t="s">
        <v>186</v>
      </c>
      <c r="H52" s="134" t="s">
        <v>225</v>
      </c>
      <c r="I52" s="135">
        <v>0.91196816322832963</v>
      </c>
      <c r="J52" s="136">
        <v>0.31512311889522915</v>
      </c>
      <c r="K52" s="137">
        <v>1.2270912821235589</v>
      </c>
      <c r="L52" s="139"/>
      <c r="M52" s="9" t="s">
        <v>188</v>
      </c>
      <c r="N52" s="9" t="s">
        <v>123</v>
      </c>
      <c r="O52" s="9" t="s">
        <v>185</v>
      </c>
      <c r="P52" s="13" t="s">
        <v>186</v>
      </c>
      <c r="Q52" s="9">
        <v>0.13559231032652311</v>
      </c>
      <c r="U52" s="13" t="s">
        <v>241</v>
      </c>
      <c r="V52" s="13" t="s">
        <v>0</v>
      </c>
      <c r="W52" s="13" t="s">
        <v>185</v>
      </c>
      <c r="X52" s="13" t="s">
        <v>196</v>
      </c>
      <c r="Y52" s="138">
        <v>1.0712361295574522</v>
      </c>
      <c r="Z52" s="24"/>
      <c r="AA52" s="10"/>
      <c r="AB52" s="10"/>
      <c r="AC52" s="141" t="s">
        <v>220</v>
      </c>
      <c r="AD52" s="13" t="s">
        <v>0</v>
      </c>
      <c r="AE52" s="13" t="s">
        <v>185</v>
      </c>
      <c r="AF52" s="13" t="s">
        <v>186</v>
      </c>
      <c r="AG52" s="138">
        <v>0.47840627716458406</v>
      </c>
    </row>
    <row r="53" spans="1:33" ht="13.2" x14ac:dyDescent="0.25">
      <c r="A53" s="139" t="s">
        <v>1218</v>
      </c>
      <c r="B53" s="139" t="s">
        <v>0</v>
      </c>
      <c r="C53" s="139">
        <v>15</v>
      </c>
      <c r="D53" s="139" t="s">
        <v>238</v>
      </c>
      <c r="E53" s="139" t="s">
        <v>0</v>
      </c>
      <c r="F53" s="139" t="s">
        <v>185</v>
      </c>
      <c r="G53" s="13" t="s">
        <v>196</v>
      </c>
      <c r="H53" s="134" t="s">
        <v>238</v>
      </c>
      <c r="I53" s="135">
        <v>0.61714368719649493</v>
      </c>
      <c r="J53" s="136">
        <v>0.25695961900361336</v>
      </c>
      <c r="K53" s="137">
        <v>0.87410330620010823</v>
      </c>
      <c r="L53" s="139"/>
      <c r="M53" s="9" t="s">
        <v>190</v>
      </c>
      <c r="N53" s="9" t="s">
        <v>123</v>
      </c>
      <c r="O53" s="9" t="s">
        <v>191</v>
      </c>
      <c r="P53" s="13" t="s">
        <v>186</v>
      </c>
      <c r="Q53" s="9">
        <v>6.9042436390653508E-2</v>
      </c>
      <c r="U53" s="141" t="s">
        <v>242</v>
      </c>
      <c r="V53" s="141" t="s">
        <v>0</v>
      </c>
      <c r="W53" s="141" t="s">
        <v>185</v>
      </c>
      <c r="X53" s="13" t="s">
        <v>196</v>
      </c>
      <c r="Y53" s="138">
        <v>2.4999373522194226</v>
      </c>
      <c r="Z53" s="24"/>
      <c r="AA53" s="10"/>
      <c r="AB53" s="10"/>
      <c r="AC53" s="13" t="s">
        <v>223</v>
      </c>
      <c r="AD53" s="13" t="s">
        <v>0</v>
      </c>
      <c r="AE53" s="13" t="s">
        <v>185</v>
      </c>
      <c r="AF53" s="13" t="s">
        <v>186</v>
      </c>
      <c r="AG53" s="138">
        <v>0.19056082043275346</v>
      </c>
    </row>
    <row r="54" spans="1:33" ht="13.2" x14ac:dyDescent="0.25">
      <c r="A54" s="139" t="s">
        <v>1218</v>
      </c>
      <c r="B54" s="139" t="s">
        <v>0</v>
      </c>
      <c r="C54" s="139">
        <v>4</v>
      </c>
      <c r="D54" s="139" t="s">
        <v>187</v>
      </c>
      <c r="E54" s="139" t="s">
        <v>0</v>
      </c>
      <c r="F54" s="139" t="s">
        <v>177</v>
      </c>
      <c r="G54" s="13" t="s">
        <v>177</v>
      </c>
      <c r="H54" s="134" t="s">
        <v>187</v>
      </c>
      <c r="I54" s="135">
        <v>1.0394812750936602</v>
      </c>
      <c r="J54" s="136">
        <v>0.10972930656892692</v>
      </c>
      <c r="K54" s="137">
        <v>1.149210581662587</v>
      </c>
      <c r="L54" s="139"/>
      <c r="M54" s="9" t="s">
        <v>193</v>
      </c>
      <c r="N54" s="9" t="s">
        <v>123</v>
      </c>
      <c r="O54" s="9" t="s">
        <v>185</v>
      </c>
      <c r="P54" s="13" t="s">
        <v>186</v>
      </c>
      <c r="Q54" s="9">
        <v>9.4501129702615969E-2</v>
      </c>
      <c r="U54" s="140" t="s">
        <v>204</v>
      </c>
      <c r="V54" s="139" t="s">
        <v>124</v>
      </c>
      <c r="W54" s="139" t="s">
        <v>191</v>
      </c>
      <c r="X54" s="13" t="s">
        <v>196</v>
      </c>
      <c r="Y54" s="142">
        <v>0</v>
      </c>
      <c r="Z54" s="143"/>
      <c r="AA54" s="144"/>
      <c r="AB54" s="144"/>
      <c r="AC54" s="13" t="s">
        <v>225</v>
      </c>
      <c r="AD54" s="13" t="s">
        <v>0</v>
      </c>
      <c r="AE54" s="13" t="s">
        <v>191</v>
      </c>
      <c r="AF54" s="13" t="s">
        <v>186</v>
      </c>
      <c r="AG54" s="138">
        <v>0.31512311889522915</v>
      </c>
    </row>
    <row r="55" spans="1:33" ht="13.2" x14ac:dyDescent="0.25">
      <c r="A55" s="139" t="s">
        <v>1218</v>
      </c>
      <c r="B55" s="139" t="s">
        <v>0</v>
      </c>
      <c r="C55" s="139">
        <v>4</v>
      </c>
      <c r="D55" s="139" t="s">
        <v>227</v>
      </c>
      <c r="E55" s="139" t="s">
        <v>0</v>
      </c>
      <c r="F55" s="139" t="s">
        <v>185</v>
      </c>
      <c r="G55" s="13" t="s">
        <v>186</v>
      </c>
      <c r="H55" s="134" t="s">
        <v>227</v>
      </c>
      <c r="I55" s="135">
        <v>0.13358454491582789</v>
      </c>
      <c r="J55" s="136">
        <v>0.34943212432131121</v>
      </c>
      <c r="K55" s="137">
        <v>0.4830166692371391</v>
      </c>
      <c r="L55" s="139"/>
      <c r="M55" s="9" t="s">
        <v>195</v>
      </c>
      <c r="N55" s="9" t="s">
        <v>123</v>
      </c>
      <c r="O55" s="9" t="s">
        <v>185</v>
      </c>
      <c r="P55" s="13" t="s">
        <v>196</v>
      </c>
      <c r="Q55" s="9">
        <v>6.2831574512532504E-2</v>
      </c>
      <c r="U55" s="140" t="s">
        <v>200</v>
      </c>
      <c r="V55" s="139" t="s">
        <v>124</v>
      </c>
      <c r="W55" s="139" t="s">
        <v>177</v>
      </c>
      <c r="X55" s="13" t="s">
        <v>177</v>
      </c>
      <c r="Y55" s="142">
        <v>0</v>
      </c>
      <c r="Z55" s="143"/>
      <c r="AA55" s="144"/>
      <c r="AB55" s="144"/>
      <c r="AC55" s="13" t="s">
        <v>227</v>
      </c>
      <c r="AD55" s="13" t="s">
        <v>0</v>
      </c>
      <c r="AE55" s="13" t="s">
        <v>185</v>
      </c>
      <c r="AF55" s="13" t="s">
        <v>186</v>
      </c>
      <c r="AG55" s="138">
        <v>0.34943212432131121</v>
      </c>
    </row>
    <row r="56" spans="1:33" ht="13.2" x14ac:dyDescent="0.25">
      <c r="A56" s="139" t="s">
        <v>1218</v>
      </c>
      <c r="B56" s="139" t="s">
        <v>0</v>
      </c>
      <c r="C56" s="139">
        <v>4</v>
      </c>
      <c r="D56" s="139" t="s">
        <v>229</v>
      </c>
      <c r="E56" s="139" t="s">
        <v>0</v>
      </c>
      <c r="F56" s="139" t="s">
        <v>191</v>
      </c>
      <c r="G56" s="13" t="s">
        <v>186</v>
      </c>
      <c r="H56" s="134" t="s">
        <v>229</v>
      </c>
      <c r="I56" s="135">
        <v>2.0876385267949948</v>
      </c>
      <c r="J56" s="136">
        <v>0.34703388950896008</v>
      </c>
      <c r="K56" s="137">
        <v>2.4346724163039548</v>
      </c>
      <c r="L56" s="139"/>
      <c r="M56" s="9" t="s">
        <v>204</v>
      </c>
      <c r="N56" s="9" t="s">
        <v>124</v>
      </c>
      <c r="O56" s="9" t="s">
        <v>191</v>
      </c>
      <c r="P56" s="13" t="s">
        <v>196</v>
      </c>
      <c r="Q56" s="9">
        <v>0.14769726706904418</v>
      </c>
      <c r="U56" s="139" t="s">
        <v>201</v>
      </c>
      <c r="V56" s="139" t="s">
        <v>124</v>
      </c>
      <c r="W56" s="139" t="s">
        <v>177</v>
      </c>
      <c r="X56" s="13" t="s">
        <v>177</v>
      </c>
      <c r="Y56" s="142">
        <v>0</v>
      </c>
      <c r="Z56" s="143"/>
      <c r="AA56" s="144"/>
      <c r="AB56" s="144"/>
      <c r="AC56" s="13" t="s">
        <v>229</v>
      </c>
      <c r="AD56" s="13" t="s">
        <v>0</v>
      </c>
      <c r="AE56" s="13" t="s">
        <v>191</v>
      </c>
      <c r="AF56" s="13" t="s">
        <v>186</v>
      </c>
      <c r="AG56" s="138">
        <v>0.34703388950896008</v>
      </c>
    </row>
    <row r="57" spans="1:33" ht="13.2" x14ac:dyDescent="0.25">
      <c r="A57" s="139" t="s">
        <v>1218</v>
      </c>
      <c r="B57" s="139" t="s">
        <v>0</v>
      </c>
      <c r="C57" s="139">
        <v>6</v>
      </c>
      <c r="D57" s="139" t="s">
        <v>189</v>
      </c>
      <c r="E57" s="139" t="s">
        <v>0</v>
      </c>
      <c r="F57" s="139" t="s">
        <v>177</v>
      </c>
      <c r="G57" s="13" t="s">
        <v>177</v>
      </c>
      <c r="H57" s="134" t="s">
        <v>189</v>
      </c>
      <c r="I57" s="135">
        <v>1.9428272954210273</v>
      </c>
      <c r="J57" s="136">
        <v>0.44068734993948749</v>
      </c>
      <c r="K57" s="137">
        <v>2.3835146453605147</v>
      </c>
      <c r="L57" s="139"/>
      <c r="M57" s="9" t="s">
        <v>206</v>
      </c>
      <c r="N57" s="9" t="s">
        <v>124</v>
      </c>
      <c r="O57" s="9" t="s">
        <v>191</v>
      </c>
      <c r="P57" s="13" t="s">
        <v>196</v>
      </c>
      <c r="Q57" s="9">
        <v>6.1784407037049099E-2</v>
      </c>
      <c r="U57" s="139" t="s">
        <v>206</v>
      </c>
      <c r="V57" s="139" t="s">
        <v>124</v>
      </c>
      <c r="W57" s="139" t="s">
        <v>191</v>
      </c>
      <c r="X57" s="13" t="s">
        <v>196</v>
      </c>
      <c r="Y57" s="142">
        <v>0</v>
      </c>
      <c r="Z57" s="143"/>
      <c r="AA57" s="144"/>
      <c r="AB57" s="144"/>
      <c r="AC57" s="141" t="s">
        <v>231</v>
      </c>
      <c r="AD57" s="13" t="s">
        <v>0</v>
      </c>
      <c r="AE57" s="13" t="s">
        <v>191</v>
      </c>
      <c r="AF57" s="13" t="s">
        <v>186</v>
      </c>
      <c r="AG57" s="138">
        <v>0.2346847808597039</v>
      </c>
    </row>
    <row r="58" spans="1:33" ht="13.2" x14ac:dyDescent="0.25">
      <c r="A58" s="139" t="s">
        <v>1218</v>
      </c>
      <c r="B58" s="139" t="s">
        <v>0</v>
      </c>
      <c r="C58" s="139">
        <v>6</v>
      </c>
      <c r="D58" s="139" t="s">
        <v>239</v>
      </c>
      <c r="E58" s="139" t="s">
        <v>0</v>
      </c>
      <c r="F58" s="139" t="s">
        <v>185</v>
      </c>
      <c r="G58" s="13" t="s">
        <v>196</v>
      </c>
      <c r="H58" s="134" t="s">
        <v>239</v>
      </c>
      <c r="I58" s="135">
        <v>0.72031583229349649</v>
      </c>
      <c r="J58" s="136">
        <v>0.29056089427062803</v>
      </c>
      <c r="K58" s="137">
        <v>1.0108767265641245</v>
      </c>
      <c r="L58" s="139"/>
      <c r="M58" s="9" t="s">
        <v>208</v>
      </c>
      <c r="N58" s="9" t="s">
        <v>124</v>
      </c>
      <c r="O58" s="9" t="s">
        <v>191</v>
      </c>
      <c r="P58" s="13" t="s">
        <v>196</v>
      </c>
      <c r="Q58" s="9">
        <v>5.4964933457443535E-2</v>
      </c>
      <c r="U58" s="139" t="s">
        <v>210</v>
      </c>
      <c r="V58" s="139" t="s">
        <v>124</v>
      </c>
      <c r="W58" s="139" t="s">
        <v>191</v>
      </c>
      <c r="X58" s="13" t="s">
        <v>186</v>
      </c>
      <c r="Y58" s="142">
        <v>0</v>
      </c>
      <c r="Z58" s="143"/>
      <c r="AA58" s="144"/>
      <c r="AB58" s="144"/>
      <c r="AC58" s="141" t="s">
        <v>233</v>
      </c>
      <c r="AD58" s="13" t="s">
        <v>0</v>
      </c>
      <c r="AE58" s="13" t="s">
        <v>185</v>
      </c>
      <c r="AF58" s="13" t="s">
        <v>186</v>
      </c>
      <c r="AG58" s="138">
        <v>0.46557246748492831</v>
      </c>
    </row>
    <row r="59" spans="1:33" ht="13.2" x14ac:dyDescent="0.25">
      <c r="A59" s="139" t="s">
        <v>1219</v>
      </c>
      <c r="B59" s="139" t="s">
        <v>0</v>
      </c>
      <c r="C59" s="139">
        <v>7</v>
      </c>
      <c r="D59" s="140" t="s">
        <v>231</v>
      </c>
      <c r="E59" s="139" t="s">
        <v>0</v>
      </c>
      <c r="F59" s="139" t="s">
        <v>191</v>
      </c>
      <c r="G59" s="13" t="s">
        <v>186</v>
      </c>
      <c r="H59" s="134" t="s">
        <v>231</v>
      </c>
      <c r="I59" s="135">
        <v>2.3838403253930807</v>
      </c>
      <c r="J59" s="136">
        <v>0.2346847808597039</v>
      </c>
      <c r="K59" s="137">
        <v>2.6185251062527843</v>
      </c>
      <c r="L59" s="139"/>
      <c r="M59" s="9" t="s">
        <v>198</v>
      </c>
      <c r="N59" s="9" t="s">
        <v>123</v>
      </c>
      <c r="O59" s="9" t="s">
        <v>185</v>
      </c>
      <c r="P59" s="13" t="s">
        <v>196</v>
      </c>
      <c r="Q59" s="9">
        <v>4.8822620238203468E-2</v>
      </c>
      <c r="U59" s="139" t="s">
        <v>213</v>
      </c>
      <c r="V59" s="139" t="s">
        <v>124</v>
      </c>
      <c r="W59" s="139" t="s">
        <v>185</v>
      </c>
      <c r="X59" s="13" t="s">
        <v>186</v>
      </c>
      <c r="Y59" s="142">
        <v>0</v>
      </c>
      <c r="Z59" s="143"/>
      <c r="AA59" s="144"/>
      <c r="AB59" s="144"/>
      <c r="AC59" s="13" t="s">
        <v>236</v>
      </c>
      <c r="AD59" s="13" t="s">
        <v>0</v>
      </c>
      <c r="AE59" s="13" t="s">
        <v>185</v>
      </c>
      <c r="AF59" s="13" t="s">
        <v>196</v>
      </c>
      <c r="AG59" s="138">
        <v>0.29679062122111244</v>
      </c>
    </row>
    <row r="60" spans="1:33" ht="13.2" x14ac:dyDescent="0.25">
      <c r="A60" s="139" t="s">
        <v>1219</v>
      </c>
      <c r="B60" s="139" t="s">
        <v>0</v>
      </c>
      <c r="C60" s="139">
        <v>7</v>
      </c>
      <c r="D60" s="140" t="s">
        <v>233</v>
      </c>
      <c r="E60" s="139" t="s">
        <v>0</v>
      </c>
      <c r="F60" s="139" t="s">
        <v>185</v>
      </c>
      <c r="G60" s="13" t="s">
        <v>186</v>
      </c>
      <c r="H60" s="134" t="s">
        <v>233</v>
      </c>
      <c r="I60" s="135">
        <v>6.2160543911159598</v>
      </c>
      <c r="J60" s="136">
        <v>0.46557246748492831</v>
      </c>
      <c r="K60" s="137">
        <v>6.6816268586008878</v>
      </c>
      <c r="L60" s="139"/>
      <c r="M60" s="9" t="s">
        <v>210</v>
      </c>
      <c r="N60" s="9" t="s">
        <v>124</v>
      </c>
      <c r="O60" s="9" t="s">
        <v>191</v>
      </c>
      <c r="P60" s="13" t="s">
        <v>186</v>
      </c>
      <c r="Q60" s="9">
        <v>6.8930068981753106E-2</v>
      </c>
      <c r="U60" s="140" t="s">
        <v>216</v>
      </c>
      <c r="V60" s="139" t="s">
        <v>124</v>
      </c>
      <c r="W60" s="139" t="s">
        <v>191</v>
      </c>
      <c r="X60" s="13" t="s">
        <v>186</v>
      </c>
      <c r="Y60" s="142">
        <v>0</v>
      </c>
      <c r="Z60" s="143"/>
      <c r="AA60" s="144"/>
      <c r="AB60" s="144"/>
      <c r="AC60" s="13" t="s">
        <v>238</v>
      </c>
      <c r="AD60" s="13" t="s">
        <v>0</v>
      </c>
      <c r="AE60" s="13" t="s">
        <v>185</v>
      </c>
      <c r="AF60" s="13" t="s">
        <v>196</v>
      </c>
      <c r="AG60" s="138">
        <v>0.25695961900361336</v>
      </c>
    </row>
    <row r="61" spans="1:33" ht="13.2" x14ac:dyDescent="0.25">
      <c r="A61" s="139" t="s">
        <v>1218</v>
      </c>
      <c r="B61" s="139" t="s">
        <v>0</v>
      </c>
      <c r="C61" s="139">
        <v>7</v>
      </c>
      <c r="D61" s="139" t="s">
        <v>240</v>
      </c>
      <c r="E61" s="139" t="s">
        <v>0</v>
      </c>
      <c r="F61" s="139" t="s">
        <v>185</v>
      </c>
      <c r="G61" s="13" t="s">
        <v>196</v>
      </c>
      <c r="H61" s="134" t="s">
        <v>240</v>
      </c>
      <c r="I61" s="135">
        <v>3.756864524167844</v>
      </c>
      <c r="J61" s="136">
        <v>0.26286094516596414</v>
      </c>
      <c r="K61" s="137">
        <v>4.0197254693338085</v>
      </c>
      <c r="L61" s="139"/>
      <c r="M61" s="9" t="s">
        <v>213</v>
      </c>
      <c r="N61" s="9" t="s">
        <v>124</v>
      </c>
      <c r="O61" s="9" t="s">
        <v>185</v>
      </c>
      <c r="P61" s="13" t="s">
        <v>186</v>
      </c>
      <c r="Q61" s="9">
        <v>9.2124796136262399E-2</v>
      </c>
      <c r="U61" s="140" t="s">
        <v>219</v>
      </c>
      <c r="V61" s="139" t="s">
        <v>124</v>
      </c>
      <c r="W61" s="139" t="s">
        <v>185</v>
      </c>
      <c r="X61" s="13" t="s">
        <v>186</v>
      </c>
      <c r="Y61" s="142">
        <v>0</v>
      </c>
      <c r="Z61" s="143"/>
      <c r="AA61" s="144"/>
      <c r="AB61" s="144"/>
      <c r="AC61" s="13" t="s">
        <v>239</v>
      </c>
      <c r="AD61" s="13" t="s">
        <v>0</v>
      </c>
      <c r="AE61" s="13" t="s">
        <v>185</v>
      </c>
      <c r="AF61" s="13" t="s">
        <v>196</v>
      </c>
      <c r="AG61" s="138">
        <v>0.29056089427062803</v>
      </c>
    </row>
    <row r="62" spans="1:33" ht="13.2" x14ac:dyDescent="0.25">
      <c r="A62" s="139" t="s">
        <v>1218</v>
      </c>
      <c r="B62" s="139" t="s">
        <v>0</v>
      </c>
      <c r="C62" s="139">
        <v>8</v>
      </c>
      <c r="D62" s="139" t="s">
        <v>241</v>
      </c>
      <c r="E62" s="139" t="s">
        <v>0</v>
      </c>
      <c r="F62" s="139" t="s">
        <v>185</v>
      </c>
      <c r="G62" s="13" t="s">
        <v>196</v>
      </c>
      <c r="H62" s="134" t="s">
        <v>241</v>
      </c>
      <c r="I62" s="135">
        <v>1.0712361295574522</v>
      </c>
      <c r="J62" s="136">
        <v>0.28958818337595771</v>
      </c>
      <c r="K62" s="137">
        <v>1.3608243129334099</v>
      </c>
      <c r="L62" s="139"/>
      <c r="M62" s="9" t="s">
        <v>216</v>
      </c>
      <c r="N62" s="9" t="s">
        <v>124</v>
      </c>
      <c r="O62" s="9" t="s">
        <v>191</v>
      </c>
      <c r="P62" s="13" t="s">
        <v>186</v>
      </c>
      <c r="Q62" s="9">
        <v>1.1885358376411264E-2</v>
      </c>
      <c r="U62" s="139" t="s">
        <v>202</v>
      </c>
      <c r="V62" s="139" t="s">
        <v>124</v>
      </c>
      <c r="W62" s="139" t="s">
        <v>177</v>
      </c>
      <c r="X62" s="13" t="s">
        <v>177</v>
      </c>
      <c r="Y62" s="145">
        <v>0</v>
      </c>
      <c r="Z62" s="144"/>
      <c r="AA62" s="144"/>
      <c r="AB62" s="144"/>
      <c r="AC62" s="13" t="s">
        <v>240</v>
      </c>
      <c r="AD62" s="13" t="s">
        <v>0</v>
      </c>
      <c r="AE62" s="13" t="s">
        <v>185</v>
      </c>
      <c r="AF62" s="13" t="s">
        <v>196</v>
      </c>
      <c r="AG62" s="138">
        <v>0.26286094516596414</v>
      </c>
    </row>
    <row r="63" spans="1:33" ht="13.2" x14ac:dyDescent="0.25">
      <c r="A63" s="139" t="s">
        <v>1220</v>
      </c>
      <c r="B63" s="139" t="s">
        <v>0</v>
      </c>
      <c r="C63" s="140">
        <v>9</v>
      </c>
      <c r="D63" s="140" t="s">
        <v>242</v>
      </c>
      <c r="E63" s="140" t="s">
        <v>0</v>
      </c>
      <c r="F63" s="140" t="s">
        <v>185</v>
      </c>
      <c r="G63" s="13" t="s">
        <v>196</v>
      </c>
      <c r="H63" s="134" t="s">
        <v>242</v>
      </c>
      <c r="I63" s="135">
        <v>2.4999373522194226</v>
      </c>
      <c r="J63" s="136">
        <v>0.26198516712518038</v>
      </c>
      <c r="K63" s="137">
        <v>2.7619225193446031</v>
      </c>
      <c r="L63" s="139"/>
      <c r="M63" s="9" t="s">
        <v>219</v>
      </c>
      <c r="N63" s="9" t="s">
        <v>124</v>
      </c>
      <c r="O63" s="9" t="s">
        <v>185</v>
      </c>
      <c r="P63" s="13" t="s">
        <v>186</v>
      </c>
      <c r="Q63" s="9">
        <v>4.18619077968038E-2</v>
      </c>
      <c r="U63" s="139" t="s">
        <v>208</v>
      </c>
      <c r="V63" s="139" t="s">
        <v>124</v>
      </c>
      <c r="W63" s="139" t="s">
        <v>191</v>
      </c>
      <c r="X63" s="13" t="s">
        <v>196</v>
      </c>
      <c r="Y63" s="142">
        <v>0</v>
      </c>
      <c r="Z63" s="143"/>
      <c r="AA63" s="144"/>
      <c r="AB63" s="144"/>
      <c r="AC63" s="13" t="s">
        <v>241</v>
      </c>
      <c r="AD63" s="13" t="s">
        <v>0</v>
      </c>
      <c r="AE63" s="13" t="s">
        <v>185</v>
      </c>
      <c r="AF63" s="13" t="s">
        <v>196</v>
      </c>
      <c r="AG63" s="138">
        <v>0.28958818337595771</v>
      </c>
    </row>
    <row r="64" spans="1:33" ht="13.2" x14ac:dyDescent="0.25">
      <c r="A64" s="146"/>
      <c r="H64" s="147"/>
      <c r="I64" s="146"/>
      <c r="J64" s="146"/>
      <c r="K64" s="146"/>
      <c r="L64" s="139"/>
      <c r="M64" s="9" t="s">
        <v>222</v>
      </c>
      <c r="N64" s="9" t="s">
        <v>124</v>
      </c>
      <c r="O64" s="9" t="s">
        <v>185</v>
      </c>
      <c r="P64" s="13" t="s">
        <v>186</v>
      </c>
      <c r="Q64" s="9">
        <v>0.10420469723176422</v>
      </c>
      <c r="U64" s="140" t="s">
        <v>222</v>
      </c>
      <c r="V64" s="139" t="s">
        <v>124</v>
      </c>
      <c r="W64" s="139" t="s">
        <v>185</v>
      </c>
      <c r="X64" s="13" t="s">
        <v>186</v>
      </c>
      <c r="Y64" s="142">
        <v>0</v>
      </c>
      <c r="Z64" s="143"/>
      <c r="AA64" s="144"/>
      <c r="AB64" s="144"/>
      <c r="AC64" s="141" t="s">
        <v>242</v>
      </c>
      <c r="AD64" s="141" t="s">
        <v>0</v>
      </c>
      <c r="AE64" s="141" t="s">
        <v>185</v>
      </c>
      <c r="AF64" s="13" t="s">
        <v>196</v>
      </c>
      <c r="AG64" s="138">
        <v>0.26198516712518038</v>
      </c>
    </row>
    <row r="65" spans="1:30" ht="13.2" x14ac:dyDescent="0.25">
      <c r="A65" s="144"/>
      <c r="B65" s="146"/>
      <c r="C65" s="146"/>
      <c r="D65" s="146"/>
      <c r="E65" s="146"/>
      <c r="F65" s="146"/>
      <c r="G65" s="146"/>
      <c r="H65" s="143"/>
      <c r="I65" s="144"/>
      <c r="J65" s="144"/>
      <c r="K65" s="144"/>
      <c r="L65" s="140"/>
      <c r="U65" s="148"/>
      <c r="V65" s="24"/>
      <c r="W65" s="24"/>
      <c r="X65" s="24"/>
      <c r="Y65" s="24"/>
      <c r="Z65" s="24"/>
      <c r="AA65" s="10"/>
      <c r="AB65" s="10"/>
    </row>
    <row r="66" spans="1:30" ht="13.2" x14ac:dyDescent="0.2">
      <c r="A66" s="144"/>
      <c r="B66" s="144"/>
      <c r="C66" s="144"/>
      <c r="D66" s="144"/>
      <c r="E66" s="144"/>
      <c r="F66" s="144"/>
      <c r="G66" s="144"/>
      <c r="H66" s="143"/>
      <c r="I66" s="143"/>
      <c r="J66" s="144"/>
      <c r="K66" s="144"/>
      <c r="M66" s="14" t="s">
        <v>245</v>
      </c>
      <c r="U66" s="148" t="s">
        <v>622</v>
      </c>
      <c r="V66" s="149"/>
      <c r="W66" s="149"/>
      <c r="X66" s="149"/>
      <c r="Y66" s="149"/>
      <c r="Z66" s="24"/>
      <c r="AA66" s="10"/>
      <c r="AB66" s="10"/>
      <c r="AC66" s="148" t="s">
        <v>622</v>
      </c>
    </row>
    <row r="67" spans="1:30" ht="13.2" x14ac:dyDescent="0.25">
      <c r="A67" s="144"/>
      <c r="B67" s="144"/>
      <c r="C67" s="144"/>
      <c r="D67" s="140" t="s">
        <v>204</v>
      </c>
      <c r="E67" s="139" t="s">
        <v>124</v>
      </c>
      <c r="F67" s="139" t="s">
        <v>191</v>
      </c>
      <c r="G67" s="13" t="s">
        <v>196</v>
      </c>
      <c r="H67" s="150">
        <v>0</v>
      </c>
      <c r="I67" s="143"/>
      <c r="J67" s="144"/>
      <c r="K67" s="144"/>
      <c r="L67" s="146"/>
      <c r="M67" s="14" t="s">
        <v>247</v>
      </c>
      <c r="U67" s="16" t="s">
        <v>1221</v>
      </c>
      <c r="V67" s="150"/>
      <c r="W67" s="149"/>
      <c r="X67" s="149"/>
      <c r="Y67" s="149"/>
      <c r="Z67" s="24"/>
      <c r="AA67" s="10"/>
      <c r="AB67" s="10"/>
      <c r="AC67" s="94" t="s">
        <v>627</v>
      </c>
      <c r="AD67" s="151"/>
    </row>
    <row r="68" spans="1:30" ht="13.2" x14ac:dyDescent="0.25">
      <c r="A68" s="144"/>
      <c r="B68" s="144"/>
      <c r="C68" s="144"/>
      <c r="D68" s="140" t="s">
        <v>200</v>
      </c>
      <c r="E68" s="139" t="s">
        <v>124</v>
      </c>
      <c r="F68" s="139" t="s">
        <v>177</v>
      </c>
      <c r="G68" s="13" t="s">
        <v>177</v>
      </c>
      <c r="H68" s="150">
        <v>0</v>
      </c>
      <c r="I68" s="143"/>
      <c r="J68" s="144"/>
      <c r="K68" s="144"/>
      <c r="L68" s="146"/>
      <c r="M68" s="14" t="s">
        <v>248</v>
      </c>
      <c r="U68" s="16" t="s">
        <v>243</v>
      </c>
      <c r="V68" s="150"/>
      <c r="W68" s="149"/>
      <c r="X68" s="149"/>
      <c r="Y68" s="149"/>
      <c r="Z68" s="24"/>
      <c r="AA68" s="10"/>
      <c r="AB68" s="10"/>
      <c r="AC68" s="94" t="s">
        <v>243</v>
      </c>
      <c r="AD68" s="150"/>
    </row>
    <row r="69" spans="1:30" ht="13.2" x14ac:dyDescent="0.25">
      <c r="A69" s="144"/>
      <c r="B69" s="144"/>
      <c r="C69" s="144"/>
      <c r="D69" s="139" t="s">
        <v>201</v>
      </c>
      <c r="E69" s="139" t="s">
        <v>124</v>
      </c>
      <c r="F69" s="139" t="s">
        <v>177</v>
      </c>
      <c r="G69" s="13" t="s">
        <v>177</v>
      </c>
      <c r="H69" s="150">
        <v>0</v>
      </c>
      <c r="I69" s="143"/>
      <c r="J69" s="144"/>
      <c r="K69" s="144"/>
      <c r="L69" s="146"/>
      <c r="M69" s="14" t="s">
        <v>249</v>
      </c>
      <c r="U69" s="14" t="s">
        <v>1222</v>
      </c>
      <c r="V69" s="150"/>
      <c r="W69" s="149"/>
      <c r="X69" s="149"/>
      <c r="Y69" s="149"/>
      <c r="Z69" s="24"/>
      <c r="AA69" s="10"/>
      <c r="AB69" s="10"/>
      <c r="AC69" s="94" t="s">
        <v>244</v>
      </c>
      <c r="AD69" s="150"/>
    </row>
    <row r="70" spans="1:30" ht="13.2" x14ac:dyDescent="0.25">
      <c r="A70" s="144"/>
      <c r="B70" s="144"/>
      <c r="C70" s="144"/>
      <c r="D70" s="139" t="s">
        <v>206</v>
      </c>
      <c r="E70" s="139" t="s">
        <v>124</v>
      </c>
      <c r="F70" s="139" t="s">
        <v>191</v>
      </c>
      <c r="G70" s="13" t="s">
        <v>196</v>
      </c>
      <c r="H70" s="150">
        <v>0</v>
      </c>
      <c r="I70" s="143"/>
      <c r="J70" s="144"/>
      <c r="K70" s="144"/>
      <c r="L70" s="146"/>
      <c r="M70" s="15"/>
      <c r="U70" s="15"/>
      <c r="V70" s="150"/>
      <c r="W70" s="149"/>
      <c r="X70" s="149"/>
      <c r="Y70" s="149"/>
      <c r="Z70" s="24"/>
      <c r="AA70" s="10"/>
      <c r="AB70" s="10"/>
      <c r="AC70" s="94" t="s">
        <v>250</v>
      </c>
      <c r="AD70" s="150"/>
    </row>
    <row r="71" spans="1:30" ht="13.2" x14ac:dyDescent="0.25">
      <c r="A71" s="144"/>
      <c r="B71" s="144"/>
      <c r="C71" s="144"/>
      <c r="D71" s="139" t="s">
        <v>210</v>
      </c>
      <c r="E71" s="139" t="s">
        <v>124</v>
      </c>
      <c r="F71" s="139" t="s">
        <v>191</v>
      </c>
      <c r="G71" s="13" t="s">
        <v>186</v>
      </c>
      <c r="H71" s="150">
        <v>0</v>
      </c>
      <c r="I71" s="143"/>
      <c r="J71" s="144"/>
      <c r="K71" s="144"/>
      <c r="L71" s="146"/>
      <c r="M71" s="14" t="s">
        <v>251</v>
      </c>
      <c r="U71" s="14" t="s">
        <v>1223</v>
      </c>
      <c r="V71" s="150"/>
      <c r="W71" s="149"/>
      <c r="X71" s="149"/>
      <c r="Y71" s="149"/>
      <c r="Z71" s="24"/>
      <c r="AA71" s="10"/>
      <c r="AB71" s="10"/>
      <c r="AC71" s="94" t="s">
        <v>630</v>
      </c>
      <c r="AD71" s="150"/>
    </row>
    <row r="72" spans="1:30" ht="13.2" x14ac:dyDescent="0.25">
      <c r="A72" s="144"/>
      <c r="B72" s="144"/>
      <c r="C72" s="144"/>
      <c r="D72" s="139" t="s">
        <v>213</v>
      </c>
      <c r="E72" s="139" t="s">
        <v>124</v>
      </c>
      <c r="F72" s="139" t="s">
        <v>185</v>
      </c>
      <c r="G72" s="13" t="s">
        <v>186</v>
      </c>
      <c r="H72" s="150">
        <v>0</v>
      </c>
      <c r="I72" s="143"/>
      <c r="J72" s="144"/>
      <c r="K72" s="144"/>
      <c r="L72" s="146"/>
      <c r="M72" s="14" t="s">
        <v>252</v>
      </c>
      <c r="U72" s="16" t="s">
        <v>244</v>
      </c>
      <c r="V72" s="150"/>
      <c r="W72" s="149"/>
      <c r="X72" s="149"/>
      <c r="Y72" s="149"/>
      <c r="Z72" s="24"/>
      <c r="AA72" s="10"/>
      <c r="AB72" s="10"/>
      <c r="AC72" s="94" t="s">
        <v>631</v>
      </c>
      <c r="AD72" s="150"/>
    </row>
    <row r="73" spans="1:30" ht="13.2" x14ac:dyDescent="0.25">
      <c r="A73" s="144"/>
      <c r="B73" s="144"/>
      <c r="C73" s="144"/>
      <c r="D73" s="140" t="s">
        <v>216</v>
      </c>
      <c r="E73" s="139" t="s">
        <v>124</v>
      </c>
      <c r="F73" s="139" t="s">
        <v>191</v>
      </c>
      <c r="G73" s="13" t="s">
        <v>186</v>
      </c>
      <c r="H73" s="150">
        <v>0</v>
      </c>
      <c r="I73" s="143"/>
      <c r="J73" s="144"/>
      <c r="K73" s="144"/>
      <c r="L73" s="146"/>
      <c r="M73" s="14" t="s">
        <v>253</v>
      </c>
      <c r="U73" s="14" t="s">
        <v>250</v>
      </c>
      <c r="V73" s="150"/>
      <c r="W73" s="149"/>
      <c r="X73" s="149"/>
      <c r="Y73" s="149"/>
      <c r="Z73" s="24"/>
      <c r="AA73" s="10"/>
      <c r="AB73" s="10"/>
      <c r="AC73" s="94" t="s">
        <v>254</v>
      </c>
      <c r="AD73" s="150"/>
    </row>
    <row r="74" spans="1:30" ht="13.2" x14ac:dyDescent="0.25">
      <c r="A74" s="144"/>
      <c r="B74" s="144"/>
      <c r="C74" s="144"/>
      <c r="D74" s="140" t="s">
        <v>219</v>
      </c>
      <c r="E74" s="139" t="s">
        <v>124</v>
      </c>
      <c r="F74" s="139" t="s">
        <v>185</v>
      </c>
      <c r="G74" s="13" t="s">
        <v>186</v>
      </c>
      <c r="H74" s="150">
        <v>0</v>
      </c>
      <c r="I74" s="143"/>
      <c r="J74" s="144"/>
      <c r="K74" s="144"/>
      <c r="L74" s="146"/>
      <c r="M74" s="15"/>
      <c r="U74" s="14" t="s">
        <v>1224</v>
      </c>
      <c r="V74" s="150"/>
      <c r="W74" s="149"/>
      <c r="X74" s="149"/>
      <c r="Y74" s="149"/>
      <c r="Z74" s="24"/>
      <c r="AA74" s="10"/>
      <c r="AB74" s="10"/>
      <c r="AC74" s="94" t="s">
        <v>632</v>
      </c>
      <c r="AD74" s="150"/>
    </row>
    <row r="75" spans="1:30" ht="13.2" x14ac:dyDescent="0.25">
      <c r="A75" s="144"/>
      <c r="B75" s="144"/>
      <c r="C75" s="144"/>
      <c r="D75" s="139" t="s">
        <v>202</v>
      </c>
      <c r="E75" s="139" t="s">
        <v>124</v>
      </c>
      <c r="F75" s="139" t="s">
        <v>177</v>
      </c>
      <c r="G75" s="13" t="s">
        <v>177</v>
      </c>
      <c r="H75" s="149">
        <v>0</v>
      </c>
      <c r="I75" s="144"/>
      <c r="J75" s="144"/>
      <c r="K75" s="144"/>
      <c r="L75" s="146"/>
      <c r="M75" s="14" t="s">
        <v>255</v>
      </c>
      <c r="U75" s="14" t="s">
        <v>623</v>
      </c>
      <c r="V75" s="150"/>
      <c r="W75" s="149"/>
      <c r="X75" s="149"/>
      <c r="Y75" s="149"/>
      <c r="Z75" s="24"/>
      <c r="AA75" s="10"/>
      <c r="AB75" s="10"/>
      <c r="AC75" s="94" t="s">
        <v>634</v>
      </c>
      <c r="AD75" s="150"/>
    </row>
    <row r="76" spans="1:30" ht="13.2" x14ac:dyDescent="0.25">
      <c r="A76" s="144"/>
      <c r="B76" s="144"/>
      <c r="C76" s="144"/>
      <c r="D76" s="139" t="s">
        <v>208</v>
      </c>
      <c r="E76" s="139" t="s">
        <v>124</v>
      </c>
      <c r="F76" s="139" t="s">
        <v>191</v>
      </c>
      <c r="G76" s="13" t="s">
        <v>196</v>
      </c>
      <c r="H76" s="150">
        <v>0</v>
      </c>
      <c r="I76" s="143"/>
      <c r="J76" s="144"/>
      <c r="K76" s="144"/>
      <c r="L76" s="146"/>
      <c r="M76" s="15"/>
      <c r="U76" s="14" t="s">
        <v>624</v>
      </c>
      <c r="V76" s="149"/>
      <c r="W76" s="149"/>
      <c r="X76" s="149"/>
      <c r="Y76" s="149"/>
      <c r="Z76" s="24"/>
      <c r="AA76" s="10"/>
      <c r="AB76" s="10"/>
      <c r="AC76" s="95"/>
      <c r="AD76" s="150"/>
    </row>
    <row r="77" spans="1:30" ht="13.2" x14ac:dyDescent="0.25">
      <c r="A77" s="144"/>
      <c r="B77" s="144"/>
      <c r="C77" s="144"/>
      <c r="D77" s="140" t="s">
        <v>222</v>
      </c>
      <c r="E77" s="139" t="s">
        <v>124</v>
      </c>
      <c r="F77" s="139" t="s">
        <v>185</v>
      </c>
      <c r="G77" s="13" t="s">
        <v>186</v>
      </c>
      <c r="H77" s="150">
        <v>0</v>
      </c>
      <c r="I77" s="143"/>
      <c r="J77" s="144"/>
      <c r="K77" s="144"/>
      <c r="L77" s="146"/>
      <c r="M77" s="14" t="s">
        <v>256</v>
      </c>
      <c r="U77" s="14" t="s">
        <v>625</v>
      </c>
      <c r="V77" s="150"/>
      <c r="W77" s="149"/>
      <c r="X77" s="149"/>
      <c r="Y77" s="149"/>
      <c r="Z77" s="24"/>
      <c r="AA77" s="10"/>
      <c r="AB77" s="10"/>
      <c r="AC77" s="94" t="s">
        <v>257</v>
      </c>
      <c r="AD77" s="150"/>
    </row>
    <row r="78" spans="1:30" ht="13.2" x14ac:dyDescent="0.2">
      <c r="A78" s="144"/>
      <c r="B78" s="144"/>
      <c r="C78" s="144"/>
      <c r="D78" s="144"/>
      <c r="E78" s="144"/>
      <c r="F78" s="143"/>
      <c r="G78" s="143"/>
      <c r="H78" s="143"/>
      <c r="I78" s="143"/>
      <c r="J78" s="144"/>
      <c r="K78" s="144"/>
      <c r="L78" s="146"/>
      <c r="M78" s="14" t="s">
        <v>258</v>
      </c>
      <c r="U78" s="16" t="s">
        <v>626</v>
      </c>
      <c r="V78" s="150"/>
      <c r="W78" s="149"/>
      <c r="X78" s="149"/>
      <c r="Y78" s="149"/>
      <c r="Z78" s="24"/>
      <c r="AA78" s="10"/>
      <c r="AB78" s="10"/>
      <c r="AC78" s="95"/>
      <c r="AD78" s="150"/>
    </row>
    <row r="79" spans="1:30" ht="13.2" x14ac:dyDescent="0.2">
      <c r="A79" s="144"/>
      <c r="B79" s="144"/>
      <c r="C79" s="144"/>
      <c r="D79" s="144"/>
      <c r="E79" s="144"/>
      <c r="F79" s="143"/>
      <c r="G79" s="143"/>
      <c r="H79" s="143"/>
      <c r="I79" s="143"/>
      <c r="J79" s="144"/>
      <c r="K79" s="144"/>
      <c r="L79" s="146"/>
      <c r="M79" s="14" t="s">
        <v>259</v>
      </c>
      <c r="U79" s="15"/>
      <c r="V79" s="150"/>
      <c r="W79" s="149"/>
      <c r="X79" s="149"/>
      <c r="Y79" s="149"/>
      <c r="Z79" s="24"/>
      <c r="AA79" s="10"/>
      <c r="AB79" s="10"/>
      <c r="AC79" s="94" t="s">
        <v>636</v>
      </c>
      <c r="AD79" s="150"/>
    </row>
    <row r="80" spans="1:30" ht="13.2" x14ac:dyDescent="0.2">
      <c r="A80" s="144"/>
      <c r="B80" s="144"/>
      <c r="C80" s="144"/>
      <c r="D80" s="144"/>
      <c r="E80" s="144"/>
      <c r="F80" s="143"/>
      <c r="G80" s="143"/>
      <c r="H80" s="143"/>
      <c r="I80" s="143"/>
      <c r="J80" s="144"/>
      <c r="K80" s="144"/>
      <c r="L80" s="146"/>
      <c r="M80" s="15"/>
      <c r="U80" s="14" t="s">
        <v>246</v>
      </c>
      <c r="V80" s="150"/>
      <c r="W80" s="149"/>
      <c r="X80" s="149"/>
      <c r="Y80" s="149"/>
      <c r="Z80" s="24"/>
      <c r="AA80" s="10"/>
      <c r="AB80" s="10"/>
      <c r="AC80" s="94" t="s">
        <v>637</v>
      </c>
      <c r="AD80" s="150"/>
    </row>
    <row r="81" spans="1:30" ht="13.2" x14ac:dyDescent="0.2">
      <c r="A81" s="144"/>
      <c r="B81" s="144"/>
      <c r="C81" s="144"/>
      <c r="D81" s="144"/>
      <c r="E81" s="144"/>
      <c r="F81" s="143"/>
      <c r="G81" s="143"/>
      <c r="H81" s="143"/>
      <c r="I81" s="143"/>
      <c r="J81" s="144"/>
      <c r="K81" s="144"/>
      <c r="L81" s="146"/>
      <c r="M81" s="14" t="s">
        <v>260</v>
      </c>
      <c r="U81" s="15"/>
      <c r="V81" s="150"/>
      <c r="W81" s="149"/>
      <c r="X81" s="149"/>
      <c r="Y81" s="149"/>
      <c r="Z81" s="24"/>
      <c r="AA81" s="10"/>
      <c r="AB81" s="10"/>
      <c r="AC81" s="95"/>
      <c r="AD81" s="150"/>
    </row>
    <row r="82" spans="1:30" ht="13.2" x14ac:dyDescent="0.2">
      <c r="A82" s="144"/>
      <c r="B82" s="144"/>
      <c r="C82" s="144"/>
      <c r="D82" s="144"/>
      <c r="E82" s="144"/>
      <c r="F82" s="143"/>
      <c r="G82" s="143"/>
      <c r="H82" s="143"/>
      <c r="I82" s="143"/>
      <c r="J82" s="144"/>
      <c r="K82" s="144"/>
      <c r="L82" s="146"/>
      <c r="M82" s="14" t="s">
        <v>261</v>
      </c>
      <c r="U82" s="14" t="s">
        <v>628</v>
      </c>
      <c r="V82" s="150"/>
      <c r="W82" s="149"/>
      <c r="X82" s="149"/>
      <c r="Y82" s="149"/>
      <c r="Z82" s="24"/>
      <c r="AA82" s="10"/>
      <c r="AB82" s="10"/>
      <c r="AC82" s="94" t="s">
        <v>639</v>
      </c>
      <c r="AD82" s="150"/>
    </row>
    <row r="83" spans="1:30" ht="14.4" x14ac:dyDescent="0.2">
      <c r="A83" s="144"/>
      <c r="B83" s="144"/>
      <c r="C83" s="144"/>
      <c r="D83" s="144"/>
      <c r="E83" s="144"/>
      <c r="F83" s="143"/>
      <c r="G83" s="143"/>
      <c r="H83" s="143"/>
      <c r="I83" s="143"/>
      <c r="J83" s="144"/>
      <c r="K83" s="144"/>
      <c r="L83" s="146"/>
      <c r="M83" s="14" t="s">
        <v>262</v>
      </c>
      <c r="U83" s="25" t="s">
        <v>1225</v>
      </c>
      <c r="V83" s="150"/>
      <c r="W83" s="149"/>
      <c r="X83" s="149"/>
      <c r="Y83" s="149"/>
      <c r="Z83" s="24"/>
      <c r="AA83" s="10"/>
      <c r="AB83" s="10"/>
      <c r="AC83" s="95"/>
      <c r="AD83" s="150"/>
    </row>
    <row r="84" spans="1:30" ht="13.2" x14ac:dyDescent="0.2">
      <c r="A84" s="144"/>
      <c r="B84" s="144"/>
      <c r="C84" s="144"/>
      <c r="D84" s="144"/>
      <c r="E84" s="144"/>
      <c r="F84" s="143"/>
      <c r="G84" s="143"/>
      <c r="H84" s="143"/>
      <c r="I84" s="143"/>
      <c r="J84" s="144"/>
      <c r="K84" s="144"/>
      <c r="L84" s="146"/>
      <c r="M84" s="15"/>
      <c r="U84" s="15"/>
      <c r="V84" s="150"/>
      <c r="W84" s="149"/>
      <c r="X84" s="149"/>
      <c r="Y84" s="149"/>
      <c r="Z84" s="24"/>
      <c r="AA84" s="10"/>
      <c r="AB84" s="10"/>
      <c r="AC84" s="94" t="s">
        <v>246</v>
      </c>
      <c r="AD84" s="150"/>
    </row>
    <row r="85" spans="1:30" ht="13.2" x14ac:dyDescent="0.2">
      <c r="A85" s="144"/>
      <c r="B85" s="144"/>
      <c r="C85" s="144"/>
      <c r="D85" s="144"/>
      <c r="E85" s="144"/>
      <c r="F85" s="143"/>
      <c r="G85" s="143"/>
      <c r="H85" s="143"/>
      <c r="I85" s="143"/>
      <c r="J85" s="144"/>
      <c r="K85" s="144"/>
      <c r="L85" s="146"/>
      <c r="M85" s="16" t="s">
        <v>263</v>
      </c>
      <c r="U85" s="16" t="s">
        <v>635</v>
      </c>
      <c r="V85" s="150"/>
      <c r="W85" s="149"/>
      <c r="X85" s="149"/>
      <c r="Y85" s="149"/>
      <c r="Z85" s="24"/>
      <c r="AA85" s="10"/>
      <c r="AB85" s="10"/>
      <c r="AC85" s="95"/>
      <c r="AD85" s="150"/>
    </row>
    <row r="86" spans="1:30" ht="13.2" x14ac:dyDescent="0.2">
      <c r="A86" s="144"/>
      <c r="B86" s="144"/>
      <c r="C86" s="144"/>
      <c r="D86" s="144"/>
      <c r="E86" s="144"/>
      <c r="F86" s="143"/>
      <c r="G86" s="143"/>
      <c r="H86" s="143"/>
      <c r="I86" s="143"/>
      <c r="J86" s="144"/>
      <c r="K86" s="144"/>
      <c r="L86" s="146"/>
      <c r="M86" s="16" t="s">
        <v>265</v>
      </c>
      <c r="U86" s="15"/>
      <c r="V86" s="150"/>
      <c r="W86" s="149"/>
      <c r="X86" s="149"/>
      <c r="Y86" s="149"/>
      <c r="Z86" s="24"/>
      <c r="AA86" s="10"/>
      <c r="AB86" s="10"/>
      <c r="AC86" s="94" t="s">
        <v>636</v>
      </c>
      <c r="AD86" s="150"/>
    </row>
    <row r="87" spans="1:30" ht="14.4" x14ac:dyDescent="0.2">
      <c r="A87" s="144"/>
      <c r="B87" s="144"/>
      <c r="C87" s="144"/>
      <c r="D87" s="144"/>
      <c r="E87" s="144"/>
      <c r="F87" s="143"/>
      <c r="G87" s="143"/>
      <c r="H87" s="143"/>
      <c r="I87" s="143"/>
      <c r="J87" s="144"/>
      <c r="K87" s="144"/>
      <c r="L87" s="146"/>
      <c r="M87" s="14" t="s">
        <v>266</v>
      </c>
      <c r="U87" s="14" t="s">
        <v>246</v>
      </c>
      <c r="V87" s="150"/>
      <c r="W87" s="149"/>
      <c r="X87" s="149"/>
      <c r="Y87" s="149"/>
      <c r="Z87" s="24"/>
      <c r="AA87" s="10"/>
      <c r="AB87" s="10"/>
      <c r="AC87" s="92" t="s">
        <v>640</v>
      </c>
      <c r="AD87" s="150"/>
    </row>
    <row r="88" spans="1:30" ht="13.2" x14ac:dyDescent="0.2">
      <c r="A88" s="144"/>
      <c r="B88" s="144"/>
      <c r="C88" s="144"/>
      <c r="D88" s="144"/>
      <c r="E88" s="144"/>
      <c r="F88" s="143"/>
      <c r="G88" s="143"/>
      <c r="H88" s="143"/>
      <c r="I88" s="143"/>
      <c r="J88" s="144"/>
      <c r="K88" s="144"/>
      <c r="L88" s="146"/>
      <c r="M88" s="14" t="s">
        <v>267</v>
      </c>
      <c r="U88" s="15"/>
      <c r="V88" s="150"/>
      <c r="W88" s="149"/>
      <c r="X88" s="149"/>
      <c r="Y88" s="149"/>
      <c r="Z88" s="24"/>
      <c r="AA88" s="10"/>
      <c r="AB88" s="10"/>
      <c r="AC88" s="95"/>
      <c r="AD88" s="150"/>
    </row>
    <row r="89" spans="1:30" ht="13.2" x14ac:dyDescent="0.2">
      <c r="A89" s="144"/>
      <c r="B89" s="144"/>
      <c r="C89" s="144"/>
      <c r="D89" s="144"/>
      <c r="E89" s="144"/>
      <c r="F89" s="143"/>
      <c r="G89" s="143"/>
      <c r="H89" s="143"/>
      <c r="I89" s="143"/>
      <c r="J89" s="144"/>
      <c r="K89" s="144"/>
      <c r="L89" s="146"/>
      <c r="M89" s="16" t="s">
        <v>243</v>
      </c>
      <c r="U89" s="14" t="s">
        <v>638</v>
      </c>
      <c r="V89" s="150"/>
      <c r="W89" s="149"/>
      <c r="X89" s="149"/>
      <c r="Y89" s="149"/>
      <c r="Z89" s="24"/>
      <c r="AA89" s="10"/>
      <c r="AB89" s="10"/>
      <c r="AC89" s="94" t="s">
        <v>641</v>
      </c>
      <c r="AD89" s="150"/>
    </row>
    <row r="90" spans="1:30" ht="14.4" x14ac:dyDescent="0.2">
      <c r="A90" s="144"/>
      <c r="B90" s="144"/>
      <c r="C90" s="144"/>
      <c r="D90" s="144"/>
      <c r="E90" s="144"/>
      <c r="F90" s="143"/>
      <c r="G90" s="143"/>
      <c r="H90" s="144"/>
      <c r="I90" s="144"/>
      <c r="J90" s="144"/>
      <c r="K90" s="144"/>
      <c r="L90" s="146"/>
      <c r="M90" s="14" t="s">
        <v>268</v>
      </c>
      <c r="U90" s="26" t="s">
        <v>1226</v>
      </c>
      <c r="V90" s="150"/>
      <c r="W90" s="149"/>
      <c r="X90" s="149"/>
      <c r="Y90" s="149"/>
      <c r="Z90" s="24"/>
      <c r="AA90" s="10"/>
      <c r="AB90" s="10"/>
      <c r="AC90" s="95"/>
      <c r="AD90" s="150"/>
    </row>
    <row r="91" spans="1:30" ht="13.2" x14ac:dyDescent="0.2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6"/>
      <c r="M91" s="16" t="s">
        <v>265</v>
      </c>
      <c r="U91" s="15"/>
      <c r="V91" s="149"/>
      <c r="W91" s="149"/>
      <c r="X91" s="149"/>
      <c r="Y91" s="149"/>
      <c r="Z91" s="24"/>
      <c r="AA91" s="10"/>
      <c r="AB91" s="10"/>
      <c r="AC91" s="94" t="s">
        <v>246</v>
      </c>
      <c r="AD91" s="150"/>
    </row>
    <row r="92" spans="1:30" ht="13.2" x14ac:dyDescent="0.2">
      <c r="A92" s="144"/>
      <c r="B92" s="144"/>
      <c r="C92" s="144"/>
      <c r="D92" s="144"/>
      <c r="E92" s="144"/>
      <c r="F92" s="144"/>
      <c r="G92" s="144"/>
      <c r="H92" s="143"/>
      <c r="I92" s="143"/>
      <c r="J92" s="144"/>
      <c r="K92" s="144"/>
      <c r="L92" s="146"/>
      <c r="M92" s="16" t="s">
        <v>243</v>
      </c>
      <c r="U92" s="16" t="s">
        <v>629</v>
      </c>
      <c r="V92" s="149"/>
      <c r="W92" s="149"/>
      <c r="X92" s="149"/>
      <c r="Y92" s="149"/>
      <c r="Z92" s="24"/>
      <c r="AA92" s="10"/>
      <c r="AB92" s="10"/>
      <c r="AC92" s="95"/>
      <c r="AD92" s="150"/>
    </row>
    <row r="93" spans="1:30" ht="13.2" x14ac:dyDescent="0.2">
      <c r="A93" s="144"/>
      <c r="B93" s="144"/>
      <c r="C93" s="144"/>
      <c r="D93" s="144"/>
      <c r="E93" s="144"/>
      <c r="F93" s="143"/>
      <c r="G93" s="143"/>
      <c r="H93" s="143"/>
      <c r="I93" s="143"/>
      <c r="J93" s="144"/>
      <c r="K93" s="144"/>
      <c r="L93" s="146"/>
      <c r="M93" s="16" t="s">
        <v>269</v>
      </c>
      <c r="U93" s="15"/>
      <c r="V93" s="150"/>
      <c r="W93" s="149"/>
      <c r="X93" s="149"/>
      <c r="Y93" s="149"/>
      <c r="Z93" s="24"/>
      <c r="AA93" s="10"/>
      <c r="AB93" s="10"/>
      <c r="AC93" s="94" t="s">
        <v>642</v>
      </c>
      <c r="AD93" s="150"/>
    </row>
    <row r="94" spans="1:30" ht="14.4" x14ac:dyDescent="0.2">
      <c r="A94" s="144"/>
      <c r="B94" s="144"/>
      <c r="C94" s="144"/>
      <c r="D94" s="144"/>
      <c r="E94" s="144"/>
      <c r="F94" s="143"/>
      <c r="G94" s="143"/>
      <c r="H94" s="143"/>
      <c r="I94" s="143"/>
      <c r="J94" s="144"/>
      <c r="K94" s="144"/>
      <c r="L94" s="146"/>
      <c r="M94" s="16" t="s">
        <v>244</v>
      </c>
      <c r="U94" s="14" t="s">
        <v>246</v>
      </c>
      <c r="V94" s="150"/>
      <c r="W94" s="149"/>
      <c r="X94" s="149"/>
      <c r="Y94" s="149"/>
      <c r="Z94" s="24"/>
      <c r="AA94" s="10"/>
      <c r="AB94" s="10"/>
      <c r="AC94" s="93" t="s">
        <v>643</v>
      </c>
      <c r="AD94" s="150"/>
    </row>
    <row r="95" spans="1:30" ht="13.2" x14ac:dyDescent="0.2">
      <c r="A95" s="144"/>
      <c r="B95" s="144"/>
      <c r="C95" s="144"/>
      <c r="D95" s="144"/>
      <c r="E95" s="144"/>
      <c r="F95" s="143"/>
      <c r="G95" s="143"/>
      <c r="H95" s="143"/>
      <c r="I95" s="143"/>
      <c r="J95" s="144"/>
      <c r="K95" s="144"/>
      <c r="L95" s="146"/>
      <c r="M95" s="14" t="s">
        <v>250</v>
      </c>
      <c r="U95" s="15"/>
      <c r="V95" s="150"/>
      <c r="W95" s="149"/>
      <c r="X95" s="149"/>
      <c r="Y95" s="149"/>
      <c r="Z95" s="24"/>
      <c r="AA95" s="10"/>
      <c r="AB95" s="10"/>
      <c r="AC95" s="95"/>
      <c r="AD95" s="150"/>
    </row>
    <row r="96" spans="1:30" ht="13.2" x14ac:dyDescent="0.2">
      <c r="A96" s="144"/>
      <c r="B96" s="144"/>
      <c r="C96" s="144"/>
      <c r="D96" s="144"/>
      <c r="E96" s="144"/>
      <c r="F96" s="143"/>
      <c r="G96" s="143"/>
      <c r="H96" s="143"/>
      <c r="I96" s="143"/>
      <c r="J96" s="144"/>
      <c r="K96" s="144"/>
      <c r="L96" s="146"/>
      <c r="M96" s="14" t="s">
        <v>270</v>
      </c>
      <c r="U96" s="14" t="s">
        <v>633</v>
      </c>
      <c r="V96" s="150"/>
      <c r="W96" s="149"/>
      <c r="X96" s="149"/>
      <c r="Y96" s="149"/>
      <c r="Z96" s="24"/>
      <c r="AA96" s="10"/>
      <c r="AB96" s="10"/>
      <c r="AC96" s="94" t="s">
        <v>644</v>
      </c>
      <c r="AD96" s="150"/>
    </row>
    <row r="97" spans="1:32" ht="14.4" x14ac:dyDescent="0.2">
      <c r="A97" s="144"/>
      <c r="B97" s="144"/>
      <c r="C97" s="144"/>
      <c r="D97" s="144"/>
      <c r="E97" s="144"/>
      <c r="F97" s="143"/>
      <c r="G97" s="143"/>
      <c r="H97" s="143"/>
      <c r="I97" s="143"/>
      <c r="J97" s="144"/>
      <c r="K97" s="144"/>
      <c r="L97" s="146"/>
      <c r="M97" s="14" t="s">
        <v>271</v>
      </c>
      <c r="U97" s="26" t="s">
        <v>1227</v>
      </c>
      <c r="V97" s="150"/>
      <c r="W97" s="149"/>
      <c r="X97" s="149"/>
      <c r="Y97" s="149"/>
      <c r="Z97" s="24"/>
      <c r="AA97" s="10"/>
      <c r="AB97" s="10"/>
      <c r="AC97" s="95"/>
      <c r="AD97" s="150"/>
    </row>
    <row r="98" spans="1:32" ht="13.2" x14ac:dyDescent="0.2">
      <c r="A98" s="144"/>
      <c r="B98" s="144"/>
      <c r="C98" s="144"/>
      <c r="D98" s="144"/>
      <c r="E98" s="144"/>
      <c r="F98" s="143"/>
      <c r="G98" s="143"/>
      <c r="H98" s="143"/>
      <c r="I98" s="143"/>
      <c r="J98" s="144"/>
      <c r="K98" s="144"/>
      <c r="L98" s="146"/>
      <c r="M98" s="14" t="s">
        <v>272</v>
      </c>
      <c r="U98" s="15"/>
      <c r="V98" s="150"/>
      <c r="W98" s="149"/>
      <c r="X98" s="149"/>
      <c r="Y98" s="149"/>
      <c r="Z98" s="24"/>
      <c r="AA98" s="10"/>
      <c r="AB98" s="10"/>
      <c r="AC98" s="94" t="s">
        <v>246</v>
      </c>
      <c r="AD98" s="150"/>
    </row>
    <row r="99" spans="1:32" ht="13.2" x14ac:dyDescent="0.2">
      <c r="A99" s="152"/>
      <c r="B99" s="144"/>
      <c r="C99" s="144"/>
      <c r="D99" s="144"/>
      <c r="E99" s="144"/>
      <c r="F99" s="143"/>
      <c r="G99" s="143"/>
      <c r="H99" s="143"/>
      <c r="I99" s="152"/>
      <c r="J99" s="152"/>
      <c r="K99" s="152"/>
      <c r="L99" s="146"/>
      <c r="M99" s="14" t="s">
        <v>273</v>
      </c>
      <c r="U99" s="16" t="s">
        <v>264</v>
      </c>
      <c r="V99" s="150"/>
      <c r="W99" s="149"/>
      <c r="X99" s="149"/>
      <c r="Y99" s="149"/>
      <c r="Z99" s="24"/>
      <c r="AA99" s="10"/>
      <c r="AB99" s="10"/>
      <c r="AC99" s="95"/>
      <c r="AD99" s="150"/>
    </row>
    <row r="100" spans="1:32" ht="13.2" x14ac:dyDescent="0.2">
      <c r="A100" s="144"/>
      <c r="B100" s="143"/>
      <c r="C100" s="143"/>
      <c r="D100" s="144"/>
      <c r="E100" s="144"/>
      <c r="F100" s="144"/>
      <c r="G100" s="144"/>
      <c r="H100" s="144"/>
      <c r="I100" s="144"/>
      <c r="J100" s="144"/>
      <c r="K100" s="144"/>
      <c r="L100" s="146"/>
      <c r="M100" s="16" t="s">
        <v>274</v>
      </c>
      <c r="U100" s="150"/>
      <c r="V100" s="150"/>
      <c r="W100" s="149"/>
      <c r="X100" s="149"/>
      <c r="Y100" s="149"/>
      <c r="Z100" s="24"/>
      <c r="AA100" s="10"/>
      <c r="AB100" s="10"/>
      <c r="AC100" s="94" t="s">
        <v>645</v>
      </c>
      <c r="AD100" s="150"/>
    </row>
    <row r="101" spans="1:32" ht="14.4" x14ac:dyDescent="0.25">
      <c r="A101" s="144"/>
      <c r="B101" s="144"/>
      <c r="C101" s="144"/>
      <c r="D101" s="144"/>
      <c r="E101" s="144"/>
      <c r="F101" s="144"/>
      <c r="G101" s="144"/>
      <c r="H101" s="143"/>
      <c r="I101" s="143"/>
      <c r="J101" s="144"/>
      <c r="K101" s="144"/>
      <c r="L101" s="146"/>
      <c r="M101" s="15"/>
      <c r="U101" s="12" t="s">
        <v>111</v>
      </c>
      <c r="V101" s="12" t="s">
        <v>173</v>
      </c>
      <c r="W101" s="12" t="s">
        <v>174</v>
      </c>
      <c r="X101" s="133" t="s">
        <v>621</v>
      </c>
      <c r="Y101" s="149"/>
      <c r="Z101" s="24"/>
      <c r="AA101" s="10"/>
      <c r="AB101" s="10"/>
      <c r="AC101" s="93" t="s">
        <v>646</v>
      </c>
      <c r="AD101" s="150"/>
    </row>
    <row r="102" spans="1:32" ht="13.2" x14ac:dyDescent="0.25">
      <c r="A102" s="144"/>
      <c r="B102" s="144"/>
      <c r="C102" s="144"/>
      <c r="D102" s="144"/>
      <c r="E102" s="144"/>
      <c r="F102" s="143"/>
      <c r="G102" s="143"/>
      <c r="H102" s="143"/>
      <c r="I102" s="143"/>
      <c r="J102" s="144"/>
      <c r="K102" s="144"/>
      <c r="L102" s="146"/>
      <c r="M102" s="14" t="s">
        <v>257</v>
      </c>
      <c r="U102" s="91" t="s">
        <v>123</v>
      </c>
      <c r="V102" s="13" t="s">
        <v>177</v>
      </c>
      <c r="W102" s="13" t="s">
        <v>177</v>
      </c>
      <c r="X102" s="138">
        <v>0</v>
      </c>
      <c r="Y102" s="149"/>
      <c r="Z102" s="24"/>
      <c r="AA102" s="10"/>
      <c r="AB102" s="10"/>
      <c r="AC102" s="95"/>
      <c r="AD102" s="150"/>
    </row>
    <row r="103" spans="1:32" ht="13.2" x14ac:dyDescent="0.25">
      <c r="A103" s="144"/>
      <c r="B103" s="144"/>
      <c r="C103" s="144"/>
      <c r="D103" s="144"/>
      <c r="E103" s="144"/>
      <c r="F103" s="143"/>
      <c r="G103" s="143"/>
      <c r="H103" s="144"/>
      <c r="I103" s="144"/>
      <c r="J103" s="144"/>
      <c r="K103" s="144"/>
      <c r="L103" s="146"/>
      <c r="M103" s="15"/>
      <c r="U103" s="91" t="s">
        <v>123</v>
      </c>
      <c r="V103" s="13" t="s">
        <v>177</v>
      </c>
      <c r="W103" s="13" t="s">
        <v>177</v>
      </c>
      <c r="X103" s="138">
        <v>0</v>
      </c>
      <c r="Y103" s="149"/>
      <c r="Z103" s="24"/>
      <c r="AA103" s="10"/>
      <c r="AB103" s="10"/>
      <c r="AC103" s="94" t="s">
        <v>264</v>
      </c>
      <c r="AD103" s="150"/>
    </row>
    <row r="104" spans="1:32" ht="13.2" x14ac:dyDescent="0.25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6"/>
      <c r="M104" s="14" t="s">
        <v>275</v>
      </c>
      <c r="U104" s="91" t="s">
        <v>123</v>
      </c>
      <c r="V104" s="13" t="s">
        <v>177</v>
      </c>
      <c r="W104" s="13" t="s">
        <v>177</v>
      </c>
      <c r="X104" s="138">
        <v>0</v>
      </c>
      <c r="Y104" s="149"/>
      <c r="Z104" s="24"/>
      <c r="AA104" s="10"/>
      <c r="AB104" s="10"/>
      <c r="AD104" s="150"/>
    </row>
    <row r="105" spans="1:32" ht="13.2" x14ac:dyDescent="0.25">
      <c r="A105" s="144"/>
      <c r="B105" s="144"/>
      <c r="C105" s="144"/>
      <c r="D105" s="144"/>
      <c r="E105" s="144"/>
      <c r="F105" s="144"/>
      <c r="G105" s="144"/>
      <c r="H105" s="143"/>
      <c r="I105" s="143"/>
      <c r="J105" s="144"/>
      <c r="K105" s="144"/>
      <c r="L105" s="146"/>
      <c r="M105" s="14" t="s">
        <v>276</v>
      </c>
      <c r="U105" s="91" t="s">
        <v>123</v>
      </c>
      <c r="V105" s="91" t="s">
        <v>185</v>
      </c>
      <c r="W105" s="13" t="s">
        <v>186</v>
      </c>
      <c r="X105" s="138">
        <v>0</v>
      </c>
      <c r="Y105" s="149"/>
      <c r="Z105" s="24"/>
      <c r="AA105" s="10"/>
      <c r="AB105" s="10"/>
      <c r="AC105" s="12" t="s">
        <v>111</v>
      </c>
      <c r="AD105" s="12" t="s">
        <v>173</v>
      </c>
      <c r="AE105" s="12" t="s">
        <v>174</v>
      </c>
      <c r="AF105" s="133" t="s">
        <v>502</v>
      </c>
    </row>
    <row r="106" spans="1:32" ht="13.2" x14ac:dyDescent="0.25">
      <c r="A106" s="144"/>
      <c r="B106" s="144"/>
      <c r="C106" s="144"/>
      <c r="D106" s="144"/>
      <c r="E106" s="144"/>
      <c r="F106" s="143"/>
      <c r="G106" s="143"/>
      <c r="H106" s="143"/>
      <c r="I106" s="143"/>
      <c r="J106" s="144"/>
      <c r="K106" s="144"/>
      <c r="L106" s="146"/>
      <c r="M106" s="15"/>
      <c r="U106" s="13" t="s">
        <v>123</v>
      </c>
      <c r="V106" s="47" t="s">
        <v>185</v>
      </c>
      <c r="W106" s="13" t="s">
        <v>186</v>
      </c>
      <c r="X106" s="138">
        <v>0</v>
      </c>
      <c r="Y106" s="149"/>
      <c r="Z106" s="24"/>
      <c r="AA106" s="10"/>
      <c r="AB106" s="10"/>
      <c r="AC106" s="91" t="s">
        <v>123</v>
      </c>
      <c r="AD106" s="13" t="s">
        <v>177</v>
      </c>
      <c r="AE106" s="13" t="s">
        <v>177</v>
      </c>
      <c r="AF106" s="138">
        <v>7.1807159921104549E-2</v>
      </c>
    </row>
    <row r="107" spans="1:32" ht="13.2" x14ac:dyDescent="0.25">
      <c r="A107" s="144"/>
      <c r="B107" s="144"/>
      <c r="C107" s="144"/>
      <c r="D107" s="144"/>
      <c r="E107" s="144"/>
      <c r="F107" s="143"/>
      <c r="G107" s="143"/>
      <c r="H107" s="143"/>
      <c r="I107" s="143"/>
      <c r="J107" s="144"/>
      <c r="K107" s="144"/>
      <c r="L107" s="146"/>
      <c r="M107" s="16" t="s">
        <v>277</v>
      </c>
      <c r="U107" s="13" t="s">
        <v>123</v>
      </c>
      <c r="V107" s="13" t="s">
        <v>191</v>
      </c>
      <c r="W107" s="13" t="s">
        <v>186</v>
      </c>
      <c r="X107" s="138">
        <v>1.6100621927121485E-3</v>
      </c>
      <c r="Y107" s="149"/>
      <c r="Z107" s="24"/>
      <c r="AA107" s="10"/>
      <c r="AB107" s="10"/>
      <c r="AC107" s="91" t="s">
        <v>123</v>
      </c>
      <c r="AD107" s="13" t="s">
        <v>177</v>
      </c>
      <c r="AE107" s="13" t="s">
        <v>177</v>
      </c>
      <c r="AF107" s="138">
        <v>9.271865767130209E-3</v>
      </c>
    </row>
    <row r="108" spans="1:32" ht="13.2" x14ac:dyDescent="0.25">
      <c r="A108" s="144"/>
      <c r="B108" s="144"/>
      <c r="C108" s="144"/>
      <c r="D108" s="144"/>
      <c r="E108" s="144"/>
      <c r="F108" s="143"/>
      <c r="G108" s="143"/>
      <c r="H108" s="143"/>
      <c r="I108" s="143"/>
      <c r="J108" s="144"/>
      <c r="K108" s="144"/>
      <c r="L108" s="146"/>
      <c r="M108" s="15"/>
      <c r="U108" s="13" t="s">
        <v>123</v>
      </c>
      <c r="V108" s="13" t="s">
        <v>185</v>
      </c>
      <c r="W108" s="13" t="s">
        <v>186</v>
      </c>
      <c r="X108" s="138">
        <v>3.6318197011160026E-3</v>
      </c>
      <c r="Y108" s="149"/>
      <c r="Z108" s="24"/>
      <c r="AA108" s="10"/>
      <c r="AB108" s="10"/>
      <c r="AC108" s="91" t="s">
        <v>123</v>
      </c>
      <c r="AD108" s="13" t="s">
        <v>177</v>
      </c>
      <c r="AE108" s="13" t="s">
        <v>177</v>
      </c>
      <c r="AF108" s="138">
        <v>2.8016485709035345E-2</v>
      </c>
    </row>
    <row r="109" spans="1:32" ht="13.2" x14ac:dyDescent="0.25">
      <c r="A109" s="144"/>
      <c r="B109" s="144"/>
      <c r="C109" s="144"/>
      <c r="D109" s="144"/>
      <c r="E109" s="144"/>
      <c r="F109" s="143"/>
      <c r="G109" s="143"/>
      <c r="H109" s="144"/>
      <c r="I109" s="144"/>
      <c r="J109" s="144"/>
      <c r="K109" s="144"/>
      <c r="L109" s="146"/>
      <c r="M109" s="14" t="s">
        <v>246</v>
      </c>
      <c r="U109" s="91" t="s">
        <v>123</v>
      </c>
      <c r="V109" s="91" t="s">
        <v>185</v>
      </c>
      <c r="W109" s="13" t="s">
        <v>196</v>
      </c>
      <c r="X109" s="138">
        <v>9.1895120985367338E-4</v>
      </c>
      <c r="Y109" s="149"/>
      <c r="Z109" s="24"/>
      <c r="AA109" s="10"/>
      <c r="AB109" s="10"/>
      <c r="AC109" s="91" t="s">
        <v>123</v>
      </c>
      <c r="AD109" s="91" t="s">
        <v>185</v>
      </c>
      <c r="AE109" s="13" t="s">
        <v>186</v>
      </c>
      <c r="AF109" s="138">
        <v>8.3622330886197638E-2</v>
      </c>
    </row>
    <row r="110" spans="1:32" ht="13.2" x14ac:dyDescent="0.25">
      <c r="B110" s="144"/>
      <c r="C110" s="144"/>
      <c r="D110" s="144"/>
      <c r="E110" s="144"/>
      <c r="F110" s="144"/>
      <c r="G110" s="144"/>
      <c r="L110" s="146"/>
      <c r="M110" s="15"/>
      <c r="U110" s="13" t="s">
        <v>123</v>
      </c>
      <c r="V110" s="13" t="s">
        <v>185</v>
      </c>
      <c r="W110" s="13" t="s">
        <v>196</v>
      </c>
      <c r="X110" s="138">
        <v>0</v>
      </c>
      <c r="Y110" s="149"/>
      <c r="Z110" s="24"/>
      <c r="AA110" s="10"/>
      <c r="AB110" s="10"/>
      <c r="AC110" s="13" t="s">
        <v>123</v>
      </c>
      <c r="AD110" s="47" t="s">
        <v>185</v>
      </c>
      <c r="AE110" s="13" t="s">
        <v>186</v>
      </c>
      <c r="AF110" s="138">
        <v>0.13559231032652311</v>
      </c>
    </row>
    <row r="111" spans="1:32" ht="13.2" x14ac:dyDescent="0.25">
      <c r="L111" s="146"/>
      <c r="M111" s="14" t="s">
        <v>275</v>
      </c>
      <c r="U111" s="13" t="s">
        <v>122</v>
      </c>
      <c r="V111" s="13" t="s">
        <v>177</v>
      </c>
      <c r="W111" s="13" t="s">
        <v>177</v>
      </c>
      <c r="X111" s="138">
        <v>6.1887637267108486</v>
      </c>
      <c r="Y111" s="149"/>
      <c r="Z111" s="24"/>
      <c r="AA111" s="10"/>
      <c r="AB111" s="10"/>
      <c r="AC111" s="13" t="s">
        <v>123</v>
      </c>
      <c r="AD111" s="13" t="s">
        <v>191</v>
      </c>
      <c r="AE111" s="13" t="s">
        <v>186</v>
      </c>
      <c r="AF111" s="138">
        <v>6.7432374197941361E-2</v>
      </c>
    </row>
    <row r="112" spans="1:32" ht="14.4" x14ac:dyDescent="0.25">
      <c r="L112" s="146"/>
      <c r="M112" s="17" t="s">
        <v>278</v>
      </c>
      <c r="U112" s="13" t="s">
        <v>122</v>
      </c>
      <c r="V112" s="13" t="s">
        <v>177</v>
      </c>
      <c r="W112" s="13" t="s">
        <v>177</v>
      </c>
      <c r="X112" s="138">
        <v>0.74643143892541719</v>
      </c>
      <c r="Y112" s="149"/>
      <c r="Z112" s="24"/>
      <c r="AA112" s="10"/>
      <c r="AB112" s="10"/>
      <c r="AC112" s="13" t="s">
        <v>123</v>
      </c>
      <c r="AD112" s="13" t="s">
        <v>185</v>
      </c>
      <c r="AE112" s="13" t="s">
        <v>186</v>
      </c>
      <c r="AF112" s="138">
        <v>9.0869310001499962E-2</v>
      </c>
    </row>
    <row r="113" spans="12:32" ht="13.2" x14ac:dyDescent="0.25">
      <c r="L113" s="153"/>
      <c r="M113" s="15"/>
      <c r="U113" s="13" t="s">
        <v>122</v>
      </c>
      <c r="V113" s="13" t="s">
        <v>177</v>
      </c>
      <c r="W113" s="13" t="s">
        <v>177</v>
      </c>
      <c r="X113" s="138">
        <v>0.94246058659572318</v>
      </c>
      <c r="Y113" s="149"/>
      <c r="Z113" s="24"/>
      <c r="AA113" s="10"/>
      <c r="AB113" s="10"/>
      <c r="AC113" s="91" t="s">
        <v>123</v>
      </c>
      <c r="AD113" s="91" t="s">
        <v>185</v>
      </c>
      <c r="AE113" s="13" t="s">
        <v>196</v>
      </c>
      <c r="AF113" s="138">
        <v>6.1912623302678833E-2</v>
      </c>
    </row>
    <row r="114" spans="12:32" ht="13.2" x14ac:dyDescent="0.25">
      <c r="M114" s="16" t="s">
        <v>279</v>
      </c>
      <c r="U114" s="13" t="s">
        <v>122</v>
      </c>
      <c r="V114" s="13" t="s">
        <v>177</v>
      </c>
      <c r="W114" s="13" t="s">
        <v>177</v>
      </c>
      <c r="X114" s="138">
        <v>0.36100998012803504</v>
      </c>
      <c r="Y114" s="24"/>
      <c r="Z114" s="24"/>
      <c r="AA114" s="10"/>
      <c r="AB114" s="10"/>
      <c r="AC114" s="13" t="s">
        <v>123</v>
      </c>
      <c r="AD114" s="13" t="s">
        <v>185</v>
      </c>
      <c r="AE114" s="13" t="s">
        <v>196</v>
      </c>
      <c r="AF114" s="138">
        <v>4.8822620238203468E-2</v>
      </c>
    </row>
    <row r="115" spans="12:32" ht="13.2" x14ac:dyDescent="0.25">
      <c r="M115" s="15"/>
      <c r="U115" s="13" t="s">
        <v>122</v>
      </c>
      <c r="V115" s="13" t="s">
        <v>191</v>
      </c>
      <c r="W115" s="13" t="s">
        <v>196</v>
      </c>
      <c r="X115" s="138">
        <v>2.044910028755492</v>
      </c>
      <c r="Y115" s="24"/>
      <c r="Z115" s="24"/>
      <c r="AA115" s="10"/>
      <c r="AB115" s="10"/>
      <c r="AC115" s="13" t="s">
        <v>124</v>
      </c>
      <c r="AD115" s="13" t="s">
        <v>177</v>
      </c>
      <c r="AE115" s="13" t="s">
        <v>177</v>
      </c>
      <c r="AF115" s="138">
        <v>3.9294340015652789E-2</v>
      </c>
    </row>
    <row r="116" spans="12:32" ht="13.2" x14ac:dyDescent="0.25">
      <c r="M116" s="14" t="s">
        <v>246</v>
      </c>
      <c r="U116" s="13" t="s">
        <v>122</v>
      </c>
      <c r="V116" s="13" t="s">
        <v>191</v>
      </c>
      <c r="W116" s="13" t="s">
        <v>196</v>
      </c>
      <c r="X116" s="138">
        <v>0.31304401131031495</v>
      </c>
      <c r="Y116" s="24"/>
      <c r="Z116" s="24"/>
      <c r="AA116" s="10"/>
      <c r="AB116" s="10"/>
      <c r="AC116" s="13" t="s">
        <v>124</v>
      </c>
      <c r="AD116" s="13" t="s">
        <v>177</v>
      </c>
      <c r="AE116" s="13" t="s">
        <v>177</v>
      </c>
      <c r="AF116" s="138">
        <v>8.6474188435332541E-2</v>
      </c>
    </row>
    <row r="117" spans="12:32" ht="13.2" x14ac:dyDescent="0.25">
      <c r="M117" s="15"/>
      <c r="U117" s="13" t="s">
        <v>122</v>
      </c>
      <c r="V117" s="13" t="s">
        <v>191</v>
      </c>
      <c r="W117" s="13" t="s">
        <v>196</v>
      </c>
      <c r="X117" s="138">
        <v>3.1540403497153631</v>
      </c>
      <c r="Y117" s="24"/>
      <c r="Z117" s="24"/>
      <c r="AA117" s="10"/>
      <c r="AB117" s="10"/>
      <c r="AC117" s="13" t="s">
        <v>124</v>
      </c>
      <c r="AD117" s="13" t="s">
        <v>177</v>
      </c>
      <c r="AE117" s="13" t="s">
        <v>177</v>
      </c>
      <c r="AF117" s="138">
        <v>4.5968288970106151E-2</v>
      </c>
    </row>
    <row r="118" spans="12:32" ht="13.2" x14ac:dyDescent="0.25">
      <c r="M118" s="14" t="s">
        <v>280</v>
      </c>
      <c r="U118" s="13" t="s">
        <v>122</v>
      </c>
      <c r="V118" s="13" t="s">
        <v>191</v>
      </c>
      <c r="W118" s="13" t="s">
        <v>196</v>
      </c>
      <c r="X118" s="138">
        <v>4.1312749194803402</v>
      </c>
      <c r="Y118" s="24"/>
      <c r="Z118" s="24"/>
      <c r="AA118" s="10"/>
      <c r="AB118" s="10"/>
      <c r="AC118" s="13" t="s">
        <v>124</v>
      </c>
      <c r="AD118" s="13" t="s">
        <v>191</v>
      </c>
      <c r="AE118" s="13" t="s">
        <v>196</v>
      </c>
      <c r="AF118" s="138">
        <v>0.14769726706904418</v>
      </c>
    </row>
    <row r="119" spans="12:32" ht="14.4" x14ac:dyDescent="0.25">
      <c r="M119" s="18" t="s">
        <v>281</v>
      </c>
      <c r="U119" s="13" t="s">
        <v>122</v>
      </c>
      <c r="V119" s="13" t="s">
        <v>191</v>
      </c>
      <c r="W119" s="13" t="s">
        <v>196</v>
      </c>
      <c r="X119" s="138">
        <v>3.4071476815442563</v>
      </c>
      <c r="Y119" s="24"/>
      <c r="Z119" s="24"/>
      <c r="AA119" s="10"/>
      <c r="AB119" s="10"/>
      <c r="AC119" s="13" t="s">
        <v>124</v>
      </c>
      <c r="AD119" s="13" t="s">
        <v>191</v>
      </c>
      <c r="AE119" s="13" t="s">
        <v>196</v>
      </c>
      <c r="AF119" s="138">
        <v>6.1784407037049099E-2</v>
      </c>
    </row>
    <row r="120" spans="12:32" ht="13.2" x14ac:dyDescent="0.25">
      <c r="M120" s="15"/>
      <c r="U120" s="13" t="s">
        <v>122</v>
      </c>
      <c r="V120" s="13" t="s">
        <v>191</v>
      </c>
      <c r="W120" s="13" t="s">
        <v>196</v>
      </c>
      <c r="X120" s="138">
        <v>3.1779698784242827</v>
      </c>
      <c r="Y120" s="24"/>
      <c r="Z120" s="24"/>
      <c r="AA120" s="154"/>
      <c r="AB120" s="10"/>
      <c r="AC120" s="13" t="s">
        <v>124</v>
      </c>
      <c r="AD120" s="13" t="s">
        <v>191</v>
      </c>
      <c r="AE120" s="13" t="s">
        <v>196</v>
      </c>
      <c r="AF120" s="138">
        <v>5.4964933457443535E-2</v>
      </c>
    </row>
    <row r="121" spans="12:32" ht="13.2" x14ac:dyDescent="0.25">
      <c r="M121" s="16" t="s">
        <v>264</v>
      </c>
      <c r="U121" s="13" t="s">
        <v>122</v>
      </c>
      <c r="V121" s="13" t="s">
        <v>191</v>
      </c>
      <c r="W121" s="13" t="s">
        <v>186</v>
      </c>
      <c r="X121" s="138">
        <v>2.4847979125661208</v>
      </c>
      <c r="Y121" s="24"/>
      <c r="Z121" s="24"/>
      <c r="AA121" s="10"/>
      <c r="AB121" s="10"/>
      <c r="AC121" s="13" t="s">
        <v>124</v>
      </c>
      <c r="AD121" s="13" t="s">
        <v>191</v>
      </c>
      <c r="AE121" s="13" t="s">
        <v>186</v>
      </c>
      <c r="AF121" s="138">
        <v>6.8930068981753106E-2</v>
      </c>
    </row>
    <row r="122" spans="12:32" ht="13.2" x14ac:dyDescent="0.25">
      <c r="U122" s="13" t="s">
        <v>122</v>
      </c>
      <c r="V122" s="13" t="s">
        <v>185</v>
      </c>
      <c r="W122" s="13" t="s">
        <v>186</v>
      </c>
      <c r="X122" s="138">
        <v>4.5500484560989021</v>
      </c>
      <c r="Y122" s="24"/>
      <c r="Z122" s="24"/>
      <c r="AA122" s="10"/>
      <c r="AB122" s="154"/>
      <c r="AC122" s="13" t="s">
        <v>124</v>
      </c>
      <c r="AD122" s="13" t="s">
        <v>185</v>
      </c>
      <c r="AE122" s="13" t="s">
        <v>186</v>
      </c>
      <c r="AF122" s="138">
        <v>9.2124796136262399E-2</v>
      </c>
    </row>
    <row r="123" spans="12:32" ht="13.2" x14ac:dyDescent="0.25">
      <c r="M123" s="12" t="s">
        <v>111</v>
      </c>
      <c r="N123" s="12" t="s">
        <v>173</v>
      </c>
      <c r="O123" s="12" t="s">
        <v>174</v>
      </c>
      <c r="P123" s="12" t="s">
        <v>175</v>
      </c>
      <c r="U123" s="13" t="s">
        <v>122</v>
      </c>
      <c r="V123" s="13" t="s">
        <v>185</v>
      </c>
      <c r="W123" s="13" t="s">
        <v>186</v>
      </c>
      <c r="X123" s="138">
        <v>0.54999679805851354</v>
      </c>
      <c r="Y123" s="24"/>
      <c r="Z123" s="24"/>
      <c r="AA123" s="10"/>
      <c r="AB123" s="10"/>
      <c r="AC123" s="13" t="s">
        <v>124</v>
      </c>
      <c r="AD123" s="13" t="s">
        <v>191</v>
      </c>
      <c r="AE123" s="13" t="s">
        <v>186</v>
      </c>
      <c r="AF123" s="138">
        <v>1.1885358376411264E-2</v>
      </c>
    </row>
    <row r="124" spans="12:32" ht="13.2" x14ac:dyDescent="0.25">
      <c r="M124" s="9" t="s">
        <v>123</v>
      </c>
      <c r="N124" s="9" t="s">
        <v>177</v>
      </c>
      <c r="O124" s="13" t="s">
        <v>177</v>
      </c>
      <c r="P124" s="9">
        <v>7.1807159921104549E-2</v>
      </c>
      <c r="U124" s="13" t="s">
        <v>122</v>
      </c>
      <c r="V124" s="13" t="s">
        <v>191</v>
      </c>
      <c r="W124" s="13" t="s">
        <v>186</v>
      </c>
      <c r="X124" s="138">
        <v>2.3386780349472858</v>
      </c>
      <c r="Y124" s="24"/>
      <c r="Z124" s="24"/>
      <c r="AA124" s="10"/>
      <c r="AB124" s="10"/>
      <c r="AC124" s="13" t="s">
        <v>124</v>
      </c>
      <c r="AD124" s="13" t="s">
        <v>185</v>
      </c>
      <c r="AE124" s="13" t="s">
        <v>186</v>
      </c>
      <c r="AF124" s="138">
        <v>4.18619077968038E-2</v>
      </c>
    </row>
    <row r="125" spans="12:32" ht="13.2" x14ac:dyDescent="0.25">
      <c r="M125" s="9" t="s">
        <v>123</v>
      </c>
      <c r="N125" s="9" t="s">
        <v>177</v>
      </c>
      <c r="O125" s="13" t="s">
        <v>177</v>
      </c>
      <c r="P125" s="9">
        <v>9.271865767130209E-3</v>
      </c>
      <c r="U125" s="13" t="s">
        <v>122</v>
      </c>
      <c r="V125" s="13" t="s">
        <v>185</v>
      </c>
      <c r="W125" s="13" t="s">
        <v>186</v>
      </c>
      <c r="X125" s="138">
        <v>1.6082722929799096</v>
      </c>
      <c r="Y125" s="24"/>
      <c r="Z125" s="21"/>
      <c r="AA125" s="10"/>
      <c r="AB125" s="10"/>
      <c r="AC125" s="13" t="s">
        <v>124</v>
      </c>
      <c r="AD125" s="13" t="s">
        <v>185</v>
      </c>
      <c r="AE125" s="13" t="s">
        <v>186</v>
      </c>
      <c r="AF125" s="138">
        <v>0.10420469723176422</v>
      </c>
    </row>
    <row r="126" spans="12:32" ht="13.2" x14ac:dyDescent="0.25">
      <c r="M126" s="9" t="s">
        <v>123</v>
      </c>
      <c r="N126" s="9" t="s">
        <v>203</v>
      </c>
      <c r="O126" s="13" t="s">
        <v>177</v>
      </c>
      <c r="P126" s="9">
        <v>2.8016485709035345E-2</v>
      </c>
      <c r="U126" s="13" t="s">
        <v>122</v>
      </c>
      <c r="V126" s="13" t="s">
        <v>185</v>
      </c>
      <c r="W126" s="13" t="s">
        <v>186</v>
      </c>
      <c r="X126" s="138">
        <v>5.9626150482544773</v>
      </c>
      <c r="Y126" s="24"/>
      <c r="Z126" s="24"/>
      <c r="AA126" s="10"/>
      <c r="AB126" s="10"/>
      <c r="AC126" s="13"/>
      <c r="AD126" s="13"/>
      <c r="AE126" s="13"/>
      <c r="AF126" s="138"/>
    </row>
    <row r="127" spans="12:32" ht="13.2" x14ac:dyDescent="0.25">
      <c r="M127" s="9" t="s">
        <v>123</v>
      </c>
      <c r="N127" s="9" t="s">
        <v>185</v>
      </c>
      <c r="O127" s="13" t="s">
        <v>186</v>
      </c>
      <c r="P127" s="9">
        <v>8.3622330886197638E-2</v>
      </c>
      <c r="U127" s="13" t="s">
        <v>122</v>
      </c>
      <c r="V127" s="13" t="s">
        <v>191</v>
      </c>
      <c r="W127" s="13" t="s">
        <v>186</v>
      </c>
      <c r="X127" s="138">
        <v>0.95358634422371535</v>
      </c>
      <c r="Y127" s="24"/>
      <c r="Z127" s="24"/>
      <c r="AA127" s="10"/>
      <c r="AB127" s="10"/>
      <c r="AC127" s="59" t="s">
        <v>652</v>
      </c>
      <c r="AD127" s="13"/>
      <c r="AE127" s="13"/>
      <c r="AF127" s="138"/>
    </row>
    <row r="128" spans="12:32" ht="13.2" x14ac:dyDescent="0.25">
      <c r="M128" s="9" t="s">
        <v>123</v>
      </c>
      <c r="N128" s="9" t="s">
        <v>185</v>
      </c>
      <c r="O128" s="13" t="s">
        <v>186</v>
      </c>
      <c r="P128" s="9">
        <v>0.13559231032652311</v>
      </c>
      <c r="U128" s="13" t="s">
        <v>122</v>
      </c>
      <c r="V128" s="13" t="s">
        <v>185</v>
      </c>
      <c r="W128" s="13" t="s">
        <v>186</v>
      </c>
      <c r="X128" s="138">
        <v>0.64003614434510669</v>
      </c>
      <c r="Y128" s="24"/>
      <c r="Z128" s="24"/>
      <c r="AA128" s="10"/>
      <c r="AB128" s="10"/>
      <c r="AC128" s="94" t="s">
        <v>653</v>
      </c>
      <c r="AD128" s="13"/>
      <c r="AE128" s="13"/>
      <c r="AF128" s="138"/>
    </row>
    <row r="129" spans="13:32" ht="13.2" x14ac:dyDescent="0.25">
      <c r="M129" s="9" t="s">
        <v>123</v>
      </c>
      <c r="N129" s="9" t="s">
        <v>191</v>
      </c>
      <c r="O129" s="13" t="s">
        <v>186</v>
      </c>
      <c r="P129" s="9">
        <v>6.9042436390653508E-2</v>
      </c>
      <c r="U129" s="13" t="s">
        <v>122</v>
      </c>
      <c r="V129" s="13" t="s">
        <v>191</v>
      </c>
      <c r="W129" s="13" t="s">
        <v>186</v>
      </c>
      <c r="X129" s="138">
        <v>0.82459025346886916</v>
      </c>
      <c r="Y129" s="24"/>
      <c r="Z129" s="24"/>
      <c r="AA129" s="10"/>
      <c r="AB129" s="10"/>
      <c r="AC129" s="94" t="s">
        <v>243</v>
      </c>
      <c r="AD129" s="13"/>
      <c r="AE129" s="13"/>
      <c r="AF129" s="138"/>
    </row>
    <row r="130" spans="13:32" ht="13.2" x14ac:dyDescent="0.25">
      <c r="M130" s="9" t="s">
        <v>123</v>
      </c>
      <c r="N130" s="9" t="s">
        <v>185</v>
      </c>
      <c r="O130" s="13" t="s">
        <v>186</v>
      </c>
      <c r="P130" s="9">
        <v>9.4501129702615969E-2</v>
      </c>
      <c r="U130" s="13"/>
      <c r="V130" s="13"/>
      <c r="W130" s="13"/>
      <c r="X130" s="138"/>
      <c r="Y130" s="24"/>
      <c r="Z130" s="24"/>
      <c r="AA130" s="10"/>
      <c r="AB130" s="10"/>
      <c r="AC130" s="94" t="s">
        <v>244</v>
      </c>
      <c r="AD130" s="13"/>
      <c r="AE130" s="13"/>
      <c r="AF130" s="138"/>
    </row>
    <row r="131" spans="13:32" ht="13.2" x14ac:dyDescent="0.25">
      <c r="M131" s="9" t="s">
        <v>123</v>
      </c>
      <c r="N131" s="9" t="s">
        <v>185</v>
      </c>
      <c r="O131" s="13" t="s">
        <v>196</v>
      </c>
      <c r="P131" s="9">
        <v>6.2831574512532504E-2</v>
      </c>
      <c r="U131" s="59" t="s">
        <v>647</v>
      </c>
      <c r="V131" s="13"/>
      <c r="W131" s="13"/>
      <c r="X131" s="138"/>
      <c r="Y131" s="24"/>
      <c r="Z131" s="24"/>
      <c r="AA131" s="10"/>
      <c r="AB131" s="10"/>
      <c r="AC131" s="94" t="s">
        <v>655</v>
      </c>
      <c r="AD131" s="13"/>
      <c r="AE131" s="13"/>
      <c r="AF131" s="138"/>
    </row>
    <row r="132" spans="13:32" ht="13.2" x14ac:dyDescent="0.25">
      <c r="M132" s="9" t="s">
        <v>123</v>
      </c>
      <c r="N132" s="9" t="s">
        <v>185</v>
      </c>
      <c r="O132" s="13" t="s">
        <v>196</v>
      </c>
      <c r="P132" s="9">
        <v>4.8822620238203468E-2</v>
      </c>
      <c r="U132" s="94" t="s">
        <v>648</v>
      </c>
      <c r="V132" s="13"/>
      <c r="W132" s="13"/>
      <c r="X132" s="138"/>
      <c r="Y132" s="24"/>
      <c r="Z132" s="24"/>
      <c r="AA132" s="10"/>
      <c r="AB132" s="10"/>
      <c r="AC132" s="94" t="s">
        <v>656</v>
      </c>
      <c r="AD132" s="13"/>
      <c r="AE132" s="13"/>
      <c r="AF132" s="138"/>
    </row>
    <row r="133" spans="13:32" ht="13.2" x14ac:dyDescent="0.25">
      <c r="M133" s="9" t="s">
        <v>0</v>
      </c>
      <c r="N133" s="9" t="s">
        <v>177</v>
      </c>
      <c r="O133" s="13" t="s">
        <v>177</v>
      </c>
      <c r="P133" s="9">
        <v>4.1767249927235168</v>
      </c>
      <c r="U133" s="94" t="s">
        <v>243</v>
      </c>
      <c r="V133" s="13"/>
      <c r="W133" s="13"/>
      <c r="X133" s="138"/>
      <c r="Y133" s="24"/>
      <c r="Z133" s="24"/>
      <c r="AA133" s="10"/>
      <c r="AB133" s="10"/>
      <c r="AC133" s="94" t="s">
        <v>631</v>
      </c>
      <c r="AD133" s="13"/>
      <c r="AE133" s="13"/>
      <c r="AF133" s="138"/>
    </row>
    <row r="134" spans="13:32" ht="13.2" x14ac:dyDescent="0.25">
      <c r="M134" s="9" t="s">
        <v>0</v>
      </c>
      <c r="N134" s="9" t="s">
        <v>177</v>
      </c>
      <c r="O134" s="13" t="s">
        <v>177</v>
      </c>
      <c r="P134" s="9">
        <v>4.4428897305672717</v>
      </c>
      <c r="U134" s="94" t="s">
        <v>244</v>
      </c>
      <c r="V134" s="13"/>
      <c r="W134" s="13"/>
      <c r="X134" s="138"/>
      <c r="Y134" s="24"/>
      <c r="Z134" s="24"/>
      <c r="AA134" s="10"/>
      <c r="AB134" s="10"/>
      <c r="AC134" s="94" t="s">
        <v>254</v>
      </c>
      <c r="AD134" s="13"/>
      <c r="AE134" s="13"/>
      <c r="AF134" s="138"/>
    </row>
    <row r="135" spans="13:32" ht="13.2" x14ac:dyDescent="0.25">
      <c r="M135" s="9" t="s">
        <v>0</v>
      </c>
      <c r="N135" s="9" t="s">
        <v>177</v>
      </c>
      <c r="O135" s="13" t="s">
        <v>177</v>
      </c>
      <c r="P135" s="9">
        <v>2.6536595023407723</v>
      </c>
      <c r="U135" s="94" t="s">
        <v>649</v>
      </c>
      <c r="V135" s="13"/>
      <c r="W135" s="13"/>
      <c r="X135" s="138"/>
      <c r="Y135" s="24"/>
      <c r="Z135" s="24"/>
      <c r="AA135" s="10"/>
      <c r="AB135" s="10"/>
      <c r="AC135" s="94" t="s">
        <v>632</v>
      </c>
      <c r="AD135" s="13"/>
      <c r="AE135" s="13"/>
      <c r="AF135" s="138"/>
    </row>
    <row r="136" spans="13:32" ht="13.2" x14ac:dyDescent="0.25">
      <c r="M136" s="9" t="s">
        <v>0</v>
      </c>
      <c r="N136" s="9" t="s">
        <v>177</v>
      </c>
      <c r="O136" s="13" t="s">
        <v>177</v>
      </c>
      <c r="P136" s="9">
        <v>0.61876383866775331</v>
      </c>
      <c r="U136" s="94" t="s">
        <v>650</v>
      </c>
      <c r="V136" s="13"/>
      <c r="W136" s="13"/>
      <c r="X136" s="138"/>
      <c r="Y136" s="24"/>
      <c r="Z136" s="24"/>
      <c r="AA136" s="10"/>
      <c r="AB136" s="10"/>
      <c r="AC136" s="94" t="s">
        <v>658</v>
      </c>
      <c r="AD136" s="13"/>
      <c r="AE136" s="13"/>
      <c r="AF136" s="138"/>
    </row>
    <row r="137" spans="13:32" ht="13.2" x14ac:dyDescent="0.25">
      <c r="M137" s="9" t="s">
        <v>0</v>
      </c>
      <c r="N137" s="9" t="s">
        <v>177</v>
      </c>
      <c r="O137" s="13" t="s">
        <v>177</v>
      </c>
      <c r="P137" s="9">
        <v>1.149210581662587</v>
      </c>
      <c r="U137" s="94" t="s">
        <v>623</v>
      </c>
      <c r="V137" s="13"/>
      <c r="W137" s="13"/>
      <c r="X137" s="138"/>
      <c r="Y137" s="24"/>
      <c r="Z137" s="24"/>
      <c r="AA137" s="10"/>
      <c r="AB137" s="10"/>
      <c r="AC137" s="95"/>
      <c r="AD137" s="13"/>
      <c r="AE137" s="13"/>
      <c r="AF137" s="138"/>
    </row>
    <row r="138" spans="13:32" ht="13.2" x14ac:dyDescent="0.25">
      <c r="M138" s="9" t="s">
        <v>0</v>
      </c>
      <c r="N138" s="9" t="s">
        <v>177</v>
      </c>
      <c r="O138" s="13" t="s">
        <v>177</v>
      </c>
      <c r="P138" s="9">
        <v>2.3835146453605147</v>
      </c>
      <c r="U138" s="94" t="s">
        <v>624</v>
      </c>
      <c r="V138" s="13"/>
      <c r="W138" s="13"/>
      <c r="X138" s="138"/>
      <c r="Y138" s="24"/>
      <c r="Z138" s="24"/>
      <c r="AA138" s="10"/>
      <c r="AB138" s="10"/>
      <c r="AC138" s="94" t="s">
        <v>286</v>
      </c>
      <c r="AD138" s="13"/>
      <c r="AE138" s="13"/>
      <c r="AF138" s="138"/>
    </row>
    <row r="139" spans="13:32" ht="13.2" x14ac:dyDescent="0.25">
      <c r="M139" s="9" t="s">
        <v>0</v>
      </c>
      <c r="N139" s="9" t="s">
        <v>185</v>
      </c>
      <c r="O139" s="13" t="s">
        <v>186</v>
      </c>
      <c r="P139" s="9">
        <v>1.0031530372565538</v>
      </c>
      <c r="U139" s="94" t="s">
        <v>625</v>
      </c>
      <c r="V139" s="13"/>
      <c r="W139" s="13"/>
      <c r="X139" s="138"/>
      <c r="Y139" s="24"/>
      <c r="Z139" s="24"/>
      <c r="AA139" s="10"/>
      <c r="AB139" s="10"/>
      <c r="AC139" s="95"/>
      <c r="AD139" s="13"/>
      <c r="AE139" s="13"/>
      <c r="AF139" s="138"/>
    </row>
    <row r="140" spans="13:32" ht="13.2" x14ac:dyDescent="0.25">
      <c r="M140" s="9" t="s">
        <v>0</v>
      </c>
      <c r="N140" s="9" t="s">
        <v>185</v>
      </c>
      <c r="O140" s="13" t="s">
        <v>186</v>
      </c>
      <c r="P140" s="9">
        <v>2.7294043339053218</v>
      </c>
      <c r="U140" s="94" t="s">
        <v>651</v>
      </c>
      <c r="V140" s="13"/>
      <c r="W140" s="13"/>
      <c r="X140" s="138"/>
      <c r="Y140" s="24"/>
      <c r="Z140" s="24"/>
      <c r="AA140" s="10"/>
      <c r="AB140" s="10"/>
      <c r="AC140" s="94" t="s">
        <v>636</v>
      </c>
      <c r="AD140" s="13"/>
      <c r="AE140" s="13"/>
      <c r="AF140" s="138"/>
    </row>
    <row r="141" spans="13:32" ht="14.4" x14ac:dyDescent="0.25">
      <c r="M141" s="9" t="s">
        <v>0</v>
      </c>
      <c r="N141" s="9" t="s">
        <v>191</v>
      </c>
      <c r="O141" s="13" t="s">
        <v>186</v>
      </c>
      <c r="P141" s="9">
        <v>1.2693711869383029</v>
      </c>
      <c r="U141" s="95"/>
      <c r="V141" s="13"/>
      <c r="W141" s="13"/>
      <c r="X141" s="138"/>
      <c r="Y141" s="24"/>
      <c r="Z141" s="24"/>
      <c r="AA141" s="10"/>
      <c r="AB141" s="10"/>
      <c r="AC141" s="93" t="s">
        <v>659</v>
      </c>
      <c r="AD141" s="13"/>
      <c r="AE141" s="13"/>
      <c r="AF141" s="138"/>
    </row>
    <row r="142" spans="13:32" ht="13.2" x14ac:dyDescent="0.25">
      <c r="M142" s="9" t="s">
        <v>0</v>
      </c>
      <c r="N142" s="9" t="s">
        <v>185</v>
      </c>
      <c r="O142" s="13" t="s">
        <v>186</v>
      </c>
      <c r="P142" s="9">
        <v>6.0719346296599728</v>
      </c>
      <c r="U142" s="94" t="s">
        <v>282</v>
      </c>
      <c r="V142" s="13"/>
      <c r="W142" s="13"/>
      <c r="X142" s="138"/>
      <c r="Y142" s="24"/>
      <c r="Z142" s="24"/>
      <c r="AA142" s="10"/>
      <c r="AB142" s="10"/>
      <c r="AC142" s="94" t="s">
        <v>283</v>
      </c>
      <c r="AD142" s="13"/>
      <c r="AE142" s="13"/>
      <c r="AF142" s="138"/>
    </row>
    <row r="143" spans="13:32" ht="13.2" x14ac:dyDescent="0.25">
      <c r="M143" s="9" t="s">
        <v>0</v>
      </c>
      <c r="N143" s="9" t="s">
        <v>185</v>
      </c>
      <c r="O143" s="13" t="s">
        <v>186</v>
      </c>
      <c r="P143" s="9">
        <v>1.8460135434716602</v>
      </c>
      <c r="U143" s="95"/>
      <c r="V143" s="13"/>
      <c r="W143" s="13"/>
      <c r="X143" s="138"/>
      <c r="Y143" s="24"/>
      <c r="Z143" s="24"/>
      <c r="AA143" s="10"/>
      <c r="AB143" s="10"/>
      <c r="AC143" s="95"/>
      <c r="AD143" s="13"/>
      <c r="AE143" s="13"/>
      <c r="AF143" s="138"/>
    </row>
    <row r="144" spans="13:32" ht="13.2" x14ac:dyDescent="0.25">
      <c r="M144" s="9" t="s">
        <v>0</v>
      </c>
      <c r="N144" s="9" t="s">
        <v>191</v>
      </c>
      <c r="O144" s="13" t="s">
        <v>186</v>
      </c>
      <c r="P144" s="9">
        <v>1.2270912821235589</v>
      </c>
      <c r="U144" s="94" t="s">
        <v>628</v>
      </c>
      <c r="V144" s="13"/>
      <c r="W144" s="13"/>
      <c r="X144" s="138"/>
      <c r="Y144" s="24"/>
      <c r="Z144" s="24"/>
      <c r="AA144" s="10"/>
      <c r="AB144" s="10"/>
      <c r="AC144" s="94" t="s">
        <v>264</v>
      </c>
      <c r="AD144" s="13"/>
      <c r="AE144" s="13"/>
      <c r="AF144" s="138"/>
    </row>
    <row r="145" spans="13:32" ht="14.4" x14ac:dyDescent="0.25">
      <c r="M145" s="9" t="s">
        <v>0</v>
      </c>
      <c r="N145" s="9" t="s">
        <v>185</v>
      </c>
      <c r="O145" s="13" t="s">
        <v>186</v>
      </c>
      <c r="P145" s="9">
        <v>0.4830166692371391</v>
      </c>
      <c r="U145" s="92" t="s">
        <v>654</v>
      </c>
      <c r="V145" s="13"/>
      <c r="W145" s="13"/>
      <c r="X145" s="138"/>
      <c r="Y145" s="24"/>
      <c r="Z145" s="24"/>
      <c r="AA145" s="10"/>
      <c r="AB145" s="10"/>
      <c r="AC145" s="13"/>
      <c r="AD145" s="13"/>
      <c r="AE145" s="13"/>
      <c r="AF145" s="138"/>
    </row>
    <row r="146" spans="13:32" ht="13.2" x14ac:dyDescent="0.25">
      <c r="M146" s="9" t="s">
        <v>0</v>
      </c>
      <c r="N146" s="9" t="s">
        <v>191</v>
      </c>
      <c r="O146" s="13" t="s">
        <v>186</v>
      </c>
      <c r="P146" s="9">
        <v>2.4346724163039548</v>
      </c>
      <c r="U146" s="94" t="s">
        <v>283</v>
      </c>
      <c r="V146" s="13"/>
      <c r="W146" s="13"/>
      <c r="X146" s="138"/>
      <c r="Y146" s="24"/>
      <c r="Z146" s="24"/>
      <c r="AA146" s="10"/>
      <c r="AB146" s="10"/>
      <c r="AC146" s="12" t="s">
        <v>111</v>
      </c>
      <c r="AD146" s="12" t="s">
        <v>173</v>
      </c>
      <c r="AE146" s="12" t="s">
        <v>174</v>
      </c>
      <c r="AF146" s="133" t="s">
        <v>502</v>
      </c>
    </row>
    <row r="147" spans="13:32" ht="13.2" x14ac:dyDescent="0.25">
      <c r="M147" s="9" t="s">
        <v>0</v>
      </c>
      <c r="N147" s="9" t="s">
        <v>191</v>
      </c>
      <c r="O147" s="13" t="s">
        <v>186</v>
      </c>
      <c r="P147" s="9">
        <v>2.6185251062527843</v>
      </c>
      <c r="U147" s="95"/>
      <c r="V147" s="13"/>
      <c r="W147" s="13"/>
      <c r="X147" s="138"/>
      <c r="Y147" s="24"/>
      <c r="Z147" s="24"/>
      <c r="AA147" s="10"/>
      <c r="AB147" s="10"/>
      <c r="AC147" s="91" t="s">
        <v>123</v>
      </c>
      <c r="AD147" s="13" t="s">
        <v>177</v>
      </c>
      <c r="AE147" s="13" t="s">
        <v>177</v>
      </c>
      <c r="AF147" s="138">
        <v>7.1807159921104549E-2</v>
      </c>
    </row>
    <row r="148" spans="13:32" ht="13.2" x14ac:dyDescent="0.25">
      <c r="M148" s="9" t="s">
        <v>0</v>
      </c>
      <c r="N148" s="9" t="s">
        <v>185</v>
      </c>
      <c r="O148" s="13" t="s">
        <v>186</v>
      </c>
      <c r="P148" s="9">
        <v>6.6816268586008878</v>
      </c>
      <c r="U148" s="94" t="s">
        <v>284</v>
      </c>
      <c r="V148" s="13"/>
      <c r="W148" s="13"/>
      <c r="X148" s="138"/>
      <c r="Y148" s="24"/>
      <c r="Z148" s="24"/>
      <c r="AA148" s="10"/>
      <c r="AB148" s="10"/>
      <c r="AC148" s="91" t="s">
        <v>123</v>
      </c>
      <c r="AD148" s="13" t="s">
        <v>177</v>
      </c>
      <c r="AE148" s="13" t="s">
        <v>177</v>
      </c>
      <c r="AF148" s="138">
        <v>9.271865767130209E-3</v>
      </c>
    </row>
    <row r="149" spans="13:32" ht="13.2" x14ac:dyDescent="0.25">
      <c r="M149" s="9" t="s">
        <v>0</v>
      </c>
      <c r="N149" s="9" t="s">
        <v>185</v>
      </c>
      <c r="O149" s="13" t="s">
        <v>196</v>
      </c>
      <c r="P149" s="9">
        <v>5.9150341336614858</v>
      </c>
      <c r="U149" s="94" t="s">
        <v>657</v>
      </c>
      <c r="V149" s="13"/>
      <c r="W149" s="13"/>
      <c r="X149" s="138"/>
      <c r="Y149" s="24"/>
      <c r="Z149" s="24"/>
      <c r="AA149" s="10"/>
      <c r="AB149" s="10"/>
      <c r="AC149" s="91" t="s">
        <v>123</v>
      </c>
      <c r="AD149" s="13" t="s">
        <v>177</v>
      </c>
      <c r="AE149" s="13" t="s">
        <v>177</v>
      </c>
      <c r="AF149" s="138">
        <v>2.8016485709035345E-2</v>
      </c>
    </row>
    <row r="150" spans="13:32" ht="13.2" x14ac:dyDescent="0.25">
      <c r="M150" s="9" t="s">
        <v>0</v>
      </c>
      <c r="N150" s="9" t="s">
        <v>185</v>
      </c>
      <c r="O150" s="13" t="s">
        <v>196</v>
      </c>
      <c r="P150" s="9">
        <v>0.87410330620010823</v>
      </c>
      <c r="U150" s="94" t="s">
        <v>285</v>
      </c>
      <c r="V150" s="13"/>
      <c r="W150" s="13"/>
      <c r="X150" s="138"/>
      <c r="Y150" s="24"/>
      <c r="Z150" s="24"/>
      <c r="AA150" s="10"/>
      <c r="AB150" s="10"/>
      <c r="AC150" s="91" t="s">
        <v>123</v>
      </c>
      <c r="AD150" s="91" t="s">
        <v>185</v>
      </c>
      <c r="AE150" s="13" t="s">
        <v>186</v>
      </c>
      <c r="AF150" s="138">
        <v>8.3622330886197638E-2</v>
      </c>
    </row>
    <row r="151" spans="13:32" ht="13.2" x14ac:dyDescent="0.25">
      <c r="M151" s="9" t="s">
        <v>0</v>
      </c>
      <c r="N151" s="9" t="s">
        <v>185</v>
      </c>
      <c r="O151" s="13" t="s">
        <v>196</v>
      </c>
      <c r="P151" s="9">
        <v>1.0108767265641245</v>
      </c>
      <c r="U151" s="94" t="s">
        <v>264</v>
      </c>
      <c r="V151" s="141"/>
      <c r="W151" s="13"/>
      <c r="X151" s="138"/>
      <c r="Y151" s="24"/>
      <c r="Z151" s="24"/>
      <c r="AA151" s="10"/>
      <c r="AB151" s="10"/>
      <c r="AC151" s="13" t="s">
        <v>123</v>
      </c>
      <c r="AD151" s="47" t="s">
        <v>185</v>
      </c>
      <c r="AE151" s="13" t="s">
        <v>186</v>
      </c>
      <c r="AF151" s="138">
        <v>0.13559231032652311</v>
      </c>
    </row>
    <row r="152" spans="13:32" ht="13.2" x14ac:dyDescent="0.25">
      <c r="M152" s="9" t="s">
        <v>0</v>
      </c>
      <c r="N152" s="9" t="s">
        <v>185</v>
      </c>
      <c r="O152" s="13" t="s">
        <v>196</v>
      </c>
      <c r="P152" s="9">
        <v>4.0197254693338085</v>
      </c>
      <c r="U152" s="24"/>
      <c r="V152" s="24"/>
      <c r="W152" s="24"/>
      <c r="X152" s="24"/>
      <c r="Y152" s="24"/>
      <c r="Z152" s="24"/>
      <c r="AA152" s="10"/>
      <c r="AB152" s="10"/>
      <c r="AC152" s="13" t="s">
        <v>123</v>
      </c>
      <c r="AD152" s="13" t="s">
        <v>191</v>
      </c>
      <c r="AE152" s="13" t="s">
        <v>186</v>
      </c>
      <c r="AF152" s="138">
        <v>6.7432374197941361E-2</v>
      </c>
    </row>
    <row r="153" spans="13:32" ht="13.2" x14ac:dyDescent="0.25">
      <c r="M153" s="9" t="s">
        <v>0</v>
      </c>
      <c r="N153" s="9" t="s">
        <v>185</v>
      </c>
      <c r="O153" s="13" t="s">
        <v>196</v>
      </c>
      <c r="P153" s="9">
        <v>1.3608243129334099</v>
      </c>
      <c r="U153" s="12" t="s">
        <v>111</v>
      </c>
      <c r="V153" s="12" t="s">
        <v>173</v>
      </c>
      <c r="W153" s="12" t="s">
        <v>174</v>
      </c>
      <c r="X153" s="133" t="s">
        <v>621</v>
      </c>
      <c r="Y153" s="24"/>
      <c r="Z153" s="24"/>
      <c r="AA153" s="10"/>
      <c r="AB153" s="10"/>
      <c r="AC153" s="13" t="s">
        <v>123</v>
      </c>
      <c r="AD153" s="13" t="s">
        <v>185</v>
      </c>
      <c r="AE153" s="13" t="s">
        <v>186</v>
      </c>
      <c r="AF153" s="138">
        <v>9.0869310001499962E-2</v>
      </c>
    </row>
    <row r="154" spans="13:32" ht="13.2" x14ac:dyDescent="0.25">
      <c r="M154" s="9" t="s">
        <v>0</v>
      </c>
      <c r="N154" s="9" t="s">
        <v>185</v>
      </c>
      <c r="O154" s="13" t="s">
        <v>196</v>
      </c>
      <c r="P154" s="9">
        <v>2.7619225193446031</v>
      </c>
      <c r="U154" s="91" t="s">
        <v>123</v>
      </c>
      <c r="V154" s="13" t="s">
        <v>177</v>
      </c>
      <c r="W154" s="13" t="s">
        <v>177</v>
      </c>
      <c r="X154" s="138">
        <v>0</v>
      </c>
      <c r="Y154" s="24"/>
      <c r="Z154" s="24"/>
      <c r="AA154" s="10"/>
      <c r="AB154" s="10"/>
      <c r="AC154" s="91" t="s">
        <v>123</v>
      </c>
      <c r="AD154" s="91" t="s">
        <v>185</v>
      </c>
      <c r="AE154" s="13" t="s">
        <v>196</v>
      </c>
      <c r="AF154" s="138">
        <v>6.1912623302678833E-2</v>
      </c>
    </row>
    <row r="155" spans="13:32" ht="13.2" x14ac:dyDescent="0.25">
      <c r="U155" s="91" t="s">
        <v>123</v>
      </c>
      <c r="V155" s="13" t="s">
        <v>177</v>
      </c>
      <c r="W155" s="13" t="s">
        <v>177</v>
      </c>
      <c r="X155" s="138">
        <v>0</v>
      </c>
      <c r="Y155" s="24"/>
      <c r="Z155" s="24"/>
      <c r="AA155" s="10"/>
      <c r="AB155" s="10"/>
      <c r="AC155" s="13" t="s">
        <v>123</v>
      </c>
      <c r="AD155" s="13" t="s">
        <v>185</v>
      </c>
      <c r="AE155" s="13" t="s">
        <v>196</v>
      </c>
      <c r="AF155" s="138">
        <v>4.8822620238203468E-2</v>
      </c>
    </row>
    <row r="156" spans="13:32" ht="13.2" x14ac:dyDescent="0.25">
      <c r="M156" s="16" t="s">
        <v>287</v>
      </c>
      <c r="U156" s="91" t="s">
        <v>123</v>
      </c>
      <c r="V156" s="13" t="s">
        <v>177</v>
      </c>
      <c r="W156" s="13" t="s">
        <v>177</v>
      </c>
      <c r="X156" s="138">
        <v>0</v>
      </c>
      <c r="Y156" s="24"/>
      <c r="Z156" s="24"/>
      <c r="AA156" s="10"/>
      <c r="AB156" s="10"/>
      <c r="AC156" s="13" t="s">
        <v>122</v>
      </c>
      <c r="AD156" s="13" t="s">
        <v>177</v>
      </c>
      <c r="AE156" s="13" t="s">
        <v>177</v>
      </c>
      <c r="AF156" s="138">
        <v>0.16406195150231556</v>
      </c>
    </row>
    <row r="157" spans="13:32" ht="13.2" x14ac:dyDescent="0.25">
      <c r="M157" s="16" t="s">
        <v>243</v>
      </c>
      <c r="U157" s="91" t="s">
        <v>123</v>
      </c>
      <c r="V157" s="91" t="s">
        <v>185</v>
      </c>
      <c r="W157" s="13" t="s">
        <v>186</v>
      </c>
      <c r="X157" s="138">
        <v>0</v>
      </c>
      <c r="Y157" s="24"/>
      <c r="Z157" s="24"/>
      <c r="AA157" s="10"/>
      <c r="AB157" s="10"/>
      <c r="AC157" s="13" t="s">
        <v>122</v>
      </c>
      <c r="AD157" s="13" t="s">
        <v>177</v>
      </c>
      <c r="AE157" s="13" t="s">
        <v>177</v>
      </c>
      <c r="AF157" s="138">
        <v>0.27657921576286265</v>
      </c>
    </row>
    <row r="158" spans="13:32" ht="13.2" x14ac:dyDescent="0.25">
      <c r="M158" s="16" t="s">
        <v>244</v>
      </c>
      <c r="U158" s="13" t="s">
        <v>123</v>
      </c>
      <c r="V158" s="47" t="s">
        <v>185</v>
      </c>
      <c r="W158" s="13" t="s">
        <v>186</v>
      </c>
      <c r="X158" s="138">
        <v>0</v>
      </c>
      <c r="Y158" s="24"/>
      <c r="Z158" s="24"/>
      <c r="AA158" s="10"/>
      <c r="AB158" s="10"/>
      <c r="AC158" s="13" t="s">
        <v>122</v>
      </c>
      <c r="AD158" s="13" t="s">
        <v>177</v>
      </c>
      <c r="AE158" s="13" t="s">
        <v>177</v>
      </c>
      <c r="AF158" s="138">
        <v>0.56575901706054543</v>
      </c>
    </row>
    <row r="159" spans="13:32" ht="13.2" x14ac:dyDescent="0.25">
      <c r="M159" s="14" t="s">
        <v>288</v>
      </c>
      <c r="U159" s="13" t="s">
        <v>123</v>
      </c>
      <c r="V159" s="13" t="s">
        <v>191</v>
      </c>
      <c r="W159" s="13" t="s">
        <v>186</v>
      </c>
      <c r="X159" s="138">
        <v>1.6100621927121485E-3</v>
      </c>
      <c r="Y159" s="24"/>
      <c r="Z159" s="24"/>
      <c r="AA159" s="10"/>
      <c r="AB159" s="10"/>
      <c r="AC159" s="13" t="s">
        <v>122</v>
      </c>
      <c r="AD159" s="13" t="s">
        <v>177</v>
      </c>
      <c r="AE159" s="13" t="s">
        <v>177</v>
      </c>
      <c r="AF159" s="138">
        <v>0.27620987683851694</v>
      </c>
    </row>
    <row r="160" spans="13:32" ht="13.2" x14ac:dyDescent="0.25">
      <c r="M160" s="14" t="s">
        <v>289</v>
      </c>
      <c r="U160" s="13" t="s">
        <v>123</v>
      </c>
      <c r="V160" s="13" t="s">
        <v>185</v>
      </c>
      <c r="W160" s="13" t="s">
        <v>186</v>
      </c>
      <c r="X160" s="138">
        <v>3.6318197011160026E-3</v>
      </c>
      <c r="Y160" s="24"/>
      <c r="Z160" s="24"/>
      <c r="AA160" s="10"/>
      <c r="AB160" s="10"/>
      <c r="AC160" s="13" t="s">
        <v>122</v>
      </c>
      <c r="AD160" s="13" t="s">
        <v>191</v>
      </c>
      <c r="AE160" s="13" t="s">
        <v>196</v>
      </c>
      <c r="AF160" s="138">
        <v>0.43978795983470026</v>
      </c>
    </row>
    <row r="161" spans="13:32" ht="13.2" x14ac:dyDescent="0.25">
      <c r="M161" s="14" t="s">
        <v>290</v>
      </c>
      <c r="U161" s="91" t="s">
        <v>123</v>
      </c>
      <c r="V161" s="91" t="s">
        <v>185</v>
      </c>
      <c r="W161" s="13" t="s">
        <v>196</v>
      </c>
      <c r="X161" s="138">
        <v>9.1895120985367338E-4</v>
      </c>
      <c r="Y161" s="24"/>
      <c r="Z161" s="24"/>
      <c r="AA161" s="10"/>
      <c r="AB161" s="10"/>
      <c r="AC161" s="13" t="s">
        <v>122</v>
      </c>
      <c r="AD161" s="13" t="s">
        <v>191</v>
      </c>
      <c r="AE161" s="13" t="s">
        <v>196</v>
      </c>
      <c r="AF161" s="138">
        <v>0.24945924228326849</v>
      </c>
    </row>
    <row r="162" spans="13:32" ht="13.2" x14ac:dyDescent="0.25">
      <c r="M162" s="14" t="s">
        <v>254</v>
      </c>
      <c r="U162" s="13" t="s">
        <v>123</v>
      </c>
      <c r="V162" s="13" t="s">
        <v>185</v>
      </c>
      <c r="W162" s="13" t="s">
        <v>196</v>
      </c>
      <c r="X162" s="138">
        <v>0</v>
      </c>
      <c r="Y162" s="24"/>
      <c r="Z162" s="24"/>
      <c r="AA162" s="10"/>
      <c r="AB162" s="10"/>
      <c r="AC162" s="13" t="s">
        <v>122</v>
      </c>
      <c r="AD162" s="13" t="s">
        <v>191</v>
      </c>
      <c r="AE162" s="13" t="s">
        <v>196</v>
      </c>
      <c r="AF162" s="138">
        <v>0.30881406985895987</v>
      </c>
    </row>
    <row r="163" spans="13:32" ht="13.2" x14ac:dyDescent="0.25">
      <c r="M163" s="14" t="s">
        <v>291</v>
      </c>
      <c r="U163" s="13" t="s">
        <v>0</v>
      </c>
      <c r="V163" s="13" t="s">
        <v>177</v>
      </c>
      <c r="W163" s="13" t="s">
        <v>177</v>
      </c>
      <c r="X163" s="138">
        <v>3.6876596427916444</v>
      </c>
      <c r="Y163" s="24"/>
      <c r="Z163" s="24"/>
      <c r="AA163" s="10"/>
      <c r="AB163" s="10"/>
      <c r="AC163" s="13" t="s">
        <v>122</v>
      </c>
      <c r="AD163" s="13" t="s">
        <v>191</v>
      </c>
      <c r="AE163" s="13" t="s">
        <v>196</v>
      </c>
      <c r="AF163" s="138">
        <v>0.16875395385240313</v>
      </c>
    </row>
    <row r="164" spans="13:32" ht="13.2" x14ac:dyDescent="0.25">
      <c r="M164" s="16" t="s">
        <v>292</v>
      </c>
      <c r="U164" s="13" t="s">
        <v>0</v>
      </c>
      <c r="V164" s="13" t="s">
        <v>177</v>
      </c>
      <c r="W164" s="13" t="s">
        <v>177</v>
      </c>
      <c r="X164" s="138">
        <v>4.3040371868812946</v>
      </c>
      <c r="Y164" s="24"/>
      <c r="Z164" s="24"/>
      <c r="AA164" s="10"/>
      <c r="AB164" s="10"/>
      <c r="AC164" s="13" t="s">
        <v>122</v>
      </c>
      <c r="AD164" s="13" t="s">
        <v>191</v>
      </c>
      <c r="AE164" s="13" t="s">
        <v>196</v>
      </c>
      <c r="AF164" s="138">
        <v>0.22388938499709829</v>
      </c>
    </row>
    <row r="165" spans="13:32" ht="13.2" x14ac:dyDescent="0.25">
      <c r="M165" s="14" t="s">
        <v>293</v>
      </c>
      <c r="U165" s="13" t="s">
        <v>0</v>
      </c>
      <c r="V165" s="13" t="s">
        <v>177</v>
      </c>
      <c r="W165" s="13" t="s">
        <v>177</v>
      </c>
      <c r="X165" s="138">
        <v>2.5153572230982273</v>
      </c>
      <c r="Y165" s="24"/>
      <c r="Z165" s="24"/>
      <c r="AA165" s="10"/>
      <c r="AB165" s="10"/>
      <c r="AC165" s="13" t="s">
        <v>122</v>
      </c>
      <c r="AD165" s="13" t="s">
        <v>191</v>
      </c>
      <c r="AE165" s="13" t="s">
        <v>196</v>
      </c>
      <c r="AF165" s="138">
        <v>0.58131545825973963</v>
      </c>
    </row>
    <row r="166" spans="13:32" ht="13.2" x14ac:dyDescent="0.25">
      <c r="M166" s="16" t="s">
        <v>294</v>
      </c>
      <c r="U166" s="13" t="s">
        <v>0</v>
      </c>
      <c r="V166" s="13" t="s">
        <v>177</v>
      </c>
      <c r="W166" s="13" t="s">
        <v>177</v>
      </c>
      <c r="X166" s="138">
        <v>0.49985236893182905</v>
      </c>
      <c r="Y166" s="24"/>
      <c r="Z166" s="24"/>
      <c r="AA166" s="10"/>
      <c r="AB166" s="10"/>
      <c r="AC166" s="13" t="s">
        <v>122</v>
      </c>
      <c r="AD166" s="13" t="s">
        <v>191</v>
      </c>
      <c r="AE166" s="13" t="s">
        <v>186</v>
      </c>
      <c r="AF166" s="138">
        <v>0.28003693568628302</v>
      </c>
    </row>
    <row r="167" spans="13:32" ht="13.2" x14ac:dyDescent="0.25">
      <c r="M167" s="15"/>
      <c r="U167" s="13" t="s">
        <v>0</v>
      </c>
      <c r="V167" s="13" t="s">
        <v>177</v>
      </c>
      <c r="W167" s="13" t="s">
        <v>177</v>
      </c>
      <c r="X167" s="138">
        <v>1.0394812750936602</v>
      </c>
      <c r="Y167" s="24"/>
      <c r="Z167" s="24"/>
      <c r="AA167" s="10"/>
      <c r="AB167" s="10"/>
      <c r="AC167" s="13" t="s">
        <v>122</v>
      </c>
      <c r="AD167" s="13" t="s">
        <v>185</v>
      </c>
      <c r="AE167" s="13" t="s">
        <v>186</v>
      </c>
      <c r="AF167" s="138">
        <v>0.23764204389625168</v>
      </c>
    </row>
    <row r="168" spans="13:32" ht="13.2" x14ac:dyDescent="0.25">
      <c r="M168" s="14" t="s">
        <v>286</v>
      </c>
      <c r="U168" s="13" t="s">
        <v>0</v>
      </c>
      <c r="V168" s="13" t="s">
        <v>177</v>
      </c>
      <c r="W168" s="13" t="s">
        <v>177</v>
      </c>
      <c r="X168" s="138">
        <v>1.9428272954210273</v>
      </c>
      <c r="Y168" s="24"/>
      <c r="Z168" s="24"/>
      <c r="AA168" s="10"/>
      <c r="AB168" s="10"/>
      <c r="AC168" s="13" t="s">
        <v>122</v>
      </c>
      <c r="AD168" s="13" t="s">
        <v>185</v>
      </c>
      <c r="AE168" s="13" t="s">
        <v>186</v>
      </c>
      <c r="AF168" s="138">
        <v>0.5701340572694773</v>
      </c>
    </row>
    <row r="169" spans="13:32" ht="13.2" x14ac:dyDescent="0.25">
      <c r="M169" s="15"/>
      <c r="U169" s="13" t="s">
        <v>0</v>
      </c>
      <c r="V169" s="13" t="s">
        <v>185</v>
      </c>
      <c r="W169" s="13" t="s">
        <v>186</v>
      </c>
      <c r="X169" s="138">
        <v>0.69534733770696222</v>
      </c>
      <c r="Y169" s="24"/>
      <c r="Z169" s="24"/>
      <c r="AA169" s="10"/>
      <c r="AB169" s="10"/>
      <c r="AC169" s="13" t="s">
        <v>122</v>
      </c>
      <c r="AD169" s="13" t="s">
        <v>191</v>
      </c>
      <c r="AE169" s="13" t="s">
        <v>186</v>
      </c>
      <c r="AF169" s="138">
        <v>0.42243093390124437</v>
      </c>
    </row>
    <row r="170" spans="13:32" ht="13.2" x14ac:dyDescent="0.25">
      <c r="M170" s="14" t="s">
        <v>275</v>
      </c>
      <c r="U170" s="13" t="s">
        <v>0</v>
      </c>
      <c r="V170" s="13" t="s">
        <v>185</v>
      </c>
      <c r="W170" s="13" t="s">
        <v>186</v>
      </c>
      <c r="X170" s="138">
        <v>2.6049151342302612</v>
      </c>
      <c r="Y170" s="24"/>
      <c r="Z170" s="24"/>
      <c r="AA170" s="10"/>
      <c r="AB170" s="10"/>
      <c r="AC170" s="13" t="s">
        <v>122</v>
      </c>
      <c r="AD170" s="13" t="s">
        <v>185</v>
      </c>
      <c r="AE170" s="13" t="s">
        <v>186</v>
      </c>
      <c r="AF170" s="138">
        <v>0.21808024407261442</v>
      </c>
    </row>
    <row r="171" spans="13:32" ht="14.4" x14ac:dyDescent="0.25">
      <c r="M171" s="17" t="s">
        <v>295</v>
      </c>
      <c r="U171" s="13" t="s">
        <v>0</v>
      </c>
      <c r="V171" s="13" t="s">
        <v>191</v>
      </c>
      <c r="W171" s="13" t="s">
        <v>186</v>
      </c>
      <c r="X171" s="138">
        <v>1.0588016046409718</v>
      </c>
      <c r="Y171" s="24"/>
      <c r="Z171" s="24"/>
      <c r="AA171" s="10"/>
      <c r="AB171" s="10"/>
      <c r="AC171" s="13" t="s">
        <v>122</v>
      </c>
      <c r="AD171" s="13" t="s">
        <v>185</v>
      </c>
      <c r="AE171" s="13" t="s">
        <v>186</v>
      </c>
      <c r="AF171" s="138">
        <v>0.26688241932622131</v>
      </c>
    </row>
    <row r="172" spans="13:32" ht="13.2" x14ac:dyDescent="0.25">
      <c r="M172" s="14" t="s">
        <v>283</v>
      </c>
      <c r="U172" s="13" t="s">
        <v>0</v>
      </c>
      <c r="V172" s="13" t="s">
        <v>185</v>
      </c>
      <c r="W172" s="13" t="s">
        <v>186</v>
      </c>
      <c r="X172" s="138">
        <v>5.5935283524953885</v>
      </c>
      <c r="Y172" s="24"/>
      <c r="Z172" s="24"/>
      <c r="AA172" s="10"/>
      <c r="AB172" s="10"/>
      <c r="AC172" s="13" t="s">
        <v>122</v>
      </c>
      <c r="AD172" s="13" t="s">
        <v>191</v>
      </c>
      <c r="AE172" s="13" t="s">
        <v>186</v>
      </c>
      <c r="AF172" s="138">
        <v>0.46620981912067511</v>
      </c>
    </row>
    <row r="173" spans="13:32" ht="13.2" x14ac:dyDescent="0.25">
      <c r="M173" s="15"/>
      <c r="U173" s="13" t="s">
        <v>0</v>
      </c>
      <c r="V173" s="13" t="s">
        <v>185</v>
      </c>
      <c r="W173" s="13" t="s">
        <v>186</v>
      </c>
      <c r="X173" s="138">
        <v>1.6554527230389069</v>
      </c>
      <c r="Y173" s="24"/>
      <c r="Z173" s="24"/>
      <c r="AA173" s="10"/>
      <c r="AB173" s="10"/>
      <c r="AC173" s="13" t="s">
        <v>122</v>
      </c>
      <c r="AD173" s="13" t="s">
        <v>185</v>
      </c>
      <c r="AE173" s="13" t="s">
        <v>186</v>
      </c>
      <c r="AF173" s="138">
        <v>0.265526113234969</v>
      </c>
    </row>
    <row r="174" spans="13:32" ht="13.2" x14ac:dyDescent="0.25">
      <c r="M174" s="16" t="s">
        <v>264</v>
      </c>
      <c r="U174" s="13" t="s">
        <v>0</v>
      </c>
      <c r="V174" s="13" t="s">
        <v>191</v>
      </c>
      <c r="W174" s="13" t="s">
        <v>186</v>
      </c>
      <c r="X174" s="138">
        <v>0.91196816322832963</v>
      </c>
      <c r="Y174" s="24"/>
      <c r="Z174" s="24"/>
      <c r="AA174" s="10"/>
      <c r="AB174" s="10"/>
      <c r="AC174" s="13" t="s">
        <v>122</v>
      </c>
      <c r="AD174" s="13" t="s">
        <v>191</v>
      </c>
      <c r="AE174" s="13" t="s">
        <v>186</v>
      </c>
      <c r="AF174" s="138">
        <v>0.19581942843515077</v>
      </c>
    </row>
    <row r="175" spans="13:32" ht="13.2" x14ac:dyDescent="0.25">
      <c r="U175" s="13" t="s">
        <v>0</v>
      </c>
      <c r="V175" s="13" t="s">
        <v>185</v>
      </c>
      <c r="W175" s="13" t="s">
        <v>186</v>
      </c>
      <c r="X175" s="138">
        <v>0.13358454491582789</v>
      </c>
      <c r="Y175" s="24"/>
      <c r="Z175" s="24"/>
      <c r="AA175" s="10"/>
      <c r="AB175" s="10"/>
      <c r="AC175" s="13"/>
      <c r="AD175" s="13"/>
      <c r="AE175" s="13"/>
      <c r="AF175" s="138"/>
    </row>
    <row r="176" spans="13:32" ht="13.2" x14ac:dyDescent="0.25">
      <c r="M176" s="12" t="s">
        <v>111</v>
      </c>
      <c r="N176" s="12" t="s">
        <v>173</v>
      </c>
      <c r="O176" s="12" t="s">
        <v>174</v>
      </c>
      <c r="P176" s="12" t="s">
        <v>175</v>
      </c>
      <c r="U176" s="13" t="s">
        <v>0</v>
      </c>
      <c r="V176" s="13" t="s">
        <v>191</v>
      </c>
      <c r="W176" s="13" t="s">
        <v>186</v>
      </c>
      <c r="X176" s="138">
        <v>2.0876385267949948</v>
      </c>
      <c r="Y176" s="24"/>
      <c r="Z176" s="24"/>
      <c r="AA176" s="10"/>
      <c r="AB176" s="10"/>
      <c r="AC176" s="59" t="s">
        <v>661</v>
      </c>
      <c r="AD176" s="13"/>
      <c r="AE176" s="13"/>
      <c r="AF176" s="138"/>
    </row>
    <row r="177" spans="13:32" ht="13.2" x14ac:dyDescent="0.25">
      <c r="M177" s="9" t="s">
        <v>122</v>
      </c>
      <c r="N177" s="9" t="s">
        <v>177</v>
      </c>
      <c r="O177" s="13" t="s">
        <v>177</v>
      </c>
      <c r="P177" s="9">
        <v>6.352825678213164</v>
      </c>
      <c r="U177" s="13" t="s">
        <v>0</v>
      </c>
      <c r="V177" s="13" t="s">
        <v>191</v>
      </c>
      <c r="W177" s="13" t="s">
        <v>186</v>
      </c>
      <c r="X177" s="138">
        <v>2.3838403253930807</v>
      </c>
      <c r="Y177" s="24"/>
      <c r="Z177" s="24"/>
      <c r="AA177" s="10"/>
      <c r="AB177" s="10"/>
      <c r="AC177" s="94" t="s">
        <v>663</v>
      </c>
      <c r="AD177" s="13"/>
      <c r="AE177" s="13"/>
      <c r="AF177" s="138"/>
    </row>
    <row r="178" spans="13:32" ht="13.2" x14ac:dyDescent="0.25">
      <c r="M178" s="9" t="s">
        <v>122</v>
      </c>
      <c r="N178" s="9" t="s">
        <v>177</v>
      </c>
      <c r="O178" s="13" t="s">
        <v>177</v>
      </c>
      <c r="P178" s="9">
        <v>1.0230106546882798</v>
      </c>
      <c r="U178" s="13" t="s">
        <v>0</v>
      </c>
      <c r="V178" s="13" t="s">
        <v>185</v>
      </c>
      <c r="W178" s="13" t="s">
        <v>186</v>
      </c>
      <c r="X178" s="138">
        <v>6.2160543911159598</v>
      </c>
      <c r="Y178" s="24"/>
      <c r="Z178" s="24"/>
      <c r="AA178" s="10"/>
      <c r="AB178" s="10"/>
      <c r="AC178" s="94" t="s">
        <v>243</v>
      </c>
      <c r="AD178" s="13"/>
      <c r="AE178" s="13"/>
      <c r="AF178" s="138"/>
    </row>
    <row r="179" spans="13:32" ht="13.2" x14ac:dyDescent="0.25">
      <c r="M179" s="9" t="s">
        <v>122</v>
      </c>
      <c r="N179" s="9" t="s">
        <v>177</v>
      </c>
      <c r="O179" s="13" t="s">
        <v>177</v>
      </c>
      <c r="P179" s="9">
        <v>1.5082196036562685</v>
      </c>
      <c r="U179" s="13" t="s">
        <v>0</v>
      </c>
      <c r="V179" s="13" t="s">
        <v>185</v>
      </c>
      <c r="W179" s="13" t="s">
        <v>196</v>
      </c>
      <c r="X179" s="138">
        <v>5.6182435124403733</v>
      </c>
      <c r="Y179" s="24"/>
      <c r="Z179" s="24"/>
      <c r="AA179" s="10"/>
      <c r="AB179" s="10"/>
      <c r="AC179" s="94" t="s">
        <v>244</v>
      </c>
      <c r="AD179" s="13"/>
      <c r="AE179" s="13"/>
      <c r="AF179" s="138"/>
    </row>
    <row r="180" spans="13:32" ht="13.2" x14ac:dyDescent="0.25">
      <c r="M180" s="9" t="s">
        <v>122</v>
      </c>
      <c r="N180" s="9" t="s">
        <v>177</v>
      </c>
      <c r="O180" s="13" t="s">
        <v>177</v>
      </c>
      <c r="P180" s="9">
        <v>0.63721985696655192</v>
      </c>
      <c r="U180" s="13" t="s">
        <v>0</v>
      </c>
      <c r="V180" s="13" t="s">
        <v>185</v>
      </c>
      <c r="W180" s="13" t="s">
        <v>196</v>
      </c>
      <c r="X180" s="138">
        <v>0.61714368719649493</v>
      </c>
      <c r="Y180" s="24"/>
      <c r="Z180" s="24"/>
      <c r="AA180" s="10"/>
      <c r="AB180" s="10"/>
      <c r="AC180" s="94" t="s">
        <v>649</v>
      </c>
      <c r="AD180" s="13"/>
      <c r="AE180" s="13"/>
      <c r="AF180" s="138"/>
    </row>
    <row r="181" spans="13:32" ht="13.2" x14ac:dyDescent="0.25">
      <c r="M181" s="9" t="s">
        <v>122</v>
      </c>
      <c r="N181" s="9" t="s">
        <v>191</v>
      </c>
      <c r="O181" s="13" t="s">
        <v>196</v>
      </c>
      <c r="P181" s="9">
        <v>2.4846979885901921</v>
      </c>
      <c r="U181" s="13" t="s">
        <v>0</v>
      </c>
      <c r="V181" s="13" t="s">
        <v>185</v>
      </c>
      <c r="W181" s="13" t="s">
        <v>196</v>
      </c>
      <c r="X181" s="138">
        <v>0.72031583229349649</v>
      </c>
      <c r="Y181" s="24"/>
      <c r="Z181" s="24"/>
      <c r="AA181" s="10"/>
      <c r="AB181" s="10"/>
      <c r="AC181" s="94" t="s">
        <v>664</v>
      </c>
      <c r="AD181" s="13"/>
      <c r="AE181" s="13"/>
      <c r="AF181" s="138"/>
    </row>
    <row r="182" spans="13:32" ht="13.2" x14ac:dyDescent="0.25">
      <c r="M182" s="9" t="s">
        <v>122</v>
      </c>
      <c r="N182" s="9" t="s">
        <v>191</v>
      </c>
      <c r="O182" s="13" t="s">
        <v>196</v>
      </c>
      <c r="P182" s="9">
        <v>0.56250325359358344</v>
      </c>
      <c r="U182" s="13" t="s">
        <v>0</v>
      </c>
      <c r="V182" s="13" t="s">
        <v>185</v>
      </c>
      <c r="W182" s="13" t="s">
        <v>196</v>
      </c>
      <c r="X182" s="138">
        <v>3.756864524167844</v>
      </c>
      <c r="Y182" s="24"/>
      <c r="Z182" s="24"/>
      <c r="AA182" s="10"/>
      <c r="AB182" s="10"/>
      <c r="AC182" s="94" t="s">
        <v>631</v>
      </c>
      <c r="AD182" s="13"/>
      <c r="AE182" s="13"/>
      <c r="AF182" s="138"/>
    </row>
    <row r="183" spans="13:32" ht="13.2" x14ac:dyDescent="0.25">
      <c r="M183" s="9" t="s">
        <v>122</v>
      </c>
      <c r="N183" s="9" t="s">
        <v>191</v>
      </c>
      <c r="O183" s="13" t="s">
        <v>196</v>
      </c>
      <c r="P183" s="9">
        <v>3.4628544195743229</v>
      </c>
      <c r="U183" s="13" t="s">
        <v>0</v>
      </c>
      <c r="V183" s="13" t="s">
        <v>185</v>
      </c>
      <c r="W183" s="13" t="s">
        <v>196</v>
      </c>
      <c r="X183" s="138">
        <v>1.0712361295574522</v>
      </c>
      <c r="Y183" s="24"/>
      <c r="Z183" s="24"/>
      <c r="AA183" s="10"/>
      <c r="AB183" s="10"/>
      <c r="AC183" s="94" t="s">
        <v>254</v>
      </c>
      <c r="AD183" s="13"/>
      <c r="AE183" s="13"/>
      <c r="AF183" s="138"/>
    </row>
    <row r="184" spans="13:32" ht="13.2" x14ac:dyDescent="0.25">
      <c r="M184" s="9" t="s">
        <v>122</v>
      </c>
      <c r="N184" s="9" t="s">
        <v>191</v>
      </c>
      <c r="O184" s="13" t="s">
        <v>196</v>
      </c>
      <c r="P184" s="9">
        <v>4.3000288733327432</v>
      </c>
      <c r="U184" s="141" t="s">
        <v>0</v>
      </c>
      <c r="V184" s="141" t="s">
        <v>185</v>
      </c>
      <c r="W184" s="13" t="s">
        <v>196</v>
      </c>
      <c r="X184" s="138">
        <v>2.4999373522194226</v>
      </c>
      <c r="Y184" s="24"/>
      <c r="Z184" s="24"/>
      <c r="AA184" s="10"/>
      <c r="AB184" s="10"/>
      <c r="AC184" s="94" t="s">
        <v>632</v>
      </c>
      <c r="AD184" s="13"/>
      <c r="AE184" s="13"/>
      <c r="AF184" s="138"/>
    </row>
    <row r="185" spans="13:32" ht="13.2" x14ac:dyDescent="0.25">
      <c r="M185" s="9" t="s">
        <v>122</v>
      </c>
      <c r="N185" s="9" t="s">
        <v>191</v>
      </c>
      <c r="O185" s="13" t="s">
        <v>196</v>
      </c>
      <c r="P185" s="9">
        <v>3.6310370665413547</v>
      </c>
      <c r="U185" s="24"/>
      <c r="V185" s="24"/>
      <c r="W185" s="24"/>
      <c r="X185" s="24"/>
      <c r="Y185" s="24"/>
      <c r="Z185" s="24"/>
      <c r="AA185" s="10"/>
      <c r="AB185" s="10"/>
      <c r="AC185" s="94" t="s">
        <v>658</v>
      </c>
      <c r="AD185" s="13"/>
      <c r="AE185" s="13"/>
      <c r="AF185" s="138"/>
    </row>
    <row r="186" spans="13:32" ht="13.2" x14ac:dyDescent="0.25">
      <c r="M186" s="9" t="s">
        <v>122</v>
      </c>
      <c r="N186" s="9" t="s">
        <v>191</v>
      </c>
      <c r="O186" s="13" t="s">
        <v>196</v>
      </c>
      <c r="P186" s="9">
        <v>3.7592853366840222</v>
      </c>
      <c r="U186" s="59" t="s">
        <v>647</v>
      </c>
      <c r="V186" s="24"/>
      <c r="W186" s="24"/>
      <c r="X186" s="24"/>
      <c r="Y186" s="24"/>
      <c r="Z186" s="24"/>
      <c r="AA186" s="10"/>
      <c r="AB186" s="10"/>
      <c r="AC186" s="95"/>
      <c r="AD186" s="13"/>
      <c r="AE186" s="13"/>
      <c r="AF186" s="138"/>
    </row>
    <row r="187" spans="13:32" ht="13.2" x14ac:dyDescent="0.25">
      <c r="M187" s="9" t="s">
        <v>122</v>
      </c>
      <c r="N187" s="9" t="s">
        <v>191</v>
      </c>
      <c r="O187" s="13" t="s">
        <v>186</v>
      </c>
      <c r="P187" s="9">
        <v>2.7648348482524039</v>
      </c>
      <c r="U187" s="94" t="s">
        <v>660</v>
      </c>
      <c r="V187" s="24"/>
      <c r="W187" s="24"/>
      <c r="X187" s="24"/>
      <c r="Y187" s="24"/>
      <c r="Z187" s="24"/>
      <c r="AA187" s="10"/>
      <c r="AB187" s="10"/>
      <c r="AC187" s="94" t="s">
        <v>286</v>
      </c>
      <c r="AD187" s="13"/>
      <c r="AE187" s="13"/>
      <c r="AF187" s="138"/>
    </row>
    <row r="188" spans="13:32" ht="13.2" x14ac:dyDescent="0.25">
      <c r="M188" s="9" t="s">
        <v>122</v>
      </c>
      <c r="N188" s="9" t="s">
        <v>185</v>
      </c>
      <c r="O188" s="13" t="s">
        <v>186</v>
      </c>
      <c r="P188" s="9">
        <v>4.7876904999951542</v>
      </c>
      <c r="U188" s="94" t="s">
        <v>243</v>
      </c>
      <c r="V188" s="24"/>
      <c r="W188" s="24"/>
      <c r="X188" s="24"/>
      <c r="Y188" s="24"/>
      <c r="Z188" s="24"/>
      <c r="AA188" s="10"/>
      <c r="AB188" s="10"/>
      <c r="AC188" s="95"/>
      <c r="AD188" s="13"/>
      <c r="AE188" s="13"/>
      <c r="AF188" s="138"/>
    </row>
    <row r="189" spans="13:32" ht="13.2" x14ac:dyDescent="0.25">
      <c r="M189" s="9" t="s">
        <v>122</v>
      </c>
      <c r="N189" s="9" t="s">
        <v>185</v>
      </c>
      <c r="O189" s="13" t="s">
        <v>186</v>
      </c>
      <c r="P189" s="9">
        <v>1.1201308553279907</v>
      </c>
      <c r="U189" s="94" t="s">
        <v>244</v>
      </c>
      <c r="V189" s="24"/>
      <c r="W189" s="24"/>
      <c r="X189" s="24"/>
      <c r="Y189" s="24"/>
      <c r="Z189" s="24"/>
      <c r="AA189" s="10"/>
      <c r="AB189" s="10"/>
      <c r="AC189" s="94" t="s">
        <v>636</v>
      </c>
      <c r="AD189" s="13"/>
      <c r="AE189" s="13"/>
      <c r="AF189" s="138"/>
    </row>
    <row r="190" spans="13:32" ht="14.4" x14ac:dyDescent="0.25">
      <c r="M190" s="9" t="s">
        <v>122</v>
      </c>
      <c r="N190" s="9" t="s">
        <v>191</v>
      </c>
      <c r="O190" s="13" t="s">
        <v>186</v>
      </c>
      <c r="P190" s="9">
        <v>2.76110896884853</v>
      </c>
      <c r="U190" s="94" t="s">
        <v>288</v>
      </c>
      <c r="V190" s="24"/>
      <c r="W190" s="24"/>
      <c r="X190" s="24"/>
      <c r="Y190" s="24"/>
      <c r="Z190" s="24"/>
      <c r="AA190" s="10"/>
      <c r="AB190" s="10"/>
      <c r="AC190" s="92" t="s">
        <v>666</v>
      </c>
      <c r="AD190" s="13"/>
      <c r="AE190" s="13"/>
      <c r="AF190" s="138"/>
    </row>
    <row r="191" spans="13:32" ht="13.2" x14ac:dyDescent="0.25">
      <c r="M191" s="9" t="s">
        <v>122</v>
      </c>
      <c r="N191" s="9" t="s">
        <v>185</v>
      </c>
      <c r="O191" s="13" t="s">
        <v>186</v>
      </c>
      <c r="P191" s="9">
        <v>1.826352537052524</v>
      </c>
      <c r="U191" s="94" t="s">
        <v>662</v>
      </c>
      <c r="V191" s="24"/>
      <c r="W191" s="24"/>
      <c r="X191" s="24"/>
      <c r="Y191" s="24"/>
      <c r="Z191" s="24"/>
      <c r="AA191" s="10"/>
      <c r="AB191" s="10"/>
      <c r="AC191" s="94" t="s">
        <v>283</v>
      </c>
      <c r="AD191" s="13"/>
      <c r="AE191" s="13"/>
      <c r="AF191" s="138"/>
    </row>
    <row r="192" spans="13:32" ht="13.2" x14ac:dyDescent="0.25">
      <c r="M192" s="9" t="s">
        <v>122</v>
      </c>
      <c r="N192" s="9" t="s">
        <v>185</v>
      </c>
      <c r="O192" s="13" t="s">
        <v>186</v>
      </c>
      <c r="P192" s="9">
        <v>6.2294974675806989</v>
      </c>
      <c r="U192" s="94" t="s">
        <v>623</v>
      </c>
      <c r="V192" s="24"/>
      <c r="W192" s="24"/>
      <c r="X192" s="24"/>
      <c r="Y192" s="24"/>
      <c r="Z192" s="24"/>
      <c r="AA192" s="10"/>
      <c r="AB192" s="10"/>
      <c r="AC192" s="95"/>
      <c r="AD192" s="13"/>
      <c r="AE192" s="13"/>
      <c r="AF192" s="138"/>
    </row>
    <row r="193" spans="13:32" ht="13.2" x14ac:dyDescent="0.25">
      <c r="M193" s="9" t="s">
        <v>122</v>
      </c>
      <c r="N193" s="9" t="s">
        <v>191</v>
      </c>
      <c r="O193" s="13" t="s">
        <v>186</v>
      </c>
      <c r="P193" s="9">
        <v>1.4197961633443905</v>
      </c>
      <c r="U193" s="94" t="s">
        <v>624</v>
      </c>
      <c r="V193" s="24"/>
      <c r="W193" s="24"/>
      <c r="X193" s="24"/>
      <c r="Y193" s="24"/>
      <c r="Z193" s="24"/>
      <c r="AA193" s="10"/>
      <c r="AB193" s="10"/>
      <c r="AC193" s="94" t="s">
        <v>667</v>
      </c>
      <c r="AD193" s="13"/>
      <c r="AE193" s="13"/>
      <c r="AF193" s="138"/>
    </row>
    <row r="194" spans="13:32" ht="13.2" x14ac:dyDescent="0.25">
      <c r="M194" s="9" t="s">
        <v>122</v>
      </c>
      <c r="N194" s="9" t="s">
        <v>185</v>
      </c>
      <c r="O194" s="13" t="s">
        <v>186</v>
      </c>
      <c r="P194" s="9">
        <v>0.90556225758007569</v>
      </c>
      <c r="U194" s="94" t="s">
        <v>625</v>
      </c>
      <c r="V194" s="24"/>
      <c r="W194" s="24"/>
      <c r="X194" s="24"/>
      <c r="Y194" s="24"/>
      <c r="Z194" s="24"/>
      <c r="AA194" s="10"/>
      <c r="AB194" s="10"/>
      <c r="AC194" s="94" t="s">
        <v>668</v>
      </c>
      <c r="AD194" s="13"/>
      <c r="AE194" s="13"/>
      <c r="AF194" s="138"/>
    </row>
    <row r="195" spans="13:32" ht="13.2" x14ac:dyDescent="0.25">
      <c r="M195" s="9" t="s">
        <v>122</v>
      </c>
      <c r="N195" s="9" t="s">
        <v>191</v>
      </c>
      <c r="O195" s="13" t="s">
        <v>186</v>
      </c>
      <c r="P195" s="9">
        <v>1.0204096819040198</v>
      </c>
      <c r="U195" s="94" t="s">
        <v>651</v>
      </c>
      <c r="V195" s="24"/>
      <c r="W195" s="24"/>
      <c r="X195" s="24"/>
      <c r="Y195" s="24"/>
      <c r="Z195" s="24"/>
      <c r="AA195" s="10"/>
      <c r="AB195" s="10"/>
      <c r="AC195" s="94" t="s">
        <v>264</v>
      </c>
      <c r="AD195" s="13"/>
      <c r="AE195" s="13"/>
      <c r="AF195" s="138"/>
    </row>
    <row r="196" spans="13:32" ht="13.2" x14ac:dyDescent="0.25">
      <c r="M196" s="9" t="s">
        <v>0</v>
      </c>
      <c r="N196" s="9" t="s">
        <v>177</v>
      </c>
      <c r="O196" s="13" t="s">
        <v>177</v>
      </c>
      <c r="P196" s="9">
        <v>4.1767249927235168</v>
      </c>
      <c r="U196" s="95"/>
      <c r="V196" s="24"/>
      <c r="W196" s="24"/>
      <c r="X196" s="24"/>
      <c r="Y196" s="24"/>
      <c r="Z196" s="24"/>
      <c r="AA196" s="10"/>
      <c r="AB196" s="10"/>
      <c r="AC196" s="141"/>
      <c r="AD196" s="141"/>
      <c r="AE196" s="13"/>
      <c r="AF196" s="138"/>
    </row>
    <row r="197" spans="13:32" ht="13.2" x14ac:dyDescent="0.25">
      <c r="M197" s="9" t="s">
        <v>0</v>
      </c>
      <c r="N197" s="9" t="s">
        <v>177</v>
      </c>
      <c r="O197" s="13" t="s">
        <v>177</v>
      </c>
      <c r="P197" s="9">
        <v>4.4428897305672717</v>
      </c>
      <c r="U197" s="94" t="s">
        <v>282</v>
      </c>
      <c r="V197" s="24"/>
      <c r="W197" s="24"/>
      <c r="X197" s="24"/>
      <c r="Y197" s="24"/>
      <c r="Z197" s="24"/>
      <c r="AA197" s="10"/>
      <c r="AB197" s="10"/>
      <c r="AC197" s="12" t="s">
        <v>111</v>
      </c>
      <c r="AD197" s="12" t="s">
        <v>173</v>
      </c>
      <c r="AE197" s="12" t="s">
        <v>174</v>
      </c>
      <c r="AF197" s="133" t="s">
        <v>502</v>
      </c>
    </row>
    <row r="198" spans="13:32" ht="13.2" x14ac:dyDescent="0.25">
      <c r="M198" s="9" t="s">
        <v>0</v>
      </c>
      <c r="N198" s="9" t="s">
        <v>177</v>
      </c>
      <c r="O198" s="13" t="s">
        <v>177</v>
      </c>
      <c r="P198" s="9">
        <v>2.6536595023407723</v>
      </c>
      <c r="U198" s="95"/>
      <c r="V198" s="24"/>
      <c r="W198" s="24"/>
      <c r="X198" s="24"/>
      <c r="Y198" s="24"/>
      <c r="Z198" s="24"/>
      <c r="AA198" s="10"/>
      <c r="AB198" s="10"/>
      <c r="AC198" s="91" t="s">
        <v>123</v>
      </c>
      <c r="AD198" s="13" t="s">
        <v>177</v>
      </c>
      <c r="AE198" s="13" t="s">
        <v>177</v>
      </c>
      <c r="AF198" s="138">
        <v>7.1807159921104549E-2</v>
      </c>
    </row>
    <row r="199" spans="13:32" ht="13.2" x14ac:dyDescent="0.25">
      <c r="M199" s="9" t="s">
        <v>0</v>
      </c>
      <c r="N199" s="9" t="s">
        <v>177</v>
      </c>
      <c r="O199" s="13" t="s">
        <v>177</v>
      </c>
      <c r="P199" s="9">
        <v>0.61876383866775331</v>
      </c>
      <c r="U199" s="94" t="s">
        <v>628</v>
      </c>
      <c r="V199" s="24"/>
      <c r="W199" s="24"/>
      <c r="X199" s="24"/>
      <c r="Y199" s="24"/>
      <c r="Z199" s="24"/>
      <c r="AA199" s="10"/>
      <c r="AB199" s="10"/>
      <c r="AC199" s="91" t="s">
        <v>123</v>
      </c>
      <c r="AD199" s="13" t="s">
        <v>177</v>
      </c>
      <c r="AE199" s="13" t="s">
        <v>177</v>
      </c>
      <c r="AF199" s="138">
        <v>9.271865767130209E-3</v>
      </c>
    </row>
    <row r="200" spans="13:32" ht="14.4" x14ac:dyDescent="0.25">
      <c r="M200" s="9" t="s">
        <v>0</v>
      </c>
      <c r="N200" s="9" t="s">
        <v>177</v>
      </c>
      <c r="O200" s="13" t="s">
        <v>177</v>
      </c>
      <c r="P200" s="9">
        <v>1.149210581662587</v>
      </c>
      <c r="U200" s="92" t="s">
        <v>665</v>
      </c>
      <c r="V200" s="24"/>
      <c r="W200" s="24"/>
      <c r="X200" s="24"/>
      <c r="Y200" s="24"/>
      <c r="Z200" s="24"/>
      <c r="AA200" s="10"/>
      <c r="AB200" s="10"/>
      <c r="AC200" s="91" t="s">
        <v>123</v>
      </c>
      <c r="AD200" s="13" t="s">
        <v>177</v>
      </c>
      <c r="AE200" s="13" t="s">
        <v>177</v>
      </c>
      <c r="AF200" s="138">
        <v>2.8016485709035345E-2</v>
      </c>
    </row>
    <row r="201" spans="13:32" ht="13.2" x14ac:dyDescent="0.25">
      <c r="M201" s="9" t="s">
        <v>0</v>
      </c>
      <c r="N201" s="9" t="s">
        <v>177</v>
      </c>
      <c r="O201" s="13" t="s">
        <v>177</v>
      </c>
      <c r="P201" s="9">
        <v>2.3835146453605147</v>
      </c>
      <c r="U201" s="94" t="s">
        <v>283</v>
      </c>
      <c r="V201" s="24"/>
      <c r="W201" s="24"/>
      <c r="X201" s="24"/>
      <c r="Y201" s="24"/>
      <c r="Z201" s="24"/>
      <c r="AA201" s="10"/>
      <c r="AB201" s="10"/>
      <c r="AC201" s="91" t="s">
        <v>123</v>
      </c>
      <c r="AD201" s="91" t="s">
        <v>185</v>
      </c>
      <c r="AE201" s="13" t="s">
        <v>186</v>
      </c>
      <c r="AF201" s="138">
        <v>8.3622330886197638E-2</v>
      </c>
    </row>
    <row r="202" spans="13:32" ht="13.2" x14ac:dyDescent="0.25">
      <c r="M202" s="9" t="s">
        <v>0</v>
      </c>
      <c r="N202" s="9" t="s">
        <v>185</v>
      </c>
      <c r="O202" s="13" t="s">
        <v>186</v>
      </c>
      <c r="P202" s="9">
        <v>1.0031530372565538</v>
      </c>
      <c r="U202" s="95"/>
      <c r="V202" s="24"/>
      <c r="W202" s="24"/>
      <c r="X202" s="24"/>
      <c r="Y202" s="24"/>
      <c r="Z202" s="24"/>
      <c r="AA202" s="10"/>
      <c r="AB202" s="10"/>
      <c r="AC202" s="13" t="s">
        <v>123</v>
      </c>
      <c r="AD202" s="47" t="s">
        <v>185</v>
      </c>
      <c r="AE202" s="13" t="s">
        <v>186</v>
      </c>
      <c r="AF202" s="138">
        <v>0.13559231032652311</v>
      </c>
    </row>
    <row r="203" spans="13:32" ht="13.2" x14ac:dyDescent="0.25">
      <c r="M203" s="9" t="s">
        <v>0</v>
      </c>
      <c r="N203" s="9" t="s">
        <v>185</v>
      </c>
      <c r="O203" s="13" t="s">
        <v>186</v>
      </c>
      <c r="P203" s="9">
        <v>2.7294043339053218</v>
      </c>
      <c r="U203" s="94" t="s">
        <v>284</v>
      </c>
      <c r="V203" s="24"/>
      <c r="W203" s="24"/>
      <c r="X203" s="24"/>
      <c r="Y203" s="24"/>
      <c r="Z203" s="24"/>
      <c r="AA203" s="10"/>
      <c r="AB203" s="10"/>
      <c r="AC203" s="13" t="s">
        <v>123</v>
      </c>
      <c r="AD203" s="13" t="s">
        <v>191</v>
      </c>
      <c r="AE203" s="13" t="s">
        <v>186</v>
      </c>
      <c r="AF203" s="138">
        <v>6.7432374197941361E-2</v>
      </c>
    </row>
    <row r="204" spans="13:32" ht="13.2" x14ac:dyDescent="0.25">
      <c r="M204" s="9" t="s">
        <v>0</v>
      </c>
      <c r="N204" s="9" t="s">
        <v>191</v>
      </c>
      <c r="O204" s="13" t="s">
        <v>186</v>
      </c>
      <c r="P204" s="9">
        <v>1.2693711869383029</v>
      </c>
      <c r="U204" s="94" t="s">
        <v>657</v>
      </c>
      <c r="V204" s="24"/>
      <c r="W204" s="24"/>
      <c r="X204" s="24"/>
      <c r="Y204" s="24"/>
      <c r="Z204" s="24"/>
      <c r="AA204" s="10"/>
      <c r="AB204" s="10"/>
      <c r="AC204" s="13" t="s">
        <v>123</v>
      </c>
      <c r="AD204" s="13" t="s">
        <v>185</v>
      </c>
      <c r="AE204" s="13" t="s">
        <v>186</v>
      </c>
      <c r="AF204" s="138">
        <v>9.0869310001499962E-2</v>
      </c>
    </row>
    <row r="205" spans="13:32" ht="13.2" x14ac:dyDescent="0.25">
      <c r="M205" s="9" t="s">
        <v>0</v>
      </c>
      <c r="N205" s="9" t="s">
        <v>185</v>
      </c>
      <c r="O205" s="13" t="s">
        <v>186</v>
      </c>
      <c r="P205" s="9">
        <v>6.0719346296599728</v>
      </c>
      <c r="U205" s="94" t="s">
        <v>285</v>
      </c>
      <c r="V205" s="24"/>
      <c r="W205" s="24"/>
      <c r="X205" s="24"/>
      <c r="Y205" s="24"/>
      <c r="Z205" s="24"/>
      <c r="AA205" s="10"/>
      <c r="AB205" s="10"/>
      <c r="AC205" s="91" t="s">
        <v>123</v>
      </c>
      <c r="AD205" s="91" t="s">
        <v>185</v>
      </c>
      <c r="AE205" s="13" t="s">
        <v>196</v>
      </c>
      <c r="AF205" s="138">
        <v>6.1912623302678833E-2</v>
      </c>
    </row>
    <row r="206" spans="13:32" ht="13.2" x14ac:dyDescent="0.25">
      <c r="M206" s="9" t="s">
        <v>0</v>
      </c>
      <c r="N206" s="9" t="s">
        <v>185</v>
      </c>
      <c r="O206" s="13" t="s">
        <v>186</v>
      </c>
      <c r="P206" s="9">
        <v>1.8460135434716602</v>
      </c>
      <c r="U206" s="94" t="s">
        <v>264</v>
      </c>
      <c r="V206" s="24"/>
      <c r="W206" s="24"/>
      <c r="X206" s="24"/>
      <c r="Y206" s="24"/>
      <c r="Z206" s="24"/>
      <c r="AA206" s="10"/>
      <c r="AB206" s="10"/>
      <c r="AC206" s="13" t="s">
        <v>123</v>
      </c>
      <c r="AD206" s="13" t="s">
        <v>185</v>
      </c>
      <c r="AE206" s="13" t="s">
        <v>196</v>
      </c>
      <c r="AF206" s="138">
        <v>4.8822620238203468E-2</v>
      </c>
    </row>
    <row r="207" spans="13:32" ht="13.2" x14ac:dyDescent="0.25">
      <c r="M207" s="9" t="s">
        <v>0</v>
      </c>
      <c r="N207" s="9" t="s">
        <v>191</v>
      </c>
      <c r="O207" s="13" t="s">
        <v>186</v>
      </c>
      <c r="P207" s="9">
        <v>1.2270912821235589</v>
      </c>
      <c r="U207" s="24"/>
      <c r="V207" s="24"/>
      <c r="W207" s="24"/>
      <c r="X207" s="24"/>
      <c r="Y207" s="24"/>
      <c r="Z207" s="24"/>
      <c r="AA207" s="10"/>
      <c r="AB207" s="10"/>
      <c r="AC207" s="13" t="s">
        <v>0</v>
      </c>
      <c r="AD207" s="13" t="s">
        <v>177</v>
      </c>
      <c r="AE207" s="13" t="s">
        <v>177</v>
      </c>
      <c r="AF207" s="138">
        <v>0.48906534993187262</v>
      </c>
    </row>
    <row r="208" spans="13:32" ht="13.2" x14ac:dyDescent="0.25">
      <c r="M208" s="9" t="s">
        <v>0</v>
      </c>
      <c r="N208" s="9" t="s">
        <v>185</v>
      </c>
      <c r="O208" s="13" t="s">
        <v>186</v>
      </c>
      <c r="P208" s="9">
        <v>0.4830166692371391</v>
      </c>
      <c r="U208" s="12" t="s">
        <v>111</v>
      </c>
      <c r="V208" s="12" t="s">
        <v>173</v>
      </c>
      <c r="W208" s="12" t="s">
        <v>174</v>
      </c>
      <c r="X208" s="133" t="s">
        <v>621</v>
      </c>
      <c r="Y208" s="24"/>
      <c r="Z208" s="24"/>
      <c r="AA208" s="10"/>
      <c r="AB208" s="10"/>
      <c r="AC208" s="13" t="s">
        <v>0</v>
      </c>
      <c r="AD208" s="13" t="s">
        <v>177</v>
      </c>
      <c r="AE208" s="13" t="s">
        <v>177</v>
      </c>
      <c r="AF208" s="138">
        <v>0.13885254368597746</v>
      </c>
    </row>
    <row r="209" spans="13:32" ht="13.2" x14ac:dyDescent="0.25">
      <c r="M209" s="9" t="s">
        <v>0</v>
      </c>
      <c r="N209" s="9" t="s">
        <v>191</v>
      </c>
      <c r="O209" s="13" t="s">
        <v>186</v>
      </c>
      <c r="P209" s="9">
        <v>2.4346724163039548</v>
      </c>
      <c r="U209" s="13" t="s">
        <v>122</v>
      </c>
      <c r="V209" s="13" t="s">
        <v>177</v>
      </c>
      <c r="W209" s="13" t="s">
        <v>177</v>
      </c>
      <c r="X209" s="138">
        <v>6.1887637267108486</v>
      </c>
      <c r="Y209" s="24"/>
      <c r="Z209" s="24"/>
      <c r="AA209" s="10"/>
      <c r="AB209" s="10"/>
      <c r="AC209" s="13" t="s">
        <v>0</v>
      </c>
      <c r="AD209" s="13" t="s">
        <v>177</v>
      </c>
      <c r="AE209" s="13" t="s">
        <v>177</v>
      </c>
      <c r="AF209" s="138">
        <v>0.13830227924254518</v>
      </c>
    </row>
    <row r="210" spans="13:32" ht="13.2" x14ac:dyDescent="0.25">
      <c r="M210" s="9" t="s">
        <v>0</v>
      </c>
      <c r="N210" s="9" t="s">
        <v>191</v>
      </c>
      <c r="O210" s="13" t="s">
        <v>186</v>
      </c>
      <c r="P210" s="9">
        <v>2.6185251062527843</v>
      </c>
      <c r="U210" s="13" t="s">
        <v>122</v>
      </c>
      <c r="V210" s="13" t="s">
        <v>177</v>
      </c>
      <c r="W210" s="13" t="s">
        <v>177</v>
      </c>
      <c r="X210" s="138">
        <v>0.74643143892541719</v>
      </c>
      <c r="Y210" s="24"/>
      <c r="Z210" s="24"/>
      <c r="AA210" s="10"/>
      <c r="AB210" s="10"/>
      <c r="AC210" s="13" t="s">
        <v>0</v>
      </c>
      <c r="AD210" s="13" t="s">
        <v>177</v>
      </c>
      <c r="AE210" s="13" t="s">
        <v>177</v>
      </c>
      <c r="AF210" s="138">
        <v>0.11891146973592429</v>
      </c>
    </row>
    <row r="211" spans="13:32" ht="13.2" x14ac:dyDescent="0.25">
      <c r="M211" s="9" t="s">
        <v>0</v>
      </c>
      <c r="N211" s="9" t="s">
        <v>185</v>
      </c>
      <c r="O211" s="13" t="s">
        <v>186</v>
      </c>
      <c r="P211" s="9">
        <v>6.6816268586008878</v>
      </c>
      <c r="U211" s="13" t="s">
        <v>122</v>
      </c>
      <c r="V211" s="13" t="s">
        <v>177</v>
      </c>
      <c r="W211" s="13" t="s">
        <v>177</v>
      </c>
      <c r="X211" s="138">
        <v>0.94246058659572318</v>
      </c>
      <c r="Y211" s="24"/>
      <c r="Z211" s="24"/>
      <c r="AA211" s="10"/>
      <c r="AB211" s="10"/>
      <c r="AC211" s="13" t="s">
        <v>0</v>
      </c>
      <c r="AD211" s="13" t="s">
        <v>177</v>
      </c>
      <c r="AE211" s="13" t="s">
        <v>177</v>
      </c>
      <c r="AF211" s="138">
        <v>0.10972930656892692</v>
      </c>
    </row>
    <row r="212" spans="13:32" ht="13.2" x14ac:dyDescent="0.25">
      <c r="M212" s="9" t="s">
        <v>0</v>
      </c>
      <c r="N212" s="9" t="s">
        <v>185</v>
      </c>
      <c r="O212" s="13" t="s">
        <v>196</v>
      </c>
      <c r="P212" s="9">
        <v>5.9150341336614858</v>
      </c>
      <c r="U212" s="13" t="s">
        <v>122</v>
      </c>
      <c r="V212" s="13" t="s">
        <v>177</v>
      </c>
      <c r="W212" s="13" t="s">
        <v>177</v>
      </c>
      <c r="X212" s="138">
        <v>0.36100998012803504</v>
      </c>
      <c r="Y212" s="24"/>
      <c r="Z212" s="24"/>
      <c r="AA212" s="10"/>
      <c r="AB212" s="10"/>
      <c r="AC212" s="13" t="s">
        <v>0</v>
      </c>
      <c r="AD212" s="13" t="s">
        <v>177</v>
      </c>
      <c r="AE212" s="13" t="s">
        <v>177</v>
      </c>
      <c r="AF212" s="138">
        <v>0.44068734993948749</v>
      </c>
    </row>
    <row r="213" spans="13:32" ht="13.2" x14ac:dyDescent="0.25">
      <c r="M213" s="9" t="s">
        <v>0</v>
      </c>
      <c r="N213" s="9" t="s">
        <v>185</v>
      </c>
      <c r="O213" s="13" t="s">
        <v>196</v>
      </c>
      <c r="P213" s="9">
        <v>0.87410330620010823</v>
      </c>
      <c r="U213" s="13" t="s">
        <v>122</v>
      </c>
      <c r="V213" s="13" t="s">
        <v>191</v>
      </c>
      <c r="W213" s="13" t="s">
        <v>196</v>
      </c>
      <c r="X213" s="138">
        <v>2.044910028755492</v>
      </c>
      <c r="Y213" s="24"/>
      <c r="Z213" s="24"/>
      <c r="AA213" s="10"/>
      <c r="AB213" s="10"/>
      <c r="AC213" s="13" t="s">
        <v>0</v>
      </c>
      <c r="AD213" s="13" t="s">
        <v>185</v>
      </c>
      <c r="AE213" s="13" t="s">
        <v>186</v>
      </c>
      <c r="AF213" s="138">
        <v>0.30780569954959164</v>
      </c>
    </row>
    <row r="214" spans="13:32" ht="13.2" x14ac:dyDescent="0.25">
      <c r="M214" s="9" t="s">
        <v>0</v>
      </c>
      <c r="N214" s="9" t="s">
        <v>185</v>
      </c>
      <c r="O214" s="13" t="s">
        <v>196</v>
      </c>
      <c r="P214" s="9">
        <v>1.0108767265641245</v>
      </c>
      <c r="U214" s="13" t="s">
        <v>122</v>
      </c>
      <c r="V214" s="13" t="s">
        <v>191</v>
      </c>
      <c r="W214" s="13" t="s">
        <v>196</v>
      </c>
      <c r="X214" s="138">
        <v>0.31304401131031495</v>
      </c>
      <c r="Y214" s="24"/>
      <c r="Z214" s="24"/>
      <c r="AA214" s="10"/>
      <c r="AB214" s="10"/>
      <c r="AC214" s="13" t="s">
        <v>0</v>
      </c>
      <c r="AD214" s="13" t="s">
        <v>185</v>
      </c>
      <c r="AE214" s="13" t="s">
        <v>186</v>
      </c>
      <c r="AF214" s="138">
        <v>0.12448919967506056</v>
      </c>
    </row>
    <row r="215" spans="13:32" ht="13.2" x14ac:dyDescent="0.25">
      <c r="M215" s="9" t="s">
        <v>0</v>
      </c>
      <c r="N215" s="9" t="s">
        <v>185</v>
      </c>
      <c r="O215" s="13" t="s">
        <v>196</v>
      </c>
      <c r="P215" s="9">
        <v>4.0197254693338085</v>
      </c>
      <c r="U215" s="13" t="s">
        <v>122</v>
      </c>
      <c r="V215" s="13" t="s">
        <v>191</v>
      </c>
      <c r="W215" s="13" t="s">
        <v>196</v>
      </c>
      <c r="X215" s="138">
        <v>3.1540403497153631</v>
      </c>
      <c r="Y215" s="24"/>
      <c r="Z215" s="24"/>
      <c r="AA215" s="10"/>
      <c r="AB215" s="10"/>
      <c r="AC215" s="13" t="s">
        <v>0</v>
      </c>
      <c r="AD215" s="13" t="s">
        <v>191</v>
      </c>
      <c r="AE215" s="13" t="s">
        <v>186</v>
      </c>
      <c r="AF215" s="138">
        <v>0.21056958229733097</v>
      </c>
    </row>
    <row r="216" spans="13:32" ht="13.2" x14ac:dyDescent="0.25">
      <c r="M216" s="9" t="s">
        <v>0</v>
      </c>
      <c r="N216" s="9" t="s">
        <v>185</v>
      </c>
      <c r="O216" s="13" t="s">
        <v>196</v>
      </c>
      <c r="P216" s="9">
        <v>1.3608243129334099</v>
      </c>
      <c r="U216" s="13" t="s">
        <v>122</v>
      </c>
      <c r="V216" s="13" t="s">
        <v>191</v>
      </c>
      <c r="W216" s="13" t="s">
        <v>196</v>
      </c>
      <c r="X216" s="138">
        <v>4.1312749194803402</v>
      </c>
      <c r="Y216" s="24"/>
      <c r="Z216" s="24"/>
      <c r="AA216" s="10"/>
      <c r="AB216" s="10"/>
      <c r="AC216" s="13" t="s">
        <v>0</v>
      </c>
      <c r="AD216" s="13" t="s">
        <v>185</v>
      </c>
      <c r="AE216" s="13" t="s">
        <v>186</v>
      </c>
      <c r="AF216" s="138">
        <v>0.47840627716458406</v>
      </c>
    </row>
    <row r="217" spans="13:32" ht="13.2" x14ac:dyDescent="0.25">
      <c r="M217" s="9" t="s">
        <v>0</v>
      </c>
      <c r="N217" s="9" t="s">
        <v>185</v>
      </c>
      <c r="O217" s="13" t="s">
        <v>196</v>
      </c>
      <c r="P217" s="9">
        <v>2.7619225193446031</v>
      </c>
      <c r="U217" s="13" t="s">
        <v>122</v>
      </c>
      <c r="V217" s="13" t="s">
        <v>191</v>
      </c>
      <c r="W217" s="13" t="s">
        <v>196</v>
      </c>
      <c r="X217" s="138">
        <v>3.4071476815442563</v>
      </c>
      <c r="Y217" s="24"/>
      <c r="Z217" s="24"/>
      <c r="AA217" s="10"/>
      <c r="AB217" s="10"/>
      <c r="AC217" s="13" t="s">
        <v>0</v>
      </c>
      <c r="AD217" s="13" t="s">
        <v>185</v>
      </c>
      <c r="AE217" s="13" t="s">
        <v>186</v>
      </c>
      <c r="AF217" s="138">
        <v>0.19056082043275346</v>
      </c>
    </row>
    <row r="218" spans="13:32" ht="13.2" x14ac:dyDescent="0.25">
      <c r="U218" s="13" t="s">
        <v>122</v>
      </c>
      <c r="V218" s="13" t="s">
        <v>191</v>
      </c>
      <c r="W218" s="13" t="s">
        <v>196</v>
      </c>
      <c r="X218" s="138">
        <v>3.1779698784242827</v>
      </c>
      <c r="Y218" s="24"/>
      <c r="Z218" s="24"/>
      <c r="AA218" s="10"/>
      <c r="AB218" s="10"/>
      <c r="AC218" s="13" t="s">
        <v>0</v>
      </c>
      <c r="AD218" s="13" t="s">
        <v>191</v>
      </c>
      <c r="AE218" s="13" t="s">
        <v>186</v>
      </c>
      <c r="AF218" s="138">
        <v>0.31512311889522915</v>
      </c>
    </row>
    <row r="219" spans="13:32" ht="13.2" x14ac:dyDescent="0.25">
      <c r="M219" s="16" t="s">
        <v>296</v>
      </c>
      <c r="U219" s="13" t="s">
        <v>122</v>
      </c>
      <c r="V219" s="13" t="s">
        <v>191</v>
      </c>
      <c r="W219" s="13" t="s">
        <v>186</v>
      </c>
      <c r="X219" s="138">
        <v>2.4847979125661208</v>
      </c>
      <c r="Y219" s="24"/>
      <c r="Z219" s="24"/>
      <c r="AA219" s="10"/>
      <c r="AB219" s="10"/>
      <c r="AC219" s="13" t="s">
        <v>0</v>
      </c>
      <c r="AD219" s="13" t="s">
        <v>185</v>
      </c>
      <c r="AE219" s="13" t="s">
        <v>186</v>
      </c>
      <c r="AF219" s="138">
        <v>0.34943212432131121</v>
      </c>
    </row>
    <row r="220" spans="13:32" ht="13.2" x14ac:dyDescent="0.25">
      <c r="M220" s="16" t="s">
        <v>243</v>
      </c>
      <c r="U220" s="13" t="s">
        <v>122</v>
      </c>
      <c r="V220" s="13" t="s">
        <v>185</v>
      </c>
      <c r="W220" s="13" t="s">
        <v>186</v>
      </c>
      <c r="X220" s="138">
        <v>4.5500484560989021</v>
      </c>
      <c r="Y220" s="24"/>
      <c r="Z220" s="24"/>
      <c r="AA220" s="10"/>
      <c r="AB220" s="10"/>
      <c r="AC220" s="13" t="s">
        <v>0</v>
      </c>
      <c r="AD220" s="13" t="s">
        <v>191</v>
      </c>
      <c r="AE220" s="13" t="s">
        <v>186</v>
      </c>
      <c r="AF220" s="138">
        <v>0.34703388950896008</v>
      </c>
    </row>
    <row r="221" spans="13:32" ht="13.2" x14ac:dyDescent="0.25">
      <c r="M221" s="16" t="s">
        <v>244</v>
      </c>
      <c r="U221" s="13" t="s">
        <v>122</v>
      </c>
      <c r="V221" s="13" t="s">
        <v>185</v>
      </c>
      <c r="W221" s="13" t="s">
        <v>186</v>
      </c>
      <c r="X221" s="138">
        <v>0.54999679805851354</v>
      </c>
      <c r="Y221" s="24"/>
      <c r="Z221" s="24"/>
      <c r="AA221" s="10"/>
      <c r="AB221" s="10"/>
      <c r="AC221" s="13" t="s">
        <v>0</v>
      </c>
      <c r="AD221" s="13" t="s">
        <v>191</v>
      </c>
      <c r="AE221" s="13" t="s">
        <v>186</v>
      </c>
      <c r="AF221" s="138">
        <v>0.2346847808597039</v>
      </c>
    </row>
    <row r="222" spans="13:32" ht="13.2" x14ac:dyDescent="0.25">
      <c r="M222" s="14" t="s">
        <v>297</v>
      </c>
      <c r="U222" s="13" t="s">
        <v>122</v>
      </c>
      <c r="V222" s="13" t="s">
        <v>191</v>
      </c>
      <c r="W222" s="13" t="s">
        <v>186</v>
      </c>
      <c r="X222" s="138">
        <v>2.3386780349472858</v>
      </c>
      <c r="Y222" s="24"/>
      <c r="Z222" s="24"/>
      <c r="AA222" s="10"/>
      <c r="AB222" s="10"/>
      <c r="AC222" s="13" t="s">
        <v>0</v>
      </c>
      <c r="AD222" s="13" t="s">
        <v>185</v>
      </c>
      <c r="AE222" s="13" t="s">
        <v>186</v>
      </c>
      <c r="AF222" s="138">
        <v>0.46557246748492831</v>
      </c>
    </row>
    <row r="223" spans="13:32" ht="13.2" x14ac:dyDescent="0.25">
      <c r="M223" s="14" t="s">
        <v>298</v>
      </c>
      <c r="U223" s="13" t="s">
        <v>122</v>
      </c>
      <c r="V223" s="13" t="s">
        <v>185</v>
      </c>
      <c r="W223" s="13" t="s">
        <v>186</v>
      </c>
      <c r="X223" s="138">
        <v>1.6082722929799096</v>
      </c>
      <c r="Y223" s="24"/>
      <c r="Z223" s="24"/>
      <c r="AA223" s="10"/>
      <c r="AB223" s="10"/>
      <c r="AC223" s="13" t="s">
        <v>0</v>
      </c>
      <c r="AD223" s="13" t="s">
        <v>185</v>
      </c>
      <c r="AE223" s="13" t="s">
        <v>196</v>
      </c>
      <c r="AF223" s="138">
        <v>0.29679062122111244</v>
      </c>
    </row>
    <row r="224" spans="13:32" ht="13.2" x14ac:dyDescent="0.25">
      <c r="M224" s="14" t="s">
        <v>299</v>
      </c>
      <c r="U224" s="13" t="s">
        <v>122</v>
      </c>
      <c r="V224" s="13" t="s">
        <v>185</v>
      </c>
      <c r="W224" s="13" t="s">
        <v>186</v>
      </c>
      <c r="X224" s="138">
        <v>5.9626150482544773</v>
      </c>
      <c r="Y224" s="24"/>
      <c r="Z224" s="24"/>
      <c r="AA224" s="10"/>
      <c r="AB224" s="10"/>
      <c r="AC224" s="13" t="s">
        <v>0</v>
      </c>
      <c r="AD224" s="13" t="s">
        <v>185</v>
      </c>
      <c r="AE224" s="13" t="s">
        <v>196</v>
      </c>
      <c r="AF224" s="138">
        <v>0.25695961900361336</v>
      </c>
    </row>
    <row r="225" spans="13:32" ht="13.2" x14ac:dyDescent="0.25">
      <c r="M225" s="14" t="s">
        <v>300</v>
      </c>
      <c r="U225" s="13" t="s">
        <v>122</v>
      </c>
      <c r="V225" s="13" t="s">
        <v>191</v>
      </c>
      <c r="W225" s="13" t="s">
        <v>186</v>
      </c>
      <c r="X225" s="138">
        <v>0.95358634422371535</v>
      </c>
      <c r="Y225" s="24"/>
      <c r="Z225" s="24"/>
      <c r="AA225" s="10"/>
      <c r="AB225" s="10"/>
      <c r="AC225" s="13" t="s">
        <v>0</v>
      </c>
      <c r="AD225" s="13" t="s">
        <v>185</v>
      </c>
      <c r="AE225" s="13" t="s">
        <v>196</v>
      </c>
      <c r="AF225" s="138">
        <v>0.29056089427062803</v>
      </c>
    </row>
    <row r="226" spans="13:32" ht="13.2" x14ac:dyDescent="0.25">
      <c r="M226" s="14" t="s">
        <v>301</v>
      </c>
      <c r="U226" s="13" t="s">
        <v>122</v>
      </c>
      <c r="V226" s="13" t="s">
        <v>185</v>
      </c>
      <c r="W226" s="13" t="s">
        <v>186</v>
      </c>
      <c r="X226" s="138">
        <v>0.64003614434510669</v>
      </c>
      <c r="Y226" s="24"/>
      <c r="Z226" s="24"/>
      <c r="AA226" s="10"/>
      <c r="AB226" s="10"/>
      <c r="AC226" s="13" t="s">
        <v>0</v>
      </c>
      <c r="AD226" s="13" t="s">
        <v>185</v>
      </c>
      <c r="AE226" s="13" t="s">
        <v>196</v>
      </c>
      <c r="AF226" s="138">
        <v>0.26286094516596414</v>
      </c>
    </row>
    <row r="227" spans="13:32" ht="13.2" x14ac:dyDescent="0.25">
      <c r="M227" s="16" t="s">
        <v>294</v>
      </c>
      <c r="U227" s="13" t="s">
        <v>122</v>
      </c>
      <c r="V227" s="13" t="s">
        <v>191</v>
      </c>
      <c r="W227" s="13" t="s">
        <v>186</v>
      </c>
      <c r="X227" s="138">
        <v>0.82459025346886916</v>
      </c>
      <c r="Y227" s="24"/>
      <c r="Z227" s="24"/>
      <c r="AA227" s="10"/>
      <c r="AB227" s="10"/>
      <c r="AC227" s="13" t="s">
        <v>0</v>
      </c>
      <c r="AD227" s="13" t="s">
        <v>185</v>
      </c>
      <c r="AE227" s="13" t="s">
        <v>196</v>
      </c>
      <c r="AF227" s="138">
        <v>0.28958818337595771</v>
      </c>
    </row>
    <row r="228" spans="13:32" ht="13.2" x14ac:dyDescent="0.25">
      <c r="M228" s="15"/>
      <c r="U228" s="13" t="s">
        <v>0</v>
      </c>
      <c r="V228" s="13" t="s">
        <v>177</v>
      </c>
      <c r="W228" s="13" t="s">
        <v>177</v>
      </c>
      <c r="X228" s="138">
        <v>3.6876596427916444</v>
      </c>
      <c r="Y228" s="24"/>
      <c r="Z228" s="24"/>
      <c r="AA228" s="10"/>
      <c r="AB228" s="10"/>
      <c r="AC228" s="141" t="s">
        <v>0</v>
      </c>
      <c r="AD228" s="141" t="s">
        <v>185</v>
      </c>
      <c r="AE228" s="13" t="s">
        <v>196</v>
      </c>
      <c r="AF228" s="138">
        <v>0.26198516712518038</v>
      </c>
    </row>
    <row r="229" spans="13:32" ht="13.2" x14ac:dyDescent="0.25">
      <c r="M229" s="14" t="s">
        <v>286</v>
      </c>
      <c r="U229" s="13" t="s">
        <v>0</v>
      </c>
      <c r="V229" s="13" t="s">
        <v>177</v>
      </c>
      <c r="W229" s="13" t="s">
        <v>177</v>
      </c>
      <c r="X229" s="138">
        <v>4.3040371868812946</v>
      </c>
      <c r="Y229" s="24"/>
      <c r="Z229" s="24"/>
      <c r="AA229" s="10"/>
      <c r="AB229" s="10"/>
      <c r="AC229" s="19"/>
    </row>
    <row r="230" spans="13:32" ht="13.2" x14ac:dyDescent="0.25">
      <c r="M230" s="15"/>
      <c r="U230" s="13" t="s">
        <v>0</v>
      </c>
      <c r="V230" s="13" t="s">
        <v>177</v>
      </c>
      <c r="W230" s="13" t="s">
        <v>177</v>
      </c>
      <c r="X230" s="138">
        <v>2.5153572230982273</v>
      </c>
      <c r="Y230" s="24"/>
      <c r="Z230" s="24"/>
      <c r="AA230" s="10"/>
      <c r="AB230" s="10"/>
      <c r="AC230" s="94" t="s">
        <v>669</v>
      </c>
    </row>
    <row r="231" spans="13:32" ht="13.2" x14ac:dyDescent="0.25">
      <c r="M231" s="14" t="s">
        <v>275</v>
      </c>
      <c r="U231" s="13" t="s">
        <v>0</v>
      </c>
      <c r="V231" s="13" t="s">
        <v>177</v>
      </c>
      <c r="W231" s="13" t="s">
        <v>177</v>
      </c>
      <c r="X231" s="138">
        <v>0.49985236893182905</v>
      </c>
      <c r="Y231" s="24"/>
      <c r="Z231" s="24"/>
      <c r="AA231" s="10"/>
      <c r="AB231" s="10"/>
      <c r="AC231" s="94" t="s">
        <v>243</v>
      </c>
    </row>
    <row r="232" spans="13:32" ht="14.4" x14ac:dyDescent="0.25">
      <c r="M232" s="18" t="s">
        <v>302</v>
      </c>
      <c r="U232" s="13" t="s">
        <v>0</v>
      </c>
      <c r="V232" s="13" t="s">
        <v>177</v>
      </c>
      <c r="W232" s="13" t="s">
        <v>177</v>
      </c>
      <c r="X232" s="138">
        <v>1.0394812750936602</v>
      </c>
      <c r="Y232" s="24"/>
      <c r="Z232" s="24"/>
      <c r="AA232" s="10"/>
      <c r="AB232" s="10"/>
      <c r="AC232" s="94" t="s">
        <v>244</v>
      </c>
    </row>
    <row r="233" spans="13:32" ht="13.2" x14ac:dyDescent="0.25">
      <c r="M233" s="14" t="s">
        <v>283</v>
      </c>
      <c r="U233" s="13" t="s">
        <v>0</v>
      </c>
      <c r="V233" s="13" t="s">
        <v>177</v>
      </c>
      <c r="W233" s="13" t="s">
        <v>177</v>
      </c>
      <c r="X233" s="138">
        <v>1.9428272954210273</v>
      </c>
      <c r="Y233" s="24"/>
      <c r="Z233" s="24"/>
      <c r="AA233" s="10"/>
      <c r="AB233" s="10"/>
      <c r="AC233" s="94" t="s">
        <v>288</v>
      </c>
    </row>
    <row r="234" spans="13:32" ht="13.2" x14ac:dyDescent="0.25">
      <c r="M234" s="15"/>
      <c r="U234" s="13" t="s">
        <v>0</v>
      </c>
      <c r="V234" s="13" t="s">
        <v>185</v>
      </c>
      <c r="W234" s="13" t="s">
        <v>186</v>
      </c>
      <c r="X234" s="138">
        <v>0.69534733770696222</v>
      </c>
      <c r="Y234" s="24"/>
      <c r="Z234" s="24"/>
      <c r="AA234" s="10"/>
      <c r="AB234" s="10"/>
      <c r="AC234" s="94" t="s">
        <v>289</v>
      </c>
    </row>
    <row r="235" spans="13:32" ht="13.2" x14ac:dyDescent="0.25">
      <c r="M235" s="16" t="s">
        <v>264</v>
      </c>
      <c r="U235" s="13" t="s">
        <v>0</v>
      </c>
      <c r="V235" s="13" t="s">
        <v>185</v>
      </c>
      <c r="W235" s="13" t="s">
        <v>186</v>
      </c>
      <c r="X235" s="138">
        <v>2.6049151342302612</v>
      </c>
      <c r="Y235" s="24"/>
      <c r="Z235" s="24"/>
      <c r="AA235" s="10"/>
      <c r="AB235" s="10"/>
      <c r="AC235" s="94" t="s">
        <v>631</v>
      </c>
    </row>
    <row r="236" spans="13:32" ht="13.2" x14ac:dyDescent="0.25">
      <c r="U236" s="13" t="s">
        <v>0</v>
      </c>
      <c r="V236" s="13" t="s">
        <v>191</v>
      </c>
      <c r="W236" s="13" t="s">
        <v>186</v>
      </c>
      <c r="X236" s="138">
        <v>1.0588016046409718</v>
      </c>
      <c r="Y236" s="24"/>
      <c r="Z236" s="24"/>
      <c r="AA236" s="10"/>
      <c r="AB236" s="10"/>
      <c r="AC236" s="94" t="s">
        <v>254</v>
      </c>
    </row>
    <row r="237" spans="13:32" ht="13.2" x14ac:dyDescent="0.25">
      <c r="M237" s="12" t="s">
        <v>111</v>
      </c>
      <c r="N237" s="12" t="s">
        <v>173</v>
      </c>
      <c r="O237" s="12" t="s">
        <v>174</v>
      </c>
      <c r="P237" s="12" t="s">
        <v>175</v>
      </c>
      <c r="U237" s="13" t="s">
        <v>0</v>
      </c>
      <c r="V237" s="13" t="s">
        <v>185</v>
      </c>
      <c r="W237" s="13" t="s">
        <v>186</v>
      </c>
      <c r="X237" s="138">
        <v>5.5935283524953885</v>
      </c>
      <c r="Y237" s="24"/>
      <c r="Z237" s="24"/>
      <c r="AA237" s="10"/>
      <c r="AB237" s="10"/>
      <c r="AC237" s="94" t="s">
        <v>632</v>
      </c>
    </row>
    <row r="238" spans="13:32" ht="13.2" x14ac:dyDescent="0.25">
      <c r="M238" s="9" t="s">
        <v>124</v>
      </c>
      <c r="N238" s="9" t="s">
        <v>177</v>
      </c>
      <c r="O238" s="13" t="s">
        <v>177</v>
      </c>
      <c r="P238" s="9">
        <v>3.9294340015652789E-2</v>
      </c>
      <c r="U238" s="13" t="s">
        <v>0</v>
      </c>
      <c r="V238" s="13" t="s">
        <v>185</v>
      </c>
      <c r="W238" s="13" t="s">
        <v>186</v>
      </c>
      <c r="X238" s="138">
        <v>1.6554527230389069</v>
      </c>
      <c r="Y238" s="24"/>
      <c r="Z238" s="24"/>
      <c r="AA238" s="10"/>
      <c r="AB238" s="10"/>
      <c r="AC238" s="94" t="s">
        <v>658</v>
      </c>
    </row>
    <row r="239" spans="13:32" ht="13.2" x14ac:dyDescent="0.25">
      <c r="M239" s="9" t="s">
        <v>124</v>
      </c>
      <c r="N239" s="9" t="s">
        <v>177</v>
      </c>
      <c r="O239" s="13" t="s">
        <v>177</v>
      </c>
      <c r="P239" s="9">
        <v>8.6474188435332541E-2</v>
      </c>
      <c r="U239" s="13" t="s">
        <v>0</v>
      </c>
      <c r="V239" s="13" t="s">
        <v>191</v>
      </c>
      <c r="W239" s="13" t="s">
        <v>186</v>
      </c>
      <c r="X239" s="138">
        <v>0.91196816322832963</v>
      </c>
      <c r="Y239" s="24"/>
      <c r="Z239" s="24"/>
      <c r="AA239" s="10"/>
      <c r="AB239" s="10"/>
      <c r="AC239" s="95"/>
    </row>
    <row r="240" spans="13:32" ht="13.2" x14ac:dyDescent="0.25">
      <c r="M240" s="9" t="s">
        <v>124</v>
      </c>
      <c r="N240" s="9" t="s">
        <v>177</v>
      </c>
      <c r="O240" s="13" t="s">
        <v>177</v>
      </c>
      <c r="P240" s="9">
        <v>4.5968288970106151E-2</v>
      </c>
      <c r="U240" s="13" t="s">
        <v>0</v>
      </c>
      <c r="V240" s="13" t="s">
        <v>185</v>
      </c>
      <c r="W240" s="13" t="s">
        <v>186</v>
      </c>
      <c r="X240" s="138">
        <v>0.13358454491582789</v>
      </c>
      <c r="Y240" s="24"/>
      <c r="Z240" s="24"/>
      <c r="AA240" s="10"/>
      <c r="AB240" s="10"/>
      <c r="AC240" s="94" t="s">
        <v>286</v>
      </c>
    </row>
    <row r="241" spans="13:32" ht="13.2" x14ac:dyDescent="0.25">
      <c r="M241" s="9" t="s">
        <v>124</v>
      </c>
      <c r="N241" s="9" t="s">
        <v>191</v>
      </c>
      <c r="O241" s="13" t="s">
        <v>196</v>
      </c>
      <c r="P241" s="9">
        <v>0.14769726706904418</v>
      </c>
      <c r="U241" s="13" t="s">
        <v>0</v>
      </c>
      <c r="V241" s="13" t="s">
        <v>191</v>
      </c>
      <c r="W241" s="13" t="s">
        <v>186</v>
      </c>
      <c r="X241" s="138">
        <v>2.0876385267949948</v>
      </c>
      <c r="Y241" s="24"/>
      <c r="Z241" s="24"/>
      <c r="AA241" s="10"/>
      <c r="AB241" s="10"/>
      <c r="AC241" s="95"/>
    </row>
    <row r="242" spans="13:32" ht="13.2" x14ac:dyDescent="0.25">
      <c r="M242" s="9" t="s">
        <v>124</v>
      </c>
      <c r="N242" s="9" t="s">
        <v>191</v>
      </c>
      <c r="O242" s="13" t="s">
        <v>196</v>
      </c>
      <c r="P242" s="9">
        <v>6.1784407037049099E-2</v>
      </c>
      <c r="U242" s="13" t="s">
        <v>0</v>
      </c>
      <c r="V242" s="13" t="s">
        <v>191</v>
      </c>
      <c r="W242" s="13" t="s">
        <v>186</v>
      </c>
      <c r="X242" s="138">
        <v>2.3838403253930807</v>
      </c>
      <c r="Y242" s="24"/>
      <c r="Z242" s="24"/>
      <c r="AA242" s="10"/>
      <c r="AB242" s="10"/>
      <c r="AC242" s="94" t="s">
        <v>636</v>
      </c>
    </row>
    <row r="243" spans="13:32" ht="14.4" x14ac:dyDescent="0.25">
      <c r="M243" s="9" t="s">
        <v>124</v>
      </c>
      <c r="N243" s="9" t="s">
        <v>191</v>
      </c>
      <c r="O243" s="13" t="s">
        <v>196</v>
      </c>
      <c r="P243" s="9">
        <v>5.4964933457443535E-2</v>
      </c>
      <c r="U243" s="13" t="s">
        <v>0</v>
      </c>
      <c r="V243" s="13" t="s">
        <v>185</v>
      </c>
      <c r="W243" s="13" t="s">
        <v>186</v>
      </c>
      <c r="X243" s="138">
        <v>6.2160543911159598</v>
      </c>
      <c r="Y243" s="24"/>
      <c r="Z243" s="24"/>
      <c r="AA243" s="10"/>
      <c r="AB243" s="10"/>
      <c r="AC243" s="92" t="s">
        <v>674</v>
      </c>
    </row>
    <row r="244" spans="13:32" ht="13.2" x14ac:dyDescent="0.25">
      <c r="M244" s="9" t="s">
        <v>124</v>
      </c>
      <c r="N244" s="9" t="s">
        <v>191</v>
      </c>
      <c r="O244" s="13" t="s">
        <v>186</v>
      </c>
      <c r="P244" s="9">
        <v>6.8930068981753106E-2</v>
      </c>
      <c r="U244" s="13" t="s">
        <v>0</v>
      </c>
      <c r="V244" s="13" t="s">
        <v>185</v>
      </c>
      <c r="W244" s="13" t="s">
        <v>196</v>
      </c>
      <c r="X244" s="138">
        <v>5.6182435124403733</v>
      </c>
      <c r="Y244" s="24"/>
      <c r="Z244" s="24"/>
      <c r="AA244" s="10"/>
      <c r="AB244" s="10"/>
      <c r="AC244" s="94" t="s">
        <v>283</v>
      </c>
    </row>
    <row r="245" spans="13:32" ht="13.2" x14ac:dyDescent="0.25">
      <c r="M245" s="9" t="s">
        <v>124</v>
      </c>
      <c r="N245" s="9" t="s">
        <v>185</v>
      </c>
      <c r="O245" s="13" t="s">
        <v>186</v>
      </c>
      <c r="P245" s="9">
        <v>9.2124796136262399E-2</v>
      </c>
      <c r="U245" s="13" t="s">
        <v>0</v>
      </c>
      <c r="V245" s="13" t="s">
        <v>185</v>
      </c>
      <c r="W245" s="13" t="s">
        <v>196</v>
      </c>
      <c r="X245" s="138">
        <v>0.61714368719649493</v>
      </c>
      <c r="Y245" s="24"/>
      <c r="Z245" s="24"/>
      <c r="AA245" s="10"/>
      <c r="AB245" s="10"/>
      <c r="AC245" s="95"/>
    </row>
    <row r="246" spans="13:32" ht="13.2" x14ac:dyDescent="0.25">
      <c r="M246" s="9" t="s">
        <v>124</v>
      </c>
      <c r="N246" s="9" t="s">
        <v>191</v>
      </c>
      <c r="O246" s="13" t="s">
        <v>186</v>
      </c>
      <c r="P246" s="9">
        <v>1.1885358376411264E-2</v>
      </c>
      <c r="U246" s="13" t="s">
        <v>0</v>
      </c>
      <c r="V246" s="13" t="s">
        <v>185</v>
      </c>
      <c r="W246" s="13" t="s">
        <v>196</v>
      </c>
      <c r="X246" s="138">
        <v>0.72031583229349649</v>
      </c>
      <c r="Y246" s="24"/>
      <c r="Z246" s="24"/>
      <c r="AA246" s="10"/>
      <c r="AB246" s="10"/>
      <c r="AC246" s="94" t="s">
        <v>264</v>
      </c>
    </row>
    <row r="247" spans="13:32" ht="13.2" x14ac:dyDescent="0.25">
      <c r="M247" s="9" t="s">
        <v>124</v>
      </c>
      <c r="N247" s="9" t="s">
        <v>185</v>
      </c>
      <c r="O247" s="13" t="s">
        <v>186</v>
      </c>
      <c r="P247" s="9">
        <v>4.18619077968038E-2</v>
      </c>
      <c r="U247" s="13" t="s">
        <v>0</v>
      </c>
      <c r="V247" s="13" t="s">
        <v>185</v>
      </c>
      <c r="W247" s="13" t="s">
        <v>196</v>
      </c>
      <c r="X247" s="138">
        <v>3.756864524167844</v>
      </c>
      <c r="Y247" s="24"/>
      <c r="Z247" s="24"/>
      <c r="AA247" s="10"/>
      <c r="AB247" s="10"/>
    </row>
    <row r="248" spans="13:32" ht="13.2" x14ac:dyDescent="0.25">
      <c r="M248" s="9" t="s">
        <v>124</v>
      </c>
      <c r="N248" s="9" t="s">
        <v>185</v>
      </c>
      <c r="O248" s="13" t="s">
        <v>186</v>
      </c>
      <c r="P248" s="9">
        <v>0.10420469723176422</v>
      </c>
      <c r="U248" s="13" t="s">
        <v>0</v>
      </c>
      <c r="V248" s="13" t="s">
        <v>185</v>
      </c>
      <c r="W248" s="13" t="s">
        <v>196</v>
      </c>
      <c r="X248" s="138">
        <v>1.0712361295574522</v>
      </c>
      <c r="Y248" s="24"/>
      <c r="Z248" s="24"/>
      <c r="AA248" s="10"/>
      <c r="AB248" s="10"/>
      <c r="AC248" s="12" t="s">
        <v>111</v>
      </c>
      <c r="AD248" s="12" t="s">
        <v>173</v>
      </c>
      <c r="AE248" s="12" t="s">
        <v>174</v>
      </c>
      <c r="AF248" s="133" t="s">
        <v>502</v>
      </c>
    </row>
    <row r="249" spans="13:32" ht="13.2" x14ac:dyDescent="0.25">
      <c r="M249" s="9" t="s">
        <v>0</v>
      </c>
      <c r="N249" s="9" t="s">
        <v>177</v>
      </c>
      <c r="O249" s="13" t="s">
        <v>177</v>
      </c>
      <c r="P249" s="9">
        <v>4.1767249927235168</v>
      </c>
      <c r="U249" s="141" t="s">
        <v>0</v>
      </c>
      <c r="V249" s="141" t="s">
        <v>185</v>
      </c>
      <c r="W249" s="13" t="s">
        <v>196</v>
      </c>
      <c r="X249" s="138">
        <v>2.4999373522194226</v>
      </c>
      <c r="Y249" s="24"/>
      <c r="Z249" s="24"/>
      <c r="AA249" s="10"/>
      <c r="AB249" s="10"/>
      <c r="AC249" s="13" t="s">
        <v>124</v>
      </c>
      <c r="AD249" s="13" t="s">
        <v>177</v>
      </c>
      <c r="AE249" s="13" t="s">
        <v>177</v>
      </c>
      <c r="AF249" s="138">
        <v>3.9294340015652789E-2</v>
      </c>
    </row>
    <row r="250" spans="13:32" ht="13.2" x14ac:dyDescent="0.25">
      <c r="M250" s="9" t="s">
        <v>0</v>
      </c>
      <c r="N250" s="9" t="s">
        <v>177</v>
      </c>
      <c r="O250" s="13" t="s">
        <v>177</v>
      </c>
      <c r="P250" s="9">
        <v>4.4428897305672717</v>
      </c>
      <c r="U250" s="24"/>
      <c r="V250" s="24"/>
      <c r="W250" s="24"/>
      <c r="X250" s="24"/>
      <c r="Y250" s="24"/>
      <c r="Z250" s="24"/>
      <c r="AA250" s="10"/>
      <c r="AB250" s="10"/>
      <c r="AC250" s="13" t="s">
        <v>124</v>
      </c>
      <c r="AD250" s="13" t="s">
        <v>177</v>
      </c>
      <c r="AE250" s="13" t="s">
        <v>177</v>
      </c>
      <c r="AF250" s="138">
        <v>8.6474188435332541E-2</v>
      </c>
    </row>
    <row r="251" spans="13:32" ht="13.2" x14ac:dyDescent="0.25">
      <c r="M251" s="9" t="s">
        <v>0</v>
      </c>
      <c r="N251" s="9" t="s">
        <v>177</v>
      </c>
      <c r="O251" s="13" t="s">
        <v>177</v>
      </c>
      <c r="P251" s="9">
        <v>2.6536595023407723</v>
      </c>
      <c r="U251" s="132" t="s">
        <v>670</v>
      </c>
      <c r="V251" s="24"/>
      <c r="W251" s="24"/>
      <c r="X251" s="24"/>
      <c r="Y251" s="24"/>
      <c r="Z251" s="24"/>
      <c r="AA251" s="10"/>
      <c r="AB251" s="10"/>
      <c r="AC251" s="13" t="s">
        <v>124</v>
      </c>
      <c r="AD251" s="13" t="s">
        <v>177</v>
      </c>
      <c r="AE251" s="13" t="s">
        <v>177</v>
      </c>
      <c r="AF251" s="138">
        <v>4.5968288970106151E-2</v>
      </c>
    </row>
    <row r="252" spans="13:32" ht="13.2" x14ac:dyDescent="0.25">
      <c r="M252" s="9" t="s">
        <v>0</v>
      </c>
      <c r="N252" s="9" t="s">
        <v>177</v>
      </c>
      <c r="O252" s="13" t="s">
        <v>177</v>
      </c>
      <c r="P252" s="9">
        <v>0.61876383866775331</v>
      </c>
      <c r="U252" s="94" t="s">
        <v>671</v>
      </c>
      <c r="V252" s="24"/>
      <c r="W252" s="24"/>
      <c r="X252" s="24"/>
      <c r="Y252" s="24"/>
      <c r="Z252" s="24"/>
      <c r="AA252" s="10"/>
      <c r="AB252" s="10"/>
      <c r="AC252" s="13" t="s">
        <v>124</v>
      </c>
      <c r="AD252" s="13" t="s">
        <v>191</v>
      </c>
      <c r="AE252" s="13" t="s">
        <v>196</v>
      </c>
      <c r="AF252" s="138">
        <v>0.14769726706904418</v>
      </c>
    </row>
    <row r="253" spans="13:32" ht="13.2" x14ac:dyDescent="0.25">
      <c r="M253" s="9" t="s">
        <v>0</v>
      </c>
      <c r="N253" s="9" t="s">
        <v>177</v>
      </c>
      <c r="O253" s="13" t="s">
        <v>177</v>
      </c>
      <c r="P253" s="9">
        <v>1.149210581662587</v>
      </c>
      <c r="U253" s="94" t="s">
        <v>672</v>
      </c>
      <c r="V253" s="24"/>
      <c r="W253" s="24"/>
      <c r="X253" s="24"/>
      <c r="Y253" s="24"/>
      <c r="Z253" s="24"/>
      <c r="AA253" s="10"/>
      <c r="AB253" s="10"/>
      <c r="AC253" s="13" t="s">
        <v>124</v>
      </c>
      <c r="AD253" s="13" t="s">
        <v>191</v>
      </c>
      <c r="AE253" s="13" t="s">
        <v>196</v>
      </c>
      <c r="AF253" s="138">
        <v>6.1784407037049099E-2</v>
      </c>
    </row>
    <row r="254" spans="13:32" ht="13.2" x14ac:dyDescent="0.25">
      <c r="M254" s="9" t="s">
        <v>0</v>
      </c>
      <c r="N254" s="9" t="s">
        <v>177</v>
      </c>
      <c r="O254" s="13" t="s">
        <v>177</v>
      </c>
      <c r="P254" s="9">
        <v>2.3835146453605147</v>
      </c>
      <c r="U254" s="94" t="s">
        <v>243</v>
      </c>
      <c r="V254" s="24"/>
      <c r="W254" s="24"/>
      <c r="X254" s="24"/>
      <c r="Y254" s="24"/>
      <c r="Z254" s="24"/>
      <c r="AA254" s="10"/>
      <c r="AB254" s="10"/>
      <c r="AC254" s="13" t="s">
        <v>124</v>
      </c>
      <c r="AD254" s="13" t="s">
        <v>191</v>
      </c>
      <c r="AE254" s="13" t="s">
        <v>196</v>
      </c>
      <c r="AF254" s="138">
        <v>5.4964933457443535E-2</v>
      </c>
    </row>
    <row r="255" spans="13:32" ht="13.2" x14ac:dyDescent="0.25">
      <c r="M255" s="9" t="s">
        <v>0</v>
      </c>
      <c r="N255" s="9" t="s">
        <v>185</v>
      </c>
      <c r="O255" s="13" t="s">
        <v>186</v>
      </c>
      <c r="P255" s="9">
        <v>1.0031530372565538</v>
      </c>
      <c r="U255" s="94" t="s">
        <v>244</v>
      </c>
      <c r="V255" s="24"/>
      <c r="W255" s="24"/>
      <c r="X255" s="24"/>
      <c r="Y255" s="24"/>
      <c r="Z255" s="24"/>
      <c r="AA255" s="10"/>
      <c r="AB255" s="10"/>
      <c r="AC255" s="13" t="s">
        <v>124</v>
      </c>
      <c r="AD255" s="13" t="s">
        <v>191</v>
      </c>
      <c r="AE255" s="13" t="s">
        <v>186</v>
      </c>
      <c r="AF255" s="138">
        <v>6.8930068981753106E-2</v>
      </c>
    </row>
    <row r="256" spans="13:32" ht="13.2" x14ac:dyDescent="0.25">
      <c r="M256" s="9" t="s">
        <v>0</v>
      </c>
      <c r="N256" s="9" t="s">
        <v>185</v>
      </c>
      <c r="O256" s="13" t="s">
        <v>186</v>
      </c>
      <c r="P256" s="9">
        <v>2.7294043339053218</v>
      </c>
      <c r="U256" s="94" t="s">
        <v>297</v>
      </c>
      <c r="V256" s="24"/>
      <c r="W256" s="24"/>
      <c r="X256" s="24"/>
      <c r="Y256" s="24"/>
      <c r="Z256" s="24"/>
      <c r="AA256" s="10"/>
      <c r="AB256" s="10"/>
      <c r="AC256" s="13" t="s">
        <v>124</v>
      </c>
      <c r="AD256" s="13" t="s">
        <v>185</v>
      </c>
      <c r="AE256" s="13" t="s">
        <v>186</v>
      </c>
      <c r="AF256" s="138">
        <v>9.2124796136262399E-2</v>
      </c>
    </row>
    <row r="257" spans="13:32" ht="13.2" x14ac:dyDescent="0.25">
      <c r="M257" s="9" t="s">
        <v>0</v>
      </c>
      <c r="N257" s="9" t="s">
        <v>191</v>
      </c>
      <c r="O257" s="13" t="s">
        <v>186</v>
      </c>
      <c r="P257" s="9">
        <v>1.2693711869383029</v>
      </c>
      <c r="U257" s="94" t="s">
        <v>673</v>
      </c>
      <c r="V257" s="24"/>
      <c r="W257" s="24"/>
      <c r="X257" s="24"/>
      <c r="Y257" s="24"/>
      <c r="Z257" s="24"/>
      <c r="AA257" s="10"/>
      <c r="AB257" s="10"/>
      <c r="AC257" s="13" t="s">
        <v>124</v>
      </c>
      <c r="AD257" s="13" t="s">
        <v>191</v>
      </c>
      <c r="AE257" s="13" t="s">
        <v>186</v>
      </c>
      <c r="AF257" s="138">
        <v>1.1885358376411264E-2</v>
      </c>
    </row>
    <row r="258" spans="13:32" ht="13.2" x14ac:dyDescent="0.25">
      <c r="M258" s="9" t="s">
        <v>0</v>
      </c>
      <c r="N258" s="9" t="s">
        <v>185</v>
      </c>
      <c r="O258" s="13" t="s">
        <v>186</v>
      </c>
      <c r="P258" s="9">
        <v>6.0719346296599728</v>
      </c>
      <c r="U258" s="94" t="s">
        <v>675</v>
      </c>
      <c r="V258" s="24"/>
      <c r="W258" s="24"/>
      <c r="X258" s="24"/>
      <c r="Y258" s="24"/>
      <c r="Z258" s="24"/>
      <c r="AA258" s="10"/>
      <c r="AB258" s="10"/>
      <c r="AC258" s="13" t="s">
        <v>124</v>
      </c>
      <c r="AD258" s="13" t="s">
        <v>185</v>
      </c>
      <c r="AE258" s="13" t="s">
        <v>186</v>
      </c>
      <c r="AF258" s="138">
        <v>4.18619077968038E-2</v>
      </c>
    </row>
    <row r="259" spans="13:32" ht="13.2" x14ac:dyDescent="0.25">
      <c r="M259" s="9" t="s">
        <v>0</v>
      </c>
      <c r="N259" s="9" t="s">
        <v>185</v>
      </c>
      <c r="O259" s="13" t="s">
        <v>186</v>
      </c>
      <c r="P259" s="9">
        <v>1.8460135434716602</v>
      </c>
      <c r="U259" s="94" t="s">
        <v>676</v>
      </c>
      <c r="V259" s="24"/>
      <c r="W259" s="24"/>
      <c r="X259" s="24"/>
      <c r="Y259" s="24"/>
      <c r="Z259" s="24"/>
      <c r="AA259" s="10"/>
      <c r="AB259" s="10"/>
      <c r="AC259" s="13" t="s">
        <v>124</v>
      </c>
      <c r="AD259" s="13" t="s">
        <v>185</v>
      </c>
      <c r="AE259" s="13" t="s">
        <v>186</v>
      </c>
      <c r="AF259" s="138">
        <v>0.10420469723176422</v>
      </c>
    </row>
    <row r="260" spans="13:32" ht="13.2" x14ac:dyDescent="0.25">
      <c r="M260" s="9" t="s">
        <v>0</v>
      </c>
      <c r="N260" s="9" t="s">
        <v>191</v>
      </c>
      <c r="O260" s="13" t="s">
        <v>186</v>
      </c>
      <c r="P260" s="9">
        <v>1.2270912821235589</v>
      </c>
      <c r="U260" s="94" t="s">
        <v>677</v>
      </c>
      <c r="V260" s="24"/>
      <c r="W260" s="24"/>
      <c r="X260" s="24"/>
      <c r="Y260" s="24"/>
      <c r="Z260" s="24"/>
      <c r="AA260" s="10"/>
      <c r="AB260" s="10"/>
      <c r="AC260" s="13" t="s">
        <v>122</v>
      </c>
      <c r="AD260" s="13" t="s">
        <v>177</v>
      </c>
      <c r="AE260" s="13" t="s">
        <v>177</v>
      </c>
      <c r="AF260" s="138">
        <v>0.16406195150231556</v>
      </c>
    </row>
    <row r="261" spans="13:32" ht="13.2" x14ac:dyDescent="0.25">
      <c r="M261" s="9" t="s">
        <v>0</v>
      </c>
      <c r="N261" s="9" t="s">
        <v>185</v>
      </c>
      <c r="O261" s="13" t="s">
        <v>186</v>
      </c>
      <c r="P261" s="9">
        <v>0.4830166692371391</v>
      </c>
      <c r="U261" s="94" t="s">
        <v>651</v>
      </c>
      <c r="V261" s="24"/>
      <c r="W261" s="24"/>
      <c r="X261" s="24"/>
      <c r="Y261" s="24"/>
      <c r="Z261" s="24"/>
      <c r="AA261" s="154"/>
      <c r="AB261" s="10"/>
      <c r="AC261" s="13" t="s">
        <v>122</v>
      </c>
      <c r="AD261" s="13" t="s">
        <v>177</v>
      </c>
      <c r="AE261" s="13" t="s">
        <v>177</v>
      </c>
      <c r="AF261" s="138">
        <v>0.27657921576286265</v>
      </c>
    </row>
    <row r="262" spans="13:32" ht="13.2" x14ac:dyDescent="0.25">
      <c r="M262" s="9" t="s">
        <v>0</v>
      </c>
      <c r="N262" s="9" t="s">
        <v>191</v>
      </c>
      <c r="O262" s="13" t="s">
        <v>186</v>
      </c>
      <c r="P262" s="9">
        <v>2.4346724163039548</v>
      </c>
      <c r="U262" s="95"/>
      <c r="V262" s="24"/>
      <c r="W262" s="24"/>
      <c r="X262" s="24"/>
      <c r="Y262" s="24"/>
      <c r="Z262" s="24"/>
      <c r="AA262" s="10"/>
      <c r="AB262" s="10"/>
      <c r="AC262" s="13" t="s">
        <v>122</v>
      </c>
      <c r="AD262" s="13" t="s">
        <v>177</v>
      </c>
      <c r="AE262" s="13" t="s">
        <v>177</v>
      </c>
      <c r="AF262" s="138">
        <v>0.56575901706054543</v>
      </c>
    </row>
    <row r="263" spans="13:32" ht="13.2" x14ac:dyDescent="0.25">
      <c r="M263" s="9" t="s">
        <v>0</v>
      </c>
      <c r="N263" s="9" t="s">
        <v>191</v>
      </c>
      <c r="O263" s="13" t="s">
        <v>186</v>
      </c>
      <c r="P263" s="9">
        <v>2.6185251062527843</v>
      </c>
      <c r="U263" s="94" t="s">
        <v>286</v>
      </c>
      <c r="V263" s="24"/>
      <c r="W263" s="24"/>
      <c r="X263" s="24"/>
      <c r="Y263" s="24"/>
      <c r="Z263" s="24"/>
      <c r="AA263" s="10"/>
      <c r="AB263" s="154"/>
      <c r="AC263" s="13" t="s">
        <v>122</v>
      </c>
      <c r="AD263" s="13" t="s">
        <v>177</v>
      </c>
      <c r="AE263" s="13" t="s">
        <v>177</v>
      </c>
      <c r="AF263" s="138">
        <v>0.27620987683851694</v>
      </c>
    </row>
    <row r="264" spans="13:32" ht="13.2" x14ac:dyDescent="0.25">
      <c r="M264" s="9" t="s">
        <v>0</v>
      </c>
      <c r="N264" s="9" t="s">
        <v>185</v>
      </c>
      <c r="O264" s="13" t="s">
        <v>186</v>
      </c>
      <c r="P264" s="9">
        <v>6.6816268586008878</v>
      </c>
      <c r="U264" s="95"/>
      <c r="V264" s="24"/>
      <c r="W264" s="24"/>
      <c r="X264" s="24"/>
      <c r="Y264" s="24"/>
      <c r="Z264" s="24"/>
      <c r="AA264" s="10"/>
      <c r="AB264" s="10"/>
      <c r="AC264" s="13" t="s">
        <v>122</v>
      </c>
      <c r="AD264" s="13" t="s">
        <v>191</v>
      </c>
      <c r="AE264" s="13" t="s">
        <v>196</v>
      </c>
      <c r="AF264" s="138">
        <v>0.43978795983470026</v>
      </c>
    </row>
    <row r="265" spans="13:32" ht="13.2" x14ac:dyDescent="0.25">
      <c r="M265" s="9" t="s">
        <v>0</v>
      </c>
      <c r="N265" s="9" t="s">
        <v>185</v>
      </c>
      <c r="O265" s="13" t="s">
        <v>196</v>
      </c>
      <c r="P265" s="9">
        <v>5.9150341336614858</v>
      </c>
      <c r="U265" s="94" t="s">
        <v>628</v>
      </c>
      <c r="V265" s="24"/>
      <c r="W265" s="24"/>
      <c r="X265" s="24"/>
      <c r="Y265" s="24"/>
      <c r="Z265" s="24"/>
      <c r="AA265" s="10"/>
      <c r="AB265" s="10"/>
      <c r="AC265" s="13" t="s">
        <v>122</v>
      </c>
      <c r="AD265" s="13" t="s">
        <v>191</v>
      </c>
      <c r="AE265" s="13" t="s">
        <v>196</v>
      </c>
      <c r="AF265" s="138">
        <v>0.24945924228326849</v>
      </c>
    </row>
    <row r="266" spans="13:32" ht="14.4" x14ac:dyDescent="0.25">
      <c r="M266" s="9" t="s">
        <v>0</v>
      </c>
      <c r="N266" s="9" t="s">
        <v>185</v>
      </c>
      <c r="O266" s="13" t="s">
        <v>196</v>
      </c>
      <c r="P266" s="9">
        <v>0.87410330620010823</v>
      </c>
      <c r="U266" s="93" t="s">
        <v>678</v>
      </c>
      <c r="V266" s="24"/>
      <c r="W266" s="24"/>
      <c r="X266" s="24"/>
      <c r="Y266" s="24"/>
      <c r="Z266" s="21"/>
      <c r="AA266" s="155"/>
      <c r="AB266" s="10"/>
      <c r="AC266" s="13" t="s">
        <v>122</v>
      </c>
      <c r="AD266" s="13" t="s">
        <v>191</v>
      </c>
      <c r="AE266" s="13" t="s">
        <v>196</v>
      </c>
      <c r="AF266" s="138">
        <v>0.30881406985895987</v>
      </c>
    </row>
    <row r="267" spans="13:32" ht="13.2" x14ac:dyDescent="0.25">
      <c r="M267" s="9" t="s">
        <v>0</v>
      </c>
      <c r="N267" s="9" t="s">
        <v>185</v>
      </c>
      <c r="O267" s="13" t="s">
        <v>196</v>
      </c>
      <c r="P267" s="9">
        <v>1.0108767265641245</v>
      </c>
      <c r="U267" s="94" t="s">
        <v>283</v>
      </c>
      <c r="V267" s="24"/>
      <c r="W267" s="24"/>
      <c r="X267" s="24"/>
      <c r="Y267" s="24"/>
      <c r="Z267" s="24"/>
      <c r="AA267" s="19"/>
      <c r="AB267" s="10"/>
      <c r="AC267" s="13" t="s">
        <v>122</v>
      </c>
      <c r="AD267" s="13" t="s">
        <v>191</v>
      </c>
      <c r="AE267" s="13" t="s">
        <v>196</v>
      </c>
      <c r="AF267" s="138">
        <v>0.16875395385240313</v>
      </c>
    </row>
    <row r="268" spans="13:32" ht="13.2" x14ac:dyDescent="0.25">
      <c r="M268" s="9" t="s">
        <v>0</v>
      </c>
      <c r="N268" s="9" t="s">
        <v>185</v>
      </c>
      <c r="O268" s="13" t="s">
        <v>196</v>
      </c>
      <c r="P268" s="9">
        <v>4.0197254693338085</v>
      </c>
      <c r="U268" s="95"/>
      <c r="V268" s="24"/>
      <c r="W268" s="24"/>
      <c r="X268" s="24"/>
      <c r="Y268" s="24"/>
      <c r="Z268" s="24"/>
      <c r="AA268" s="19"/>
      <c r="AB268" s="154"/>
      <c r="AC268" s="13" t="s">
        <v>122</v>
      </c>
      <c r="AD268" s="13" t="s">
        <v>191</v>
      </c>
      <c r="AE268" s="13" t="s">
        <v>196</v>
      </c>
      <c r="AF268" s="138">
        <v>0.22388938499709829</v>
      </c>
    </row>
    <row r="269" spans="13:32" ht="13.2" x14ac:dyDescent="0.25">
      <c r="M269" s="9" t="s">
        <v>0</v>
      </c>
      <c r="N269" s="9" t="s">
        <v>185</v>
      </c>
      <c r="O269" s="13" t="s">
        <v>196</v>
      </c>
      <c r="P269" s="9">
        <v>1.3608243129334099</v>
      </c>
      <c r="U269" s="94" t="s">
        <v>264</v>
      </c>
      <c r="V269" s="24"/>
      <c r="W269" s="24"/>
      <c r="X269" s="24"/>
      <c r="Y269" s="24"/>
      <c r="Z269" s="24"/>
      <c r="AA269" s="19"/>
      <c r="AB269" s="155"/>
      <c r="AC269" s="13" t="s">
        <v>122</v>
      </c>
      <c r="AD269" s="13" t="s">
        <v>191</v>
      </c>
      <c r="AE269" s="13" t="s">
        <v>196</v>
      </c>
      <c r="AF269" s="138">
        <v>0.58131545825973963</v>
      </c>
    </row>
    <row r="270" spans="13:32" ht="13.2" x14ac:dyDescent="0.25">
      <c r="M270" s="9" t="s">
        <v>0</v>
      </c>
      <c r="N270" s="9" t="s">
        <v>185</v>
      </c>
      <c r="O270" s="13" t="s">
        <v>196</v>
      </c>
      <c r="P270" s="9">
        <v>2.7619225193446031</v>
      </c>
      <c r="U270" s="94"/>
      <c r="V270" s="24"/>
      <c r="W270" s="24"/>
      <c r="X270" s="24"/>
      <c r="Y270" s="24"/>
      <c r="Z270" s="24"/>
      <c r="AA270" s="19"/>
      <c r="AB270" s="156"/>
      <c r="AC270" s="13" t="s">
        <v>122</v>
      </c>
      <c r="AD270" s="13" t="s">
        <v>191</v>
      </c>
      <c r="AE270" s="13" t="s">
        <v>186</v>
      </c>
      <c r="AF270" s="138">
        <v>0.28003693568628302</v>
      </c>
    </row>
    <row r="271" spans="13:32" ht="13.2" x14ac:dyDescent="0.25">
      <c r="U271" s="12" t="s">
        <v>111</v>
      </c>
      <c r="V271" s="12" t="s">
        <v>173</v>
      </c>
      <c r="W271" s="12" t="s">
        <v>174</v>
      </c>
      <c r="X271" s="133" t="s">
        <v>621</v>
      </c>
      <c r="Y271" s="24"/>
      <c r="Z271" s="24"/>
      <c r="AA271" s="19"/>
      <c r="AB271" s="156"/>
      <c r="AC271" s="13" t="s">
        <v>122</v>
      </c>
      <c r="AD271" s="13" t="s">
        <v>185</v>
      </c>
      <c r="AE271" s="13" t="s">
        <v>186</v>
      </c>
      <c r="AF271" s="138">
        <v>0.23764204389625168</v>
      </c>
    </row>
    <row r="272" spans="13:32" ht="13.2" x14ac:dyDescent="0.25">
      <c r="M272" s="16" t="s">
        <v>316</v>
      </c>
      <c r="U272" s="139" t="s">
        <v>124</v>
      </c>
      <c r="V272" s="139" t="s">
        <v>191</v>
      </c>
      <c r="W272" s="13" t="s">
        <v>196</v>
      </c>
      <c r="X272" s="142">
        <v>0</v>
      </c>
      <c r="Y272" s="24"/>
      <c r="Z272" s="24"/>
      <c r="AA272" s="19"/>
      <c r="AB272" s="156"/>
      <c r="AC272" s="13" t="s">
        <v>122</v>
      </c>
      <c r="AD272" s="13" t="s">
        <v>185</v>
      </c>
      <c r="AE272" s="13" t="s">
        <v>186</v>
      </c>
      <c r="AF272" s="138">
        <v>0.5701340572694773</v>
      </c>
    </row>
    <row r="273" spans="13:32" ht="13.2" x14ac:dyDescent="0.25">
      <c r="M273" s="16" t="s">
        <v>243</v>
      </c>
      <c r="U273" s="139" t="s">
        <v>124</v>
      </c>
      <c r="V273" s="139" t="s">
        <v>177</v>
      </c>
      <c r="W273" s="13" t="s">
        <v>177</v>
      </c>
      <c r="X273" s="142">
        <v>0</v>
      </c>
      <c r="Y273" s="24"/>
      <c r="Z273" s="24"/>
      <c r="AA273" s="19"/>
      <c r="AB273" s="154"/>
      <c r="AC273" s="13" t="s">
        <v>122</v>
      </c>
      <c r="AD273" s="13" t="s">
        <v>191</v>
      </c>
      <c r="AE273" s="13" t="s">
        <v>186</v>
      </c>
      <c r="AF273" s="138">
        <v>0.42243093390124437</v>
      </c>
    </row>
    <row r="274" spans="13:32" ht="13.2" x14ac:dyDescent="0.25">
      <c r="M274" s="16" t="s">
        <v>244</v>
      </c>
      <c r="U274" s="139" t="s">
        <v>124</v>
      </c>
      <c r="V274" s="139" t="s">
        <v>177</v>
      </c>
      <c r="W274" s="13" t="s">
        <v>177</v>
      </c>
      <c r="X274" s="142">
        <v>0</v>
      </c>
      <c r="Y274" s="24"/>
      <c r="Z274" s="24"/>
      <c r="AA274" s="19"/>
      <c r="AB274" s="154"/>
      <c r="AC274" s="13" t="s">
        <v>122</v>
      </c>
      <c r="AD274" s="13" t="s">
        <v>185</v>
      </c>
      <c r="AE274" s="13" t="s">
        <v>186</v>
      </c>
      <c r="AF274" s="138">
        <v>0.21808024407261442</v>
      </c>
    </row>
    <row r="275" spans="13:32" ht="13.2" x14ac:dyDescent="0.25">
      <c r="M275" s="14" t="s">
        <v>317</v>
      </c>
      <c r="U275" s="139" t="s">
        <v>124</v>
      </c>
      <c r="V275" s="139" t="s">
        <v>191</v>
      </c>
      <c r="W275" s="13" t="s">
        <v>196</v>
      </c>
      <c r="X275" s="142">
        <v>0</v>
      </c>
      <c r="Y275" s="24"/>
      <c r="Z275" s="24"/>
      <c r="AA275" s="19"/>
      <c r="AB275" s="154"/>
      <c r="AC275" s="13" t="s">
        <v>122</v>
      </c>
      <c r="AD275" s="13" t="s">
        <v>185</v>
      </c>
      <c r="AE275" s="13" t="s">
        <v>186</v>
      </c>
      <c r="AF275" s="138">
        <v>0.26688241932622131</v>
      </c>
    </row>
    <row r="276" spans="13:32" ht="13.2" x14ac:dyDescent="0.25">
      <c r="M276" s="14" t="s">
        <v>318</v>
      </c>
      <c r="U276" s="139" t="s">
        <v>124</v>
      </c>
      <c r="V276" s="139" t="s">
        <v>191</v>
      </c>
      <c r="W276" s="13" t="s">
        <v>186</v>
      </c>
      <c r="X276" s="142">
        <v>0</v>
      </c>
      <c r="Y276" s="24"/>
      <c r="Z276" s="24"/>
      <c r="AA276" s="19"/>
      <c r="AB276" s="155"/>
      <c r="AC276" s="13" t="s">
        <v>122</v>
      </c>
      <c r="AD276" s="13" t="s">
        <v>191</v>
      </c>
      <c r="AE276" s="13" t="s">
        <v>186</v>
      </c>
      <c r="AF276" s="138">
        <v>0.46620981912067511</v>
      </c>
    </row>
    <row r="277" spans="13:32" ht="13.2" x14ac:dyDescent="0.25">
      <c r="M277" s="14" t="s">
        <v>319</v>
      </c>
      <c r="U277" s="139" t="s">
        <v>124</v>
      </c>
      <c r="V277" s="139" t="s">
        <v>185</v>
      </c>
      <c r="W277" s="13" t="s">
        <v>186</v>
      </c>
      <c r="X277" s="142">
        <v>0</v>
      </c>
      <c r="Y277" s="24"/>
      <c r="Z277" s="24"/>
      <c r="AA277" s="19"/>
      <c r="AB277" s="156"/>
      <c r="AC277" s="13" t="s">
        <v>122</v>
      </c>
      <c r="AD277" s="13" t="s">
        <v>185</v>
      </c>
      <c r="AE277" s="13" t="s">
        <v>186</v>
      </c>
      <c r="AF277" s="138">
        <v>0.265526113234969</v>
      </c>
    </row>
    <row r="278" spans="13:32" ht="13.2" x14ac:dyDescent="0.25">
      <c r="M278" s="14" t="s">
        <v>320</v>
      </c>
      <c r="U278" s="139" t="s">
        <v>124</v>
      </c>
      <c r="V278" s="139" t="s">
        <v>191</v>
      </c>
      <c r="W278" s="13" t="s">
        <v>186</v>
      </c>
      <c r="X278" s="142">
        <v>0</v>
      </c>
      <c r="Y278" s="24"/>
      <c r="Z278" s="24"/>
      <c r="AA278" s="19"/>
      <c r="AB278" s="156"/>
      <c r="AC278" s="13" t="s">
        <v>122</v>
      </c>
      <c r="AD278" s="13" t="s">
        <v>191</v>
      </c>
      <c r="AE278" s="13" t="s">
        <v>186</v>
      </c>
      <c r="AF278" s="138">
        <v>0.19581942843515077</v>
      </c>
    </row>
    <row r="279" spans="13:32" ht="13.2" x14ac:dyDescent="0.25">
      <c r="M279" s="14" t="s">
        <v>321</v>
      </c>
      <c r="U279" s="139" t="s">
        <v>124</v>
      </c>
      <c r="V279" s="139" t="s">
        <v>185</v>
      </c>
      <c r="W279" s="13" t="s">
        <v>186</v>
      </c>
      <c r="X279" s="142">
        <v>0</v>
      </c>
      <c r="Y279" s="24"/>
      <c r="Z279" s="24"/>
      <c r="AA279" s="19"/>
      <c r="AB279" s="156"/>
      <c r="AC279" s="13"/>
      <c r="AD279" s="13"/>
      <c r="AE279" s="13"/>
      <c r="AF279" s="138"/>
    </row>
    <row r="280" spans="13:32" ht="13.2" x14ac:dyDescent="0.25">
      <c r="M280" s="16" t="s">
        <v>294</v>
      </c>
      <c r="U280" s="139" t="s">
        <v>124</v>
      </c>
      <c r="V280" s="139" t="s">
        <v>177</v>
      </c>
      <c r="W280" s="13" t="s">
        <v>177</v>
      </c>
      <c r="X280" s="145">
        <v>0</v>
      </c>
      <c r="Y280" s="24"/>
      <c r="Z280" s="24"/>
      <c r="AA280" s="19"/>
      <c r="AB280" s="154"/>
      <c r="AC280" s="13"/>
      <c r="AD280" s="13"/>
      <c r="AE280" s="13"/>
      <c r="AF280" s="138"/>
    </row>
    <row r="281" spans="13:32" ht="13.2" x14ac:dyDescent="0.25">
      <c r="M281" s="15"/>
      <c r="U281" s="139" t="s">
        <v>124</v>
      </c>
      <c r="V281" s="139" t="s">
        <v>191</v>
      </c>
      <c r="W281" s="13" t="s">
        <v>196</v>
      </c>
      <c r="X281" s="142">
        <v>0</v>
      </c>
      <c r="Y281" s="24"/>
      <c r="Z281" s="24"/>
      <c r="AA281" s="19"/>
      <c r="AB281" s="154"/>
      <c r="AC281" s="94" t="s">
        <v>690</v>
      </c>
      <c r="AD281" s="13"/>
      <c r="AE281" s="13"/>
      <c r="AF281" s="138"/>
    </row>
    <row r="282" spans="13:32" ht="13.2" x14ac:dyDescent="0.25">
      <c r="M282" s="14" t="s">
        <v>286</v>
      </c>
      <c r="U282" s="139" t="s">
        <v>124</v>
      </c>
      <c r="V282" s="139" t="s">
        <v>185</v>
      </c>
      <c r="W282" s="13" t="s">
        <v>186</v>
      </c>
      <c r="X282" s="142">
        <v>0</v>
      </c>
      <c r="Y282" s="24"/>
      <c r="Z282" s="24"/>
      <c r="AA282" s="19"/>
      <c r="AB282" s="154"/>
      <c r="AC282" s="94" t="s">
        <v>243</v>
      </c>
      <c r="AD282" s="13"/>
      <c r="AE282" s="13"/>
      <c r="AF282" s="138"/>
    </row>
    <row r="283" spans="13:32" ht="13.2" x14ac:dyDescent="0.25">
      <c r="M283" s="15"/>
      <c r="U283" s="91" t="s">
        <v>123</v>
      </c>
      <c r="V283" s="13" t="s">
        <v>177</v>
      </c>
      <c r="W283" s="13" t="s">
        <v>177</v>
      </c>
      <c r="X283" s="138">
        <v>0</v>
      </c>
      <c r="Y283" s="24"/>
      <c r="Z283" s="24"/>
      <c r="AA283" s="19"/>
      <c r="AB283" s="155"/>
      <c r="AC283" s="94" t="s">
        <v>244</v>
      </c>
      <c r="AD283" s="13"/>
      <c r="AE283" s="13"/>
      <c r="AF283" s="138"/>
    </row>
    <row r="284" spans="13:32" ht="13.2" x14ac:dyDescent="0.25">
      <c r="M284" s="14" t="s">
        <v>275</v>
      </c>
      <c r="U284" s="91" t="s">
        <v>123</v>
      </c>
      <c r="V284" s="13" t="s">
        <v>177</v>
      </c>
      <c r="W284" s="13" t="s">
        <v>177</v>
      </c>
      <c r="X284" s="138">
        <v>0</v>
      </c>
      <c r="Y284" s="24"/>
      <c r="Z284" s="24"/>
      <c r="AA284" s="19"/>
      <c r="AB284" s="156"/>
      <c r="AC284" s="94" t="s">
        <v>691</v>
      </c>
      <c r="AD284" s="13"/>
      <c r="AE284" s="13"/>
      <c r="AF284" s="138"/>
    </row>
    <row r="285" spans="13:32" ht="14.4" x14ac:dyDescent="0.25">
      <c r="M285" s="17" t="s">
        <v>322</v>
      </c>
      <c r="U285" s="91" t="s">
        <v>123</v>
      </c>
      <c r="V285" s="13" t="s">
        <v>177</v>
      </c>
      <c r="W285" s="13" t="s">
        <v>177</v>
      </c>
      <c r="X285" s="138">
        <v>0</v>
      </c>
      <c r="Y285" s="24"/>
      <c r="Z285" s="24"/>
      <c r="AA285" s="19"/>
      <c r="AB285" s="156"/>
      <c r="AC285" s="94" t="s">
        <v>318</v>
      </c>
      <c r="AD285" s="13"/>
      <c r="AE285" s="13"/>
      <c r="AF285" s="138"/>
    </row>
    <row r="286" spans="13:32" ht="13.2" x14ac:dyDescent="0.25">
      <c r="M286" s="14" t="s">
        <v>283</v>
      </c>
      <c r="U286" s="91" t="s">
        <v>123</v>
      </c>
      <c r="V286" s="91" t="s">
        <v>185</v>
      </c>
      <c r="W286" s="13" t="s">
        <v>186</v>
      </c>
      <c r="X286" s="138">
        <v>0</v>
      </c>
      <c r="Y286" s="24"/>
      <c r="Z286" s="24"/>
      <c r="AA286" s="19"/>
      <c r="AB286" s="156"/>
      <c r="AC286" s="94" t="s">
        <v>319</v>
      </c>
      <c r="AD286" s="13"/>
      <c r="AE286" s="13"/>
      <c r="AF286" s="138"/>
    </row>
    <row r="287" spans="13:32" ht="13.2" x14ac:dyDescent="0.25">
      <c r="M287" s="15"/>
      <c r="U287" s="13" t="s">
        <v>123</v>
      </c>
      <c r="V287" s="47" t="s">
        <v>185</v>
      </c>
      <c r="W287" s="13" t="s">
        <v>186</v>
      </c>
      <c r="X287" s="138">
        <v>0</v>
      </c>
      <c r="Y287" s="24"/>
      <c r="Z287" s="24"/>
      <c r="AA287" s="19"/>
      <c r="AB287" s="156"/>
      <c r="AC287" s="94" t="s">
        <v>320</v>
      </c>
      <c r="AD287" s="13"/>
      <c r="AE287" s="13"/>
      <c r="AF287" s="138"/>
    </row>
    <row r="288" spans="13:32" ht="13.2" x14ac:dyDescent="0.25">
      <c r="M288" s="16" t="s">
        <v>264</v>
      </c>
      <c r="U288" s="13" t="s">
        <v>123</v>
      </c>
      <c r="V288" s="13" t="s">
        <v>191</v>
      </c>
      <c r="W288" s="13" t="s">
        <v>186</v>
      </c>
      <c r="X288" s="138">
        <v>1.6100621927121485E-3</v>
      </c>
      <c r="Y288" s="24"/>
      <c r="Z288" s="24"/>
      <c r="AA288" s="19"/>
      <c r="AB288" s="154"/>
      <c r="AC288" s="94" t="s">
        <v>692</v>
      </c>
      <c r="AD288" s="13"/>
      <c r="AE288" s="13"/>
      <c r="AF288" s="138"/>
    </row>
    <row r="289" spans="13:32" ht="13.2" x14ac:dyDescent="0.25">
      <c r="U289" s="13" t="s">
        <v>123</v>
      </c>
      <c r="V289" s="13" t="s">
        <v>185</v>
      </c>
      <c r="W289" s="13" t="s">
        <v>186</v>
      </c>
      <c r="X289" s="138">
        <v>3.6318197011160026E-3</v>
      </c>
      <c r="Y289" s="24"/>
      <c r="Z289" s="24"/>
      <c r="AA289" s="19"/>
      <c r="AB289" s="154"/>
      <c r="AC289" s="94" t="s">
        <v>658</v>
      </c>
      <c r="AD289" s="13"/>
      <c r="AE289" s="13"/>
      <c r="AF289" s="138"/>
    </row>
    <row r="290" spans="13:32" ht="13.2" x14ac:dyDescent="0.25">
      <c r="M290" s="12" t="s">
        <v>111</v>
      </c>
      <c r="N290" s="12" t="s">
        <v>173</v>
      </c>
      <c r="O290" s="12" t="s">
        <v>174</v>
      </c>
      <c r="P290" s="12" t="s">
        <v>175</v>
      </c>
      <c r="U290" s="91" t="s">
        <v>123</v>
      </c>
      <c r="V290" s="91" t="s">
        <v>185</v>
      </c>
      <c r="W290" s="13" t="s">
        <v>196</v>
      </c>
      <c r="X290" s="138">
        <v>9.1895120985367338E-4</v>
      </c>
      <c r="Y290" s="24"/>
      <c r="Z290" s="24"/>
      <c r="AA290" s="19"/>
      <c r="AB290" s="10"/>
      <c r="AC290" s="95"/>
      <c r="AD290" s="13"/>
      <c r="AE290" s="13"/>
      <c r="AF290" s="138"/>
    </row>
    <row r="291" spans="13:32" ht="13.2" x14ac:dyDescent="0.25">
      <c r="M291" s="9" t="s">
        <v>124</v>
      </c>
      <c r="N291" s="9" t="s">
        <v>177</v>
      </c>
      <c r="O291" s="13" t="s">
        <v>177</v>
      </c>
      <c r="P291" s="9">
        <v>3.9294340015652789E-2</v>
      </c>
      <c r="U291" s="13" t="s">
        <v>123</v>
      </c>
      <c r="V291" s="13" t="s">
        <v>185</v>
      </c>
      <c r="W291" s="13" t="s">
        <v>196</v>
      </c>
      <c r="X291" s="138">
        <v>0</v>
      </c>
      <c r="Y291" s="24"/>
      <c r="Z291" s="24"/>
      <c r="AA291" s="19"/>
      <c r="AB291" s="10"/>
      <c r="AC291" s="94" t="s">
        <v>286</v>
      </c>
      <c r="AD291" s="13"/>
      <c r="AE291" s="13"/>
      <c r="AF291" s="138"/>
    </row>
    <row r="292" spans="13:32" ht="13.2" x14ac:dyDescent="0.25">
      <c r="M292" s="9" t="s">
        <v>124</v>
      </c>
      <c r="N292" s="9" t="s">
        <v>177</v>
      </c>
      <c r="O292" s="13" t="s">
        <v>177</v>
      </c>
      <c r="P292" s="9">
        <v>8.6474188435332541E-2</v>
      </c>
      <c r="U292" s="94"/>
      <c r="V292" s="24"/>
      <c r="W292" s="24"/>
      <c r="X292" s="24"/>
      <c r="Y292" s="24"/>
      <c r="Z292" s="24"/>
      <c r="AA292" s="19"/>
      <c r="AB292" s="10"/>
      <c r="AC292" s="95"/>
      <c r="AD292" s="13"/>
      <c r="AE292" s="13"/>
      <c r="AF292" s="138"/>
    </row>
    <row r="293" spans="13:32" ht="13.2" x14ac:dyDescent="0.25">
      <c r="M293" s="9" t="s">
        <v>124</v>
      </c>
      <c r="N293" s="9" t="s">
        <v>177</v>
      </c>
      <c r="O293" s="13" t="s">
        <v>177</v>
      </c>
      <c r="P293" s="9">
        <v>4.5968288970106151E-2</v>
      </c>
      <c r="T293" s="157"/>
      <c r="U293" s="16" t="s">
        <v>1228</v>
      </c>
      <c r="V293" s="24"/>
      <c r="W293" s="24"/>
      <c r="X293" s="24"/>
      <c r="Y293" s="24"/>
      <c r="Z293" s="24"/>
      <c r="AA293" s="19"/>
      <c r="AB293" s="10"/>
      <c r="AC293" s="94" t="s">
        <v>636</v>
      </c>
      <c r="AD293" s="13"/>
      <c r="AE293" s="13"/>
      <c r="AF293" s="138"/>
    </row>
    <row r="294" spans="13:32" ht="14.4" x14ac:dyDescent="0.25">
      <c r="M294" s="9" t="s">
        <v>124</v>
      </c>
      <c r="N294" s="9" t="s">
        <v>191</v>
      </c>
      <c r="O294" s="13" t="s">
        <v>196</v>
      </c>
      <c r="P294" s="9">
        <v>0.14769726706904418</v>
      </c>
      <c r="U294" s="16" t="s">
        <v>243</v>
      </c>
      <c r="V294" s="24"/>
      <c r="W294" s="24"/>
      <c r="X294" s="24"/>
      <c r="Y294" s="24"/>
      <c r="Z294" s="24"/>
      <c r="AA294" s="19"/>
      <c r="AB294" s="10"/>
      <c r="AC294" s="92" t="s">
        <v>693</v>
      </c>
      <c r="AD294" s="13"/>
      <c r="AE294" s="13"/>
      <c r="AF294" s="138"/>
    </row>
    <row r="295" spans="13:32" ht="13.2" x14ac:dyDescent="0.25">
      <c r="M295" s="9" t="s">
        <v>124</v>
      </c>
      <c r="N295" s="9" t="s">
        <v>191</v>
      </c>
      <c r="O295" s="13" t="s">
        <v>196</v>
      </c>
      <c r="P295" s="9">
        <v>6.1784407037049099E-2</v>
      </c>
      <c r="U295" s="14" t="s">
        <v>1222</v>
      </c>
      <c r="V295" s="24"/>
      <c r="W295" s="24"/>
      <c r="X295" s="24"/>
      <c r="Y295" s="24"/>
      <c r="Z295" s="24"/>
      <c r="AA295" s="19"/>
      <c r="AB295" s="10"/>
      <c r="AC295" s="94" t="s">
        <v>283</v>
      </c>
      <c r="AD295" s="13"/>
      <c r="AE295" s="13"/>
      <c r="AF295" s="138"/>
    </row>
    <row r="296" spans="13:32" ht="13.2" x14ac:dyDescent="0.25">
      <c r="M296" s="9" t="s">
        <v>124</v>
      </c>
      <c r="N296" s="9" t="s">
        <v>191</v>
      </c>
      <c r="O296" s="13" t="s">
        <v>196</v>
      </c>
      <c r="P296" s="9">
        <v>5.4964933457443535E-2</v>
      </c>
      <c r="U296" s="15"/>
      <c r="V296" s="24"/>
      <c r="W296" s="24"/>
      <c r="X296" s="24"/>
      <c r="Y296" s="24"/>
      <c r="Z296" s="24"/>
      <c r="AA296" s="19"/>
      <c r="AB296" s="10"/>
      <c r="AC296" s="95"/>
      <c r="AD296" s="13"/>
      <c r="AE296" s="13"/>
      <c r="AF296" s="138"/>
    </row>
    <row r="297" spans="13:32" ht="13.2" x14ac:dyDescent="0.25">
      <c r="M297" s="9" t="s">
        <v>124</v>
      </c>
      <c r="N297" s="9" t="s">
        <v>191</v>
      </c>
      <c r="O297" s="13" t="s">
        <v>186</v>
      </c>
      <c r="P297" s="9">
        <v>6.8930068981753106E-2</v>
      </c>
      <c r="U297" s="14" t="s">
        <v>1223</v>
      </c>
      <c r="V297" s="24"/>
      <c r="W297" s="24"/>
      <c r="X297" s="24"/>
      <c r="Y297" s="24"/>
      <c r="Z297" s="24"/>
      <c r="AA297" s="19"/>
      <c r="AB297" s="10"/>
      <c r="AC297" s="94" t="s">
        <v>264</v>
      </c>
      <c r="AD297" s="13"/>
      <c r="AE297" s="13"/>
      <c r="AF297" s="138"/>
    </row>
    <row r="298" spans="13:32" ht="13.2" x14ac:dyDescent="0.25">
      <c r="M298" s="9" t="s">
        <v>124</v>
      </c>
      <c r="N298" s="9" t="s">
        <v>185</v>
      </c>
      <c r="O298" s="13" t="s">
        <v>186</v>
      </c>
      <c r="P298" s="9">
        <v>9.2124796136262399E-2</v>
      </c>
      <c r="U298" s="16" t="s">
        <v>244</v>
      </c>
      <c r="V298" s="24"/>
      <c r="W298" s="24"/>
      <c r="X298" s="24"/>
      <c r="Y298" s="24"/>
      <c r="Z298" s="24"/>
      <c r="AA298" s="19"/>
      <c r="AB298" s="10"/>
      <c r="AC298" s="13"/>
      <c r="AD298" s="13"/>
      <c r="AE298" s="13"/>
      <c r="AF298" s="138"/>
    </row>
    <row r="299" spans="13:32" ht="13.2" x14ac:dyDescent="0.25">
      <c r="M299" s="9" t="s">
        <v>124</v>
      </c>
      <c r="N299" s="9" t="s">
        <v>191</v>
      </c>
      <c r="O299" s="13" t="s">
        <v>186</v>
      </c>
      <c r="P299" s="9">
        <v>1.1885358376411264E-2</v>
      </c>
      <c r="U299" s="14" t="s">
        <v>655</v>
      </c>
      <c r="V299" s="24"/>
      <c r="W299" s="24"/>
      <c r="X299" s="24"/>
      <c r="Y299" s="24"/>
      <c r="Z299" s="24"/>
      <c r="AA299" s="19"/>
      <c r="AB299" s="10"/>
      <c r="AC299" s="12" t="s">
        <v>111</v>
      </c>
      <c r="AD299" s="12" t="s">
        <v>173</v>
      </c>
      <c r="AE299" s="12" t="s">
        <v>174</v>
      </c>
      <c r="AF299" s="133" t="s">
        <v>502</v>
      </c>
    </row>
    <row r="300" spans="13:32" ht="13.2" x14ac:dyDescent="0.25">
      <c r="M300" s="9" t="s">
        <v>124</v>
      </c>
      <c r="N300" s="9" t="s">
        <v>185</v>
      </c>
      <c r="O300" s="13" t="s">
        <v>186</v>
      </c>
      <c r="P300" s="9">
        <v>4.18619077968038E-2</v>
      </c>
      <c r="U300" s="14" t="s">
        <v>1229</v>
      </c>
      <c r="V300" s="24"/>
      <c r="W300" s="24"/>
      <c r="X300" s="24"/>
      <c r="Y300" s="24"/>
      <c r="Z300" s="24"/>
      <c r="AA300" s="19"/>
      <c r="AB300" s="10"/>
      <c r="AC300" s="13" t="s">
        <v>124</v>
      </c>
      <c r="AD300" s="13" t="s">
        <v>177</v>
      </c>
      <c r="AE300" s="13" t="s">
        <v>177</v>
      </c>
      <c r="AF300" s="138">
        <v>3.9294340015652789E-2</v>
      </c>
    </row>
    <row r="301" spans="13:32" ht="13.2" x14ac:dyDescent="0.25">
      <c r="M301" s="9" t="s">
        <v>124</v>
      </c>
      <c r="N301" s="9" t="s">
        <v>185</v>
      </c>
      <c r="O301" s="13" t="s">
        <v>186</v>
      </c>
      <c r="P301" s="9">
        <v>0.10420469723176422</v>
      </c>
      <c r="U301" s="14" t="s">
        <v>1230</v>
      </c>
      <c r="V301" s="24"/>
      <c r="W301" s="24"/>
      <c r="X301" s="24"/>
      <c r="Y301" s="24"/>
      <c r="Z301" s="24"/>
      <c r="AA301" s="19"/>
      <c r="AB301" s="10"/>
      <c r="AC301" s="13" t="s">
        <v>124</v>
      </c>
      <c r="AD301" s="13" t="s">
        <v>177</v>
      </c>
      <c r="AE301" s="13" t="s">
        <v>177</v>
      </c>
      <c r="AF301" s="138">
        <v>8.6474188435332541E-2</v>
      </c>
    </row>
    <row r="302" spans="13:32" ht="13.2" x14ac:dyDescent="0.25">
      <c r="M302" s="9" t="s">
        <v>122</v>
      </c>
      <c r="N302" s="9" t="s">
        <v>177</v>
      </c>
      <c r="O302" s="13" t="s">
        <v>177</v>
      </c>
      <c r="P302" s="9">
        <v>6.352825678213164</v>
      </c>
      <c r="U302" s="14" t="s">
        <v>1231</v>
      </c>
      <c r="V302" s="24"/>
      <c r="W302" s="24"/>
      <c r="X302" s="24"/>
      <c r="Y302" s="24"/>
      <c r="Z302" s="24"/>
      <c r="AA302" s="19"/>
      <c r="AB302" s="10"/>
      <c r="AC302" s="13" t="s">
        <v>124</v>
      </c>
      <c r="AD302" s="13" t="s">
        <v>177</v>
      </c>
      <c r="AE302" s="13" t="s">
        <v>177</v>
      </c>
      <c r="AF302" s="138">
        <v>4.5968288970106151E-2</v>
      </c>
    </row>
    <row r="303" spans="13:32" ht="13.2" x14ac:dyDescent="0.25">
      <c r="M303" s="9" t="s">
        <v>122</v>
      </c>
      <c r="N303" s="9" t="s">
        <v>177</v>
      </c>
      <c r="O303" s="13" t="s">
        <v>177</v>
      </c>
      <c r="P303" s="9">
        <v>1.0230106546882798</v>
      </c>
      <c r="U303" s="14" t="s">
        <v>1232</v>
      </c>
      <c r="V303" s="24"/>
      <c r="W303" s="24"/>
      <c r="X303" s="24"/>
      <c r="Y303" s="24"/>
      <c r="Z303" s="24"/>
      <c r="AA303" s="19"/>
      <c r="AB303" s="10"/>
      <c r="AC303" s="13" t="s">
        <v>124</v>
      </c>
      <c r="AD303" s="13" t="s">
        <v>191</v>
      </c>
      <c r="AE303" s="13" t="s">
        <v>196</v>
      </c>
      <c r="AF303" s="138">
        <v>0.14769726706904418</v>
      </c>
    </row>
    <row r="304" spans="13:32" ht="13.2" x14ac:dyDescent="0.25">
      <c r="M304" s="9" t="s">
        <v>122</v>
      </c>
      <c r="N304" s="9" t="s">
        <v>177</v>
      </c>
      <c r="O304" s="13" t="s">
        <v>177</v>
      </c>
      <c r="P304" s="9">
        <v>1.5082196036562685</v>
      </c>
      <c r="U304" s="16" t="s">
        <v>651</v>
      </c>
      <c r="V304" s="24"/>
      <c r="W304" s="24"/>
      <c r="X304" s="24"/>
      <c r="Y304" s="24"/>
      <c r="Z304" s="24"/>
      <c r="AA304" s="19"/>
      <c r="AB304" s="10"/>
      <c r="AC304" s="13" t="s">
        <v>124</v>
      </c>
      <c r="AD304" s="13" t="s">
        <v>191</v>
      </c>
      <c r="AE304" s="13" t="s">
        <v>196</v>
      </c>
      <c r="AF304" s="138">
        <v>6.1784407037049099E-2</v>
      </c>
    </row>
    <row r="305" spans="13:32" ht="13.2" x14ac:dyDescent="0.25">
      <c r="M305" s="9" t="s">
        <v>122</v>
      </c>
      <c r="N305" s="9" t="s">
        <v>177</v>
      </c>
      <c r="O305" s="13" t="s">
        <v>177</v>
      </c>
      <c r="P305" s="9">
        <v>0.63721985696655192</v>
      </c>
      <c r="U305" s="15"/>
      <c r="V305" s="24"/>
      <c r="W305" s="24"/>
      <c r="X305" s="24"/>
      <c r="Y305" s="24"/>
      <c r="Z305" s="24"/>
      <c r="AA305" s="19"/>
      <c r="AB305" s="10"/>
      <c r="AC305" s="13" t="s">
        <v>124</v>
      </c>
      <c r="AD305" s="13" t="s">
        <v>191</v>
      </c>
      <c r="AE305" s="13" t="s">
        <v>196</v>
      </c>
      <c r="AF305" s="138">
        <v>5.4964933457443535E-2</v>
      </c>
    </row>
    <row r="306" spans="13:32" ht="13.2" x14ac:dyDescent="0.25">
      <c r="M306" s="9" t="s">
        <v>122</v>
      </c>
      <c r="N306" s="9" t="s">
        <v>191</v>
      </c>
      <c r="O306" s="13" t="s">
        <v>196</v>
      </c>
      <c r="P306" s="9">
        <v>2.4846979885901921</v>
      </c>
      <c r="U306" s="14" t="s">
        <v>282</v>
      </c>
      <c r="V306" s="24"/>
      <c r="W306" s="24"/>
      <c r="X306" s="24"/>
      <c r="Y306" s="24"/>
      <c r="Z306" s="24"/>
      <c r="AA306" s="19"/>
      <c r="AB306" s="10"/>
      <c r="AC306" s="13" t="s">
        <v>124</v>
      </c>
      <c r="AD306" s="13" t="s">
        <v>191</v>
      </c>
      <c r="AE306" s="13" t="s">
        <v>186</v>
      </c>
      <c r="AF306" s="138">
        <v>6.8930068981753106E-2</v>
      </c>
    </row>
    <row r="307" spans="13:32" ht="13.2" x14ac:dyDescent="0.25">
      <c r="M307" s="9" t="s">
        <v>122</v>
      </c>
      <c r="N307" s="9" t="s">
        <v>191</v>
      </c>
      <c r="O307" s="13" t="s">
        <v>196</v>
      </c>
      <c r="P307" s="9">
        <v>0.56250325359358344</v>
      </c>
      <c r="U307" s="15"/>
      <c r="V307" s="24"/>
      <c r="W307" s="24"/>
      <c r="X307" s="24"/>
      <c r="Y307" s="24"/>
      <c r="Z307" s="24"/>
      <c r="AA307" s="19"/>
      <c r="AB307" s="10"/>
      <c r="AC307" s="13" t="s">
        <v>124</v>
      </c>
      <c r="AD307" s="13" t="s">
        <v>185</v>
      </c>
      <c r="AE307" s="13" t="s">
        <v>186</v>
      </c>
      <c r="AF307" s="138">
        <v>9.2124796136262399E-2</v>
      </c>
    </row>
    <row r="308" spans="13:32" ht="13.2" x14ac:dyDescent="0.25">
      <c r="M308" s="9" t="s">
        <v>122</v>
      </c>
      <c r="N308" s="9" t="s">
        <v>191</v>
      </c>
      <c r="O308" s="13" t="s">
        <v>196</v>
      </c>
      <c r="P308" s="9">
        <v>3.4628544195743229</v>
      </c>
      <c r="U308" s="14" t="s">
        <v>628</v>
      </c>
      <c r="V308" s="24"/>
      <c r="W308" s="24"/>
      <c r="X308" s="24"/>
      <c r="Y308" s="24"/>
      <c r="Z308" s="24"/>
      <c r="AA308" s="19"/>
      <c r="AB308" s="10"/>
      <c r="AC308" s="13" t="s">
        <v>124</v>
      </c>
      <c r="AD308" s="13" t="s">
        <v>191</v>
      </c>
      <c r="AE308" s="13" t="s">
        <v>186</v>
      </c>
      <c r="AF308" s="138">
        <v>1.1885358376411264E-2</v>
      </c>
    </row>
    <row r="309" spans="13:32" ht="14.4" x14ac:dyDescent="0.25">
      <c r="M309" s="9" t="s">
        <v>122</v>
      </c>
      <c r="N309" s="9" t="s">
        <v>191</v>
      </c>
      <c r="O309" s="13" t="s">
        <v>196</v>
      </c>
      <c r="P309" s="9">
        <v>4.3000288733327432</v>
      </c>
      <c r="U309" s="26" t="s">
        <v>1233</v>
      </c>
      <c r="V309" s="24"/>
      <c r="W309" s="24"/>
      <c r="X309" s="24"/>
      <c r="Y309" s="24"/>
      <c r="Z309" s="24"/>
      <c r="AA309" s="19"/>
      <c r="AB309" s="10"/>
      <c r="AC309" s="13" t="s">
        <v>124</v>
      </c>
      <c r="AD309" s="13" t="s">
        <v>185</v>
      </c>
      <c r="AE309" s="13" t="s">
        <v>186</v>
      </c>
      <c r="AF309" s="138">
        <v>4.18619077968038E-2</v>
      </c>
    </row>
    <row r="310" spans="13:32" ht="13.2" x14ac:dyDescent="0.25">
      <c r="M310" s="9" t="s">
        <v>122</v>
      </c>
      <c r="N310" s="9" t="s">
        <v>191</v>
      </c>
      <c r="O310" s="13" t="s">
        <v>196</v>
      </c>
      <c r="P310" s="9">
        <v>3.6310370665413547</v>
      </c>
      <c r="U310" s="14" t="s">
        <v>283</v>
      </c>
      <c r="V310" s="24"/>
      <c r="W310" s="24"/>
      <c r="X310" s="24"/>
      <c r="Y310" s="24"/>
      <c r="Z310" s="24"/>
      <c r="AA310" s="19"/>
      <c r="AB310" s="10"/>
      <c r="AC310" s="13" t="s">
        <v>124</v>
      </c>
      <c r="AD310" s="13" t="s">
        <v>185</v>
      </c>
      <c r="AE310" s="13" t="s">
        <v>186</v>
      </c>
      <c r="AF310" s="138">
        <v>0.10420469723176422</v>
      </c>
    </row>
    <row r="311" spans="13:32" ht="13.2" x14ac:dyDescent="0.25">
      <c r="M311" s="9" t="s">
        <v>122</v>
      </c>
      <c r="N311" s="9" t="s">
        <v>191</v>
      </c>
      <c r="O311" s="13" t="s">
        <v>196</v>
      </c>
      <c r="P311" s="9">
        <v>3.7592853366840222</v>
      </c>
      <c r="U311" s="15"/>
      <c r="V311" s="24"/>
      <c r="W311" s="24"/>
      <c r="X311" s="24"/>
      <c r="Y311" s="24"/>
      <c r="Z311" s="24"/>
      <c r="AA311" s="19"/>
      <c r="AB311" s="10"/>
      <c r="AC311" s="13" t="s">
        <v>0</v>
      </c>
      <c r="AD311" s="13" t="s">
        <v>177</v>
      </c>
      <c r="AE311" s="13" t="s">
        <v>177</v>
      </c>
      <c r="AF311" s="138">
        <v>0.48906534993187262</v>
      </c>
    </row>
    <row r="312" spans="13:32" ht="13.2" x14ac:dyDescent="0.25">
      <c r="M312" s="9" t="s">
        <v>122</v>
      </c>
      <c r="N312" s="9" t="s">
        <v>191</v>
      </c>
      <c r="O312" s="13" t="s">
        <v>186</v>
      </c>
      <c r="P312" s="9">
        <v>2.7648348482524039</v>
      </c>
      <c r="U312" s="14" t="s">
        <v>284</v>
      </c>
      <c r="V312" s="24"/>
      <c r="W312" s="24"/>
      <c r="X312" s="24"/>
      <c r="Y312" s="24"/>
      <c r="Z312" s="24"/>
      <c r="AA312" s="19"/>
      <c r="AB312" s="10"/>
      <c r="AC312" s="13" t="s">
        <v>0</v>
      </c>
      <c r="AD312" s="13" t="s">
        <v>177</v>
      </c>
      <c r="AE312" s="13" t="s">
        <v>177</v>
      </c>
      <c r="AF312" s="138">
        <v>0.13885254368597746</v>
      </c>
    </row>
    <row r="313" spans="13:32" ht="13.2" x14ac:dyDescent="0.25">
      <c r="M313" s="9" t="s">
        <v>122</v>
      </c>
      <c r="N313" s="9" t="s">
        <v>185</v>
      </c>
      <c r="O313" s="13" t="s">
        <v>186</v>
      </c>
      <c r="P313" s="9">
        <v>4.7876904999951542</v>
      </c>
      <c r="U313" s="14" t="s">
        <v>657</v>
      </c>
      <c r="V313" s="24"/>
      <c r="W313" s="24"/>
      <c r="X313" s="24"/>
      <c r="Y313" s="24"/>
      <c r="Z313" s="24"/>
      <c r="AA313" s="19"/>
      <c r="AB313" s="10"/>
      <c r="AC313" s="13" t="s">
        <v>0</v>
      </c>
      <c r="AD313" s="13" t="s">
        <v>177</v>
      </c>
      <c r="AE313" s="13" t="s">
        <v>177</v>
      </c>
      <c r="AF313" s="138">
        <v>0.13830227924254518</v>
      </c>
    </row>
    <row r="314" spans="13:32" ht="13.2" x14ac:dyDescent="0.25">
      <c r="M314" s="9" t="s">
        <v>122</v>
      </c>
      <c r="N314" s="9" t="s">
        <v>185</v>
      </c>
      <c r="O314" s="13" t="s">
        <v>186</v>
      </c>
      <c r="P314" s="9">
        <v>1.1201308553279907</v>
      </c>
      <c r="U314" s="14" t="s">
        <v>285</v>
      </c>
      <c r="V314" s="24"/>
      <c r="W314" s="24"/>
      <c r="X314" s="24"/>
      <c r="Y314" s="24"/>
      <c r="Z314" s="24"/>
      <c r="AA314" s="19"/>
      <c r="AB314" s="10"/>
      <c r="AC314" s="13" t="s">
        <v>0</v>
      </c>
      <c r="AD314" s="13" t="s">
        <v>177</v>
      </c>
      <c r="AE314" s="13" t="s">
        <v>177</v>
      </c>
      <c r="AF314" s="138">
        <v>0.11891146973592429</v>
      </c>
    </row>
    <row r="315" spans="13:32" ht="13.2" x14ac:dyDescent="0.25">
      <c r="M315" s="9" t="s">
        <v>122</v>
      </c>
      <c r="N315" s="9" t="s">
        <v>191</v>
      </c>
      <c r="O315" s="13" t="s">
        <v>186</v>
      </c>
      <c r="P315" s="9">
        <v>2.76110896884853</v>
      </c>
      <c r="U315" s="16" t="s">
        <v>264</v>
      </c>
      <c r="V315" s="24"/>
      <c r="W315" s="24"/>
      <c r="X315" s="24"/>
      <c r="Y315" s="24"/>
      <c r="Z315" s="24"/>
      <c r="AA315" s="19"/>
      <c r="AB315" s="10"/>
      <c r="AC315" s="13" t="s">
        <v>0</v>
      </c>
      <c r="AD315" s="13" t="s">
        <v>177</v>
      </c>
      <c r="AE315" s="13" t="s">
        <v>177</v>
      </c>
      <c r="AF315" s="138">
        <v>0.10972930656892692</v>
      </c>
    </row>
    <row r="316" spans="13:32" ht="13.2" x14ac:dyDescent="0.25">
      <c r="M316" s="9" t="s">
        <v>122</v>
      </c>
      <c r="N316" s="9" t="s">
        <v>185</v>
      </c>
      <c r="O316" s="13" t="s">
        <v>186</v>
      </c>
      <c r="P316" s="9">
        <v>1.826352537052524</v>
      </c>
      <c r="U316" s="94"/>
      <c r="V316" s="24"/>
      <c r="W316" s="24"/>
      <c r="X316" s="24"/>
      <c r="Y316" s="24"/>
      <c r="Z316" s="24"/>
      <c r="AA316" s="19"/>
      <c r="AB316" s="10"/>
      <c r="AC316" s="13" t="s">
        <v>0</v>
      </c>
      <c r="AD316" s="13" t="s">
        <v>177</v>
      </c>
      <c r="AE316" s="13" t="s">
        <v>177</v>
      </c>
      <c r="AF316" s="138">
        <v>0.44068734993948749</v>
      </c>
    </row>
    <row r="317" spans="13:32" ht="13.2" x14ac:dyDescent="0.25">
      <c r="M317" s="9" t="s">
        <v>122</v>
      </c>
      <c r="N317" s="9" t="s">
        <v>185</v>
      </c>
      <c r="O317" s="13" t="s">
        <v>186</v>
      </c>
      <c r="P317" s="9">
        <v>6.2294974675806989</v>
      </c>
      <c r="U317" s="12" t="s">
        <v>111</v>
      </c>
      <c r="V317" s="12" t="s">
        <v>173</v>
      </c>
      <c r="W317" s="12" t="s">
        <v>174</v>
      </c>
      <c r="X317" s="133" t="s">
        <v>621</v>
      </c>
      <c r="Y317" s="24"/>
      <c r="Z317" s="24"/>
      <c r="AA317" s="19"/>
      <c r="AB317" s="10"/>
      <c r="AC317" s="13" t="s">
        <v>0</v>
      </c>
      <c r="AD317" s="13" t="s">
        <v>185</v>
      </c>
      <c r="AE317" s="13" t="s">
        <v>186</v>
      </c>
      <c r="AF317" s="138">
        <v>0.30780569954959164</v>
      </c>
    </row>
    <row r="318" spans="13:32" ht="13.2" x14ac:dyDescent="0.25">
      <c r="M318" s="9" t="s">
        <v>122</v>
      </c>
      <c r="N318" s="9" t="s">
        <v>191</v>
      </c>
      <c r="O318" s="13" t="s">
        <v>186</v>
      </c>
      <c r="P318" s="9">
        <v>1.4197961633443905</v>
      </c>
      <c r="U318" s="139" t="s">
        <v>124</v>
      </c>
      <c r="V318" s="139" t="s">
        <v>191</v>
      </c>
      <c r="W318" s="13" t="s">
        <v>196</v>
      </c>
      <c r="X318" s="142">
        <v>0</v>
      </c>
      <c r="Y318" s="24"/>
      <c r="Z318" s="24"/>
      <c r="AA318" s="19"/>
      <c r="AB318" s="10"/>
      <c r="AC318" s="13" t="s">
        <v>0</v>
      </c>
      <c r="AD318" s="13" t="s">
        <v>185</v>
      </c>
      <c r="AE318" s="13" t="s">
        <v>186</v>
      </c>
      <c r="AF318" s="138">
        <v>0.12448919967506056</v>
      </c>
    </row>
    <row r="319" spans="13:32" ht="13.2" x14ac:dyDescent="0.25">
      <c r="M319" s="9" t="s">
        <v>122</v>
      </c>
      <c r="N319" s="9" t="s">
        <v>185</v>
      </c>
      <c r="O319" s="13" t="s">
        <v>186</v>
      </c>
      <c r="P319" s="9">
        <v>0.90556225758007569</v>
      </c>
      <c r="U319" s="139" t="s">
        <v>124</v>
      </c>
      <c r="V319" s="139" t="s">
        <v>177</v>
      </c>
      <c r="W319" s="13" t="s">
        <v>177</v>
      </c>
      <c r="X319" s="142">
        <v>0</v>
      </c>
      <c r="Y319" s="24"/>
      <c r="Z319" s="24"/>
      <c r="AA319" s="19"/>
      <c r="AB319" s="10"/>
      <c r="AC319" s="13" t="s">
        <v>0</v>
      </c>
      <c r="AD319" s="13" t="s">
        <v>191</v>
      </c>
      <c r="AE319" s="13" t="s">
        <v>186</v>
      </c>
      <c r="AF319" s="138">
        <v>0.21056958229733097</v>
      </c>
    </row>
    <row r="320" spans="13:32" ht="13.2" x14ac:dyDescent="0.25">
      <c r="M320" s="9" t="s">
        <v>122</v>
      </c>
      <c r="N320" s="9" t="s">
        <v>191</v>
      </c>
      <c r="O320" s="13" t="s">
        <v>186</v>
      </c>
      <c r="P320" s="9">
        <v>1.0204096819040198</v>
      </c>
      <c r="U320" s="139" t="s">
        <v>124</v>
      </c>
      <c r="V320" s="139" t="s">
        <v>177</v>
      </c>
      <c r="W320" s="13" t="s">
        <v>177</v>
      </c>
      <c r="X320" s="142">
        <v>0</v>
      </c>
      <c r="Y320" s="24"/>
      <c r="Z320" s="24"/>
      <c r="AA320" s="19"/>
      <c r="AB320" s="10"/>
      <c r="AC320" s="13" t="s">
        <v>0</v>
      </c>
      <c r="AD320" s="13" t="s">
        <v>185</v>
      </c>
      <c r="AE320" s="13" t="s">
        <v>186</v>
      </c>
      <c r="AF320" s="138">
        <v>0.47840627716458406</v>
      </c>
    </row>
    <row r="321" spans="13:32" ht="13.2" x14ac:dyDescent="0.25">
      <c r="U321" s="139" t="s">
        <v>124</v>
      </c>
      <c r="V321" s="139" t="s">
        <v>191</v>
      </c>
      <c r="W321" s="13" t="s">
        <v>196</v>
      </c>
      <c r="X321" s="142">
        <v>0</v>
      </c>
      <c r="Y321" s="24"/>
      <c r="Z321" s="24"/>
      <c r="AA321" s="19"/>
      <c r="AB321" s="10"/>
      <c r="AC321" s="13" t="s">
        <v>0</v>
      </c>
      <c r="AD321" s="13" t="s">
        <v>185</v>
      </c>
      <c r="AE321" s="13" t="s">
        <v>186</v>
      </c>
      <c r="AF321" s="138">
        <v>0.19056082043275346</v>
      </c>
    </row>
    <row r="322" spans="13:32" ht="13.2" x14ac:dyDescent="0.25">
      <c r="M322" s="16" t="s">
        <v>695</v>
      </c>
      <c r="U322" s="139" t="s">
        <v>124</v>
      </c>
      <c r="V322" s="139" t="s">
        <v>191</v>
      </c>
      <c r="W322" s="13" t="s">
        <v>186</v>
      </c>
      <c r="X322" s="142">
        <v>0</v>
      </c>
      <c r="Y322" s="24"/>
      <c r="Z322" s="24"/>
      <c r="AA322" s="19"/>
      <c r="AB322" s="10"/>
      <c r="AC322" s="13" t="s">
        <v>0</v>
      </c>
      <c r="AD322" s="13" t="s">
        <v>191</v>
      </c>
      <c r="AE322" s="13" t="s">
        <v>186</v>
      </c>
      <c r="AF322" s="138">
        <v>0.31512311889522915</v>
      </c>
    </row>
    <row r="323" spans="13:32" ht="13.2" x14ac:dyDescent="0.25">
      <c r="M323" s="16" t="s">
        <v>243</v>
      </c>
      <c r="U323" s="139" t="s">
        <v>124</v>
      </c>
      <c r="V323" s="139" t="s">
        <v>185</v>
      </c>
      <c r="W323" s="13" t="s">
        <v>186</v>
      </c>
      <c r="X323" s="142">
        <v>0</v>
      </c>
      <c r="Y323" s="24"/>
      <c r="Z323" s="24"/>
      <c r="AA323" s="19"/>
      <c r="AB323" s="10"/>
      <c r="AC323" s="13" t="s">
        <v>0</v>
      </c>
      <c r="AD323" s="13" t="s">
        <v>185</v>
      </c>
      <c r="AE323" s="13" t="s">
        <v>186</v>
      </c>
      <c r="AF323" s="138">
        <v>0.34943212432131121</v>
      </c>
    </row>
    <row r="324" spans="13:32" ht="13.2" x14ac:dyDescent="0.25">
      <c r="M324" s="16" t="s">
        <v>244</v>
      </c>
      <c r="U324" s="139" t="s">
        <v>124</v>
      </c>
      <c r="V324" s="139" t="s">
        <v>191</v>
      </c>
      <c r="W324" s="13" t="s">
        <v>186</v>
      </c>
      <c r="X324" s="142">
        <v>0</v>
      </c>
      <c r="Y324" s="24"/>
      <c r="Z324" s="24"/>
      <c r="AA324" s="19"/>
      <c r="AB324" s="10"/>
      <c r="AC324" s="13" t="s">
        <v>0</v>
      </c>
      <c r="AD324" s="13" t="s">
        <v>191</v>
      </c>
      <c r="AE324" s="13" t="s">
        <v>186</v>
      </c>
      <c r="AF324" s="138">
        <v>0.34703388950896008</v>
      </c>
    </row>
    <row r="325" spans="13:32" ht="13.2" x14ac:dyDescent="0.25">
      <c r="M325" s="14" t="s">
        <v>691</v>
      </c>
      <c r="U325" s="139" t="s">
        <v>124</v>
      </c>
      <c r="V325" s="139" t="s">
        <v>185</v>
      </c>
      <c r="W325" s="13" t="s">
        <v>186</v>
      </c>
      <c r="X325" s="142">
        <v>0</v>
      </c>
      <c r="Y325" s="24"/>
      <c r="Z325" s="24"/>
      <c r="AA325" s="19"/>
      <c r="AB325" s="10"/>
      <c r="AC325" s="13" t="s">
        <v>0</v>
      </c>
      <c r="AD325" s="13" t="s">
        <v>191</v>
      </c>
      <c r="AE325" s="13" t="s">
        <v>186</v>
      </c>
      <c r="AF325" s="138">
        <v>0.2346847808597039</v>
      </c>
    </row>
    <row r="326" spans="13:32" ht="13.2" x14ac:dyDescent="0.25">
      <c r="M326" s="14" t="s">
        <v>318</v>
      </c>
      <c r="U326" s="139" t="s">
        <v>124</v>
      </c>
      <c r="V326" s="139" t="s">
        <v>177</v>
      </c>
      <c r="W326" s="13" t="s">
        <v>177</v>
      </c>
      <c r="X326" s="145">
        <v>0</v>
      </c>
      <c r="Y326" s="24"/>
      <c r="Z326" s="24"/>
      <c r="AA326" s="19"/>
      <c r="AB326" s="10"/>
      <c r="AC326" s="13" t="s">
        <v>0</v>
      </c>
      <c r="AD326" s="13" t="s">
        <v>185</v>
      </c>
      <c r="AE326" s="13" t="s">
        <v>186</v>
      </c>
      <c r="AF326" s="138">
        <v>0.46557246748492831</v>
      </c>
    </row>
    <row r="327" spans="13:32" ht="13.2" x14ac:dyDescent="0.25">
      <c r="M327" s="14" t="s">
        <v>319</v>
      </c>
      <c r="U327" s="139" t="s">
        <v>124</v>
      </c>
      <c r="V327" s="139" t="s">
        <v>191</v>
      </c>
      <c r="W327" s="13" t="s">
        <v>196</v>
      </c>
      <c r="X327" s="142">
        <v>0</v>
      </c>
      <c r="Y327" s="24"/>
      <c r="Z327" s="24"/>
      <c r="AA327" s="19"/>
      <c r="AB327" s="10"/>
      <c r="AC327" s="13" t="s">
        <v>0</v>
      </c>
      <c r="AD327" s="13" t="s">
        <v>185</v>
      </c>
      <c r="AE327" s="13" t="s">
        <v>196</v>
      </c>
      <c r="AF327" s="138">
        <v>0.29679062122111244</v>
      </c>
    </row>
    <row r="328" spans="13:32" ht="13.2" x14ac:dyDescent="0.25">
      <c r="M328" s="14" t="s">
        <v>320</v>
      </c>
      <c r="U328" s="139" t="s">
        <v>124</v>
      </c>
      <c r="V328" s="139" t="s">
        <v>185</v>
      </c>
      <c r="W328" s="13" t="s">
        <v>186</v>
      </c>
      <c r="X328" s="142">
        <v>0</v>
      </c>
      <c r="Y328" s="24"/>
      <c r="Z328" s="24"/>
      <c r="AA328" s="19"/>
      <c r="AB328" s="10"/>
      <c r="AC328" s="13" t="s">
        <v>0</v>
      </c>
      <c r="AD328" s="13" t="s">
        <v>185</v>
      </c>
      <c r="AE328" s="13" t="s">
        <v>196</v>
      </c>
      <c r="AF328" s="138">
        <v>0.25695961900361336</v>
      </c>
    </row>
    <row r="329" spans="13:32" ht="13.2" x14ac:dyDescent="0.25">
      <c r="M329" s="14" t="s">
        <v>321</v>
      </c>
      <c r="U329" s="13" t="s">
        <v>122</v>
      </c>
      <c r="V329" s="13" t="s">
        <v>177</v>
      </c>
      <c r="W329" s="13" t="s">
        <v>177</v>
      </c>
      <c r="X329" s="138">
        <v>6.1887637267108486</v>
      </c>
      <c r="Y329" s="24"/>
      <c r="Z329" s="24"/>
      <c r="AA329" s="19"/>
      <c r="AB329" s="10"/>
      <c r="AC329" s="13" t="s">
        <v>0</v>
      </c>
      <c r="AD329" s="13" t="s">
        <v>185</v>
      </c>
      <c r="AE329" s="13" t="s">
        <v>196</v>
      </c>
      <c r="AF329" s="138">
        <v>0.29056089427062803</v>
      </c>
    </row>
    <row r="330" spans="13:32" ht="13.2" x14ac:dyDescent="0.25">
      <c r="M330" s="16" t="s">
        <v>696</v>
      </c>
      <c r="U330" s="13" t="s">
        <v>122</v>
      </c>
      <c r="V330" s="13" t="s">
        <v>177</v>
      </c>
      <c r="W330" s="13" t="s">
        <v>177</v>
      </c>
      <c r="X330" s="138">
        <v>0.74643143892541719</v>
      </c>
      <c r="Y330" s="24"/>
      <c r="Z330" s="24"/>
      <c r="AA330" s="19"/>
      <c r="AB330" s="10"/>
      <c r="AC330" s="13" t="s">
        <v>0</v>
      </c>
      <c r="AD330" s="13" t="s">
        <v>185</v>
      </c>
      <c r="AE330" s="13" t="s">
        <v>196</v>
      </c>
      <c r="AF330" s="138">
        <v>0.26286094516596414</v>
      </c>
    </row>
    <row r="331" spans="13:32" ht="13.2" x14ac:dyDescent="0.25">
      <c r="M331" s="14" t="s">
        <v>697</v>
      </c>
      <c r="U331" s="13" t="s">
        <v>122</v>
      </c>
      <c r="V331" s="13" t="s">
        <v>177</v>
      </c>
      <c r="W331" s="13" t="s">
        <v>177</v>
      </c>
      <c r="X331" s="138">
        <v>0.94246058659572318</v>
      </c>
      <c r="Y331" s="24"/>
      <c r="Z331" s="24"/>
      <c r="AA331" s="19"/>
      <c r="AB331" s="10"/>
      <c r="AC331" s="13" t="s">
        <v>0</v>
      </c>
      <c r="AD331" s="13" t="s">
        <v>185</v>
      </c>
      <c r="AE331" s="13" t="s">
        <v>196</v>
      </c>
      <c r="AF331" s="138">
        <v>0.28958818337595771</v>
      </c>
    </row>
    <row r="332" spans="13:32" ht="13.2" x14ac:dyDescent="0.25">
      <c r="M332" s="16" t="s">
        <v>294</v>
      </c>
      <c r="U332" s="13" t="s">
        <v>122</v>
      </c>
      <c r="V332" s="13" t="s">
        <v>177</v>
      </c>
      <c r="W332" s="13" t="s">
        <v>177</v>
      </c>
      <c r="X332" s="138">
        <v>0.36100998012803504</v>
      </c>
      <c r="Y332" s="24"/>
      <c r="Z332" s="24"/>
      <c r="AA332" s="19"/>
      <c r="AB332" s="10"/>
      <c r="AC332" s="141" t="s">
        <v>0</v>
      </c>
      <c r="AD332" s="141" t="s">
        <v>185</v>
      </c>
      <c r="AE332" s="13" t="s">
        <v>196</v>
      </c>
      <c r="AF332" s="138">
        <v>0.26198516712518038</v>
      </c>
    </row>
    <row r="333" spans="13:32" ht="13.2" x14ac:dyDescent="0.25">
      <c r="M333" s="15"/>
      <c r="U333" s="13" t="s">
        <v>122</v>
      </c>
      <c r="V333" s="13" t="s">
        <v>191</v>
      </c>
      <c r="W333" s="13" t="s">
        <v>196</v>
      </c>
      <c r="X333" s="138">
        <v>2.044910028755492</v>
      </c>
      <c r="Y333" s="24"/>
      <c r="Z333" s="24"/>
      <c r="AA333" s="19"/>
      <c r="AB333" s="10"/>
    </row>
    <row r="334" spans="13:32" ht="13.2" x14ac:dyDescent="0.25">
      <c r="M334" s="14" t="s">
        <v>286</v>
      </c>
      <c r="U334" s="13" t="s">
        <v>122</v>
      </c>
      <c r="V334" s="13" t="s">
        <v>191</v>
      </c>
      <c r="W334" s="13" t="s">
        <v>196</v>
      </c>
      <c r="X334" s="138">
        <v>0.31304401131031495</v>
      </c>
      <c r="Y334" s="24"/>
      <c r="Z334" s="24"/>
      <c r="AA334" s="19"/>
      <c r="AB334" s="10"/>
    </row>
    <row r="335" spans="13:32" ht="13.2" x14ac:dyDescent="0.25">
      <c r="M335" s="15"/>
      <c r="U335" s="13" t="s">
        <v>122</v>
      </c>
      <c r="V335" s="13" t="s">
        <v>191</v>
      </c>
      <c r="W335" s="13" t="s">
        <v>196</v>
      </c>
      <c r="X335" s="138">
        <v>3.1540403497153631</v>
      </c>
      <c r="Y335" s="24"/>
      <c r="Z335" s="24"/>
      <c r="AA335" s="19"/>
      <c r="AB335" s="10"/>
      <c r="AC335" s="94" t="s">
        <v>698</v>
      </c>
    </row>
    <row r="336" spans="13:32" ht="13.2" x14ac:dyDescent="0.25">
      <c r="M336" s="14" t="s">
        <v>275</v>
      </c>
      <c r="U336" s="13" t="s">
        <v>122</v>
      </c>
      <c r="V336" s="13" t="s">
        <v>191</v>
      </c>
      <c r="W336" s="13" t="s">
        <v>196</v>
      </c>
      <c r="X336" s="138">
        <v>4.1312749194803402</v>
      </c>
      <c r="Y336" s="24"/>
      <c r="Z336" s="24"/>
      <c r="AA336" s="19"/>
      <c r="AB336" s="10"/>
      <c r="AC336" s="94" t="s">
        <v>243</v>
      </c>
    </row>
    <row r="337" spans="13:29" ht="14.4" x14ac:dyDescent="0.25">
      <c r="M337" s="17" t="s">
        <v>693</v>
      </c>
      <c r="U337" s="13" t="s">
        <v>122</v>
      </c>
      <c r="V337" s="13" t="s">
        <v>191</v>
      </c>
      <c r="W337" s="13" t="s">
        <v>196</v>
      </c>
      <c r="X337" s="138">
        <v>3.4071476815442563</v>
      </c>
      <c r="Y337" s="24"/>
      <c r="Z337" s="24"/>
      <c r="AA337" s="19"/>
      <c r="AB337" s="10"/>
      <c r="AC337" s="94" t="s">
        <v>244</v>
      </c>
    </row>
    <row r="338" spans="13:29" ht="13.2" x14ac:dyDescent="0.25">
      <c r="M338" s="14" t="s">
        <v>283</v>
      </c>
      <c r="U338" s="13" t="s">
        <v>122</v>
      </c>
      <c r="V338" s="13" t="s">
        <v>191</v>
      </c>
      <c r="W338" s="13" t="s">
        <v>196</v>
      </c>
      <c r="X338" s="138">
        <v>3.1779698784242827</v>
      </c>
      <c r="Y338" s="24"/>
      <c r="Z338" s="24"/>
      <c r="AA338" s="19"/>
      <c r="AB338" s="10"/>
      <c r="AC338" s="94" t="s">
        <v>317</v>
      </c>
    </row>
    <row r="339" spans="13:29" ht="13.2" x14ac:dyDescent="0.25">
      <c r="M339" s="15"/>
      <c r="U339" s="13" t="s">
        <v>122</v>
      </c>
      <c r="V339" s="13" t="s">
        <v>191</v>
      </c>
      <c r="W339" s="13" t="s">
        <v>186</v>
      </c>
      <c r="X339" s="138">
        <v>2.4847979125661208</v>
      </c>
      <c r="Y339" s="24"/>
      <c r="Z339" s="24"/>
      <c r="AA339" s="19"/>
      <c r="AB339" s="10"/>
      <c r="AC339" s="94" t="s">
        <v>318</v>
      </c>
    </row>
    <row r="340" spans="13:29" ht="13.2" x14ac:dyDescent="0.25">
      <c r="M340" s="16" t="s">
        <v>264</v>
      </c>
      <c r="U340" s="13" t="s">
        <v>122</v>
      </c>
      <c r="V340" s="13" t="s">
        <v>185</v>
      </c>
      <c r="W340" s="13" t="s">
        <v>186</v>
      </c>
      <c r="X340" s="138">
        <v>4.5500484560989021</v>
      </c>
      <c r="Y340" s="24"/>
      <c r="Z340" s="24"/>
      <c r="AA340" s="19"/>
      <c r="AB340" s="10"/>
      <c r="AC340" s="94" t="s">
        <v>319</v>
      </c>
    </row>
    <row r="341" spans="13:29" ht="13.2" x14ac:dyDescent="0.25">
      <c r="U341" s="13" t="s">
        <v>122</v>
      </c>
      <c r="V341" s="13" t="s">
        <v>185</v>
      </c>
      <c r="W341" s="13" t="s">
        <v>186</v>
      </c>
      <c r="X341" s="138">
        <v>0.54999679805851354</v>
      </c>
      <c r="Y341" s="24"/>
      <c r="Z341" s="24"/>
      <c r="AA341" s="19"/>
      <c r="AB341" s="10"/>
      <c r="AC341" s="94" t="s">
        <v>320</v>
      </c>
    </row>
    <row r="342" spans="13:29" ht="13.2" x14ac:dyDescent="0.25">
      <c r="M342" s="12" t="s">
        <v>111</v>
      </c>
      <c r="N342" s="12" t="s">
        <v>173</v>
      </c>
      <c r="O342" s="12" t="s">
        <v>174</v>
      </c>
      <c r="P342" s="12" t="s">
        <v>175</v>
      </c>
      <c r="U342" s="13" t="s">
        <v>122</v>
      </c>
      <c r="V342" s="13" t="s">
        <v>191</v>
      </c>
      <c r="W342" s="13" t="s">
        <v>186</v>
      </c>
      <c r="X342" s="138">
        <v>2.3386780349472858</v>
      </c>
      <c r="Y342" s="24"/>
      <c r="Z342" s="24"/>
      <c r="AA342" s="19"/>
      <c r="AB342" s="10"/>
      <c r="AC342" s="94" t="s">
        <v>692</v>
      </c>
    </row>
    <row r="343" spans="13:29" ht="13.2" x14ac:dyDescent="0.25">
      <c r="M343" s="9" t="s">
        <v>122</v>
      </c>
      <c r="N343" s="9" t="s">
        <v>177</v>
      </c>
      <c r="O343" s="13" t="s">
        <v>177</v>
      </c>
      <c r="P343" s="9">
        <v>6.352825678213164</v>
      </c>
      <c r="U343" s="13" t="s">
        <v>122</v>
      </c>
      <c r="V343" s="13" t="s">
        <v>185</v>
      </c>
      <c r="W343" s="13" t="s">
        <v>186</v>
      </c>
      <c r="X343" s="138">
        <v>1.6082722929799096</v>
      </c>
      <c r="Y343" s="24"/>
      <c r="Z343" s="24"/>
      <c r="AA343" s="19"/>
      <c r="AB343" s="10"/>
      <c r="AC343" s="94" t="s">
        <v>658</v>
      </c>
    </row>
    <row r="344" spans="13:29" ht="13.2" x14ac:dyDescent="0.25">
      <c r="M344" s="9" t="s">
        <v>122</v>
      </c>
      <c r="N344" s="9" t="s">
        <v>177</v>
      </c>
      <c r="O344" s="13" t="s">
        <v>177</v>
      </c>
      <c r="P344" s="9">
        <v>1.0230106546882798</v>
      </c>
      <c r="U344" s="13" t="s">
        <v>122</v>
      </c>
      <c r="V344" s="13" t="s">
        <v>185</v>
      </c>
      <c r="W344" s="13" t="s">
        <v>186</v>
      </c>
      <c r="X344" s="138">
        <v>5.9626150482544773</v>
      </c>
      <c r="Y344" s="24"/>
      <c r="Z344" s="24"/>
      <c r="AA344" s="19"/>
      <c r="AB344" s="10"/>
      <c r="AC344" s="95"/>
    </row>
    <row r="345" spans="13:29" ht="13.2" x14ac:dyDescent="0.25">
      <c r="M345" s="9" t="s">
        <v>122</v>
      </c>
      <c r="N345" s="9" t="s">
        <v>177</v>
      </c>
      <c r="O345" s="13" t="s">
        <v>177</v>
      </c>
      <c r="P345" s="9">
        <v>1.5082196036562685</v>
      </c>
      <c r="U345" s="13" t="s">
        <v>122</v>
      </c>
      <c r="V345" s="13" t="s">
        <v>191</v>
      </c>
      <c r="W345" s="13" t="s">
        <v>186</v>
      </c>
      <c r="X345" s="138">
        <v>0.95358634422371535</v>
      </c>
      <c r="Y345" s="24"/>
      <c r="Z345" s="24"/>
      <c r="AA345" s="19"/>
      <c r="AB345" s="10"/>
      <c r="AC345" s="94" t="s">
        <v>286</v>
      </c>
    </row>
    <row r="346" spans="13:29" ht="13.2" x14ac:dyDescent="0.25">
      <c r="M346" s="9" t="s">
        <v>122</v>
      </c>
      <c r="N346" s="9" t="s">
        <v>177</v>
      </c>
      <c r="O346" s="13" t="s">
        <v>177</v>
      </c>
      <c r="P346" s="9">
        <v>0.63721985696655192</v>
      </c>
      <c r="U346" s="13" t="s">
        <v>122</v>
      </c>
      <c r="V346" s="13" t="s">
        <v>185</v>
      </c>
      <c r="W346" s="13" t="s">
        <v>186</v>
      </c>
      <c r="X346" s="138">
        <v>0.64003614434510669</v>
      </c>
      <c r="Y346" s="24"/>
      <c r="Z346" s="24"/>
      <c r="AA346" s="19"/>
      <c r="AB346" s="10"/>
      <c r="AC346" s="95"/>
    </row>
    <row r="347" spans="13:29" ht="13.2" x14ac:dyDescent="0.25">
      <c r="M347" s="9" t="s">
        <v>122</v>
      </c>
      <c r="N347" s="9" t="s">
        <v>191</v>
      </c>
      <c r="O347" s="13" t="s">
        <v>196</v>
      </c>
      <c r="P347" s="9">
        <v>2.4846979885901921</v>
      </c>
      <c r="U347" s="13" t="s">
        <v>122</v>
      </c>
      <c r="V347" s="13" t="s">
        <v>191</v>
      </c>
      <c r="W347" s="13" t="s">
        <v>186</v>
      </c>
      <c r="X347" s="138">
        <v>0.82459025346886916</v>
      </c>
      <c r="Y347" s="24"/>
      <c r="Z347" s="24"/>
      <c r="AA347" s="19"/>
      <c r="AB347" s="10"/>
      <c r="AC347" s="94" t="s">
        <v>636</v>
      </c>
    </row>
    <row r="348" spans="13:29" ht="14.4" x14ac:dyDescent="0.25">
      <c r="M348" s="9" t="s">
        <v>122</v>
      </c>
      <c r="N348" s="9" t="s">
        <v>191</v>
      </c>
      <c r="O348" s="13" t="s">
        <v>196</v>
      </c>
      <c r="P348" s="9">
        <v>0.56250325359358344</v>
      </c>
      <c r="U348" s="13"/>
      <c r="V348" s="13"/>
      <c r="W348" s="13"/>
      <c r="X348" s="138"/>
      <c r="Y348" s="24"/>
      <c r="Z348" s="24"/>
      <c r="AA348" s="19"/>
      <c r="AB348" s="10"/>
      <c r="AC348" s="92" t="s">
        <v>699</v>
      </c>
    </row>
    <row r="349" spans="13:29" ht="13.2" x14ac:dyDescent="0.25">
      <c r="M349" s="9" t="s">
        <v>122</v>
      </c>
      <c r="N349" s="9" t="s">
        <v>191</v>
      </c>
      <c r="O349" s="13" t="s">
        <v>196</v>
      </c>
      <c r="P349" s="9">
        <v>3.4628544195743229</v>
      </c>
      <c r="U349" s="16" t="s">
        <v>1234</v>
      </c>
      <c r="V349" s="13"/>
      <c r="W349" s="13"/>
      <c r="X349" s="138"/>
      <c r="Y349" s="24"/>
      <c r="Z349" s="24"/>
      <c r="AA349" s="19"/>
      <c r="AB349" s="10"/>
      <c r="AC349" s="94" t="s">
        <v>283</v>
      </c>
    </row>
    <row r="350" spans="13:29" ht="13.2" x14ac:dyDescent="0.25">
      <c r="M350" s="9" t="s">
        <v>122</v>
      </c>
      <c r="N350" s="9" t="s">
        <v>191</v>
      </c>
      <c r="O350" s="13" t="s">
        <v>196</v>
      </c>
      <c r="P350" s="9">
        <v>4.3000288733327432</v>
      </c>
      <c r="U350" s="16" t="s">
        <v>243</v>
      </c>
      <c r="V350" s="13"/>
      <c r="W350" s="13"/>
      <c r="X350" s="138"/>
      <c r="Y350" s="24"/>
      <c r="Z350" s="24"/>
      <c r="AA350" s="19"/>
      <c r="AB350" s="10"/>
      <c r="AC350" s="95"/>
    </row>
    <row r="351" spans="13:29" ht="13.2" x14ac:dyDescent="0.25">
      <c r="M351" s="9" t="s">
        <v>122</v>
      </c>
      <c r="N351" s="9" t="s">
        <v>191</v>
      </c>
      <c r="O351" s="13" t="s">
        <v>196</v>
      </c>
      <c r="P351" s="9">
        <v>3.6310370665413547</v>
      </c>
      <c r="U351" s="14" t="s">
        <v>1222</v>
      </c>
      <c r="V351" s="13"/>
      <c r="W351" s="13"/>
      <c r="X351" s="138"/>
      <c r="Y351" s="24"/>
      <c r="Z351" s="24"/>
      <c r="AA351" s="19"/>
      <c r="AB351" s="10"/>
      <c r="AC351" s="94" t="s">
        <v>264</v>
      </c>
    </row>
    <row r="352" spans="13:29" ht="13.2" x14ac:dyDescent="0.25">
      <c r="M352" s="9" t="s">
        <v>122</v>
      </c>
      <c r="N352" s="9" t="s">
        <v>191</v>
      </c>
      <c r="O352" s="13" t="s">
        <v>196</v>
      </c>
      <c r="P352" s="9">
        <v>3.7592853366840222</v>
      </c>
      <c r="U352" s="15"/>
      <c r="V352" s="13"/>
      <c r="W352" s="13"/>
      <c r="X352" s="138"/>
      <c r="Y352" s="24"/>
      <c r="Z352" s="24"/>
      <c r="AA352" s="19"/>
      <c r="AB352" s="10"/>
    </row>
    <row r="353" spans="13:32" ht="13.2" x14ac:dyDescent="0.25">
      <c r="M353" s="9" t="s">
        <v>122</v>
      </c>
      <c r="N353" s="9" t="s">
        <v>191</v>
      </c>
      <c r="O353" s="13" t="s">
        <v>186</v>
      </c>
      <c r="P353" s="9">
        <v>2.7648348482524039</v>
      </c>
      <c r="U353" s="14" t="s">
        <v>1223</v>
      </c>
      <c r="V353" s="13"/>
      <c r="W353" s="13"/>
      <c r="X353" s="138"/>
      <c r="Y353" s="24"/>
      <c r="Z353" s="24"/>
      <c r="AA353" s="19"/>
      <c r="AB353" s="10"/>
      <c r="AC353" s="12" t="s">
        <v>111</v>
      </c>
      <c r="AD353" s="12" t="s">
        <v>173</v>
      </c>
      <c r="AE353" s="12" t="s">
        <v>174</v>
      </c>
      <c r="AF353" s="133" t="s">
        <v>502</v>
      </c>
    </row>
    <row r="354" spans="13:32" ht="13.2" x14ac:dyDescent="0.25">
      <c r="M354" s="9" t="s">
        <v>122</v>
      </c>
      <c r="N354" s="9" t="s">
        <v>185</v>
      </c>
      <c r="O354" s="13" t="s">
        <v>186</v>
      </c>
      <c r="P354" s="9">
        <v>4.7876904999951542</v>
      </c>
      <c r="U354" s="16" t="s">
        <v>244</v>
      </c>
      <c r="V354" s="13"/>
      <c r="W354" s="13"/>
      <c r="X354" s="138"/>
      <c r="Y354" s="24"/>
      <c r="Z354" s="24"/>
      <c r="AA354" s="21"/>
      <c r="AB354" s="10"/>
      <c r="AC354" s="13" t="s">
        <v>122</v>
      </c>
      <c r="AD354" s="13" t="s">
        <v>177</v>
      </c>
      <c r="AE354" s="13" t="s">
        <v>177</v>
      </c>
      <c r="AF354" s="138">
        <v>0.16406195150231556</v>
      </c>
    </row>
    <row r="355" spans="13:32" ht="13.2" x14ac:dyDescent="0.25">
      <c r="M355" s="9" t="s">
        <v>122</v>
      </c>
      <c r="N355" s="9" t="s">
        <v>185</v>
      </c>
      <c r="O355" s="13" t="s">
        <v>186</v>
      </c>
      <c r="P355" s="9">
        <v>1.1201308553279907</v>
      </c>
      <c r="U355" s="14" t="s">
        <v>691</v>
      </c>
      <c r="V355" s="13"/>
      <c r="W355" s="13"/>
      <c r="X355" s="138"/>
      <c r="Y355" s="24"/>
      <c r="Z355" s="24"/>
      <c r="AA355" s="21"/>
      <c r="AB355" s="10"/>
      <c r="AC355" s="13" t="s">
        <v>122</v>
      </c>
      <c r="AD355" s="13" t="s">
        <v>177</v>
      </c>
      <c r="AE355" s="13" t="s">
        <v>177</v>
      </c>
      <c r="AF355" s="138">
        <v>0.27657921576286265</v>
      </c>
    </row>
    <row r="356" spans="13:32" ht="13.2" x14ac:dyDescent="0.25">
      <c r="M356" s="9" t="s">
        <v>122</v>
      </c>
      <c r="N356" s="9" t="s">
        <v>191</v>
      </c>
      <c r="O356" s="13" t="s">
        <v>186</v>
      </c>
      <c r="P356" s="9">
        <v>2.76110896884853</v>
      </c>
      <c r="U356" s="14" t="s">
        <v>1235</v>
      </c>
      <c r="V356" s="13"/>
      <c r="W356" s="13"/>
      <c r="X356" s="138"/>
      <c r="Y356" s="24"/>
      <c r="Z356" s="24"/>
      <c r="AA356" s="21"/>
      <c r="AB356" s="10"/>
      <c r="AC356" s="13" t="s">
        <v>122</v>
      </c>
      <c r="AD356" s="13" t="s">
        <v>177</v>
      </c>
      <c r="AE356" s="13" t="s">
        <v>177</v>
      </c>
      <c r="AF356" s="138">
        <v>0.56575901706054543</v>
      </c>
    </row>
    <row r="357" spans="13:32" ht="13.2" x14ac:dyDescent="0.25">
      <c r="M357" s="9" t="s">
        <v>122</v>
      </c>
      <c r="N357" s="9" t="s">
        <v>185</v>
      </c>
      <c r="O357" s="13" t="s">
        <v>186</v>
      </c>
      <c r="P357" s="9">
        <v>1.826352537052524</v>
      </c>
      <c r="U357" s="14" t="s">
        <v>1230</v>
      </c>
      <c r="V357" s="13"/>
      <c r="W357" s="13"/>
      <c r="X357" s="138"/>
      <c r="Y357" s="24"/>
      <c r="Z357" s="24"/>
      <c r="AA357" s="24"/>
      <c r="AB357" s="10"/>
      <c r="AC357" s="13" t="s">
        <v>122</v>
      </c>
      <c r="AD357" s="13" t="s">
        <v>177</v>
      </c>
      <c r="AE357" s="13" t="s">
        <v>177</v>
      </c>
      <c r="AF357" s="138">
        <v>0.27620987683851694</v>
      </c>
    </row>
    <row r="358" spans="13:32" ht="13.2" x14ac:dyDescent="0.25">
      <c r="M358" s="9" t="s">
        <v>122</v>
      </c>
      <c r="N358" s="9" t="s">
        <v>185</v>
      </c>
      <c r="O358" s="13" t="s">
        <v>186</v>
      </c>
      <c r="P358" s="9">
        <v>6.2294974675806989</v>
      </c>
      <c r="U358" s="14" t="s">
        <v>1231</v>
      </c>
      <c r="V358" s="13"/>
      <c r="W358" s="13"/>
      <c r="X358" s="138"/>
      <c r="Y358" s="24"/>
      <c r="Z358" s="24"/>
      <c r="AA358" s="24"/>
      <c r="AB358" s="10"/>
      <c r="AC358" s="13" t="s">
        <v>122</v>
      </c>
      <c r="AD358" s="13" t="s">
        <v>191</v>
      </c>
      <c r="AE358" s="13" t="s">
        <v>196</v>
      </c>
      <c r="AF358" s="138">
        <v>0.43978795983470026</v>
      </c>
    </row>
    <row r="359" spans="13:32" ht="13.2" x14ac:dyDescent="0.25">
      <c r="M359" s="9" t="s">
        <v>122</v>
      </c>
      <c r="N359" s="9" t="s">
        <v>191</v>
      </c>
      <c r="O359" s="13" t="s">
        <v>186</v>
      </c>
      <c r="P359" s="9">
        <v>1.4197961633443905</v>
      </c>
      <c r="U359" s="14" t="s">
        <v>1232</v>
      </c>
      <c r="V359" s="13"/>
      <c r="W359" s="13"/>
      <c r="X359" s="138"/>
      <c r="Y359" s="24"/>
      <c r="Z359" s="24"/>
      <c r="AB359" s="10"/>
      <c r="AC359" s="13" t="s">
        <v>122</v>
      </c>
      <c r="AD359" s="13" t="s">
        <v>191</v>
      </c>
      <c r="AE359" s="13" t="s">
        <v>196</v>
      </c>
      <c r="AF359" s="138">
        <v>0.24945924228326849</v>
      </c>
    </row>
    <row r="360" spans="13:32" ht="13.2" x14ac:dyDescent="0.25">
      <c r="M360" s="9" t="s">
        <v>122</v>
      </c>
      <c r="N360" s="9" t="s">
        <v>185</v>
      </c>
      <c r="O360" s="13" t="s">
        <v>186</v>
      </c>
      <c r="P360" s="9">
        <v>0.90556225758007569</v>
      </c>
      <c r="U360" s="16" t="s">
        <v>651</v>
      </c>
      <c r="V360" s="13"/>
      <c r="W360" s="13"/>
      <c r="X360" s="138"/>
      <c r="Y360" s="24"/>
      <c r="Z360" s="24"/>
      <c r="AB360" s="10"/>
      <c r="AC360" s="13" t="s">
        <v>122</v>
      </c>
      <c r="AD360" s="13" t="s">
        <v>191</v>
      </c>
      <c r="AE360" s="13" t="s">
        <v>196</v>
      </c>
      <c r="AF360" s="138">
        <v>0.30881406985895987</v>
      </c>
    </row>
    <row r="361" spans="13:32" ht="13.2" x14ac:dyDescent="0.25">
      <c r="M361" s="9" t="s">
        <v>122</v>
      </c>
      <c r="N361" s="9" t="s">
        <v>191</v>
      </c>
      <c r="O361" s="13" t="s">
        <v>186</v>
      </c>
      <c r="P361" s="9">
        <v>1.0204096819040198</v>
      </c>
      <c r="U361" s="15"/>
      <c r="V361" s="13"/>
      <c r="W361" s="13"/>
      <c r="X361" s="138"/>
      <c r="Y361" s="24"/>
      <c r="Z361" s="24"/>
      <c r="AB361" s="10"/>
      <c r="AC361" s="13" t="s">
        <v>122</v>
      </c>
      <c r="AD361" s="13" t="s">
        <v>191</v>
      </c>
      <c r="AE361" s="13" t="s">
        <v>196</v>
      </c>
      <c r="AF361" s="138">
        <v>0.16875395385240313</v>
      </c>
    </row>
    <row r="362" spans="13:32" ht="13.2" x14ac:dyDescent="0.25">
      <c r="M362" s="9" t="s">
        <v>123</v>
      </c>
      <c r="N362" s="9" t="s">
        <v>177</v>
      </c>
      <c r="O362" s="13" t="s">
        <v>177</v>
      </c>
      <c r="P362" s="9">
        <v>7.1807159921104549E-2</v>
      </c>
      <c r="U362" s="14" t="s">
        <v>282</v>
      </c>
      <c r="V362" s="13"/>
      <c r="W362" s="13"/>
      <c r="X362" s="138"/>
      <c r="Y362" s="24"/>
      <c r="Z362" s="24"/>
      <c r="AB362" s="10"/>
      <c r="AC362" s="13" t="s">
        <v>122</v>
      </c>
      <c r="AD362" s="13" t="s">
        <v>191</v>
      </c>
      <c r="AE362" s="13" t="s">
        <v>196</v>
      </c>
      <c r="AF362" s="138">
        <v>0.22388938499709829</v>
      </c>
    </row>
    <row r="363" spans="13:32" ht="13.2" x14ac:dyDescent="0.25">
      <c r="M363" s="9" t="s">
        <v>123</v>
      </c>
      <c r="N363" s="9" t="s">
        <v>177</v>
      </c>
      <c r="O363" s="13" t="s">
        <v>177</v>
      </c>
      <c r="P363" s="9">
        <v>9.271865767130209E-3</v>
      </c>
      <c r="U363" s="15"/>
      <c r="V363" s="13"/>
      <c r="W363" s="13"/>
      <c r="X363" s="138"/>
      <c r="Y363" s="24"/>
      <c r="Z363" s="24"/>
      <c r="AA363" s="10"/>
      <c r="AB363" s="10"/>
      <c r="AC363" s="13" t="s">
        <v>122</v>
      </c>
      <c r="AD363" s="13" t="s">
        <v>191</v>
      </c>
      <c r="AE363" s="13" t="s">
        <v>196</v>
      </c>
      <c r="AF363" s="138">
        <v>0.58131545825973963</v>
      </c>
    </row>
    <row r="364" spans="13:32" ht="13.2" x14ac:dyDescent="0.25">
      <c r="M364" s="9" t="s">
        <v>123</v>
      </c>
      <c r="N364" s="9" t="s">
        <v>203</v>
      </c>
      <c r="O364" s="13" t="s">
        <v>177</v>
      </c>
      <c r="P364" s="9">
        <v>2.8016485709035345E-2</v>
      </c>
      <c r="U364" s="14" t="s">
        <v>628</v>
      </c>
      <c r="V364" s="13"/>
      <c r="W364" s="13"/>
      <c r="X364" s="138"/>
      <c r="Y364" s="24"/>
      <c r="Z364" s="24"/>
      <c r="AA364" s="155"/>
      <c r="AB364" s="10"/>
      <c r="AC364" s="13" t="s">
        <v>122</v>
      </c>
      <c r="AD364" s="13" t="s">
        <v>191</v>
      </c>
      <c r="AE364" s="13" t="s">
        <v>186</v>
      </c>
      <c r="AF364" s="138">
        <v>0.28003693568628302</v>
      </c>
    </row>
    <row r="365" spans="13:32" ht="14.4" x14ac:dyDescent="0.25">
      <c r="M365" s="9" t="s">
        <v>123</v>
      </c>
      <c r="N365" s="9" t="s">
        <v>185</v>
      </c>
      <c r="O365" s="13" t="s">
        <v>186</v>
      </c>
      <c r="P365" s="9">
        <v>8.3622330886197638E-2</v>
      </c>
      <c r="U365" s="25" t="s">
        <v>1236</v>
      </c>
      <c r="V365" s="13"/>
      <c r="W365" s="13"/>
      <c r="X365" s="138"/>
      <c r="Y365" s="24"/>
      <c r="Z365" s="24"/>
      <c r="AA365" s="19"/>
      <c r="AB365" s="10"/>
      <c r="AC365" s="13" t="s">
        <v>122</v>
      </c>
      <c r="AD365" s="13" t="s">
        <v>185</v>
      </c>
      <c r="AE365" s="13" t="s">
        <v>186</v>
      </c>
      <c r="AF365" s="138">
        <v>0.23764204389625168</v>
      </c>
    </row>
    <row r="366" spans="13:32" ht="13.2" x14ac:dyDescent="0.25">
      <c r="M366" s="9" t="s">
        <v>123</v>
      </c>
      <c r="N366" s="9" t="s">
        <v>185</v>
      </c>
      <c r="O366" s="13" t="s">
        <v>186</v>
      </c>
      <c r="P366" s="9">
        <v>0.13559231032652311</v>
      </c>
      <c r="U366" s="14" t="s">
        <v>283</v>
      </c>
      <c r="V366" s="13"/>
      <c r="W366" s="13"/>
      <c r="X366" s="138"/>
      <c r="Y366" s="24"/>
      <c r="Z366" s="24"/>
      <c r="AA366" s="19"/>
      <c r="AB366" s="10"/>
      <c r="AC366" s="13" t="s">
        <v>122</v>
      </c>
      <c r="AD366" s="13" t="s">
        <v>185</v>
      </c>
      <c r="AE366" s="13" t="s">
        <v>186</v>
      </c>
      <c r="AF366" s="138">
        <v>0.5701340572694773</v>
      </c>
    </row>
    <row r="367" spans="13:32" ht="13.2" x14ac:dyDescent="0.25">
      <c r="M367" s="9" t="s">
        <v>123</v>
      </c>
      <c r="N367" s="9" t="s">
        <v>191</v>
      </c>
      <c r="O367" s="13" t="s">
        <v>186</v>
      </c>
      <c r="P367" s="9">
        <v>6.9042436390653508E-2</v>
      </c>
      <c r="U367" s="15"/>
      <c r="V367" s="13"/>
      <c r="W367" s="13"/>
      <c r="X367" s="138"/>
      <c r="Y367" s="24"/>
      <c r="Z367" s="24"/>
      <c r="AA367" s="19"/>
      <c r="AB367" s="10"/>
      <c r="AC367" s="13" t="s">
        <v>122</v>
      </c>
      <c r="AD367" s="13" t="s">
        <v>191</v>
      </c>
      <c r="AE367" s="13" t="s">
        <v>186</v>
      </c>
      <c r="AF367" s="138">
        <v>0.42243093390124437</v>
      </c>
    </row>
    <row r="368" spans="13:32" ht="13.2" x14ac:dyDescent="0.25">
      <c r="M368" s="9" t="s">
        <v>123</v>
      </c>
      <c r="N368" s="9" t="s">
        <v>185</v>
      </c>
      <c r="O368" s="13" t="s">
        <v>186</v>
      </c>
      <c r="P368" s="9">
        <v>9.4501129702615969E-2</v>
      </c>
      <c r="U368" s="14" t="s">
        <v>284</v>
      </c>
      <c r="V368" s="13"/>
      <c r="W368" s="13"/>
      <c r="X368" s="138"/>
      <c r="Y368" s="24"/>
      <c r="Z368" s="24"/>
      <c r="AA368" s="19"/>
      <c r="AB368" s="10"/>
      <c r="AC368" s="13" t="s">
        <v>122</v>
      </c>
      <c r="AD368" s="13" t="s">
        <v>185</v>
      </c>
      <c r="AE368" s="13" t="s">
        <v>186</v>
      </c>
      <c r="AF368" s="138">
        <v>0.21808024407261442</v>
      </c>
    </row>
    <row r="369" spans="13:32" ht="13.2" x14ac:dyDescent="0.25">
      <c r="M369" s="9" t="s">
        <v>123</v>
      </c>
      <c r="N369" s="9" t="s">
        <v>185</v>
      </c>
      <c r="O369" s="13" t="s">
        <v>196</v>
      </c>
      <c r="P369" s="9">
        <v>6.2831574512532504E-2</v>
      </c>
      <c r="U369" s="14" t="s">
        <v>1237</v>
      </c>
      <c r="V369" s="13"/>
      <c r="W369" s="13"/>
      <c r="X369" s="138"/>
      <c r="Y369" s="24"/>
      <c r="Z369" s="24"/>
      <c r="AA369" s="19"/>
      <c r="AB369" s="10"/>
      <c r="AC369" s="13" t="s">
        <v>122</v>
      </c>
      <c r="AD369" s="13" t="s">
        <v>185</v>
      </c>
      <c r="AE369" s="13" t="s">
        <v>186</v>
      </c>
      <c r="AF369" s="138">
        <v>0.26688241932622131</v>
      </c>
    </row>
    <row r="370" spans="13:32" ht="13.2" x14ac:dyDescent="0.25">
      <c r="M370" s="9" t="s">
        <v>123</v>
      </c>
      <c r="N370" s="9" t="s">
        <v>185</v>
      </c>
      <c r="O370" s="13" t="s">
        <v>196</v>
      </c>
      <c r="P370" s="9">
        <v>4.8822620238203468E-2</v>
      </c>
      <c r="U370" s="14" t="s">
        <v>285</v>
      </c>
      <c r="V370" s="13"/>
      <c r="W370" s="13"/>
      <c r="X370" s="138"/>
      <c r="Y370" s="24"/>
      <c r="Z370" s="24"/>
      <c r="AA370" s="19"/>
      <c r="AB370" s="10"/>
      <c r="AC370" s="13" t="s">
        <v>122</v>
      </c>
      <c r="AD370" s="13" t="s">
        <v>191</v>
      </c>
      <c r="AE370" s="13" t="s">
        <v>186</v>
      </c>
      <c r="AF370" s="138">
        <v>0.46620981912067511</v>
      </c>
    </row>
    <row r="371" spans="13:32" ht="13.2" x14ac:dyDescent="0.25">
      <c r="U371" s="16" t="s">
        <v>264</v>
      </c>
      <c r="V371" s="13"/>
      <c r="W371" s="13"/>
      <c r="X371" s="138"/>
      <c r="Y371" s="24"/>
      <c r="Z371" s="24"/>
      <c r="AA371" s="19"/>
      <c r="AB371" s="10"/>
      <c r="AC371" s="13" t="s">
        <v>122</v>
      </c>
      <c r="AD371" s="13" t="s">
        <v>185</v>
      </c>
      <c r="AE371" s="13" t="s">
        <v>186</v>
      </c>
      <c r="AF371" s="138">
        <v>0.265526113234969</v>
      </c>
    </row>
    <row r="372" spans="13:32" ht="13.2" x14ac:dyDescent="0.25">
      <c r="M372" s="16" t="s">
        <v>700</v>
      </c>
      <c r="U372" s="13"/>
      <c r="V372" s="13"/>
      <c r="W372" s="13"/>
      <c r="X372" s="138"/>
      <c r="Y372" s="24"/>
      <c r="Z372" s="24"/>
      <c r="AA372" s="19"/>
      <c r="AB372" s="10"/>
      <c r="AC372" s="13" t="s">
        <v>122</v>
      </c>
      <c r="AD372" s="13" t="s">
        <v>191</v>
      </c>
      <c r="AE372" s="13" t="s">
        <v>186</v>
      </c>
      <c r="AF372" s="138">
        <v>0.19581942843515077</v>
      </c>
    </row>
    <row r="373" spans="13:32" ht="13.2" x14ac:dyDescent="0.25">
      <c r="M373" s="16" t="s">
        <v>243</v>
      </c>
      <c r="U373" s="12" t="s">
        <v>111</v>
      </c>
      <c r="V373" s="12" t="s">
        <v>173</v>
      </c>
      <c r="W373" s="12" t="s">
        <v>174</v>
      </c>
      <c r="X373" s="133" t="s">
        <v>621</v>
      </c>
      <c r="Y373" s="24"/>
      <c r="Z373" s="24"/>
      <c r="AA373" s="19"/>
      <c r="AB373" s="10"/>
      <c r="AC373" s="13" t="s">
        <v>0</v>
      </c>
      <c r="AD373" s="13" t="s">
        <v>177</v>
      </c>
      <c r="AE373" s="13" t="s">
        <v>177</v>
      </c>
      <c r="AF373" s="138">
        <v>0.48906534993187262</v>
      </c>
    </row>
    <row r="374" spans="13:32" ht="13.2" x14ac:dyDescent="0.25">
      <c r="M374" s="16" t="s">
        <v>244</v>
      </c>
      <c r="U374" s="139" t="s">
        <v>124</v>
      </c>
      <c r="V374" s="139" t="s">
        <v>191</v>
      </c>
      <c r="W374" s="13" t="s">
        <v>196</v>
      </c>
      <c r="X374" s="142">
        <v>0</v>
      </c>
      <c r="Y374" s="24"/>
      <c r="Z374" s="24"/>
      <c r="AA374" s="19"/>
      <c r="AB374" s="10"/>
      <c r="AC374" s="13" t="s">
        <v>0</v>
      </c>
      <c r="AD374" s="13" t="s">
        <v>177</v>
      </c>
      <c r="AE374" s="13" t="s">
        <v>177</v>
      </c>
      <c r="AF374" s="138">
        <v>0.13885254368597746</v>
      </c>
    </row>
    <row r="375" spans="13:32" ht="13.2" x14ac:dyDescent="0.25">
      <c r="M375" s="14" t="s">
        <v>649</v>
      </c>
      <c r="U375" s="139" t="s">
        <v>124</v>
      </c>
      <c r="V375" s="139" t="s">
        <v>177</v>
      </c>
      <c r="W375" s="13" t="s">
        <v>177</v>
      </c>
      <c r="X375" s="142">
        <v>0</v>
      </c>
      <c r="Y375" s="24"/>
      <c r="AA375" s="21"/>
      <c r="AB375" s="10"/>
      <c r="AC375" s="13" t="s">
        <v>0</v>
      </c>
      <c r="AD375" s="13" t="s">
        <v>177</v>
      </c>
      <c r="AE375" s="13" t="s">
        <v>177</v>
      </c>
      <c r="AF375" s="138">
        <v>0.13830227924254518</v>
      </c>
    </row>
    <row r="376" spans="13:32" ht="13.2" x14ac:dyDescent="0.25">
      <c r="M376" s="14" t="s">
        <v>701</v>
      </c>
      <c r="U376" s="139" t="s">
        <v>124</v>
      </c>
      <c r="V376" s="139" t="s">
        <v>177</v>
      </c>
      <c r="W376" s="13" t="s">
        <v>177</v>
      </c>
      <c r="X376" s="142">
        <v>0</v>
      </c>
      <c r="Y376" s="24"/>
      <c r="AA376" s="21"/>
      <c r="AB376" s="10"/>
      <c r="AC376" s="13" t="s">
        <v>0</v>
      </c>
      <c r="AD376" s="13" t="s">
        <v>177</v>
      </c>
      <c r="AE376" s="13" t="s">
        <v>177</v>
      </c>
      <c r="AF376" s="138">
        <v>0.11891146973592429</v>
      </c>
    </row>
    <row r="377" spans="13:32" ht="13.2" x14ac:dyDescent="0.25">
      <c r="M377" s="14" t="s">
        <v>702</v>
      </c>
      <c r="U377" s="139" t="s">
        <v>124</v>
      </c>
      <c r="V377" s="139" t="s">
        <v>191</v>
      </c>
      <c r="W377" s="13" t="s">
        <v>196</v>
      </c>
      <c r="X377" s="142">
        <v>0</v>
      </c>
      <c r="Y377" s="24"/>
      <c r="AA377" s="24"/>
      <c r="AB377" s="10"/>
      <c r="AC377" s="13" t="s">
        <v>0</v>
      </c>
      <c r="AD377" s="13" t="s">
        <v>177</v>
      </c>
      <c r="AE377" s="13" t="s">
        <v>177</v>
      </c>
      <c r="AF377" s="138">
        <v>0.10972930656892692</v>
      </c>
    </row>
    <row r="378" spans="13:32" ht="13.2" x14ac:dyDescent="0.25">
      <c r="M378" s="14" t="s">
        <v>300</v>
      </c>
      <c r="U378" s="139" t="s">
        <v>124</v>
      </c>
      <c r="V378" s="139" t="s">
        <v>191</v>
      </c>
      <c r="W378" s="13" t="s">
        <v>186</v>
      </c>
      <c r="X378" s="142">
        <v>0</v>
      </c>
      <c r="Y378" s="24"/>
      <c r="AA378" s="24"/>
      <c r="AB378" s="10"/>
      <c r="AC378" s="13" t="s">
        <v>0</v>
      </c>
      <c r="AD378" s="13" t="s">
        <v>177</v>
      </c>
      <c r="AE378" s="13" t="s">
        <v>177</v>
      </c>
      <c r="AF378" s="138">
        <v>0.44068734993948749</v>
      </c>
    </row>
    <row r="379" spans="13:32" ht="13.2" x14ac:dyDescent="0.25">
      <c r="M379" s="14" t="s">
        <v>301</v>
      </c>
      <c r="U379" s="139" t="s">
        <v>124</v>
      </c>
      <c r="V379" s="139" t="s">
        <v>185</v>
      </c>
      <c r="W379" s="13" t="s">
        <v>186</v>
      </c>
      <c r="X379" s="142">
        <v>0</v>
      </c>
      <c r="Y379" s="24"/>
      <c r="AB379" s="10"/>
      <c r="AC379" s="13" t="s">
        <v>0</v>
      </c>
      <c r="AD379" s="13" t="s">
        <v>185</v>
      </c>
      <c r="AE379" s="13" t="s">
        <v>186</v>
      </c>
      <c r="AF379" s="138">
        <v>0.30780569954959164</v>
      </c>
    </row>
    <row r="380" spans="13:32" ht="13.2" x14ac:dyDescent="0.25">
      <c r="M380" s="16" t="s">
        <v>294</v>
      </c>
      <c r="U380" s="139" t="s">
        <v>124</v>
      </c>
      <c r="V380" s="139" t="s">
        <v>191</v>
      </c>
      <c r="W380" s="13" t="s">
        <v>186</v>
      </c>
      <c r="X380" s="142">
        <v>0</v>
      </c>
      <c r="Y380" s="24"/>
      <c r="AB380" s="10"/>
      <c r="AC380" s="13" t="s">
        <v>0</v>
      </c>
      <c r="AD380" s="13" t="s">
        <v>185</v>
      </c>
      <c r="AE380" s="13" t="s">
        <v>186</v>
      </c>
      <c r="AF380" s="138">
        <v>0.12448919967506056</v>
      </c>
    </row>
    <row r="381" spans="13:32" ht="13.2" x14ac:dyDescent="0.25">
      <c r="M381" s="15"/>
      <c r="U381" s="139" t="s">
        <v>124</v>
      </c>
      <c r="V381" s="139" t="s">
        <v>185</v>
      </c>
      <c r="W381" s="13" t="s">
        <v>186</v>
      </c>
      <c r="X381" s="142">
        <v>0</v>
      </c>
      <c r="Y381" s="24"/>
      <c r="AB381" s="10"/>
      <c r="AC381" s="13" t="s">
        <v>0</v>
      </c>
      <c r="AD381" s="13" t="s">
        <v>191</v>
      </c>
      <c r="AE381" s="13" t="s">
        <v>186</v>
      </c>
      <c r="AF381" s="138">
        <v>0.21056958229733097</v>
      </c>
    </row>
    <row r="382" spans="13:32" ht="13.2" x14ac:dyDescent="0.25">
      <c r="M382" s="14" t="s">
        <v>286</v>
      </c>
      <c r="U382" s="139" t="s">
        <v>124</v>
      </c>
      <c r="V382" s="139" t="s">
        <v>177</v>
      </c>
      <c r="W382" s="13" t="s">
        <v>177</v>
      </c>
      <c r="X382" s="145">
        <v>0</v>
      </c>
      <c r="Y382" s="24"/>
      <c r="AB382" s="10"/>
      <c r="AC382" s="13" t="s">
        <v>0</v>
      </c>
      <c r="AD382" s="13" t="s">
        <v>185</v>
      </c>
      <c r="AE382" s="13" t="s">
        <v>186</v>
      </c>
      <c r="AF382" s="138">
        <v>0.47840627716458406</v>
      </c>
    </row>
    <row r="383" spans="13:32" ht="13.2" x14ac:dyDescent="0.25">
      <c r="M383" s="15"/>
      <c r="U383" s="139" t="s">
        <v>124</v>
      </c>
      <c r="V383" s="139" t="s">
        <v>191</v>
      </c>
      <c r="W383" s="13" t="s">
        <v>196</v>
      </c>
      <c r="X383" s="142">
        <v>0</v>
      </c>
      <c r="Y383" s="24"/>
      <c r="AB383" s="10"/>
      <c r="AC383" s="13" t="s">
        <v>0</v>
      </c>
      <c r="AD383" s="13" t="s">
        <v>185</v>
      </c>
      <c r="AE383" s="13" t="s">
        <v>186</v>
      </c>
      <c r="AF383" s="138">
        <v>0.19056082043275346</v>
      </c>
    </row>
    <row r="384" spans="13:32" ht="13.2" x14ac:dyDescent="0.25">
      <c r="M384" s="14" t="s">
        <v>275</v>
      </c>
      <c r="U384" s="139" t="s">
        <v>124</v>
      </c>
      <c r="V384" s="139" t="s">
        <v>185</v>
      </c>
      <c r="W384" s="13" t="s">
        <v>186</v>
      </c>
      <c r="X384" s="142">
        <v>0</v>
      </c>
      <c r="Y384" s="24"/>
      <c r="AA384" s="155"/>
      <c r="AB384" s="10"/>
      <c r="AC384" s="13" t="s">
        <v>0</v>
      </c>
      <c r="AD384" s="13" t="s">
        <v>191</v>
      </c>
      <c r="AE384" s="13" t="s">
        <v>186</v>
      </c>
      <c r="AF384" s="138">
        <v>0.31512311889522915</v>
      </c>
    </row>
    <row r="385" spans="13:32" ht="14.4" x14ac:dyDescent="0.25">
      <c r="M385" s="17" t="s">
        <v>666</v>
      </c>
      <c r="U385" s="13" t="s">
        <v>0</v>
      </c>
      <c r="V385" s="13" t="s">
        <v>177</v>
      </c>
      <c r="W385" s="13" t="s">
        <v>177</v>
      </c>
      <c r="X385" s="138">
        <v>3.6876596427916444</v>
      </c>
      <c r="Y385" s="24"/>
      <c r="AA385" s="19"/>
      <c r="AB385" s="10"/>
      <c r="AC385" s="13" t="s">
        <v>0</v>
      </c>
      <c r="AD385" s="13" t="s">
        <v>185</v>
      </c>
      <c r="AE385" s="13" t="s">
        <v>186</v>
      </c>
      <c r="AF385" s="138">
        <v>0.34943212432131121</v>
      </c>
    </row>
    <row r="386" spans="13:32" ht="13.2" x14ac:dyDescent="0.25">
      <c r="M386" s="14" t="s">
        <v>283</v>
      </c>
      <c r="U386" s="13" t="s">
        <v>0</v>
      </c>
      <c r="V386" s="13" t="s">
        <v>177</v>
      </c>
      <c r="W386" s="13" t="s">
        <v>177</v>
      </c>
      <c r="X386" s="138">
        <v>4.3040371868812946</v>
      </c>
      <c r="Y386" s="24"/>
      <c r="AA386" s="19"/>
      <c r="AB386" s="10"/>
      <c r="AC386" s="13" t="s">
        <v>0</v>
      </c>
      <c r="AD386" s="13" t="s">
        <v>191</v>
      </c>
      <c r="AE386" s="13" t="s">
        <v>186</v>
      </c>
      <c r="AF386" s="138">
        <v>0.34703388950896008</v>
      </c>
    </row>
    <row r="387" spans="13:32" ht="13.2" x14ac:dyDescent="0.25">
      <c r="M387" s="15"/>
      <c r="U387" s="13" t="s">
        <v>0</v>
      </c>
      <c r="V387" s="13" t="s">
        <v>177</v>
      </c>
      <c r="W387" s="13" t="s">
        <v>177</v>
      </c>
      <c r="X387" s="138">
        <v>2.5153572230982273</v>
      </c>
      <c r="Y387" s="24"/>
      <c r="AA387" s="19"/>
      <c r="AB387" s="10"/>
      <c r="AC387" s="13" t="s">
        <v>0</v>
      </c>
      <c r="AD387" s="13" t="s">
        <v>191</v>
      </c>
      <c r="AE387" s="13" t="s">
        <v>186</v>
      </c>
      <c r="AF387" s="138">
        <v>0.2346847808597039</v>
      </c>
    </row>
    <row r="388" spans="13:32" ht="13.2" x14ac:dyDescent="0.25">
      <c r="M388" s="16" t="s">
        <v>264</v>
      </c>
      <c r="U388" s="13" t="s">
        <v>0</v>
      </c>
      <c r="V388" s="13" t="s">
        <v>177</v>
      </c>
      <c r="W388" s="13" t="s">
        <v>177</v>
      </c>
      <c r="X388" s="138">
        <v>0.49985236893182905</v>
      </c>
      <c r="Y388" s="24"/>
      <c r="AA388" s="19"/>
      <c r="AB388" s="10"/>
      <c r="AC388" s="13" t="s">
        <v>0</v>
      </c>
      <c r="AD388" s="13" t="s">
        <v>185</v>
      </c>
      <c r="AE388" s="13" t="s">
        <v>186</v>
      </c>
      <c r="AF388" s="138">
        <v>0.46557246748492831</v>
      </c>
    </row>
    <row r="389" spans="13:32" ht="13.2" x14ac:dyDescent="0.25">
      <c r="U389" s="13" t="s">
        <v>0</v>
      </c>
      <c r="V389" s="13" t="s">
        <v>177</v>
      </c>
      <c r="W389" s="13" t="s">
        <v>177</v>
      </c>
      <c r="X389" s="138">
        <v>1.0394812750936602</v>
      </c>
      <c r="Y389" s="24"/>
      <c r="AA389" s="19"/>
      <c r="AB389" s="10"/>
      <c r="AC389" s="13" t="s">
        <v>0</v>
      </c>
      <c r="AD389" s="13" t="s">
        <v>185</v>
      </c>
      <c r="AE389" s="13" t="s">
        <v>196</v>
      </c>
      <c r="AF389" s="138">
        <v>0.29679062122111244</v>
      </c>
    </row>
    <row r="390" spans="13:32" ht="13.2" x14ac:dyDescent="0.25">
      <c r="M390" s="12" t="s">
        <v>111</v>
      </c>
      <c r="N390" s="12" t="s">
        <v>173</v>
      </c>
      <c r="O390" s="12" t="s">
        <v>174</v>
      </c>
      <c r="P390" s="12" t="s">
        <v>175</v>
      </c>
      <c r="U390" s="13" t="s">
        <v>0</v>
      </c>
      <c r="V390" s="13" t="s">
        <v>177</v>
      </c>
      <c r="W390" s="13" t="s">
        <v>177</v>
      </c>
      <c r="X390" s="138">
        <v>1.9428272954210273</v>
      </c>
      <c r="Y390" s="24"/>
      <c r="AA390" s="19"/>
      <c r="AB390" s="10"/>
      <c r="AC390" s="13" t="s">
        <v>0</v>
      </c>
      <c r="AD390" s="13" t="s">
        <v>185</v>
      </c>
      <c r="AE390" s="13" t="s">
        <v>196</v>
      </c>
      <c r="AF390" s="138">
        <v>0.25695961900361336</v>
      </c>
    </row>
    <row r="391" spans="13:32" ht="13.2" x14ac:dyDescent="0.25">
      <c r="M391" s="9" t="s">
        <v>123</v>
      </c>
      <c r="N391" s="9" t="s">
        <v>177</v>
      </c>
      <c r="O391" s="13" t="s">
        <v>177</v>
      </c>
      <c r="P391" s="9">
        <v>7.1807159921104549E-2</v>
      </c>
      <c r="U391" s="13" t="s">
        <v>0</v>
      </c>
      <c r="V391" s="13" t="s">
        <v>185</v>
      </c>
      <c r="W391" s="13" t="s">
        <v>186</v>
      </c>
      <c r="X391" s="138">
        <v>0.69534733770696222</v>
      </c>
      <c r="Y391" s="24"/>
      <c r="AA391" s="19"/>
      <c r="AB391" s="10"/>
      <c r="AC391" s="13" t="s">
        <v>0</v>
      </c>
      <c r="AD391" s="13" t="s">
        <v>185</v>
      </c>
      <c r="AE391" s="13" t="s">
        <v>196</v>
      </c>
      <c r="AF391" s="138">
        <v>0.29056089427062803</v>
      </c>
    </row>
    <row r="392" spans="13:32" ht="13.2" x14ac:dyDescent="0.25">
      <c r="M392" s="9" t="s">
        <v>123</v>
      </c>
      <c r="N392" s="9" t="s">
        <v>177</v>
      </c>
      <c r="O392" s="13" t="s">
        <v>177</v>
      </c>
      <c r="P392" s="9">
        <v>9.271865767130209E-3</v>
      </c>
      <c r="U392" s="13" t="s">
        <v>0</v>
      </c>
      <c r="V392" s="13" t="s">
        <v>185</v>
      </c>
      <c r="W392" s="13" t="s">
        <v>186</v>
      </c>
      <c r="X392" s="138">
        <v>2.6049151342302612</v>
      </c>
      <c r="Y392" s="24"/>
      <c r="AA392" s="19"/>
      <c r="AB392" s="10"/>
      <c r="AC392" s="13" t="s">
        <v>0</v>
      </c>
      <c r="AD392" s="13" t="s">
        <v>185</v>
      </c>
      <c r="AE392" s="13" t="s">
        <v>196</v>
      </c>
      <c r="AF392" s="138">
        <v>0.26286094516596414</v>
      </c>
    </row>
    <row r="393" spans="13:32" ht="13.2" x14ac:dyDescent="0.25">
      <c r="M393" s="9" t="s">
        <v>123</v>
      </c>
      <c r="N393" s="9" t="s">
        <v>203</v>
      </c>
      <c r="O393" s="13" t="s">
        <v>177</v>
      </c>
      <c r="P393" s="9">
        <v>2.8016485709035345E-2</v>
      </c>
      <c r="U393" s="13" t="s">
        <v>0</v>
      </c>
      <c r="V393" s="13" t="s">
        <v>191</v>
      </c>
      <c r="W393" s="13" t="s">
        <v>186</v>
      </c>
      <c r="X393" s="138">
        <v>1.0588016046409718</v>
      </c>
      <c r="Y393" s="24"/>
      <c r="AA393" s="19"/>
      <c r="AB393" s="10"/>
      <c r="AC393" s="13" t="s">
        <v>0</v>
      </c>
      <c r="AD393" s="13" t="s">
        <v>185</v>
      </c>
      <c r="AE393" s="13" t="s">
        <v>196</v>
      </c>
      <c r="AF393" s="138">
        <v>0.28958818337595771</v>
      </c>
    </row>
    <row r="394" spans="13:32" ht="13.2" x14ac:dyDescent="0.25">
      <c r="M394" s="9" t="s">
        <v>123</v>
      </c>
      <c r="N394" s="9" t="s">
        <v>185</v>
      </c>
      <c r="O394" s="13" t="s">
        <v>186</v>
      </c>
      <c r="P394" s="9">
        <v>8.3622330886197638E-2</v>
      </c>
      <c r="U394" s="13" t="s">
        <v>0</v>
      </c>
      <c r="V394" s="13" t="s">
        <v>185</v>
      </c>
      <c r="W394" s="13" t="s">
        <v>186</v>
      </c>
      <c r="X394" s="138">
        <v>5.5935283524953885</v>
      </c>
      <c r="Y394" s="24"/>
      <c r="AA394" s="21"/>
      <c r="AB394" s="10"/>
      <c r="AC394" s="141" t="s">
        <v>0</v>
      </c>
      <c r="AD394" s="141" t="s">
        <v>185</v>
      </c>
      <c r="AE394" s="13" t="s">
        <v>196</v>
      </c>
      <c r="AF394" s="138">
        <v>0.26198516712518038</v>
      </c>
    </row>
    <row r="395" spans="13:32" ht="13.2" x14ac:dyDescent="0.25">
      <c r="M395" s="9" t="s">
        <v>123</v>
      </c>
      <c r="N395" s="9" t="s">
        <v>185</v>
      </c>
      <c r="O395" s="13" t="s">
        <v>186</v>
      </c>
      <c r="P395" s="9">
        <v>0.13559231032652311</v>
      </c>
      <c r="U395" s="13" t="s">
        <v>0</v>
      </c>
      <c r="V395" s="13" t="s">
        <v>185</v>
      </c>
      <c r="W395" s="13" t="s">
        <v>186</v>
      </c>
      <c r="X395" s="138">
        <v>1.6554527230389069</v>
      </c>
      <c r="Y395" s="24"/>
      <c r="AA395" s="21"/>
      <c r="AB395" s="10"/>
    </row>
    <row r="396" spans="13:32" ht="13.2" x14ac:dyDescent="0.25">
      <c r="M396" s="9" t="s">
        <v>123</v>
      </c>
      <c r="N396" s="9" t="s">
        <v>191</v>
      </c>
      <c r="O396" s="13" t="s">
        <v>186</v>
      </c>
      <c r="P396" s="9">
        <v>6.9042436390653508E-2</v>
      </c>
      <c r="U396" s="13" t="s">
        <v>0</v>
      </c>
      <c r="V396" s="13" t="s">
        <v>191</v>
      </c>
      <c r="W396" s="13" t="s">
        <v>186</v>
      </c>
      <c r="X396" s="138">
        <v>0.91196816322832963</v>
      </c>
      <c r="Y396" s="24"/>
      <c r="AA396" s="21"/>
      <c r="AB396" s="10"/>
    </row>
    <row r="397" spans="13:32" ht="13.2" x14ac:dyDescent="0.25">
      <c r="M397" s="9" t="s">
        <v>123</v>
      </c>
      <c r="N397" s="9" t="s">
        <v>185</v>
      </c>
      <c r="O397" s="13" t="s">
        <v>186</v>
      </c>
      <c r="P397" s="9">
        <v>9.4501129702615969E-2</v>
      </c>
      <c r="U397" s="13" t="s">
        <v>0</v>
      </c>
      <c r="V397" s="13" t="s">
        <v>185</v>
      </c>
      <c r="W397" s="13" t="s">
        <v>186</v>
      </c>
      <c r="X397" s="138">
        <v>0.13358454491582789</v>
      </c>
      <c r="Y397" s="24"/>
      <c r="AA397" s="24"/>
      <c r="AB397" s="10"/>
      <c r="AC397" s="94" t="s">
        <v>703</v>
      </c>
    </row>
    <row r="398" spans="13:32" ht="13.2" x14ac:dyDescent="0.25">
      <c r="M398" s="9" t="s">
        <v>123</v>
      </c>
      <c r="N398" s="9" t="s">
        <v>185</v>
      </c>
      <c r="O398" s="13" t="s">
        <v>196</v>
      </c>
      <c r="P398" s="9">
        <v>6.2831574512532504E-2</v>
      </c>
      <c r="U398" s="13" t="s">
        <v>0</v>
      </c>
      <c r="V398" s="13" t="s">
        <v>191</v>
      </c>
      <c r="W398" s="13" t="s">
        <v>186</v>
      </c>
      <c r="X398" s="138">
        <v>2.0876385267949948</v>
      </c>
      <c r="Y398" s="24"/>
      <c r="Z398" s="24"/>
      <c r="AA398" s="24"/>
      <c r="AB398" s="10"/>
      <c r="AC398" s="94" t="s">
        <v>243</v>
      </c>
    </row>
    <row r="399" spans="13:32" ht="13.2" x14ac:dyDescent="0.25">
      <c r="M399" s="9" t="s">
        <v>123</v>
      </c>
      <c r="N399" s="9" t="s">
        <v>185</v>
      </c>
      <c r="O399" s="13" t="s">
        <v>196</v>
      </c>
      <c r="P399" s="9">
        <v>4.8822620238203468E-2</v>
      </c>
      <c r="U399" s="13" t="s">
        <v>0</v>
      </c>
      <c r="V399" s="13" t="s">
        <v>191</v>
      </c>
      <c r="W399" s="13" t="s">
        <v>186</v>
      </c>
      <c r="X399" s="138">
        <v>2.3838403253930807</v>
      </c>
      <c r="Y399" s="24"/>
      <c r="Z399" s="24"/>
      <c r="AB399" s="10"/>
      <c r="AC399" s="94" t="s">
        <v>244</v>
      </c>
    </row>
    <row r="400" spans="13:32" ht="13.2" x14ac:dyDescent="0.25">
      <c r="M400" s="9" t="s">
        <v>124</v>
      </c>
      <c r="N400" s="9" t="s">
        <v>177</v>
      </c>
      <c r="O400" s="13" t="s">
        <v>177</v>
      </c>
      <c r="P400" s="9">
        <v>3.9294340015652789E-2</v>
      </c>
      <c r="U400" s="13" t="s">
        <v>0</v>
      </c>
      <c r="V400" s="13" t="s">
        <v>185</v>
      </c>
      <c r="W400" s="13" t="s">
        <v>186</v>
      </c>
      <c r="X400" s="138">
        <v>6.2160543911159598</v>
      </c>
      <c r="Y400" s="24"/>
      <c r="Z400" s="24"/>
      <c r="AB400" s="10"/>
      <c r="AC400" s="94" t="s">
        <v>297</v>
      </c>
    </row>
    <row r="401" spans="13:29" ht="13.2" x14ac:dyDescent="0.25">
      <c r="M401" s="9" t="s">
        <v>124</v>
      </c>
      <c r="N401" s="9" t="s">
        <v>177</v>
      </c>
      <c r="O401" s="13" t="s">
        <v>177</v>
      </c>
      <c r="P401" s="9">
        <v>8.6474188435332541E-2</v>
      </c>
      <c r="U401" s="13" t="s">
        <v>0</v>
      </c>
      <c r="V401" s="13" t="s">
        <v>185</v>
      </c>
      <c r="W401" s="13" t="s">
        <v>196</v>
      </c>
      <c r="X401" s="138">
        <v>5.6182435124403733</v>
      </c>
      <c r="Y401" s="24"/>
      <c r="Z401" s="24"/>
      <c r="AB401" s="10"/>
      <c r="AC401" s="94" t="s">
        <v>298</v>
      </c>
    </row>
    <row r="402" spans="13:29" ht="13.2" x14ac:dyDescent="0.25">
      <c r="M402" s="9" t="s">
        <v>124</v>
      </c>
      <c r="N402" s="9" t="s">
        <v>177</v>
      </c>
      <c r="O402" s="13" t="s">
        <v>177</v>
      </c>
      <c r="P402" s="9">
        <v>4.5968288970106151E-2</v>
      </c>
      <c r="U402" s="13" t="s">
        <v>0</v>
      </c>
      <c r="V402" s="13" t="s">
        <v>185</v>
      </c>
      <c r="W402" s="13" t="s">
        <v>196</v>
      </c>
      <c r="X402" s="138">
        <v>0.61714368719649493</v>
      </c>
      <c r="Y402" s="24"/>
      <c r="Z402" s="24"/>
      <c r="AB402" s="10"/>
      <c r="AC402" s="94" t="s">
        <v>299</v>
      </c>
    </row>
    <row r="403" spans="13:29" ht="13.2" x14ac:dyDescent="0.25">
      <c r="M403" s="9" t="s">
        <v>124</v>
      </c>
      <c r="N403" s="9" t="s">
        <v>191</v>
      </c>
      <c r="O403" s="13" t="s">
        <v>196</v>
      </c>
      <c r="P403" s="9">
        <v>0.14769726706904418</v>
      </c>
      <c r="U403" s="13" t="s">
        <v>0</v>
      </c>
      <c r="V403" s="13" t="s">
        <v>185</v>
      </c>
      <c r="W403" s="13" t="s">
        <v>196</v>
      </c>
      <c r="X403" s="138">
        <v>0.72031583229349649</v>
      </c>
      <c r="Y403" s="24"/>
      <c r="Z403" s="24"/>
      <c r="AA403" s="10"/>
      <c r="AB403" s="10"/>
      <c r="AC403" s="94" t="s">
        <v>300</v>
      </c>
    </row>
    <row r="404" spans="13:29" ht="13.2" x14ac:dyDescent="0.25">
      <c r="M404" s="9" t="s">
        <v>124</v>
      </c>
      <c r="N404" s="9" t="s">
        <v>191</v>
      </c>
      <c r="O404" s="13" t="s">
        <v>196</v>
      </c>
      <c r="P404" s="9">
        <v>6.1784407037049099E-2</v>
      </c>
      <c r="U404" s="13" t="s">
        <v>0</v>
      </c>
      <c r="V404" s="13" t="s">
        <v>185</v>
      </c>
      <c r="W404" s="13" t="s">
        <v>196</v>
      </c>
      <c r="X404" s="138">
        <v>3.756864524167844</v>
      </c>
      <c r="Y404" s="24"/>
      <c r="Z404" s="24"/>
      <c r="AA404" s="155"/>
      <c r="AB404" s="10"/>
      <c r="AC404" s="94" t="s">
        <v>704</v>
      </c>
    </row>
    <row r="405" spans="13:29" ht="13.2" x14ac:dyDescent="0.25">
      <c r="M405" s="9" t="s">
        <v>124</v>
      </c>
      <c r="N405" s="9" t="s">
        <v>191</v>
      </c>
      <c r="O405" s="13" t="s">
        <v>196</v>
      </c>
      <c r="P405" s="9">
        <v>5.4964933457443535E-2</v>
      </c>
      <c r="U405" s="13" t="s">
        <v>0</v>
      </c>
      <c r="V405" s="13" t="s">
        <v>185</v>
      </c>
      <c r="W405" s="13" t="s">
        <v>196</v>
      </c>
      <c r="X405" s="138">
        <v>1.0712361295574522</v>
      </c>
      <c r="Y405" s="24"/>
      <c r="Z405" s="24"/>
      <c r="AA405" s="19"/>
      <c r="AB405" s="10"/>
      <c r="AC405" s="94" t="s">
        <v>658</v>
      </c>
    </row>
    <row r="406" spans="13:29" ht="13.2" x14ac:dyDescent="0.25">
      <c r="M406" s="9" t="s">
        <v>124</v>
      </c>
      <c r="N406" s="9" t="s">
        <v>191</v>
      </c>
      <c r="O406" s="13" t="s">
        <v>186</v>
      </c>
      <c r="P406" s="9">
        <v>6.8930068981753106E-2</v>
      </c>
      <c r="U406" s="141" t="s">
        <v>0</v>
      </c>
      <c r="V406" s="141" t="s">
        <v>185</v>
      </c>
      <c r="W406" s="13" t="s">
        <v>196</v>
      </c>
      <c r="X406" s="138">
        <v>2.4999373522194226</v>
      </c>
      <c r="Y406" s="24"/>
      <c r="Z406" s="24"/>
      <c r="AA406" s="19"/>
      <c r="AB406" s="10"/>
      <c r="AC406" s="95"/>
    </row>
    <row r="407" spans="13:29" ht="13.2" x14ac:dyDescent="0.25">
      <c r="M407" s="9" t="s">
        <v>124</v>
      </c>
      <c r="N407" s="9" t="s">
        <v>185</v>
      </c>
      <c r="O407" s="13" t="s">
        <v>186</v>
      </c>
      <c r="P407" s="9">
        <v>9.2124796136262399E-2</v>
      </c>
      <c r="U407" s="13"/>
      <c r="V407" s="13"/>
      <c r="W407" s="13"/>
      <c r="X407" s="138"/>
      <c r="Y407" s="24"/>
      <c r="Z407" s="24"/>
      <c r="AA407" s="19"/>
      <c r="AB407" s="10"/>
      <c r="AC407" s="94" t="s">
        <v>286</v>
      </c>
    </row>
    <row r="408" spans="13:29" ht="13.2" x14ac:dyDescent="0.25">
      <c r="M408" s="9" t="s">
        <v>124</v>
      </c>
      <c r="N408" s="9" t="s">
        <v>191</v>
      </c>
      <c r="O408" s="13" t="s">
        <v>186</v>
      </c>
      <c r="P408" s="9">
        <v>1.1885358376411264E-2</v>
      </c>
      <c r="U408" s="16" t="s">
        <v>1238</v>
      </c>
      <c r="V408" s="13"/>
      <c r="W408" s="13"/>
      <c r="X408" s="138"/>
      <c r="Y408" s="24"/>
      <c r="Z408" s="24"/>
      <c r="AA408" s="19"/>
      <c r="AB408" s="10"/>
      <c r="AC408" s="95"/>
    </row>
    <row r="409" spans="13:29" ht="13.2" x14ac:dyDescent="0.25">
      <c r="M409" s="9" t="s">
        <v>124</v>
      </c>
      <c r="N409" s="9" t="s">
        <v>185</v>
      </c>
      <c r="O409" s="13" t="s">
        <v>186</v>
      </c>
      <c r="P409" s="9">
        <v>4.18619077968038E-2</v>
      </c>
      <c r="U409" s="16" t="s">
        <v>243</v>
      </c>
      <c r="V409" s="13"/>
      <c r="W409" s="13"/>
      <c r="X409" s="138"/>
      <c r="Y409" s="24"/>
      <c r="Z409" s="24"/>
      <c r="AA409" s="19"/>
      <c r="AB409" s="10"/>
      <c r="AC409" s="94" t="s">
        <v>636</v>
      </c>
    </row>
    <row r="410" spans="13:29" ht="14.4" x14ac:dyDescent="0.25">
      <c r="M410" s="9" t="s">
        <v>124</v>
      </c>
      <c r="N410" s="9" t="s">
        <v>185</v>
      </c>
      <c r="O410" s="13" t="s">
        <v>186</v>
      </c>
      <c r="P410" s="9">
        <v>0.10420469723176422</v>
      </c>
      <c r="U410" s="14" t="s">
        <v>1222</v>
      </c>
      <c r="V410" s="13"/>
      <c r="W410" s="13"/>
      <c r="X410" s="138"/>
      <c r="Y410" s="24"/>
      <c r="Z410" s="24"/>
      <c r="AA410" s="19"/>
      <c r="AB410" s="10"/>
      <c r="AC410" s="93" t="s">
        <v>705</v>
      </c>
    </row>
    <row r="411" spans="13:29" ht="13.2" x14ac:dyDescent="0.25">
      <c r="U411" s="15"/>
      <c r="V411" s="13"/>
      <c r="W411" s="13"/>
      <c r="X411" s="138"/>
      <c r="Y411" s="24"/>
      <c r="Z411" s="24"/>
      <c r="AA411" s="19"/>
      <c r="AB411" s="10"/>
      <c r="AC411" s="94" t="s">
        <v>283</v>
      </c>
    </row>
    <row r="412" spans="13:29" ht="13.2" x14ac:dyDescent="0.25">
      <c r="M412" s="16" t="s">
        <v>706</v>
      </c>
      <c r="U412" s="14" t="s">
        <v>1223</v>
      </c>
      <c r="V412" s="13"/>
      <c r="W412" s="13"/>
      <c r="X412" s="138"/>
      <c r="Y412" s="24"/>
      <c r="Z412" s="24"/>
      <c r="AA412" s="19"/>
      <c r="AB412" s="10"/>
      <c r="AC412" s="95"/>
    </row>
    <row r="413" spans="13:29" ht="13.2" x14ac:dyDescent="0.25">
      <c r="M413" s="16" t="s">
        <v>243</v>
      </c>
      <c r="U413" s="16" t="s">
        <v>244</v>
      </c>
      <c r="V413" s="13"/>
      <c r="W413" s="13"/>
      <c r="X413" s="138"/>
      <c r="Y413" s="24"/>
      <c r="Z413" s="24"/>
      <c r="AA413" s="21"/>
      <c r="AB413" s="10"/>
      <c r="AC413" s="94" t="s">
        <v>264</v>
      </c>
    </row>
    <row r="414" spans="13:29" ht="13.2" x14ac:dyDescent="0.25">
      <c r="M414" s="16" t="s">
        <v>244</v>
      </c>
      <c r="U414" s="14" t="s">
        <v>317</v>
      </c>
      <c r="V414" s="13"/>
      <c r="W414" s="13"/>
      <c r="X414" s="138"/>
      <c r="Y414" s="24"/>
      <c r="Z414" s="24"/>
      <c r="AA414" s="21"/>
      <c r="AB414" s="10"/>
    </row>
    <row r="415" spans="13:29" ht="13.2" x14ac:dyDescent="0.25">
      <c r="M415" s="14" t="s">
        <v>655</v>
      </c>
      <c r="U415" s="14" t="s">
        <v>1235</v>
      </c>
      <c r="V415" s="13"/>
      <c r="W415" s="13"/>
      <c r="X415" s="138"/>
      <c r="Y415" s="24"/>
      <c r="Z415" s="24"/>
      <c r="AA415" s="24"/>
      <c r="AB415" s="10"/>
    </row>
    <row r="416" spans="13:29" ht="13.2" x14ac:dyDescent="0.25">
      <c r="M416" s="14" t="s">
        <v>656</v>
      </c>
      <c r="U416" s="14" t="s">
        <v>1230</v>
      </c>
      <c r="V416" s="13"/>
      <c r="W416" s="13"/>
      <c r="X416" s="138"/>
      <c r="Y416" s="24"/>
      <c r="Z416" s="24"/>
      <c r="AA416" s="24"/>
      <c r="AB416" s="10"/>
    </row>
    <row r="417" spans="13:34" ht="13.2" x14ac:dyDescent="0.25">
      <c r="M417" s="14" t="s">
        <v>290</v>
      </c>
      <c r="U417" s="14" t="s">
        <v>1231</v>
      </c>
      <c r="V417" s="13"/>
      <c r="W417" s="13"/>
      <c r="X417" s="138"/>
      <c r="Y417" s="24"/>
      <c r="Z417" s="24"/>
      <c r="AB417" s="10"/>
    </row>
    <row r="418" spans="13:34" ht="13.2" x14ac:dyDescent="0.25">
      <c r="M418" s="14" t="s">
        <v>254</v>
      </c>
      <c r="U418" s="14" t="s">
        <v>1232</v>
      </c>
      <c r="V418" s="13"/>
      <c r="W418" s="13"/>
      <c r="X418" s="138"/>
      <c r="Y418" s="24"/>
      <c r="Z418" s="24"/>
      <c r="AB418" s="10"/>
    </row>
    <row r="419" spans="13:34" ht="13.2" x14ac:dyDescent="0.25">
      <c r="M419" s="14" t="s">
        <v>291</v>
      </c>
      <c r="U419" s="16" t="s">
        <v>651</v>
      </c>
      <c r="V419" s="13"/>
      <c r="W419" s="13"/>
      <c r="X419" s="138"/>
      <c r="Y419" s="24"/>
      <c r="Z419" s="24"/>
      <c r="AB419" s="10"/>
    </row>
    <row r="420" spans="13:34" ht="13.2" x14ac:dyDescent="0.25">
      <c r="M420" s="16" t="s">
        <v>294</v>
      </c>
      <c r="U420" s="15"/>
      <c r="V420" s="13"/>
      <c r="W420" s="13"/>
      <c r="X420" s="138"/>
      <c r="Y420" s="24"/>
      <c r="Z420" s="24"/>
      <c r="AB420" s="10"/>
    </row>
    <row r="421" spans="13:34" ht="13.2" x14ac:dyDescent="0.25">
      <c r="M421" s="15"/>
      <c r="U421" s="14" t="s">
        <v>282</v>
      </c>
      <c r="V421" s="13"/>
      <c r="W421" s="13"/>
      <c r="X421" s="138"/>
      <c r="Y421" s="24"/>
      <c r="Z421" s="24"/>
      <c r="AA421" s="10"/>
      <c r="AB421" s="10"/>
    </row>
    <row r="422" spans="13:34" ht="13.2" x14ac:dyDescent="0.25">
      <c r="M422" s="14" t="s">
        <v>286</v>
      </c>
      <c r="U422" s="15"/>
      <c r="V422" s="13"/>
      <c r="W422" s="13"/>
      <c r="X422" s="138"/>
      <c r="Y422" s="24"/>
      <c r="Z422" s="24"/>
      <c r="AA422" s="10"/>
      <c r="AB422" s="10"/>
    </row>
    <row r="423" spans="13:34" ht="13.2" x14ac:dyDescent="0.25">
      <c r="M423" s="15"/>
      <c r="U423" s="14" t="s">
        <v>628</v>
      </c>
      <c r="V423" s="13"/>
      <c r="W423" s="13"/>
      <c r="X423" s="138"/>
      <c r="Y423" s="24"/>
      <c r="Z423" s="24"/>
      <c r="AA423" s="10"/>
      <c r="AB423" s="10"/>
    </row>
    <row r="424" spans="13:34" ht="14.4" x14ac:dyDescent="0.25">
      <c r="M424" s="14" t="s">
        <v>275</v>
      </c>
      <c r="U424" s="25" t="s">
        <v>1239</v>
      </c>
      <c r="V424" s="13"/>
      <c r="W424" s="13"/>
      <c r="X424" s="138"/>
      <c r="Y424" s="24"/>
      <c r="Z424" s="24"/>
      <c r="AA424" s="10"/>
      <c r="AB424" s="10"/>
    </row>
    <row r="425" spans="13:34" ht="14.4" x14ac:dyDescent="0.25">
      <c r="M425" s="18" t="s">
        <v>707</v>
      </c>
      <c r="U425" s="14" t="s">
        <v>283</v>
      </c>
      <c r="V425" s="13"/>
      <c r="W425" s="13"/>
      <c r="X425" s="138"/>
      <c r="Y425" s="24"/>
      <c r="Z425" s="24"/>
      <c r="AA425" s="10"/>
      <c r="AB425" s="10"/>
    </row>
    <row r="426" spans="13:34" ht="13.2" x14ac:dyDescent="0.2">
      <c r="M426" s="14" t="s">
        <v>283</v>
      </c>
      <c r="U426" s="15"/>
      <c r="V426" s="24"/>
      <c r="W426" s="24"/>
      <c r="X426" s="24"/>
      <c r="Y426" s="24"/>
      <c r="Z426" s="24"/>
      <c r="AA426" s="10"/>
      <c r="AB426" s="10"/>
    </row>
    <row r="427" spans="13:34" ht="13.2" x14ac:dyDescent="0.2">
      <c r="M427" s="15"/>
      <c r="U427" s="14" t="s">
        <v>284</v>
      </c>
      <c r="V427" s="24"/>
      <c r="W427" s="24"/>
      <c r="X427" s="24"/>
      <c r="Y427" s="24"/>
      <c r="Z427" s="24"/>
      <c r="AA427" s="10"/>
      <c r="AB427" s="10"/>
    </row>
    <row r="428" spans="13:34" ht="13.2" x14ac:dyDescent="0.2">
      <c r="M428" s="16" t="s">
        <v>264</v>
      </c>
      <c r="U428" s="14" t="s">
        <v>1240</v>
      </c>
      <c r="V428" s="24"/>
      <c r="W428" s="24"/>
      <c r="X428" s="24"/>
      <c r="Y428" s="24"/>
      <c r="Z428" s="24"/>
      <c r="AA428" s="10"/>
      <c r="AB428" s="10"/>
    </row>
    <row r="429" spans="13:34" ht="13.2" x14ac:dyDescent="0.2">
      <c r="U429" s="14" t="s">
        <v>285</v>
      </c>
      <c r="V429" s="24"/>
      <c r="W429" s="24"/>
      <c r="X429" s="24"/>
      <c r="Y429" s="24"/>
      <c r="Z429" s="24"/>
      <c r="AA429" s="10"/>
      <c r="AB429" s="10"/>
    </row>
    <row r="430" spans="13:34" ht="13.2" x14ac:dyDescent="0.2">
      <c r="M430" s="16" t="s">
        <v>265</v>
      </c>
      <c r="N430" s="10"/>
      <c r="O430" s="10"/>
      <c r="P430" s="10"/>
      <c r="Q430" s="10"/>
      <c r="R430" s="10"/>
      <c r="S430" s="10"/>
      <c r="U430" s="16" t="s">
        <v>264</v>
      </c>
      <c r="V430" s="24"/>
      <c r="W430" s="24"/>
      <c r="X430" s="24"/>
      <c r="Y430" s="24"/>
      <c r="Z430" s="24"/>
      <c r="AA430" s="10"/>
      <c r="AB430" s="10"/>
    </row>
    <row r="431" spans="13:34" ht="13.2" x14ac:dyDescent="0.2">
      <c r="M431" s="16" t="s">
        <v>243</v>
      </c>
      <c r="N431" s="10"/>
      <c r="O431" s="10"/>
      <c r="P431" s="10"/>
      <c r="Q431" s="10"/>
      <c r="R431" s="10"/>
      <c r="S431" s="10"/>
      <c r="U431" s="24"/>
      <c r="V431" s="24"/>
      <c r="W431" s="24"/>
      <c r="X431" s="24"/>
      <c r="Y431" s="24"/>
      <c r="Z431" s="24"/>
      <c r="AA431" s="10"/>
      <c r="AB431" s="10"/>
    </row>
    <row r="432" spans="13:34" ht="13.2" x14ac:dyDescent="0.2">
      <c r="M432" s="16" t="s">
        <v>244</v>
      </c>
      <c r="N432" s="10"/>
      <c r="O432" s="10"/>
      <c r="P432" s="10"/>
      <c r="Q432" s="10"/>
      <c r="R432" s="10"/>
      <c r="S432" s="10"/>
      <c r="U432" s="219" t="s">
        <v>679</v>
      </c>
      <c r="V432" s="219"/>
      <c r="W432" s="219"/>
      <c r="X432" s="219"/>
      <c r="Y432" s="219"/>
      <c r="Z432" s="219"/>
      <c r="AA432" s="10"/>
      <c r="AB432" s="10"/>
      <c r="AC432" s="10"/>
      <c r="AD432" s="10"/>
      <c r="AE432" s="10"/>
      <c r="AF432" s="10"/>
      <c r="AG432" s="10"/>
      <c r="AH432" s="10"/>
    </row>
    <row r="433" spans="13:34" ht="13.2" x14ac:dyDescent="0.2">
      <c r="M433" s="14" t="s">
        <v>250</v>
      </c>
      <c r="N433" s="10"/>
      <c r="O433" s="10"/>
      <c r="P433" s="10"/>
      <c r="Q433" s="10"/>
      <c r="R433" s="10"/>
      <c r="S433" s="10"/>
      <c r="U433" s="19" t="s">
        <v>303</v>
      </c>
      <c r="V433" s="19" t="s">
        <v>304</v>
      </c>
      <c r="W433" s="19" t="s">
        <v>305</v>
      </c>
      <c r="X433" s="19" t="s">
        <v>306</v>
      </c>
      <c r="Y433" s="19" t="s">
        <v>307</v>
      </c>
      <c r="Z433" s="19" t="s">
        <v>308</v>
      </c>
      <c r="AA433" s="10"/>
      <c r="AB433" s="10"/>
      <c r="AC433" s="10"/>
      <c r="AD433" s="10"/>
      <c r="AE433" s="10"/>
      <c r="AF433" s="10"/>
      <c r="AG433" s="10"/>
      <c r="AH433" s="10"/>
    </row>
    <row r="434" spans="13:34" ht="14.4" x14ac:dyDescent="0.3">
      <c r="M434" s="14" t="s">
        <v>270</v>
      </c>
      <c r="N434" s="10"/>
      <c r="O434" s="10"/>
      <c r="P434" s="10"/>
      <c r="Q434" s="10"/>
      <c r="R434" s="10"/>
      <c r="S434" s="10"/>
      <c r="U434" s="48">
        <v>7.3840000000000001E-9</v>
      </c>
      <c r="V434" s="21">
        <v>18</v>
      </c>
      <c r="W434" s="19">
        <f t="shared" ref="W434:W451" si="3">0.05/V434</f>
        <v>2.7777777777777779E-3</v>
      </c>
      <c r="X434" s="19" t="str">
        <f t="shared" ref="X434:X451" si="4">IF(U434&lt;W434,"Y","N")</f>
        <v>Y</v>
      </c>
      <c r="Y434" s="20">
        <f t="shared" ref="Y434:Y438" si="5">IF(U434*V434&lt;1,U434*V434,1)</f>
        <v>1.3291199999999999E-7</v>
      </c>
      <c r="Z434" s="19" t="s">
        <v>682</v>
      </c>
      <c r="AA434" s="24" t="s">
        <v>310</v>
      </c>
      <c r="AB434" s="10"/>
      <c r="AC434" s="10"/>
      <c r="AD434" s="10"/>
      <c r="AE434" s="10"/>
      <c r="AF434" s="10"/>
      <c r="AG434" s="10"/>
      <c r="AH434" s="10"/>
    </row>
    <row r="435" spans="13:34" ht="14.4" x14ac:dyDescent="0.3">
      <c r="M435" s="14" t="s">
        <v>271</v>
      </c>
      <c r="N435" s="10"/>
      <c r="O435" s="10"/>
      <c r="P435" s="10"/>
      <c r="Q435" s="10"/>
      <c r="R435" s="10"/>
      <c r="S435" s="10"/>
      <c r="U435" s="48">
        <v>1.0330000000000001E-8</v>
      </c>
      <c r="V435" s="21">
        <v>17</v>
      </c>
      <c r="W435" s="19">
        <f t="shared" si="3"/>
        <v>2.9411764705882353E-3</v>
      </c>
      <c r="X435" s="19" t="str">
        <f t="shared" si="4"/>
        <v>Y</v>
      </c>
      <c r="Y435" s="20">
        <f t="shared" si="5"/>
        <v>1.7561000000000002E-7</v>
      </c>
      <c r="Z435" s="19" t="s">
        <v>1241</v>
      </c>
      <c r="AA435" s="24" t="s">
        <v>310</v>
      </c>
      <c r="AC435" s="10"/>
      <c r="AD435" s="10"/>
      <c r="AE435" s="10"/>
      <c r="AF435" s="10"/>
      <c r="AG435" s="10"/>
      <c r="AH435" s="10"/>
    </row>
    <row r="436" spans="13:34" ht="14.4" x14ac:dyDescent="0.3">
      <c r="M436" s="14" t="s">
        <v>272</v>
      </c>
      <c r="N436" s="10"/>
      <c r="O436" s="10"/>
      <c r="P436" s="10"/>
      <c r="Q436" s="10"/>
      <c r="R436" s="10"/>
      <c r="S436" s="10"/>
      <c r="U436" s="48">
        <v>1.2310000000000001E-8</v>
      </c>
      <c r="V436" s="21">
        <v>16</v>
      </c>
      <c r="W436" s="19">
        <f t="shared" si="3"/>
        <v>3.1250000000000002E-3</v>
      </c>
      <c r="X436" s="19" t="str">
        <f t="shared" si="4"/>
        <v>Y</v>
      </c>
      <c r="Y436" s="20">
        <f t="shared" si="5"/>
        <v>1.9696000000000001E-7</v>
      </c>
      <c r="Z436" s="19" t="s">
        <v>680</v>
      </c>
      <c r="AA436" s="24" t="s">
        <v>310</v>
      </c>
      <c r="AC436" s="10"/>
      <c r="AD436" s="10"/>
      <c r="AE436" s="10"/>
      <c r="AF436" s="10"/>
      <c r="AG436" s="10"/>
      <c r="AH436" s="10"/>
    </row>
    <row r="437" spans="13:34" ht="14.4" x14ac:dyDescent="0.3">
      <c r="M437" s="14" t="s">
        <v>273</v>
      </c>
      <c r="N437" s="10"/>
      <c r="O437" s="10"/>
      <c r="P437" s="10"/>
      <c r="Q437" s="10"/>
      <c r="R437" s="10"/>
      <c r="S437" s="10"/>
      <c r="U437" s="48">
        <v>2.2390000000000001E-8</v>
      </c>
      <c r="V437" s="21">
        <v>15</v>
      </c>
      <c r="W437" s="19">
        <f t="shared" si="3"/>
        <v>3.3333333333333335E-3</v>
      </c>
      <c r="X437" s="19" t="str">
        <f t="shared" si="4"/>
        <v>Y</v>
      </c>
      <c r="Y437" s="20">
        <f t="shared" si="5"/>
        <v>3.3585000000000003E-7</v>
      </c>
      <c r="Z437" s="21" t="s">
        <v>681</v>
      </c>
      <c r="AA437" s="24" t="s">
        <v>310</v>
      </c>
      <c r="AC437" s="10"/>
      <c r="AD437" s="10"/>
      <c r="AE437" s="10"/>
      <c r="AF437" s="10"/>
      <c r="AG437" s="10"/>
      <c r="AH437" s="10"/>
    </row>
    <row r="438" spans="13:34" ht="14.4" x14ac:dyDescent="0.3">
      <c r="M438" s="16" t="s">
        <v>708</v>
      </c>
      <c r="N438" s="10"/>
      <c r="O438" s="10"/>
      <c r="P438" s="10"/>
      <c r="Q438" s="10"/>
      <c r="R438" s="10"/>
      <c r="S438" s="10"/>
      <c r="U438" s="48">
        <v>9.921E-8</v>
      </c>
      <c r="V438" s="21">
        <v>14</v>
      </c>
      <c r="W438" s="19">
        <f t="shared" si="3"/>
        <v>3.5714285714285718E-3</v>
      </c>
      <c r="X438" s="19" t="str">
        <f t="shared" si="4"/>
        <v>Y</v>
      </c>
      <c r="Y438" s="20">
        <f t="shared" si="5"/>
        <v>1.38894E-6</v>
      </c>
      <c r="Z438" s="21" t="s">
        <v>1242</v>
      </c>
      <c r="AA438" s="24" t="s">
        <v>310</v>
      </c>
      <c r="AC438" s="10"/>
      <c r="AD438" s="10"/>
      <c r="AE438" s="10"/>
      <c r="AF438" s="10"/>
      <c r="AG438" s="10"/>
      <c r="AH438" s="10"/>
    </row>
    <row r="439" spans="13:34" ht="14.4" x14ac:dyDescent="0.3">
      <c r="M439" s="15"/>
      <c r="N439" s="10"/>
      <c r="O439" s="10"/>
      <c r="P439" s="10"/>
      <c r="Q439" s="10"/>
      <c r="R439" s="10"/>
      <c r="S439" s="10"/>
      <c r="U439" s="48">
        <v>1.963E-7</v>
      </c>
      <c r="V439" s="21">
        <v>13</v>
      </c>
      <c r="W439" s="19">
        <f t="shared" si="3"/>
        <v>3.8461538461538464E-3</v>
      </c>
      <c r="X439" s="19" t="str">
        <f t="shared" si="4"/>
        <v>Y</v>
      </c>
      <c r="Y439" s="20">
        <f>IF(U439*V439&lt;1,U439*V439,1)</f>
        <v>2.5519000000000001E-6</v>
      </c>
      <c r="Z439" s="19" t="s">
        <v>1243</v>
      </c>
      <c r="AA439" s="24" t="s">
        <v>310</v>
      </c>
      <c r="AC439" s="10"/>
      <c r="AD439" s="10"/>
      <c r="AE439" s="10"/>
      <c r="AF439" s="10"/>
      <c r="AG439" s="10"/>
      <c r="AH439" s="10"/>
    </row>
    <row r="440" spans="13:34" ht="14.4" x14ac:dyDescent="0.3">
      <c r="M440" s="14" t="s">
        <v>246</v>
      </c>
      <c r="N440" s="10"/>
      <c r="O440" s="10"/>
      <c r="P440" s="10"/>
      <c r="Q440" s="10"/>
      <c r="R440" s="10"/>
      <c r="S440" s="10"/>
      <c r="U440" s="48">
        <v>6.9439999999999997E-7</v>
      </c>
      <c r="V440" s="21">
        <v>12</v>
      </c>
      <c r="W440" s="19">
        <f t="shared" si="3"/>
        <v>4.1666666666666666E-3</v>
      </c>
      <c r="X440" s="19" t="str">
        <f t="shared" si="4"/>
        <v>Y</v>
      </c>
      <c r="Y440" s="20">
        <f t="shared" ref="Y440:Y441" si="6">IF(U440*V440&lt;1,U440*V440,1)</f>
        <v>8.3327999999999992E-6</v>
      </c>
      <c r="Z440" s="19" t="s">
        <v>1244</v>
      </c>
      <c r="AA440" s="24" t="s">
        <v>310</v>
      </c>
      <c r="AC440" s="10"/>
      <c r="AD440" s="10"/>
      <c r="AE440" s="10"/>
      <c r="AF440" s="10"/>
      <c r="AG440" s="10"/>
      <c r="AH440" s="10"/>
    </row>
    <row r="441" spans="13:34" ht="14.4" x14ac:dyDescent="0.3">
      <c r="M441" s="15"/>
      <c r="N441" s="10"/>
      <c r="O441" s="10"/>
      <c r="P441" s="10"/>
      <c r="Q441" s="10"/>
      <c r="R441" s="10"/>
      <c r="S441" s="10"/>
      <c r="U441" s="48">
        <v>2.7480000000000002E-6</v>
      </c>
      <c r="V441" s="21">
        <v>11</v>
      </c>
      <c r="W441" s="19">
        <f t="shared" si="3"/>
        <v>4.5454545454545461E-3</v>
      </c>
      <c r="X441" s="19" t="str">
        <f t="shared" si="4"/>
        <v>Y</v>
      </c>
      <c r="Y441" s="20">
        <f t="shared" si="6"/>
        <v>3.0228000000000003E-5</v>
      </c>
      <c r="Z441" s="21" t="s">
        <v>1245</v>
      </c>
      <c r="AA441" s="24" t="s">
        <v>310</v>
      </c>
      <c r="AC441" s="10"/>
      <c r="AD441" s="10"/>
      <c r="AE441" s="10"/>
      <c r="AF441" s="10"/>
      <c r="AG441" s="10"/>
      <c r="AH441" s="10"/>
    </row>
    <row r="442" spans="13:34" ht="14.4" x14ac:dyDescent="0.3">
      <c r="M442" s="14" t="s">
        <v>709</v>
      </c>
      <c r="N442" s="10"/>
      <c r="O442" s="10"/>
      <c r="P442" s="10"/>
      <c r="Q442" s="10"/>
      <c r="R442" s="10"/>
      <c r="S442" s="10"/>
      <c r="U442" s="48">
        <v>1.694E-5</v>
      </c>
      <c r="V442" s="21">
        <v>10</v>
      </c>
      <c r="W442" s="19">
        <f t="shared" si="3"/>
        <v>5.0000000000000001E-3</v>
      </c>
      <c r="X442" s="19" t="str">
        <f t="shared" si="4"/>
        <v>Y</v>
      </c>
      <c r="Y442" s="20">
        <f>IF(U442*V442&lt;1,U442*V442,1)</f>
        <v>1.694E-4</v>
      </c>
      <c r="Z442" s="19" t="s">
        <v>1246</v>
      </c>
      <c r="AA442" s="24" t="s">
        <v>310</v>
      </c>
      <c r="AC442" s="10"/>
      <c r="AD442" s="10"/>
      <c r="AE442" s="10"/>
      <c r="AF442" s="10"/>
      <c r="AG442" s="10"/>
      <c r="AH442" s="10"/>
    </row>
    <row r="443" spans="13:34" ht="14.4" x14ac:dyDescent="0.3">
      <c r="M443" s="18" t="s">
        <v>710</v>
      </c>
      <c r="N443" s="10"/>
      <c r="O443" s="10"/>
      <c r="P443" s="10"/>
      <c r="Q443" s="10"/>
      <c r="R443" s="10"/>
      <c r="S443" s="10"/>
      <c r="T443" s="157"/>
      <c r="U443" s="22">
        <v>0.35139999999999999</v>
      </c>
      <c r="V443" s="21">
        <v>9</v>
      </c>
      <c r="W443" s="19">
        <f t="shared" si="3"/>
        <v>5.5555555555555558E-3</v>
      </c>
      <c r="X443" s="19" t="str">
        <f t="shared" si="4"/>
        <v>N</v>
      </c>
      <c r="Y443" s="22">
        <f t="shared" ref="Y443:Y449" si="7">IF(U443*V443&lt;1,U443*V443,1)</f>
        <v>1</v>
      </c>
      <c r="Z443" s="21" t="s">
        <v>683</v>
      </c>
      <c r="AC443" s="10"/>
      <c r="AD443" s="10"/>
      <c r="AE443" s="10"/>
      <c r="AF443" s="10"/>
      <c r="AG443" s="10"/>
      <c r="AH443" s="10"/>
    </row>
    <row r="444" spans="13:34" ht="14.4" x14ac:dyDescent="0.3">
      <c r="M444" s="15"/>
      <c r="N444" s="10"/>
      <c r="O444" s="10"/>
      <c r="P444" s="10"/>
      <c r="Q444" s="10"/>
      <c r="R444" s="10"/>
      <c r="S444" s="10"/>
      <c r="U444" s="22">
        <v>0.35310000000000002</v>
      </c>
      <c r="V444" s="21">
        <v>8</v>
      </c>
      <c r="W444" s="19">
        <f t="shared" si="3"/>
        <v>6.2500000000000003E-3</v>
      </c>
      <c r="X444" s="19" t="str">
        <f t="shared" si="4"/>
        <v>N</v>
      </c>
      <c r="Y444" s="22">
        <f t="shared" si="7"/>
        <v>1</v>
      </c>
      <c r="Z444" s="21" t="s">
        <v>684</v>
      </c>
      <c r="AC444" s="16"/>
      <c r="AD444" s="10"/>
      <c r="AE444" s="10"/>
      <c r="AF444" s="10"/>
      <c r="AG444" s="10"/>
      <c r="AH444" s="10"/>
    </row>
    <row r="445" spans="13:34" ht="14.4" x14ac:dyDescent="0.3">
      <c r="M445" s="16" t="s">
        <v>264</v>
      </c>
      <c r="N445" s="10"/>
      <c r="O445" s="10"/>
      <c r="P445" s="10"/>
      <c r="Q445" s="10"/>
      <c r="R445" s="10"/>
      <c r="S445" s="10"/>
      <c r="U445" s="22">
        <v>0.4103</v>
      </c>
      <c r="V445" s="21">
        <v>7</v>
      </c>
      <c r="W445" s="19">
        <f t="shared" si="3"/>
        <v>7.1428571428571435E-3</v>
      </c>
      <c r="X445" s="19" t="str">
        <f t="shared" si="4"/>
        <v>N</v>
      </c>
      <c r="Y445" s="22">
        <f t="shared" si="7"/>
        <v>1</v>
      </c>
      <c r="Z445" s="21" t="s">
        <v>685</v>
      </c>
      <c r="AC445" s="16"/>
      <c r="AD445" s="10"/>
      <c r="AE445" s="10"/>
      <c r="AF445" s="10"/>
      <c r="AG445" s="10"/>
      <c r="AH445" s="10"/>
    </row>
    <row r="446" spans="13:34" ht="14.4" x14ac:dyDescent="0.3">
      <c r="M446" s="16"/>
      <c r="N446" s="10"/>
      <c r="O446" s="10"/>
      <c r="P446" s="10"/>
      <c r="Q446" s="10"/>
      <c r="R446" s="10"/>
      <c r="S446" s="10"/>
      <c r="U446" s="22">
        <v>0.46029999999999999</v>
      </c>
      <c r="V446" s="21">
        <v>6</v>
      </c>
      <c r="W446" s="19">
        <f t="shared" si="3"/>
        <v>8.3333333333333332E-3</v>
      </c>
      <c r="X446" s="19" t="str">
        <f t="shared" si="4"/>
        <v>N</v>
      </c>
      <c r="Y446" s="22">
        <f t="shared" si="7"/>
        <v>1</v>
      </c>
      <c r="Z446" s="21" t="s">
        <v>1247</v>
      </c>
      <c r="AC446" s="16"/>
      <c r="AD446" s="10"/>
      <c r="AE446" s="10"/>
      <c r="AF446" s="10"/>
      <c r="AG446" s="10"/>
      <c r="AH446" s="10"/>
    </row>
    <row r="447" spans="13:34" ht="14.4" x14ac:dyDescent="0.3">
      <c r="U447" s="22">
        <v>0.62549999999999994</v>
      </c>
      <c r="V447" s="21">
        <v>5</v>
      </c>
      <c r="W447" s="19">
        <f t="shared" si="3"/>
        <v>0.01</v>
      </c>
      <c r="X447" s="19" t="str">
        <f t="shared" si="4"/>
        <v>N</v>
      </c>
      <c r="Y447" s="22">
        <f t="shared" si="7"/>
        <v>1</v>
      </c>
      <c r="Z447" s="21" t="s">
        <v>687</v>
      </c>
      <c r="AC447" s="14"/>
      <c r="AD447" s="10"/>
      <c r="AE447" s="10"/>
      <c r="AF447" s="10"/>
      <c r="AG447" s="10"/>
      <c r="AH447" s="10"/>
    </row>
    <row r="448" spans="13:34" ht="14.4" x14ac:dyDescent="0.3">
      <c r="U448" s="22">
        <v>0.69510000000000005</v>
      </c>
      <c r="V448" s="21">
        <v>4</v>
      </c>
      <c r="W448" s="19">
        <f t="shared" si="3"/>
        <v>1.2500000000000001E-2</v>
      </c>
      <c r="X448" s="19" t="str">
        <f t="shared" si="4"/>
        <v>N</v>
      </c>
      <c r="Y448" s="22">
        <f t="shared" si="7"/>
        <v>1</v>
      </c>
      <c r="Z448" s="21" t="s">
        <v>688</v>
      </c>
      <c r="AC448" s="14"/>
      <c r="AD448" s="10"/>
      <c r="AE448" s="10"/>
      <c r="AF448" s="10"/>
      <c r="AG448" s="10"/>
      <c r="AH448" s="10"/>
    </row>
    <row r="449" spans="21:34" ht="14.4" x14ac:dyDescent="0.3">
      <c r="U449" s="22">
        <v>0.77559999999999996</v>
      </c>
      <c r="V449" s="21">
        <v>3</v>
      </c>
      <c r="W449" s="19">
        <f t="shared" si="3"/>
        <v>1.6666666666666666E-2</v>
      </c>
      <c r="X449" s="19" t="str">
        <f t="shared" si="4"/>
        <v>N</v>
      </c>
      <c r="Y449" s="22">
        <f t="shared" si="7"/>
        <v>1</v>
      </c>
      <c r="Z449" s="21" t="s">
        <v>686</v>
      </c>
      <c r="AC449" s="14"/>
      <c r="AD449" s="10"/>
      <c r="AE449" s="10"/>
      <c r="AF449" s="10"/>
      <c r="AG449" s="10"/>
      <c r="AH449" s="10"/>
    </row>
    <row r="450" spans="21:34" ht="14.4" x14ac:dyDescent="0.3">
      <c r="U450" s="22">
        <v>0.82599999999999996</v>
      </c>
      <c r="V450" s="21">
        <v>2</v>
      </c>
      <c r="W450" s="19">
        <f t="shared" si="3"/>
        <v>2.5000000000000001E-2</v>
      </c>
      <c r="X450" s="19" t="str">
        <f t="shared" si="4"/>
        <v>N</v>
      </c>
      <c r="Y450" s="22">
        <f>IF(U450*V450&lt;1,U450*V450,1)</f>
        <v>1</v>
      </c>
      <c r="Z450" s="21" t="s">
        <v>1248</v>
      </c>
      <c r="AC450" s="14"/>
      <c r="AD450" s="10"/>
      <c r="AE450" s="10"/>
      <c r="AF450" s="10"/>
      <c r="AG450" s="10"/>
      <c r="AH450" s="10"/>
    </row>
    <row r="451" spans="21:34" ht="14.4" x14ac:dyDescent="0.3">
      <c r="U451" s="22">
        <v>0.84619999999999995</v>
      </c>
      <c r="V451" s="21">
        <v>1</v>
      </c>
      <c r="W451" s="19">
        <f t="shared" si="3"/>
        <v>0.05</v>
      </c>
      <c r="X451" s="19" t="str">
        <f t="shared" si="4"/>
        <v>N</v>
      </c>
      <c r="Y451" s="22">
        <f>IF(U451*V451&lt;1,U451*V451,1)</f>
        <v>0.84619999999999995</v>
      </c>
      <c r="Z451" s="21" t="s">
        <v>1249</v>
      </c>
      <c r="AC451" s="14"/>
      <c r="AD451" s="10"/>
      <c r="AE451" s="10"/>
      <c r="AF451" s="10"/>
      <c r="AG451" s="10"/>
      <c r="AH451" s="10"/>
    </row>
    <row r="452" spans="21:34" ht="13.2" x14ac:dyDescent="0.2">
      <c r="U452" s="10"/>
      <c r="V452" s="10"/>
      <c r="W452" s="10"/>
      <c r="X452" s="10"/>
      <c r="Y452" s="10"/>
      <c r="Z452" s="10"/>
      <c r="AC452" s="16"/>
      <c r="AD452" s="10"/>
      <c r="AE452" s="10"/>
      <c r="AF452" s="10"/>
      <c r="AG452" s="10"/>
      <c r="AH452" s="10"/>
    </row>
    <row r="453" spans="21:34" x14ac:dyDescent="0.2">
      <c r="U453" s="219" t="s">
        <v>689</v>
      </c>
      <c r="V453" s="219"/>
      <c r="W453" s="219"/>
      <c r="X453" s="219"/>
      <c r="Y453" s="219"/>
      <c r="Z453" s="219"/>
      <c r="AC453" s="15"/>
      <c r="AD453" s="10"/>
      <c r="AE453" s="10"/>
      <c r="AF453" s="10"/>
      <c r="AG453" s="10"/>
      <c r="AH453" s="10"/>
    </row>
    <row r="454" spans="21:34" ht="13.2" x14ac:dyDescent="0.2">
      <c r="U454" s="19" t="s">
        <v>303</v>
      </c>
      <c r="V454" s="19" t="s">
        <v>304</v>
      </c>
      <c r="W454" s="19" t="s">
        <v>305</v>
      </c>
      <c r="X454" s="19" t="s">
        <v>306</v>
      </c>
      <c r="Y454" s="19" t="s">
        <v>307</v>
      </c>
      <c r="Z454" s="19" t="s">
        <v>308</v>
      </c>
      <c r="AC454" s="14"/>
      <c r="AD454" s="10"/>
      <c r="AE454" s="10"/>
      <c r="AF454" s="10"/>
      <c r="AG454" s="10"/>
      <c r="AH454" s="10"/>
    </row>
    <row r="455" spans="21:34" ht="14.4" x14ac:dyDescent="0.3">
      <c r="U455" s="48">
        <v>7.3840000000000001E-9</v>
      </c>
      <c r="V455" s="21">
        <v>18</v>
      </c>
      <c r="W455" s="19">
        <f t="shared" ref="W455:W472" si="8">0.05/V455</f>
        <v>2.7777777777777779E-3</v>
      </c>
      <c r="X455" s="19" t="str">
        <f t="shared" ref="X455:X472" si="9">IF(U455&lt;W455,"Y","N")</f>
        <v>Y</v>
      </c>
      <c r="Y455" s="20">
        <f t="shared" ref="Y455:Y459" si="10">IF(U455*V455&lt;1,U455*V455,1)</f>
        <v>1.3291199999999999E-7</v>
      </c>
      <c r="Z455" s="19" t="s">
        <v>682</v>
      </c>
      <c r="AA455" s="24" t="s">
        <v>310</v>
      </c>
      <c r="AC455" s="15"/>
      <c r="AD455" s="10"/>
      <c r="AE455" s="10"/>
      <c r="AF455" s="10"/>
      <c r="AG455" s="10"/>
      <c r="AH455" s="10"/>
    </row>
    <row r="456" spans="21:34" ht="14.4" x14ac:dyDescent="0.3">
      <c r="U456" s="48">
        <v>1.2310000000000001E-8</v>
      </c>
      <c r="V456" s="21">
        <v>17</v>
      </c>
      <c r="W456" s="19">
        <f t="shared" si="8"/>
        <v>2.9411764705882353E-3</v>
      </c>
      <c r="X456" s="19" t="str">
        <f t="shared" si="9"/>
        <v>Y</v>
      </c>
      <c r="Y456" s="20">
        <f t="shared" si="10"/>
        <v>2.0927000000000002E-7</v>
      </c>
      <c r="Z456" s="19" t="s">
        <v>680</v>
      </c>
      <c r="AA456" s="24" t="s">
        <v>310</v>
      </c>
      <c r="AC456" s="14"/>
      <c r="AD456" s="10"/>
      <c r="AE456" s="10"/>
      <c r="AF456" s="10"/>
      <c r="AG456" s="10"/>
      <c r="AH456" s="10"/>
    </row>
    <row r="457" spans="21:34" ht="14.4" x14ac:dyDescent="0.3">
      <c r="U457" s="48">
        <v>2.2390000000000001E-8</v>
      </c>
      <c r="V457" s="21">
        <v>16</v>
      </c>
      <c r="W457" s="19">
        <f t="shared" si="8"/>
        <v>3.1250000000000002E-3</v>
      </c>
      <c r="X457" s="19" t="str">
        <f t="shared" si="9"/>
        <v>Y</v>
      </c>
      <c r="Y457" s="20">
        <f t="shared" si="10"/>
        <v>3.5824000000000001E-7</v>
      </c>
      <c r="Z457" s="21" t="s">
        <v>681</v>
      </c>
      <c r="AA457" s="24" t="s">
        <v>310</v>
      </c>
      <c r="AC457" s="14"/>
      <c r="AD457" s="10"/>
      <c r="AE457" s="10"/>
      <c r="AF457" s="10"/>
      <c r="AG457" s="10"/>
      <c r="AH457" s="10"/>
    </row>
    <row r="458" spans="21:34" ht="14.4" x14ac:dyDescent="0.3">
      <c r="U458" s="48">
        <v>9.921E-8</v>
      </c>
      <c r="V458" s="21">
        <v>15</v>
      </c>
      <c r="W458" s="19">
        <f t="shared" si="8"/>
        <v>3.3333333333333335E-3</v>
      </c>
      <c r="X458" s="19" t="str">
        <f t="shared" si="9"/>
        <v>Y</v>
      </c>
      <c r="Y458" s="20">
        <f t="shared" si="10"/>
        <v>1.4881499999999999E-6</v>
      </c>
      <c r="Z458" s="21" t="s">
        <v>1242</v>
      </c>
      <c r="AA458" s="24" t="s">
        <v>310</v>
      </c>
      <c r="AC458" s="15"/>
      <c r="AD458" s="10"/>
      <c r="AE458" s="10"/>
      <c r="AF458" s="10"/>
      <c r="AG458" s="10"/>
      <c r="AH458" s="10"/>
    </row>
    <row r="459" spans="21:34" ht="14.4" x14ac:dyDescent="0.3">
      <c r="U459" s="48">
        <v>2.896E-7</v>
      </c>
      <c r="V459" s="21">
        <v>14</v>
      </c>
      <c r="W459" s="19">
        <f t="shared" si="8"/>
        <v>3.5714285714285718E-3</v>
      </c>
      <c r="X459" s="19" t="str">
        <f t="shared" si="9"/>
        <v>Y</v>
      </c>
      <c r="Y459" s="20">
        <f t="shared" si="10"/>
        <v>4.0543999999999997E-6</v>
      </c>
      <c r="Z459" s="21" t="s">
        <v>1250</v>
      </c>
      <c r="AA459" s="24" t="s">
        <v>310</v>
      </c>
      <c r="AC459" s="16"/>
      <c r="AD459" s="10"/>
      <c r="AE459" s="10"/>
      <c r="AF459" s="10"/>
      <c r="AG459" s="10"/>
      <c r="AH459" s="10"/>
    </row>
    <row r="460" spans="21:34" ht="14.4" x14ac:dyDescent="0.3">
      <c r="U460" s="48">
        <v>2.896E-7</v>
      </c>
      <c r="V460" s="21">
        <v>13</v>
      </c>
      <c r="W460" s="19">
        <f t="shared" si="8"/>
        <v>3.8461538461538464E-3</v>
      </c>
      <c r="X460" s="19" t="str">
        <f t="shared" si="9"/>
        <v>Y</v>
      </c>
      <c r="Y460" s="20">
        <f>IF(U460*V460&lt;1,U460*V460,1)</f>
        <v>3.7647999999999999E-6</v>
      </c>
      <c r="Z460" s="21" t="s">
        <v>1251</v>
      </c>
      <c r="AA460" s="24" t="s">
        <v>310</v>
      </c>
      <c r="AC460" s="10"/>
      <c r="AD460" s="10"/>
      <c r="AE460" s="10"/>
      <c r="AF460" s="10"/>
      <c r="AG460" s="10"/>
      <c r="AH460" s="10"/>
    </row>
    <row r="461" spans="21:34" ht="14.4" x14ac:dyDescent="0.3">
      <c r="U461" s="48">
        <v>6.9439999999999997E-7</v>
      </c>
      <c r="V461" s="21">
        <v>12</v>
      </c>
      <c r="W461" s="19">
        <f t="shared" si="8"/>
        <v>4.1666666666666666E-3</v>
      </c>
      <c r="X461" s="19" t="str">
        <f t="shared" si="9"/>
        <v>Y</v>
      </c>
      <c r="Y461" s="20">
        <f t="shared" ref="Y461" si="11">IF(U461*V461&lt;1,U461*V461,1)</f>
        <v>8.3327999999999992E-6</v>
      </c>
      <c r="Z461" s="19" t="s">
        <v>1244</v>
      </c>
      <c r="AA461" s="24" t="s">
        <v>310</v>
      </c>
      <c r="AC461" s="10"/>
      <c r="AD461" s="10"/>
      <c r="AE461" s="10"/>
      <c r="AF461" s="10"/>
      <c r="AG461" s="10"/>
      <c r="AH461" s="10"/>
    </row>
    <row r="462" spans="21:34" ht="14.4" x14ac:dyDescent="0.3">
      <c r="U462" s="48">
        <v>1.694E-5</v>
      </c>
      <c r="V462" s="21">
        <v>11</v>
      </c>
      <c r="W462" s="19">
        <f t="shared" si="8"/>
        <v>4.5454545454545461E-3</v>
      </c>
      <c r="X462" s="19" t="str">
        <f t="shared" si="9"/>
        <v>Y</v>
      </c>
      <c r="Y462" s="20">
        <f>IF(U462*V462&lt;1,U462*V462,1)</f>
        <v>1.8634000000000001E-4</v>
      </c>
      <c r="Z462" s="19" t="s">
        <v>1246</v>
      </c>
      <c r="AA462" s="24" t="s">
        <v>310</v>
      </c>
      <c r="AC462" s="10"/>
      <c r="AD462" s="10"/>
      <c r="AE462" s="10"/>
      <c r="AF462" s="10"/>
      <c r="AG462" s="10"/>
      <c r="AH462" s="10"/>
    </row>
    <row r="463" spans="21:34" ht="14.4" x14ac:dyDescent="0.3">
      <c r="U463" s="48">
        <v>2.652E-5</v>
      </c>
      <c r="V463" s="21">
        <v>10</v>
      </c>
      <c r="W463" s="19">
        <f t="shared" si="8"/>
        <v>5.0000000000000001E-3</v>
      </c>
      <c r="X463" s="19" t="str">
        <f t="shared" si="9"/>
        <v>Y</v>
      </c>
      <c r="Y463" s="20">
        <f t="shared" ref="Y463:Y470" si="12">IF(U463*V463&lt;1,U463*V463,1)</f>
        <v>2.652E-4</v>
      </c>
      <c r="Z463" s="21" t="s">
        <v>1252</v>
      </c>
      <c r="AA463" s="24" t="s">
        <v>310</v>
      </c>
      <c r="AC463" s="9"/>
      <c r="AD463" s="9"/>
      <c r="AE463" s="9"/>
      <c r="AF463" s="9"/>
      <c r="AG463" s="9"/>
      <c r="AH463" s="9"/>
    </row>
    <row r="464" spans="21:34" ht="14.4" x14ac:dyDescent="0.3">
      <c r="U464" s="158">
        <v>5.0540000000000002E-2</v>
      </c>
      <c r="V464" s="21">
        <v>9</v>
      </c>
      <c r="W464" s="19">
        <f t="shared" si="8"/>
        <v>5.5555555555555558E-3</v>
      </c>
      <c r="X464" s="19" t="str">
        <f t="shared" si="9"/>
        <v>N</v>
      </c>
      <c r="Y464" s="22">
        <f t="shared" si="12"/>
        <v>0.45486000000000004</v>
      </c>
      <c r="Z464" s="21" t="s">
        <v>1253</v>
      </c>
      <c r="AC464" s="9"/>
      <c r="AD464" s="9"/>
      <c r="AE464" s="9"/>
      <c r="AF464" s="9"/>
      <c r="AG464" s="9"/>
      <c r="AH464" s="9"/>
    </row>
    <row r="465" spans="21:34" ht="14.4" x14ac:dyDescent="0.3">
      <c r="U465" s="22">
        <v>0.35139999999999999</v>
      </c>
      <c r="V465" s="21">
        <v>8</v>
      </c>
      <c r="W465" s="19">
        <f t="shared" si="8"/>
        <v>6.2500000000000003E-3</v>
      </c>
      <c r="X465" s="19" t="str">
        <f t="shared" si="9"/>
        <v>N</v>
      </c>
      <c r="Y465" s="22">
        <f t="shared" si="12"/>
        <v>1</v>
      </c>
      <c r="Z465" s="21" t="s">
        <v>683</v>
      </c>
      <c r="AC465" s="9"/>
      <c r="AD465" s="9"/>
      <c r="AE465" s="9"/>
      <c r="AF465" s="9"/>
      <c r="AG465" s="9"/>
      <c r="AH465" s="9"/>
    </row>
    <row r="466" spans="21:34" ht="14.4" x14ac:dyDescent="0.3">
      <c r="U466" s="22">
        <v>0.35310000000000002</v>
      </c>
      <c r="V466" s="21">
        <v>7</v>
      </c>
      <c r="W466" s="19">
        <f t="shared" si="8"/>
        <v>7.1428571428571435E-3</v>
      </c>
      <c r="X466" s="19" t="str">
        <f t="shared" si="9"/>
        <v>N</v>
      </c>
      <c r="Y466" s="22">
        <f t="shared" si="12"/>
        <v>1</v>
      </c>
      <c r="Z466" s="21" t="s">
        <v>684</v>
      </c>
      <c r="AC466" s="9"/>
      <c r="AD466" s="9"/>
      <c r="AE466" s="9"/>
      <c r="AF466" s="9"/>
      <c r="AG466" s="9"/>
      <c r="AH466" s="9"/>
    </row>
    <row r="467" spans="21:34" ht="14.4" x14ac:dyDescent="0.3">
      <c r="U467" s="22">
        <v>0.4103</v>
      </c>
      <c r="V467" s="21">
        <v>6</v>
      </c>
      <c r="W467" s="19">
        <f t="shared" si="8"/>
        <v>8.3333333333333332E-3</v>
      </c>
      <c r="X467" s="19" t="str">
        <f t="shared" si="9"/>
        <v>N</v>
      </c>
      <c r="Y467" s="22">
        <f t="shared" si="12"/>
        <v>1</v>
      </c>
      <c r="Z467" s="21" t="s">
        <v>685</v>
      </c>
      <c r="AC467" s="9"/>
      <c r="AD467" s="9"/>
      <c r="AE467" s="9"/>
      <c r="AF467" s="9"/>
      <c r="AG467" s="9"/>
      <c r="AH467" s="9"/>
    </row>
    <row r="468" spans="21:34" ht="14.4" x14ac:dyDescent="0.3">
      <c r="U468" s="22">
        <v>0.62549999999999994</v>
      </c>
      <c r="V468" s="21">
        <v>5</v>
      </c>
      <c r="W468" s="19">
        <f t="shared" si="8"/>
        <v>0.01</v>
      </c>
      <c r="X468" s="19" t="str">
        <f t="shared" si="9"/>
        <v>N</v>
      </c>
      <c r="Y468" s="22">
        <f t="shared" si="12"/>
        <v>1</v>
      </c>
      <c r="Z468" s="21" t="s">
        <v>687</v>
      </c>
      <c r="AC468" s="9"/>
      <c r="AD468" s="9"/>
      <c r="AE468" s="9"/>
      <c r="AF468" s="9"/>
      <c r="AG468" s="9"/>
      <c r="AH468" s="9"/>
    </row>
    <row r="469" spans="21:34" ht="14.4" x14ac:dyDescent="0.3">
      <c r="U469" s="22">
        <v>0.69510000000000005</v>
      </c>
      <c r="V469" s="21">
        <v>4</v>
      </c>
      <c r="W469" s="19">
        <f t="shared" si="8"/>
        <v>1.2500000000000001E-2</v>
      </c>
      <c r="X469" s="19" t="str">
        <f t="shared" si="9"/>
        <v>N</v>
      </c>
      <c r="Y469" s="22">
        <f t="shared" si="12"/>
        <v>1</v>
      </c>
      <c r="Z469" s="21" t="s">
        <v>688</v>
      </c>
      <c r="AC469" s="9"/>
      <c r="AD469" s="9"/>
      <c r="AE469" s="9"/>
      <c r="AF469" s="9"/>
      <c r="AG469" s="9"/>
      <c r="AH469" s="9"/>
    </row>
    <row r="470" spans="21:34" ht="14.4" x14ac:dyDescent="0.3">
      <c r="U470" s="22">
        <v>0.77559999999999996</v>
      </c>
      <c r="V470" s="21">
        <v>3</v>
      </c>
      <c r="W470" s="19">
        <f t="shared" si="8"/>
        <v>1.6666666666666666E-2</v>
      </c>
      <c r="X470" s="19" t="str">
        <f t="shared" si="9"/>
        <v>N</v>
      </c>
      <c r="Y470" s="22">
        <f t="shared" si="12"/>
        <v>1</v>
      </c>
      <c r="Z470" s="21" t="s">
        <v>686</v>
      </c>
      <c r="AC470" s="9"/>
      <c r="AD470" s="9"/>
      <c r="AE470" s="9"/>
      <c r="AF470" s="9"/>
      <c r="AG470" s="9"/>
      <c r="AH470" s="9"/>
    </row>
    <row r="471" spans="21:34" ht="14.4" x14ac:dyDescent="0.3">
      <c r="U471" s="22">
        <v>0.94079999999999997</v>
      </c>
      <c r="V471" s="21">
        <v>2</v>
      </c>
      <c r="W471" s="19">
        <f t="shared" si="8"/>
        <v>2.5000000000000001E-2</v>
      </c>
      <c r="X471" s="19" t="str">
        <f t="shared" si="9"/>
        <v>N</v>
      </c>
      <c r="Y471" s="22">
        <f>IF(U471*V471&lt;1,U471*V471,1)</f>
        <v>1</v>
      </c>
      <c r="Z471" s="21" t="s">
        <v>1254</v>
      </c>
      <c r="AC471" s="9"/>
      <c r="AD471" s="9"/>
      <c r="AE471" s="9"/>
      <c r="AF471" s="9"/>
      <c r="AG471" s="9"/>
      <c r="AH471" s="9"/>
    </row>
    <row r="472" spans="21:34" ht="14.4" x14ac:dyDescent="0.3">
      <c r="U472" s="22">
        <v>1</v>
      </c>
      <c r="V472" s="21">
        <v>1</v>
      </c>
      <c r="W472" s="19">
        <f t="shared" si="8"/>
        <v>0.05</v>
      </c>
      <c r="X472" s="19" t="str">
        <f t="shared" si="9"/>
        <v>N</v>
      </c>
      <c r="Y472" s="22">
        <f>IF(U472*V472&lt;1,U472*V472,1)</f>
        <v>1</v>
      </c>
      <c r="Z472" s="21" t="s">
        <v>1255</v>
      </c>
      <c r="AC472" s="9"/>
      <c r="AD472" s="9"/>
      <c r="AE472" s="9"/>
      <c r="AF472" s="9"/>
      <c r="AG472" s="9"/>
      <c r="AH472" s="9"/>
    </row>
    <row r="473" spans="21:34" x14ac:dyDescent="0.2">
      <c r="AC473" s="9"/>
      <c r="AD473" s="9"/>
      <c r="AE473" s="9"/>
      <c r="AF473" s="9"/>
      <c r="AG473" s="9"/>
      <c r="AH473" s="9"/>
    </row>
    <row r="474" spans="21:34" x14ac:dyDescent="0.2">
      <c r="U474" s="219" t="s">
        <v>1256</v>
      </c>
      <c r="V474" s="219"/>
      <c r="W474" s="219"/>
      <c r="X474" s="219"/>
      <c r="Y474" s="219"/>
      <c r="Z474" s="219"/>
      <c r="AC474" s="9"/>
      <c r="AD474" s="9"/>
      <c r="AE474" s="9"/>
      <c r="AF474" s="9"/>
      <c r="AG474" s="9"/>
      <c r="AH474" s="9"/>
    </row>
    <row r="475" spans="21:34" x14ac:dyDescent="0.2">
      <c r="U475" s="19" t="s">
        <v>303</v>
      </c>
      <c r="V475" s="19" t="s">
        <v>304</v>
      </c>
      <c r="W475" s="19" t="s">
        <v>305</v>
      </c>
      <c r="X475" s="19" t="s">
        <v>306</v>
      </c>
      <c r="Y475" s="19" t="s">
        <v>307</v>
      </c>
      <c r="Z475" s="19" t="s">
        <v>308</v>
      </c>
      <c r="AC475" s="9"/>
      <c r="AD475" s="9"/>
      <c r="AE475" s="9"/>
      <c r="AF475" s="9"/>
      <c r="AG475" s="9"/>
      <c r="AH475" s="9"/>
    </row>
    <row r="476" spans="21:34" ht="14.4" x14ac:dyDescent="0.3">
      <c r="U476" s="48">
        <v>7.3840000000000001E-9</v>
      </c>
      <c r="V476" s="21">
        <v>18</v>
      </c>
      <c r="W476" s="19">
        <f t="shared" ref="W476:W493" si="13">0.05/V476</f>
        <v>2.7777777777777779E-3</v>
      </c>
      <c r="X476" s="19" t="str">
        <f t="shared" ref="X476:X493" si="14">IF(U476&lt;W476,"Y","N")</f>
        <v>Y</v>
      </c>
      <c r="Y476" s="20">
        <f t="shared" ref="Y476:Y480" si="15">IF(U476*V476&lt;1,U476*V476,1)</f>
        <v>1.3291199999999999E-7</v>
      </c>
      <c r="Z476" s="19" t="s">
        <v>682</v>
      </c>
      <c r="AA476" s="24" t="s">
        <v>310</v>
      </c>
      <c r="AC476" s="9"/>
      <c r="AD476" s="9"/>
      <c r="AE476" s="9"/>
      <c r="AF476" s="9"/>
      <c r="AG476" s="9"/>
      <c r="AH476" s="9"/>
    </row>
    <row r="477" spans="21:34" ht="14.4" x14ac:dyDescent="0.3">
      <c r="U477" s="48">
        <v>1.2310000000000001E-8</v>
      </c>
      <c r="V477" s="21">
        <v>17</v>
      </c>
      <c r="W477" s="19">
        <f t="shared" si="13"/>
        <v>2.9411764705882353E-3</v>
      </c>
      <c r="X477" s="19" t="str">
        <f t="shared" si="14"/>
        <v>Y</v>
      </c>
      <c r="Y477" s="20">
        <f t="shared" si="15"/>
        <v>2.0927000000000002E-7</v>
      </c>
      <c r="Z477" s="19" t="s">
        <v>680</v>
      </c>
      <c r="AA477" s="24" t="s">
        <v>310</v>
      </c>
      <c r="AC477" s="9"/>
      <c r="AD477" s="9"/>
      <c r="AE477" s="9"/>
      <c r="AF477" s="9"/>
      <c r="AG477" s="9"/>
      <c r="AH477" s="9"/>
    </row>
    <row r="478" spans="21:34" ht="14.4" x14ac:dyDescent="0.3">
      <c r="U478" s="48">
        <v>2.2390000000000001E-8</v>
      </c>
      <c r="V478" s="21">
        <v>16</v>
      </c>
      <c r="W478" s="19">
        <f t="shared" si="13"/>
        <v>3.1250000000000002E-3</v>
      </c>
      <c r="X478" s="19" t="str">
        <f t="shared" si="14"/>
        <v>Y</v>
      </c>
      <c r="Y478" s="20">
        <f t="shared" si="15"/>
        <v>3.5824000000000001E-7</v>
      </c>
      <c r="Z478" s="21" t="s">
        <v>681</v>
      </c>
      <c r="AA478" s="24" t="s">
        <v>310</v>
      </c>
      <c r="AC478" s="9"/>
      <c r="AD478" s="9"/>
      <c r="AE478" s="9"/>
      <c r="AF478" s="9"/>
      <c r="AG478" s="9"/>
      <c r="AH478" s="9"/>
    </row>
    <row r="479" spans="21:34" ht="14.4" x14ac:dyDescent="0.3">
      <c r="U479" s="48">
        <v>3.6610000000000002E-8</v>
      </c>
      <c r="V479" s="21">
        <v>15</v>
      </c>
      <c r="W479" s="19">
        <f t="shared" si="13"/>
        <v>3.3333333333333335E-3</v>
      </c>
      <c r="X479" s="19" t="str">
        <f t="shared" si="14"/>
        <v>Y</v>
      </c>
      <c r="Y479" s="20">
        <f t="shared" si="15"/>
        <v>5.4915000000000007E-7</v>
      </c>
      <c r="Z479" s="21" t="s">
        <v>1257</v>
      </c>
      <c r="AA479" s="24" t="s">
        <v>310</v>
      </c>
      <c r="AC479" s="9"/>
      <c r="AD479" s="9"/>
      <c r="AE479" s="9"/>
      <c r="AF479" s="9"/>
      <c r="AG479" s="9"/>
      <c r="AH479" s="9"/>
    </row>
    <row r="480" spans="21:34" ht="14.4" x14ac:dyDescent="0.3">
      <c r="U480" s="48">
        <v>3.6610000000000002E-8</v>
      </c>
      <c r="V480" s="21">
        <v>14</v>
      </c>
      <c r="W480" s="19">
        <f t="shared" si="13"/>
        <v>3.5714285714285718E-3</v>
      </c>
      <c r="X480" s="19" t="str">
        <f t="shared" si="14"/>
        <v>Y</v>
      </c>
      <c r="Y480" s="20">
        <f t="shared" si="15"/>
        <v>5.1254000000000001E-7</v>
      </c>
      <c r="Z480" s="21" t="s">
        <v>1258</v>
      </c>
      <c r="AA480" s="24" t="s">
        <v>310</v>
      </c>
      <c r="AC480" s="9"/>
      <c r="AD480" s="9"/>
      <c r="AE480" s="9"/>
      <c r="AF480" s="9"/>
      <c r="AG480" s="9"/>
      <c r="AH480" s="9"/>
    </row>
    <row r="481" spans="20:34" ht="14.4" x14ac:dyDescent="0.3">
      <c r="U481" s="48">
        <v>2.896E-7</v>
      </c>
      <c r="V481" s="21">
        <v>13</v>
      </c>
      <c r="W481" s="19">
        <f t="shared" si="13"/>
        <v>3.8461538461538464E-3</v>
      </c>
      <c r="X481" s="19" t="str">
        <f t="shared" si="14"/>
        <v>Y</v>
      </c>
      <c r="Y481" s="20">
        <f>IF(U481*V481&lt;1,U481*V481,1)</f>
        <v>3.7647999999999999E-6</v>
      </c>
      <c r="Z481" s="21" t="s">
        <v>1250</v>
      </c>
      <c r="AA481" s="24" t="s">
        <v>310</v>
      </c>
      <c r="AC481" s="9"/>
      <c r="AD481" s="9"/>
      <c r="AE481" s="9"/>
      <c r="AF481" s="9"/>
      <c r="AG481" s="9"/>
      <c r="AH481" s="9"/>
    </row>
    <row r="482" spans="20:34" ht="14.4" x14ac:dyDescent="0.3">
      <c r="U482" s="48">
        <v>2.896E-7</v>
      </c>
      <c r="V482" s="21">
        <v>12</v>
      </c>
      <c r="W482" s="19">
        <f t="shared" si="13"/>
        <v>4.1666666666666666E-3</v>
      </c>
      <c r="X482" s="19" t="str">
        <f t="shared" si="14"/>
        <v>Y</v>
      </c>
      <c r="Y482" s="20">
        <f t="shared" ref="Y482" si="16">IF(U482*V482&lt;1,U482*V482,1)</f>
        <v>3.4752000000000002E-6</v>
      </c>
      <c r="Z482" s="21" t="s">
        <v>1251</v>
      </c>
      <c r="AA482" s="24" t="s">
        <v>310</v>
      </c>
      <c r="AC482" s="9"/>
      <c r="AD482" s="9"/>
      <c r="AE482" s="9"/>
      <c r="AF482" s="9"/>
      <c r="AG482" s="9"/>
      <c r="AH482" s="9"/>
    </row>
    <row r="483" spans="20:34" ht="14.4" x14ac:dyDescent="0.3">
      <c r="T483" s="157"/>
      <c r="U483" s="48">
        <v>4.4429999999999996E-6</v>
      </c>
      <c r="V483" s="21">
        <v>11</v>
      </c>
      <c r="W483" s="19">
        <f t="shared" si="13"/>
        <v>4.5454545454545461E-3</v>
      </c>
      <c r="X483" s="19" t="str">
        <f t="shared" si="14"/>
        <v>Y</v>
      </c>
      <c r="Y483" s="20">
        <f>IF(U483*V483&lt;1,U483*V483,1)</f>
        <v>4.8872999999999998E-5</v>
      </c>
      <c r="Z483" s="21" t="s">
        <v>1259</v>
      </c>
      <c r="AA483" s="24" t="s">
        <v>310</v>
      </c>
      <c r="AC483" s="9"/>
      <c r="AD483" s="9"/>
      <c r="AE483" s="9"/>
      <c r="AF483" s="9"/>
      <c r="AG483" s="9"/>
      <c r="AH483" s="9"/>
    </row>
    <row r="484" spans="20:34" ht="14.4" x14ac:dyDescent="0.3">
      <c r="U484" s="48">
        <v>2.652E-5</v>
      </c>
      <c r="V484" s="21">
        <v>10</v>
      </c>
      <c r="W484" s="19">
        <f t="shared" si="13"/>
        <v>5.0000000000000001E-3</v>
      </c>
      <c r="X484" s="19" t="str">
        <f t="shared" si="14"/>
        <v>Y</v>
      </c>
      <c r="Y484" s="20">
        <f t="shared" ref="Y484:Y490" si="17">IF(U484*V484&lt;1,U484*V484,1)</f>
        <v>2.652E-4</v>
      </c>
      <c r="Z484" s="21" t="s">
        <v>1252</v>
      </c>
      <c r="AA484" s="24" t="s">
        <v>310</v>
      </c>
      <c r="AC484" s="9"/>
      <c r="AD484" s="9"/>
      <c r="AE484" s="9"/>
      <c r="AF484" s="9"/>
      <c r="AG484" s="9"/>
      <c r="AH484" s="9"/>
    </row>
    <row r="485" spans="20:34" ht="14.4" x14ac:dyDescent="0.3">
      <c r="U485" s="22">
        <v>0.35139999999999999</v>
      </c>
      <c r="V485" s="21">
        <v>9</v>
      </c>
      <c r="W485" s="19">
        <f t="shared" si="13"/>
        <v>5.5555555555555558E-3</v>
      </c>
      <c r="X485" s="19" t="str">
        <f t="shared" si="14"/>
        <v>N</v>
      </c>
      <c r="Y485" s="22">
        <f t="shared" si="17"/>
        <v>1</v>
      </c>
      <c r="Z485" s="21" t="s">
        <v>683</v>
      </c>
      <c r="AA485" s="10"/>
      <c r="AC485" s="9"/>
      <c r="AD485" s="9"/>
      <c r="AE485" s="9"/>
      <c r="AF485" s="9"/>
      <c r="AG485" s="9"/>
      <c r="AH485" s="9"/>
    </row>
    <row r="486" spans="20:34" ht="14.4" x14ac:dyDescent="0.3">
      <c r="U486" s="22">
        <v>0.35310000000000002</v>
      </c>
      <c r="V486" s="21">
        <v>8</v>
      </c>
      <c r="W486" s="19">
        <f t="shared" si="13"/>
        <v>6.2500000000000003E-3</v>
      </c>
      <c r="X486" s="19" t="str">
        <f t="shared" si="14"/>
        <v>N</v>
      </c>
      <c r="Y486" s="22">
        <f t="shared" si="17"/>
        <v>1</v>
      </c>
      <c r="Z486" s="21" t="s">
        <v>684</v>
      </c>
      <c r="AA486" s="10"/>
      <c r="AC486" s="9"/>
      <c r="AD486" s="9"/>
      <c r="AE486" s="9"/>
      <c r="AF486" s="9"/>
      <c r="AG486" s="9"/>
      <c r="AH486" s="9"/>
    </row>
    <row r="487" spans="20:34" ht="14.4" x14ac:dyDescent="0.3">
      <c r="U487" s="22">
        <v>0.4103</v>
      </c>
      <c r="V487" s="21">
        <v>7</v>
      </c>
      <c r="W487" s="19">
        <f t="shared" si="13"/>
        <v>7.1428571428571435E-3</v>
      </c>
      <c r="X487" s="19" t="str">
        <f t="shared" si="14"/>
        <v>N</v>
      </c>
      <c r="Y487" s="22">
        <f t="shared" si="17"/>
        <v>1</v>
      </c>
      <c r="Z487" s="21" t="s">
        <v>685</v>
      </c>
      <c r="AA487" s="10"/>
      <c r="AC487" s="9"/>
      <c r="AD487" s="9"/>
      <c r="AE487" s="9"/>
      <c r="AF487" s="9"/>
      <c r="AG487" s="9"/>
      <c r="AH487" s="9"/>
    </row>
    <row r="488" spans="20:34" ht="14.4" x14ac:dyDescent="0.3">
      <c r="U488" s="22">
        <v>0.46029999999999999</v>
      </c>
      <c r="V488" s="21">
        <v>6</v>
      </c>
      <c r="W488" s="19">
        <f t="shared" si="13"/>
        <v>8.3333333333333332E-3</v>
      </c>
      <c r="X488" s="19" t="str">
        <f t="shared" si="14"/>
        <v>N</v>
      </c>
      <c r="Y488" s="22">
        <f t="shared" si="17"/>
        <v>1</v>
      </c>
      <c r="Z488" s="21" t="s">
        <v>1247</v>
      </c>
      <c r="AA488" s="10"/>
      <c r="AC488" s="9"/>
      <c r="AD488" s="9"/>
      <c r="AE488" s="9"/>
      <c r="AF488" s="9"/>
      <c r="AG488" s="9"/>
      <c r="AH488" s="9"/>
    </row>
    <row r="489" spans="20:34" ht="14.4" x14ac:dyDescent="0.3">
      <c r="U489" s="22">
        <v>0.62549999999999994</v>
      </c>
      <c r="V489" s="21">
        <v>5</v>
      </c>
      <c r="W489" s="19">
        <f t="shared" si="13"/>
        <v>0.01</v>
      </c>
      <c r="X489" s="19" t="str">
        <f t="shared" si="14"/>
        <v>N</v>
      </c>
      <c r="Y489" s="22">
        <f t="shared" si="17"/>
        <v>1</v>
      </c>
      <c r="Z489" s="21" t="s">
        <v>687</v>
      </c>
      <c r="AA489" s="10"/>
      <c r="AC489" s="9"/>
      <c r="AD489" s="9"/>
      <c r="AE489" s="9"/>
      <c r="AF489" s="9"/>
      <c r="AG489" s="9"/>
      <c r="AH489" s="9"/>
    </row>
    <row r="490" spans="20:34" ht="14.4" x14ac:dyDescent="0.3">
      <c r="U490" s="22">
        <v>0.69510000000000005</v>
      </c>
      <c r="V490" s="21">
        <v>4</v>
      </c>
      <c r="W490" s="19">
        <f t="shared" si="13"/>
        <v>1.2500000000000001E-2</v>
      </c>
      <c r="X490" s="19" t="str">
        <f t="shared" si="14"/>
        <v>N</v>
      </c>
      <c r="Y490" s="22">
        <f t="shared" si="17"/>
        <v>1</v>
      </c>
      <c r="Z490" s="21" t="s">
        <v>688</v>
      </c>
      <c r="AA490" s="10"/>
      <c r="AC490" s="9"/>
      <c r="AD490" s="9"/>
      <c r="AE490" s="9"/>
      <c r="AF490" s="9"/>
      <c r="AG490" s="9"/>
      <c r="AH490" s="9"/>
    </row>
    <row r="491" spans="20:34" ht="14.4" x14ac:dyDescent="0.3">
      <c r="U491" s="22">
        <v>0.77559999999999996</v>
      </c>
      <c r="V491" s="21">
        <v>3</v>
      </c>
      <c r="W491" s="19">
        <f>0.05/V491</f>
        <v>1.6666666666666666E-2</v>
      </c>
      <c r="X491" s="19" t="str">
        <f>IF(U491&lt;W491,"Y","N")</f>
        <v>N</v>
      </c>
      <c r="Y491" s="22">
        <f>IF(U491*V491&lt;1,U491*V491,1)</f>
        <v>1</v>
      </c>
      <c r="Z491" s="21" t="s">
        <v>686</v>
      </c>
      <c r="AA491" s="10"/>
      <c r="AC491" s="9"/>
      <c r="AD491" s="9"/>
      <c r="AE491" s="9"/>
      <c r="AF491" s="9"/>
      <c r="AG491" s="9"/>
      <c r="AH491" s="9"/>
    </row>
    <row r="492" spans="20:34" ht="14.4" x14ac:dyDescent="0.3">
      <c r="U492" s="22">
        <v>0.82599999999999996</v>
      </c>
      <c r="V492" s="21">
        <v>2</v>
      </c>
      <c r="W492" s="19">
        <f t="shared" si="13"/>
        <v>2.5000000000000001E-2</v>
      </c>
      <c r="X492" s="19" t="str">
        <f t="shared" si="14"/>
        <v>N</v>
      </c>
      <c r="Y492" s="22">
        <f>IF(U492*V492&lt;1,U492*V492,1)</f>
        <v>1</v>
      </c>
      <c r="Z492" s="21" t="s">
        <v>1248</v>
      </c>
      <c r="AA492" s="10"/>
      <c r="AC492" s="9"/>
      <c r="AD492" s="9"/>
      <c r="AE492" s="9"/>
      <c r="AF492" s="9"/>
      <c r="AG492" s="9"/>
      <c r="AH492" s="9"/>
    </row>
    <row r="493" spans="20:34" ht="14.4" x14ac:dyDescent="0.3">
      <c r="U493" s="22">
        <v>0.84619999999999995</v>
      </c>
      <c r="V493" s="21">
        <v>1</v>
      </c>
      <c r="W493" s="19">
        <f t="shared" si="13"/>
        <v>0.05</v>
      </c>
      <c r="X493" s="19" t="str">
        <f t="shared" si="14"/>
        <v>N</v>
      </c>
      <c r="Y493" s="22">
        <f>IF(U493*V493&lt;1,U493*V493,1)</f>
        <v>0.84619999999999995</v>
      </c>
      <c r="Z493" s="21" t="s">
        <v>1249</v>
      </c>
      <c r="AA493" s="10"/>
      <c r="AC493" s="9"/>
      <c r="AD493" s="9"/>
      <c r="AE493" s="9"/>
      <c r="AF493" s="9"/>
      <c r="AG493" s="9"/>
      <c r="AH493" s="9"/>
    </row>
    <row r="494" spans="20:34" x14ac:dyDescent="0.2">
      <c r="U494" s="10"/>
      <c r="V494" s="10"/>
      <c r="W494" s="10"/>
      <c r="X494" s="10"/>
      <c r="Y494" s="10"/>
      <c r="Z494" s="10"/>
      <c r="AA494" s="10"/>
      <c r="AC494" s="9"/>
      <c r="AD494" s="9"/>
      <c r="AE494" s="9"/>
      <c r="AF494" s="9"/>
      <c r="AG494" s="9"/>
      <c r="AH494" s="9"/>
    </row>
    <row r="495" spans="20:34" x14ac:dyDescent="0.2">
      <c r="U495" s="219" t="s">
        <v>694</v>
      </c>
      <c r="V495" s="219"/>
      <c r="W495" s="219"/>
      <c r="X495" s="219"/>
      <c r="Y495" s="219"/>
      <c r="Z495" s="219"/>
      <c r="AA495" s="10"/>
      <c r="AC495" s="9"/>
      <c r="AD495" s="9"/>
      <c r="AE495" s="9"/>
      <c r="AF495" s="9"/>
      <c r="AG495" s="9"/>
      <c r="AH495" s="9"/>
    </row>
    <row r="496" spans="20:34" x14ac:dyDescent="0.2">
      <c r="U496" s="19" t="s">
        <v>303</v>
      </c>
      <c r="V496" s="19" t="s">
        <v>304</v>
      </c>
      <c r="W496" s="19" t="s">
        <v>305</v>
      </c>
      <c r="X496" s="19" t="s">
        <v>306</v>
      </c>
      <c r="Y496" s="19" t="s">
        <v>307</v>
      </c>
      <c r="Z496" s="19" t="s">
        <v>308</v>
      </c>
      <c r="AA496" s="24" t="s">
        <v>310</v>
      </c>
      <c r="AC496" s="9"/>
      <c r="AD496" s="9"/>
      <c r="AE496" s="9"/>
      <c r="AF496" s="9"/>
      <c r="AG496" s="9"/>
      <c r="AH496" s="9"/>
    </row>
    <row r="497" spans="21:27" ht="14.4" x14ac:dyDescent="0.3">
      <c r="U497" s="48">
        <v>7.3840000000000001E-9</v>
      </c>
      <c r="V497" s="21">
        <v>18</v>
      </c>
      <c r="W497" s="19">
        <f t="shared" ref="W497:W514" si="18">0.05/V497</f>
        <v>2.7777777777777779E-3</v>
      </c>
      <c r="X497" s="19" t="str">
        <f t="shared" ref="X497:X514" si="19">IF(U497&lt;W497,"Y","N")</f>
        <v>Y</v>
      </c>
      <c r="Y497" s="20">
        <f t="shared" ref="Y497:Y501" si="20">IF(U497*V497&lt;1,U497*V497,1)</f>
        <v>1.3291199999999999E-7</v>
      </c>
      <c r="Z497" s="19" t="s">
        <v>682</v>
      </c>
      <c r="AA497" s="24" t="s">
        <v>310</v>
      </c>
    </row>
    <row r="498" spans="21:27" ht="14.4" x14ac:dyDescent="0.3">
      <c r="U498" s="48">
        <v>1.0330000000000001E-8</v>
      </c>
      <c r="V498" s="21">
        <v>17</v>
      </c>
      <c r="W498" s="19">
        <f t="shared" si="18"/>
        <v>2.9411764705882353E-3</v>
      </c>
      <c r="X498" s="19" t="str">
        <f t="shared" si="19"/>
        <v>Y</v>
      </c>
      <c r="Y498" s="20">
        <f t="shared" si="20"/>
        <v>1.7561000000000002E-7</v>
      </c>
      <c r="Z498" s="19" t="s">
        <v>1241</v>
      </c>
      <c r="AA498" s="24" t="s">
        <v>310</v>
      </c>
    </row>
    <row r="499" spans="21:27" ht="14.4" x14ac:dyDescent="0.3">
      <c r="U499" s="48">
        <v>1.2310000000000001E-8</v>
      </c>
      <c r="V499" s="21">
        <v>16</v>
      </c>
      <c r="W499" s="19">
        <f t="shared" si="18"/>
        <v>3.1250000000000002E-3</v>
      </c>
      <c r="X499" s="19" t="str">
        <f t="shared" si="19"/>
        <v>Y</v>
      </c>
      <c r="Y499" s="20">
        <f t="shared" si="20"/>
        <v>1.9696000000000001E-7</v>
      </c>
      <c r="Z499" s="19" t="s">
        <v>680</v>
      </c>
      <c r="AA499" s="24" t="s">
        <v>310</v>
      </c>
    </row>
    <row r="500" spans="21:27" ht="14.4" x14ac:dyDescent="0.3">
      <c r="U500" s="48">
        <v>2.2390000000000001E-8</v>
      </c>
      <c r="V500" s="21">
        <v>15</v>
      </c>
      <c r="W500" s="19">
        <f t="shared" si="18"/>
        <v>3.3333333333333335E-3</v>
      </c>
      <c r="X500" s="19" t="str">
        <f t="shared" si="19"/>
        <v>Y</v>
      </c>
      <c r="Y500" s="20">
        <f t="shared" si="20"/>
        <v>3.3585000000000003E-7</v>
      </c>
      <c r="Z500" s="21" t="s">
        <v>681</v>
      </c>
      <c r="AA500" s="24" t="s">
        <v>310</v>
      </c>
    </row>
    <row r="501" spans="21:27" ht="14.4" x14ac:dyDescent="0.3">
      <c r="U501" s="48">
        <v>3.6610000000000002E-8</v>
      </c>
      <c r="V501" s="21">
        <v>14</v>
      </c>
      <c r="W501" s="19">
        <f t="shared" si="18"/>
        <v>3.5714285714285718E-3</v>
      </c>
      <c r="X501" s="19" t="str">
        <f t="shared" si="19"/>
        <v>Y</v>
      </c>
      <c r="Y501" s="20">
        <f t="shared" si="20"/>
        <v>5.1254000000000001E-7</v>
      </c>
      <c r="Z501" s="21" t="s">
        <v>1257</v>
      </c>
      <c r="AA501" s="24" t="s">
        <v>310</v>
      </c>
    </row>
    <row r="502" spans="21:27" ht="14.4" x14ac:dyDescent="0.3">
      <c r="U502" s="48">
        <v>3.6610000000000002E-8</v>
      </c>
      <c r="V502" s="21">
        <v>13</v>
      </c>
      <c r="W502" s="19">
        <f t="shared" si="18"/>
        <v>3.8461538461538464E-3</v>
      </c>
      <c r="X502" s="19" t="str">
        <f t="shared" si="19"/>
        <v>Y</v>
      </c>
      <c r="Y502" s="20">
        <f>IF(U502*V502&lt;1,U502*V502,1)</f>
        <v>4.7593E-7</v>
      </c>
      <c r="Z502" s="21" t="s">
        <v>1258</v>
      </c>
      <c r="AA502" s="24" t="s">
        <v>310</v>
      </c>
    </row>
    <row r="503" spans="21:27" ht="14.4" x14ac:dyDescent="0.3">
      <c r="U503" s="48">
        <v>2.7480000000000002E-6</v>
      </c>
      <c r="V503" s="21">
        <v>12</v>
      </c>
      <c r="W503" s="19">
        <f t="shared" si="18"/>
        <v>4.1666666666666666E-3</v>
      </c>
      <c r="X503" s="19" t="str">
        <f t="shared" si="19"/>
        <v>Y</v>
      </c>
      <c r="Y503" s="20">
        <f t="shared" ref="Y503" si="21">IF(U503*V503&lt;1,U503*V503,1)</f>
        <v>3.2976000000000004E-5</v>
      </c>
      <c r="Z503" s="21" t="s">
        <v>1245</v>
      </c>
      <c r="AA503" s="24" t="s">
        <v>310</v>
      </c>
    </row>
    <row r="504" spans="21:27" ht="14.4" x14ac:dyDescent="0.3">
      <c r="U504" s="48">
        <v>4.4429999999999996E-6</v>
      </c>
      <c r="V504" s="21">
        <v>11</v>
      </c>
      <c r="W504" s="19">
        <f t="shared" si="18"/>
        <v>4.5454545454545461E-3</v>
      </c>
      <c r="X504" s="19" t="str">
        <f t="shared" si="19"/>
        <v>Y</v>
      </c>
      <c r="Y504" s="20">
        <f>IF(U504*V504&lt;1,U504*V504,1)</f>
        <v>4.8872999999999998E-5</v>
      </c>
      <c r="Z504" s="21" t="s">
        <v>1259</v>
      </c>
      <c r="AA504" s="24" t="s">
        <v>310</v>
      </c>
    </row>
    <row r="505" spans="21:27" ht="14.4" x14ac:dyDescent="0.3">
      <c r="U505" s="48">
        <v>1.963E-7</v>
      </c>
      <c r="V505" s="21">
        <v>10</v>
      </c>
      <c r="W505" s="19">
        <f t="shared" si="18"/>
        <v>5.0000000000000001E-3</v>
      </c>
      <c r="X505" s="19" t="str">
        <f t="shared" si="19"/>
        <v>Y</v>
      </c>
      <c r="Y505" s="20">
        <f t="shared" ref="Y505:Y511" si="22">IF(U505*V505&lt;1,U505*V505,1)</f>
        <v>1.9630000000000001E-6</v>
      </c>
      <c r="Z505" s="19" t="s">
        <v>1243</v>
      </c>
    </row>
    <row r="506" spans="21:27" ht="14.4" x14ac:dyDescent="0.3">
      <c r="U506" s="158">
        <v>5.0540000000000002E-2</v>
      </c>
      <c r="V506" s="21">
        <v>9</v>
      </c>
      <c r="W506" s="19">
        <f t="shared" si="18"/>
        <v>5.5555555555555558E-3</v>
      </c>
      <c r="X506" s="19" t="str">
        <f t="shared" si="19"/>
        <v>N</v>
      </c>
      <c r="Y506" s="22">
        <f t="shared" si="22"/>
        <v>0.45486000000000004</v>
      </c>
      <c r="Z506" s="21" t="s">
        <v>1253</v>
      </c>
    </row>
    <row r="507" spans="21:27" ht="14.4" x14ac:dyDescent="0.3">
      <c r="U507" s="22">
        <v>0.35139999999999999</v>
      </c>
      <c r="V507" s="21">
        <v>8</v>
      </c>
      <c r="W507" s="19">
        <f t="shared" si="18"/>
        <v>6.2500000000000003E-3</v>
      </c>
      <c r="X507" s="19" t="str">
        <f t="shared" si="19"/>
        <v>N</v>
      </c>
      <c r="Y507" s="22">
        <f t="shared" si="22"/>
        <v>1</v>
      </c>
      <c r="Z507" s="21" t="s">
        <v>683</v>
      </c>
    </row>
    <row r="508" spans="21:27" ht="14.4" x14ac:dyDescent="0.3">
      <c r="U508" s="22">
        <v>0.35310000000000002</v>
      </c>
      <c r="V508" s="21">
        <v>7</v>
      </c>
      <c r="W508" s="19">
        <f t="shared" si="18"/>
        <v>7.1428571428571435E-3</v>
      </c>
      <c r="X508" s="19" t="str">
        <f t="shared" si="19"/>
        <v>N</v>
      </c>
      <c r="Y508" s="22">
        <f t="shared" si="22"/>
        <v>1</v>
      </c>
      <c r="Z508" s="21" t="s">
        <v>684</v>
      </c>
    </row>
    <row r="509" spans="21:27" ht="14.4" x14ac:dyDescent="0.3">
      <c r="U509" s="22">
        <v>0.4103</v>
      </c>
      <c r="V509" s="21">
        <v>6</v>
      </c>
      <c r="W509" s="19">
        <f t="shared" si="18"/>
        <v>8.3333333333333332E-3</v>
      </c>
      <c r="X509" s="19" t="str">
        <f t="shared" si="19"/>
        <v>N</v>
      </c>
      <c r="Y509" s="22">
        <f t="shared" si="22"/>
        <v>1</v>
      </c>
      <c r="Z509" s="21" t="s">
        <v>685</v>
      </c>
    </row>
    <row r="510" spans="21:27" ht="14.4" x14ac:dyDescent="0.3">
      <c r="U510" s="22">
        <v>0.62549999999999994</v>
      </c>
      <c r="V510" s="21">
        <v>5</v>
      </c>
      <c r="W510" s="19">
        <f t="shared" si="18"/>
        <v>0.01</v>
      </c>
      <c r="X510" s="19" t="str">
        <f t="shared" si="19"/>
        <v>N</v>
      </c>
      <c r="Y510" s="22">
        <f t="shared" si="22"/>
        <v>1</v>
      </c>
      <c r="Z510" s="21" t="s">
        <v>687</v>
      </c>
    </row>
    <row r="511" spans="21:27" ht="14.4" x14ac:dyDescent="0.3">
      <c r="U511" s="22">
        <v>0.69510000000000005</v>
      </c>
      <c r="V511" s="21">
        <v>4</v>
      </c>
      <c r="W511" s="19">
        <f t="shared" si="18"/>
        <v>1.2500000000000001E-2</v>
      </c>
      <c r="X511" s="19" t="str">
        <f t="shared" si="19"/>
        <v>N</v>
      </c>
      <c r="Y511" s="22">
        <f t="shared" si="22"/>
        <v>1</v>
      </c>
      <c r="Z511" s="21" t="s">
        <v>688</v>
      </c>
    </row>
    <row r="512" spans="21:27" ht="14.4" x14ac:dyDescent="0.3">
      <c r="U512" s="22">
        <v>0.77559999999999996</v>
      </c>
      <c r="V512" s="21">
        <v>3</v>
      </c>
      <c r="W512" s="19">
        <f>0.05/V512</f>
        <v>1.6666666666666666E-2</v>
      </c>
      <c r="X512" s="19" t="str">
        <f>IF(U512&lt;W512,"Y","N")</f>
        <v>N</v>
      </c>
      <c r="Y512" s="22">
        <f>IF(U512*V512&lt;1,U512*V512,1)</f>
        <v>1</v>
      </c>
      <c r="Z512" s="21" t="s">
        <v>686</v>
      </c>
    </row>
    <row r="513" spans="21:26" ht="14.4" x14ac:dyDescent="0.3">
      <c r="U513" s="22">
        <v>0.94079999999999997</v>
      </c>
      <c r="V513" s="21">
        <v>2</v>
      </c>
      <c r="W513" s="19">
        <f t="shared" si="18"/>
        <v>2.5000000000000001E-2</v>
      </c>
      <c r="X513" s="19" t="str">
        <f t="shared" si="19"/>
        <v>N</v>
      </c>
      <c r="Y513" s="22">
        <f>IF(U513*V513&lt;1,U513*V513,1)</f>
        <v>1</v>
      </c>
      <c r="Z513" s="21" t="s">
        <v>1254</v>
      </c>
    </row>
    <row r="514" spans="21:26" ht="14.4" x14ac:dyDescent="0.3">
      <c r="U514" s="22">
        <v>1</v>
      </c>
      <c r="V514" s="21">
        <v>1</v>
      </c>
      <c r="W514" s="19">
        <f t="shared" si="18"/>
        <v>0.05</v>
      </c>
      <c r="X514" s="19" t="str">
        <f t="shared" si="19"/>
        <v>N</v>
      </c>
      <c r="Y514" s="22">
        <f>IF(U514*V514&lt;1,U514*V514,1)</f>
        <v>1</v>
      </c>
      <c r="Z514" s="21" t="s">
        <v>1255</v>
      </c>
    </row>
    <row r="515" spans="21:26" x14ac:dyDescent="0.2">
      <c r="U515" s="10"/>
      <c r="V515" s="10"/>
      <c r="W515" s="10"/>
      <c r="X515" s="10"/>
      <c r="Y515" s="10"/>
      <c r="Z515" s="10"/>
    </row>
    <row r="516" spans="21:26" x14ac:dyDescent="0.2">
      <c r="U516" s="10"/>
      <c r="V516" s="10"/>
      <c r="W516" s="10"/>
      <c r="X516" s="10"/>
      <c r="Y516" s="10"/>
      <c r="Z516" s="10"/>
    </row>
    <row r="517" spans="21:26" x14ac:dyDescent="0.2">
      <c r="U517" s="10"/>
      <c r="V517" s="10"/>
      <c r="W517" s="10"/>
      <c r="X517" s="10"/>
      <c r="Y517" s="10"/>
      <c r="Z517" s="10"/>
    </row>
    <row r="518" spans="21:26" x14ac:dyDescent="0.2">
      <c r="U518" s="10"/>
      <c r="V518" s="10"/>
      <c r="W518" s="10"/>
      <c r="X518" s="10"/>
      <c r="Y518" s="10"/>
      <c r="Z518" s="10"/>
    </row>
    <row r="519" spans="21:26" x14ac:dyDescent="0.2">
      <c r="U519" s="10"/>
      <c r="V519" s="10"/>
      <c r="W519" s="10"/>
      <c r="X519" s="10"/>
      <c r="Y519" s="10"/>
      <c r="Z519" s="10"/>
    </row>
    <row r="520" spans="21:26" x14ac:dyDescent="0.2">
      <c r="U520" s="10"/>
      <c r="V520" s="10"/>
      <c r="W520" s="10"/>
      <c r="X520" s="10"/>
      <c r="Y520" s="10"/>
      <c r="Z520" s="10"/>
    </row>
    <row r="521" spans="21:26" x14ac:dyDescent="0.2">
      <c r="U521" s="10"/>
      <c r="V521" s="10"/>
      <c r="W521" s="10"/>
      <c r="X521" s="10"/>
      <c r="Y521" s="10"/>
      <c r="Z521" s="10"/>
    </row>
    <row r="522" spans="21:26" x14ac:dyDescent="0.2">
      <c r="U522" s="10"/>
      <c r="V522" s="10"/>
      <c r="W522" s="10"/>
      <c r="X522" s="10"/>
      <c r="Y522" s="10"/>
      <c r="Z522" s="10"/>
    </row>
    <row r="523" spans="21:26" x14ac:dyDescent="0.2">
      <c r="U523" s="10"/>
      <c r="V523" s="10"/>
      <c r="W523" s="10"/>
      <c r="X523" s="10"/>
      <c r="Y523" s="10"/>
      <c r="Z523" s="10"/>
    </row>
    <row r="524" spans="21:26" ht="13.2" x14ac:dyDescent="0.2">
      <c r="U524" s="16"/>
      <c r="V524" s="10"/>
      <c r="W524" s="10"/>
      <c r="X524" s="10"/>
      <c r="Y524" s="10"/>
      <c r="Z524" s="10"/>
    </row>
    <row r="525" spans="21:26" ht="13.2" x14ac:dyDescent="0.2">
      <c r="U525" s="16"/>
      <c r="V525" s="10"/>
      <c r="W525" s="10"/>
      <c r="X525" s="10"/>
      <c r="Y525" s="10"/>
      <c r="Z525" s="10"/>
    </row>
    <row r="526" spans="21:26" ht="13.2" x14ac:dyDescent="0.2">
      <c r="U526" s="16"/>
      <c r="V526" s="10"/>
      <c r="W526" s="10"/>
      <c r="X526" s="10"/>
      <c r="Y526" s="10"/>
      <c r="Z526" s="10"/>
    </row>
    <row r="527" spans="21:26" ht="13.2" x14ac:dyDescent="0.2">
      <c r="U527" s="14"/>
      <c r="V527" s="10"/>
      <c r="W527" s="10"/>
      <c r="X527" s="10"/>
      <c r="Y527" s="10"/>
      <c r="Z527" s="10"/>
    </row>
    <row r="528" spans="21:26" ht="13.2" x14ac:dyDescent="0.2">
      <c r="U528" s="14"/>
      <c r="V528" s="10"/>
      <c r="W528" s="10"/>
      <c r="X528" s="10"/>
      <c r="Y528" s="10"/>
      <c r="Z528" s="10"/>
    </row>
    <row r="529" spans="21:26" ht="13.2" x14ac:dyDescent="0.2">
      <c r="U529" s="14"/>
      <c r="V529" s="10"/>
      <c r="W529" s="10"/>
      <c r="X529" s="10"/>
      <c r="Y529" s="10"/>
      <c r="Z529" s="10"/>
    </row>
    <row r="530" spans="21:26" ht="13.2" x14ac:dyDescent="0.2">
      <c r="U530" s="14"/>
      <c r="V530" s="10"/>
      <c r="W530" s="10"/>
      <c r="X530" s="10"/>
      <c r="Y530" s="10"/>
      <c r="Z530" s="10"/>
    </row>
    <row r="531" spans="21:26" ht="13.2" x14ac:dyDescent="0.2">
      <c r="U531" s="14"/>
      <c r="V531" s="10"/>
      <c r="W531" s="10"/>
      <c r="X531" s="10"/>
      <c r="Y531" s="10"/>
      <c r="Z531" s="10"/>
    </row>
    <row r="532" spans="21:26" ht="13.2" x14ac:dyDescent="0.2">
      <c r="U532" s="16"/>
      <c r="V532" s="10"/>
      <c r="W532" s="10"/>
      <c r="X532" s="10"/>
      <c r="Y532" s="10"/>
      <c r="Z532" s="10"/>
    </row>
    <row r="533" spans="21:26" x14ac:dyDescent="0.2">
      <c r="U533" s="15"/>
      <c r="V533" s="10"/>
      <c r="W533" s="10"/>
      <c r="X533" s="10"/>
      <c r="Y533" s="10"/>
      <c r="Z533" s="10"/>
    </row>
    <row r="534" spans="21:26" ht="13.2" x14ac:dyDescent="0.2">
      <c r="U534" s="14"/>
      <c r="V534" s="10"/>
      <c r="W534" s="10"/>
      <c r="X534" s="10"/>
      <c r="Y534" s="10"/>
      <c r="Z534" s="10"/>
    </row>
    <row r="535" spans="21:26" x14ac:dyDescent="0.2">
      <c r="U535" s="15"/>
      <c r="V535" s="10"/>
      <c r="W535" s="10"/>
      <c r="X535" s="10"/>
      <c r="Y535" s="10"/>
      <c r="Z535" s="10"/>
    </row>
    <row r="536" spans="21:26" ht="13.2" x14ac:dyDescent="0.2">
      <c r="U536" s="14"/>
      <c r="V536" s="10"/>
      <c r="W536" s="10"/>
      <c r="X536" s="10"/>
      <c r="Y536" s="10"/>
      <c r="Z536" s="10"/>
    </row>
    <row r="537" spans="21:26" ht="13.2" x14ac:dyDescent="0.2">
      <c r="U537" s="14"/>
      <c r="V537" s="10"/>
      <c r="W537" s="10"/>
      <c r="X537" s="10"/>
      <c r="Y537" s="10"/>
      <c r="Z537" s="10"/>
    </row>
    <row r="538" spans="21:26" x14ac:dyDescent="0.2">
      <c r="U538" s="15"/>
      <c r="V538" s="10"/>
      <c r="W538" s="10"/>
      <c r="X538" s="10"/>
      <c r="Y538" s="10"/>
      <c r="Z538" s="10"/>
    </row>
    <row r="539" spans="21:26" ht="13.2" x14ac:dyDescent="0.2">
      <c r="U539" s="16"/>
      <c r="V539" s="10"/>
      <c r="W539" s="10"/>
      <c r="X539" s="10"/>
      <c r="Y539" s="10"/>
      <c r="Z539" s="10"/>
    </row>
    <row r="540" spans="21:26" x14ac:dyDescent="0.2">
      <c r="U540" s="10"/>
      <c r="V540" s="10"/>
      <c r="W540" s="10"/>
      <c r="X540" s="10"/>
      <c r="Y540" s="10"/>
      <c r="Z540" s="10"/>
    </row>
    <row r="541" spans="21:26" x14ac:dyDescent="0.2">
      <c r="U541" s="10"/>
      <c r="V541" s="10"/>
      <c r="W541" s="10"/>
      <c r="X541" s="10"/>
      <c r="Y541" s="10"/>
      <c r="Z541" s="10"/>
    </row>
    <row r="542" spans="21:26" x14ac:dyDescent="0.2">
      <c r="U542" s="10"/>
      <c r="V542" s="10"/>
      <c r="W542" s="10"/>
      <c r="X542" s="10"/>
      <c r="Y542" s="10"/>
      <c r="Z542" s="10"/>
    </row>
    <row r="582" spans="21:26" x14ac:dyDescent="0.2">
      <c r="U582" s="10"/>
      <c r="V582" s="10"/>
      <c r="W582" s="10"/>
      <c r="X582" s="10"/>
      <c r="Y582" s="10"/>
      <c r="Z582" s="10"/>
    </row>
    <row r="583" spans="21:26" x14ac:dyDescent="0.2">
      <c r="U583" s="10"/>
      <c r="V583" s="10"/>
      <c r="W583" s="10"/>
      <c r="X583" s="10"/>
      <c r="Y583" s="10"/>
      <c r="Z583" s="10"/>
    </row>
    <row r="584" spans="21:26" x14ac:dyDescent="0.2">
      <c r="U584" s="10"/>
      <c r="V584" s="10"/>
      <c r="W584" s="10"/>
      <c r="X584" s="10"/>
      <c r="Y584" s="10"/>
      <c r="Z584" s="10"/>
    </row>
    <row r="585" spans="21:26" x14ac:dyDescent="0.2">
      <c r="U585" s="10"/>
      <c r="V585" s="10"/>
      <c r="W585" s="10"/>
      <c r="X585" s="10"/>
      <c r="Y585" s="10"/>
      <c r="Z585" s="10"/>
    </row>
    <row r="586" spans="21:26" x14ac:dyDescent="0.2">
      <c r="U586" s="10"/>
      <c r="V586" s="10"/>
      <c r="W586" s="10"/>
      <c r="X586" s="10"/>
      <c r="Y586" s="10"/>
      <c r="Z586" s="10"/>
    </row>
    <row r="587" spans="21:26" x14ac:dyDescent="0.2">
      <c r="U587" s="10"/>
      <c r="V587" s="10"/>
      <c r="W587" s="10"/>
      <c r="X587" s="10"/>
      <c r="Y587" s="10"/>
      <c r="Z587" s="10"/>
    </row>
    <row r="588" spans="21:26" x14ac:dyDescent="0.2">
      <c r="U588" s="10"/>
      <c r="V588" s="10"/>
      <c r="W588" s="10"/>
      <c r="X588" s="10"/>
      <c r="Y588" s="10"/>
      <c r="Z588" s="10"/>
    </row>
    <row r="589" spans="21:26" x14ac:dyDescent="0.2">
      <c r="U589" s="10"/>
      <c r="V589" s="10"/>
      <c r="W589" s="10"/>
      <c r="X589" s="10"/>
      <c r="Y589" s="10"/>
      <c r="Z589" s="10"/>
    </row>
    <row r="590" spans="21:26" x14ac:dyDescent="0.2">
      <c r="U590" s="10"/>
      <c r="V590" s="10"/>
      <c r="W590" s="10"/>
      <c r="X590" s="10"/>
      <c r="Y590" s="10"/>
      <c r="Z590" s="10"/>
    </row>
    <row r="591" spans="21:26" x14ac:dyDescent="0.2">
      <c r="U591" s="10"/>
      <c r="V591" s="10"/>
      <c r="W591" s="10"/>
      <c r="X591" s="10"/>
      <c r="Y591" s="10"/>
      <c r="Z591" s="10"/>
    </row>
    <row r="592" spans="21:26" x14ac:dyDescent="0.2">
      <c r="U592" s="10"/>
      <c r="V592" s="10"/>
      <c r="W592" s="10"/>
      <c r="X592" s="10"/>
      <c r="Y592" s="10"/>
      <c r="Z592" s="10"/>
    </row>
    <row r="593" spans="21:26" x14ac:dyDescent="0.2">
      <c r="U593" s="10"/>
      <c r="V593" s="10"/>
      <c r="W593" s="10"/>
      <c r="X593" s="10"/>
      <c r="Y593" s="10"/>
      <c r="Z593" s="10"/>
    </row>
    <row r="594" spans="21:26" x14ac:dyDescent="0.2">
      <c r="U594" s="10"/>
      <c r="V594" s="10"/>
      <c r="W594" s="10"/>
      <c r="X594" s="10"/>
      <c r="Y594" s="10"/>
      <c r="Z594" s="10"/>
    </row>
    <row r="595" spans="21:26" x14ac:dyDescent="0.2">
      <c r="U595" s="10"/>
      <c r="V595" s="10"/>
      <c r="W595" s="10"/>
      <c r="X595" s="10"/>
      <c r="Y595" s="10"/>
      <c r="Z595" s="10"/>
    </row>
    <row r="596" spans="21:26" x14ac:dyDescent="0.2">
      <c r="U596" s="10"/>
      <c r="V596" s="10"/>
      <c r="W596" s="10"/>
      <c r="X596" s="10"/>
      <c r="Y596" s="10"/>
      <c r="Z596" s="10"/>
    </row>
    <row r="597" spans="21:26" x14ac:dyDescent="0.2">
      <c r="U597" s="10"/>
      <c r="V597" s="10"/>
      <c r="W597" s="10"/>
      <c r="X597" s="10"/>
      <c r="Y597" s="10"/>
      <c r="Z597" s="10"/>
    </row>
    <row r="598" spans="21:26" x14ac:dyDescent="0.2">
      <c r="U598" s="10"/>
      <c r="V598" s="10"/>
      <c r="W598" s="10"/>
      <c r="X598" s="10"/>
      <c r="Y598" s="10"/>
      <c r="Z598" s="10"/>
    </row>
    <row r="599" spans="21:26" x14ac:dyDescent="0.2">
      <c r="U599" s="10"/>
      <c r="V599" s="10"/>
      <c r="W599" s="10"/>
      <c r="X599" s="10"/>
      <c r="Y599" s="10"/>
      <c r="Z599" s="10"/>
    </row>
    <row r="600" spans="21:26" x14ac:dyDescent="0.2">
      <c r="U600" s="10"/>
      <c r="V600" s="10"/>
      <c r="W600" s="10"/>
      <c r="X600" s="10"/>
      <c r="Y600" s="10"/>
      <c r="Z600" s="10"/>
    </row>
    <row r="601" spans="21:26" x14ac:dyDescent="0.2">
      <c r="U601" s="10"/>
      <c r="V601" s="10"/>
      <c r="W601" s="10"/>
      <c r="X601" s="10"/>
      <c r="Y601" s="10"/>
      <c r="Z601" s="10"/>
    </row>
  </sheetData>
  <sortState ref="AI3:AO29">
    <sortCondition ref="AI3:AI29"/>
  </sortState>
  <mergeCells count="5">
    <mergeCell ref="U432:Z432"/>
    <mergeCell ref="U453:Z453"/>
    <mergeCell ref="U474:Z474"/>
    <mergeCell ref="U495:Z495"/>
    <mergeCell ref="AI1:A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M430"/>
  <sheetViews>
    <sheetView topLeftCell="AC1" workbookViewId="0">
      <selection activeCell="AL18" sqref="AL18"/>
    </sheetView>
  </sheetViews>
  <sheetFormatPr defaultColWidth="9.109375" defaultRowHeight="12.6" x14ac:dyDescent="0.2"/>
  <cols>
    <col min="1" max="1" width="27.88671875" style="159" customWidth="1"/>
    <col min="2" max="2" width="25.5546875" style="159" customWidth="1"/>
    <col min="3" max="3" width="21.6640625" style="159" customWidth="1"/>
    <col min="4" max="4" width="13.5546875" style="159" customWidth="1"/>
    <col min="5" max="5" width="10.109375" style="159" bestFit="1" customWidth="1"/>
    <col min="6" max="6" width="3" style="159" bestFit="1" customWidth="1"/>
    <col min="7" max="7" width="24.5546875" style="159" bestFit="1" customWidth="1"/>
    <col min="8" max="8" width="16.33203125" style="159" bestFit="1" customWidth="1"/>
    <col min="9" max="9" width="12.5546875" style="159" bestFit="1" customWidth="1"/>
    <col min="10" max="10" width="10.6640625" style="159" bestFit="1" customWidth="1"/>
    <col min="11" max="11" width="10.6640625" style="159" customWidth="1"/>
    <col min="12" max="12" width="11.109375" style="159" customWidth="1"/>
    <col min="13" max="13" width="23.33203125" style="159" customWidth="1"/>
    <col min="14" max="14" width="9.109375" style="159"/>
    <col min="15" max="15" width="16.44140625" style="159" bestFit="1" customWidth="1"/>
    <col min="16" max="16" width="13.6640625" style="159" bestFit="1" customWidth="1"/>
    <col min="17" max="17" width="11.109375" style="159" bestFit="1" customWidth="1"/>
    <col min="18" max="18" width="40.109375" style="159" bestFit="1" customWidth="1"/>
    <col min="19" max="19" width="9.109375" style="159"/>
    <col min="20" max="20" width="11.44140625" style="162" customWidth="1"/>
    <col min="21" max="21" width="27.88671875" style="162" bestFit="1" customWidth="1"/>
    <col min="22" max="22" width="13.6640625" style="162" bestFit="1" customWidth="1"/>
    <col min="23" max="23" width="11.109375" style="162" bestFit="1" customWidth="1"/>
    <col min="24" max="24" width="16.44140625" style="162" bestFit="1" customWidth="1"/>
    <col min="25" max="25" width="25.5546875" style="162" bestFit="1" customWidth="1"/>
    <col min="26" max="26" width="26.109375" style="162" bestFit="1" customWidth="1"/>
    <col min="27" max="27" width="27.88671875" style="162" bestFit="1" customWidth="1"/>
    <col min="28" max="28" width="13.6640625" style="162" bestFit="1" customWidth="1"/>
    <col min="29" max="29" width="11.109375" style="162" bestFit="1" customWidth="1"/>
    <col min="30" max="30" width="16.44140625" style="162" bestFit="1" customWidth="1"/>
    <col min="31" max="31" width="21.6640625" style="162" bestFit="1" customWidth="1"/>
    <col min="32" max="32" width="30.33203125" style="162" bestFit="1" customWidth="1"/>
    <col min="33" max="33" width="10" style="162" bestFit="1" customWidth="1"/>
    <col min="34" max="34" width="9.109375" style="162"/>
    <col min="35" max="35" width="13.5546875" style="162" bestFit="1" customWidth="1"/>
    <col min="36" max="36" width="6.33203125" style="162" bestFit="1" customWidth="1"/>
    <col min="37" max="37" width="12" style="159" bestFit="1" customWidth="1"/>
    <col min="38" max="38" width="40.109375" style="159" bestFit="1" customWidth="1"/>
    <col min="39" max="16384" width="9.109375" style="159"/>
  </cols>
  <sheetData>
    <row r="1" spans="1:39" ht="16.2" x14ac:dyDescent="0.3">
      <c r="C1" s="160"/>
      <c r="D1" s="160"/>
      <c r="M1" s="161" t="s">
        <v>170</v>
      </c>
      <c r="U1" s="163"/>
    </row>
    <row r="2" spans="1:39" ht="14.4" x14ac:dyDescent="0.3">
      <c r="M2" s="162" t="s">
        <v>459</v>
      </c>
      <c r="U2" s="90" t="s">
        <v>326</v>
      </c>
      <c r="AA2" s="162" t="s">
        <v>715</v>
      </c>
    </row>
    <row r="3" spans="1:39" ht="13.2" x14ac:dyDescent="0.2">
      <c r="A3" s="164" t="s">
        <v>1212</v>
      </c>
      <c r="B3" s="164" t="s">
        <v>4</v>
      </c>
      <c r="C3" s="165"/>
      <c r="D3" s="166"/>
      <c r="M3" s="162" t="s">
        <v>460</v>
      </c>
      <c r="N3" s="162" t="s">
        <v>459</v>
      </c>
      <c r="O3" s="159" t="s">
        <v>461</v>
      </c>
      <c r="P3" s="159" t="s">
        <v>111</v>
      </c>
      <c r="Q3" s="159" t="s">
        <v>173</v>
      </c>
      <c r="R3" s="162" t="s">
        <v>174</v>
      </c>
      <c r="U3" s="167" t="s">
        <v>172</v>
      </c>
      <c r="V3" s="167" t="s">
        <v>111</v>
      </c>
      <c r="W3" s="167" t="s">
        <v>173</v>
      </c>
      <c r="X3" s="167" t="s">
        <v>174</v>
      </c>
      <c r="Y3" s="167" t="s">
        <v>326</v>
      </c>
      <c r="AA3" s="167" t="s">
        <v>172</v>
      </c>
      <c r="AB3" s="167" t="s">
        <v>111</v>
      </c>
      <c r="AC3" s="167" t="s">
        <v>173</v>
      </c>
      <c r="AD3" s="167" t="s">
        <v>174</v>
      </c>
      <c r="AE3" s="167" t="s">
        <v>715</v>
      </c>
      <c r="AG3" s="168" t="s">
        <v>327</v>
      </c>
      <c r="AH3" s="169"/>
      <c r="AI3" s="169"/>
      <c r="AJ3" s="169"/>
      <c r="AK3" s="169"/>
      <c r="AL3" s="169"/>
    </row>
    <row r="4" spans="1:39" ht="13.2" x14ac:dyDescent="0.25">
      <c r="A4" s="164" t="s">
        <v>64</v>
      </c>
      <c r="B4" s="164" t="s">
        <v>326</v>
      </c>
      <c r="C4" s="170" t="s">
        <v>715</v>
      </c>
      <c r="D4" s="171" t="s">
        <v>140</v>
      </c>
      <c r="E4" s="38" t="s">
        <v>1213</v>
      </c>
      <c r="F4" s="38" t="s">
        <v>1215</v>
      </c>
      <c r="G4" s="172" t="s">
        <v>172</v>
      </c>
      <c r="H4" s="167" t="s">
        <v>461</v>
      </c>
      <c r="I4" s="38" t="s">
        <v>111</v>
      </c>
      <c r="J4" s="167" t="s">
        <v>173</v>
      </c>
      <c r="K4" s="167" t="s">
        <v>174</v>
      </c>
      <c r="L4" s="38"/>
      <c r="M4" s="159" t="s">
        <v>200</v>
      </c>
      <c r="N4" s="159">
        <v>5.5480187288996133E-2</v>
      </c>
      <c r="O4" s="159" t="s">
        <v>462</v>
      </c>
      <c r="P4" s="159" t="s">
        <v>124</v>
      </c>
      <c r="Q4" s="159" t="s">
        <v>177</v>
      </c>
      <c r="R4" s="159" t="s">
        <v>177</v>
      </c>
      <c r="U4" s="162" t="s">
        <v>200</v>
      </c>
      <c r="V4" s="162" t="s">
        <v>124</v>
      </c>
      <c r="W4" s="162" t="s">
        <v>177</v>
      </c>
      <c r="X4" s="162" t="s">
        <v>177</v>
      </c>
      <c r="Y4" s="162">
        <v>3.0332709892953513E-2</v>
      </c>
      <c r="AA4" s="162" t="s">
        <v>200</v>
      </c>
      <c r="AB4" s="162" t="s">
        <v>124</v>
      </c>
      <c r="AC4" s="162" t="s">
        <v>177</v>
      </c>
      <c r="AD4" s="162" t="s">
        <v>177</v>
      </c>
      <c r="AE4" s="162">
        <v>2.5147477396042624E-2</v>
      </c>
      <c r="AG4" s="220" t="s">
        <v>1094</v>
      </c>
      <c r="AH4" s="220"/>
      <c r="AI4" s="220"/>
      <c r="AJ4" s="220"/>
      <c r="AK4" s="220"/>
      <c r="AL4" s="220"/>
      <c r="AM4" s="220"/>
    </row>
    <row r="5" spans="1:39" ht="13.2" x14ac:dyDescent="0.25">
      <c r="A5" s="173" t="s">
        <v>176</v>
      </c>
      <c r="B5" s="174">
        <v>0</v>
      </c>
      <c r="C5" s="175">
        <v>0</v>
      </c>
      <c r="D5" s="176">
        <v>0</v>
      </c>
      <c r="E5" s="139" t="s">
        <v>1218</v>
      </c>
      <c r="F5" s="139">
        <v>1</v>
      </c>
      <c r="G5" s="139" t="s">
        <v>176</v>
      </c>
      <c r="H5" s="139" t="s">
        <v>0</v>
      </c>
      <c r="I5" s="139" t="s">
        <v>0</v>
      </c>
      <c r="J5" s="139" t="s">
        <v>177</v>
      </c>
      <c r="K5" s="139" t="s">
        <v>177</v>
      </c>
      <c r="L5" s="139"/>
      <c r="M5" s="159" t="s">
        <v>201</v>
      </c>
      <c r="N5" s="159">
        <v>9.5537932358594563E-2</v>
      </c>
      <c r="O5" s="159" t="s">
        <v>462</v>
      </c>
      <c r="P5" s="159" t="s">
        <v>124</v>
      </c>
      <c r="Q5" s="159" t="s">
        <v>177</v>
      </c>
      <c r="R5" s="159" t="s">
        <v>177</v>
      </c>
      <c r="U5" s="162" t="s">
        <v>201</v>
      </c>
      <c r="V5" s="162" t="s">
        <v>124</v>
      </c>
      <c r="W5" s="162" t="s">
        <v>177</v>
      </c>
      <c r="X5" s="162" t="s">
        <v>177</v>
      </c>
      <c r="Y5" s="162">
        <v>3.3725222604418389E-2</v>
      </c>
      <c r="AA5" s="162" t="s">
        <v>201</v>
      </c>
      <c r="AB5" s="162" t="s">
        <v>124</v>
      </c>
      <c r="AC5" s="162" t="s">
        <v>177</v>
      </c>
      <c r="AD5" s="162" t="s">
        <v>177</v>
      </c>
      <c r="AE5" s="162">
        <v>6.181270975417618E-2</v>
      </c>
      <c r="AG5" s="177" t="s">
        <v>303</v>
      </c>
      <c r="AH5" s="177" t="s">
        <v>304</v>
      </c>
      <c r="AI5" s="177" t="s">
        <v>305</v>
      </c>
      <c r="AJ5" s="177" t="s">
        <v>306</v>
      </c>
      <c r="AK5" s="177" t="s">
        <v>307</v>
      </c>
      <c r="AL5" s="177" t="s">
        <v>308</v>
      </c>
    </row>
    <row r="6" spans="1:39" ht="14.4" x14ac:dyDescent="0.3">
      <c r="A6" s="178" t="s">
        <v>195</v>
      </c>
      <c r="B6" s="179">
        <v>0</v>
      </c>
      <c r="C6" s="180">
        <v>0</v>
      </c>
      <c r="D6" s="181">
        <v>0</v>
      </c>
      <c r="E6" s="127" t="s">
        <v>1218</v>
      </c>
      <c r="F6" s="127">
        <v>10</v>
      </c>
      <c r="G6" s="127" t="s">
        <v>195</v>
      </c>
      <c r="H6" s="127" t="s">
        <v>462</v>
      </c>
      <c r="I6" s="127" t="s">
        <v>123</v>
      </c>
      <c r="J6" s="127" t="s">
        <v>185</v>
      </c>
      <c r="K6" s="139" t="s">
        <v>196</v>
      </c>
      <c r="L6" s="127"/>
      <c r="M6" s="159" t="s">
        <v>202</v>
      </c>
      <c r="N6" s="159">
        <v>0.10519866089827501</v>
      </c>
      <c r="O6" s="159" t="s">
        <v>462</v>
      </c>
      <c r="P6" s="159" t="s">
        <v>124</v>
      </c>
      <c r="Q6" s="159" t="s">
        <v>177</v>
      </c>
      <c r="R6" s="159" t="s">
        <v>177</v>
      </c>
      <c r="U6" s="162" t="s">
        <v>202</v>
      </c>
      <c r="V6" s="162" t="s">
        <v>124</v>
      </c>
      <c r="W6" s="162" t="s">
        <v>177</v>
      </c>
      <c r="X6" s="162" t="s">
        <v>177</v>
      </c>
      <c r="Y6" s="162">
        <v>3.5773594408259661E-2</v>
      </c>
      <c r="AA6" s="162" t="s">
        <v>202</v>
      </c>
      <c r="AB6" s="162" t="s">
        <v>124</v>
      </c>
      <c r="AC6" s="162" t="s">
        <v>177</v>
      </c>
      <c r="AD6" s="162" t="s">
        <v>177</v>
      </c>
      <c r="AE6" s="162">
        <v>6.9425066490015341E-2</v>
      </c>
      <c r="AG6" s="182">
        <v>3.7580000000000003E-8</v>
      </c>
      <c r="AH6" s="177">
        <v>26</v>
      </c>
      <c r="AI6" s="177">
        <f>0.05/AH6</f>
        <v>1.9230769230769232E-3</v>
      </c>
      <c r="AJ6" s="177" t="str">
        <f>IF(AG6&lt;AI6,"Y","N")</f>
        <v>Y</v>
      </c>
      <c r="AK6" s="20">
        <f>IF(AG6*AH6&lt;1,AG6*AH6,1)</f>
        <v>9.7708000000000001E-7</v>
      </c>
      <c r="AL6" s="177" t="s">
        <v>1260</v>
      </c>
      <c r="AM6" s="162" t="s">
        <v>310</v>
      </c>
    </row>
    <row r="7" spans="1:39" ht="14.4" x14ac:dyDescent="0.3">
      <c r="A7" s="178" t="s">
        <v>204</v>
      </c>
      <c r="B7" s="179">
        <v>8.5791977315295767E-3</v>
      </c>
      <c r="C7" s="180">
        <v>3.2103207837953972E-2</v>
      </c>
      <c r="D7" s="181">
        <v>4.0682405569483548E-2</v>
      </c>
      <c r="E7" s="139" t="s">
        <v>1219</v>
      </c>
      <c r="F7" s="139">
        <v>10</v>
      </c>
      <c r="G7" s="183" t="s">
        <v>204</v>
      </c>
      <c r="H7" s="139" t="s">
        <v>462</v>
      </c>
      <c r="I7" s="139" t="s">
        <v>124</v>
      </c>
      <c r="J7" s="139" t="s">
        <v>191</v>
      </c>
      <c r="K7" s="139" t="s">
        <v>196</v>
      </c>
      <c r="L7" s="139"/>
      <c r="M7" s="159" t="s">
        <v>204</v>
      </c>
      <c r="N7" s="159">
        <v>4.0682405569483548E-2</v>
      </c>
      <c r="O7" s="159" t="s">
        <v>462</v>
      </c>
      <c r="P7" s="159" t="s">
        <v>124</v>
      </c>
      <c r="Q7" s="159" t="s">
        <v>191</v>
      </c>
      <c r="R7" s="162" t="s">
        <v>196</v>
      </c>
      <c r="U7" s="162" t="s">
        <v>204</v>
      </c>
      <c r="V7" s="162" t="s">
        <v>124</v>
      </c>
      <c r="W7" s="162" t="s">
        <v>191</v>
      </c>
      <c r="X7" s="162" t="s">
        <v>196</v>
      </c>
      <c r="Y7" s="162">
        <v>8.5791977315295767E-3</v>
      </c>
      <c r="AA7" s="162" t="s">
        <v>204</v>
      </c>
      <c r="AB7" s="162" t="s">
        <v>124</v>
      </c>
      <c r="AC7" s="162" t="s">
        <v>191</v>
      </c>
      <c r="AD7" s="162" t="s">
        <v>196</v>
      </c>
      <c r="AE7" s="162">
        <v>3.2103207837953972E-2</v>
      </c>
      <c r="AG7" s="182">
        <v>4.1479999999999998E-8</v>
      </c>
      <c r="AH7" s="169">
        <v>25</v>
      </c>
      <c r="AI7" s="177">
        <f t="shared" ref="AI7:AI31" si="0">0.05/AH7</f>
        <v>2E-3</v>
      </c>
      <c r="AJ7" s="177" t="str">
        <f t="shared" ref="AJ7:AJ31" si="1">IF(AG7&lt;AI7,"Y","N")</f>
        <v>Y</v>
      </c>
      <c r="AK7" s="20">
        <f t="shared" ref="AK7:AK31" si="2">IF(AG7*AH7&lt;1,AG7*AH7,1)</f>
        <v>1.037E-6</v>
      </c>
      <c r="AL7" s="159" t="s">
        <v>1261</v>
      </c>
      <c r="AM7" s="162" t="s">
        <v>310</v>
      </c>
    </row>
    <row r="8" spans="1:39" ht="14.4" x14ac:dyDescent="0.3">
      <c r="A8" s="178" t="s">
        <v>179</v>
      </c>
      <c r="B8" s="179">
        <v>3.1445295687354734E-2</v>
      </c>
      <c r="C8" s="180">
        <v>0</v>
      </c>
      <c r="D8" s="181">
        <v>3.1445295687354734E-2</v>
      </c>
      <c r="E8" s="139" t="s">
        <v>1218</v>
      </c>
      <c r="F8" s="139">
        <v>11</v>
      </c>
      <c r="G8" s="139" t="s">
        <v>179</v>
      </c>
      <c r="H8" s="139" t="s">
        <v>0</v>
      </c>
      <c r="I8" s="139" t="s">
        <v>0</v>
      </c>
      <c r="J8" s="139" t="s">
        <v>177</v>
      </c>
      <c r="K8" s="139" t="s">
        <v>177</v>
      </c>
      <c r="L8" s="139"/>
      <c r="M8" s="159" t="s">
        <v>206</v>
      </c>
      <c r="N8" s="159">
        <v>8.7497241993782157E-2</v>
      </c>
      <c r="O8" s="159" t="s">
        <v>462</v>
      </c>
      <c r="P8" s="159" t="s">
        <v>124</v>
      </c>
      <c r="Q8" s="159" t="s">
        <v>191</v>
      </c>
      <c r="R8" s="162" t="s">
        <v>196</v>
      </c>
      <c r="U8" s="162" t="s">
        <v>206</v>
      </c>
      <c r="V8" s="162" t="s">
        <v>124</v>
      </c>
      <c r="W8" s="162" t="s">
        <v>191</v>
      </c>
      <c r="X8" s="162" t="s">
        <v>196</v>
      </c>
      <c r="Y8" s="162">
        <v>5.1739388218897869E-2</v>
      </c>
      <c r="AA8" s="162" t="s">
        <v>206</v>
      </c>
      <c r="AB8" s="162" t="s">
        <v>124</v>
      </c>
      <c r="AC8" s="162" t="s">
        <v>191</v>
      </c>
      <c r="AD8" s="162" t="s">
        <v>196</v>
      </c>
      <c r="AE8" s="162">
        <v>3.5757853774884288E-2</v>
      </c>
      <c r="AG8" s="48">
        <v>1.9999999999999999E-7</v>
      </c>
      <c r="AH8" s="177">
        <v>24</v>
      </c>
      <c r="AI8" s="177">
        <f t="shared" si="0"/>
        <v>2.0833333333333333E-3</v>
      </c>
      <c r="AJ8" s="177" t="str">
        <f t="shared" si="1"/>
        <v>Y</v>
      </c>
      <c r="AK8" s="20">
        <f t="shared" si="2"/>
        <v>4.7999999999999998E-6</v>
      </c>
      <c r="AL8" s="177" t="s">
        <v>737</v>
      </c>
      <c r="AM8" s="162" t="s">
        <v>310</v>
      </c>
    </row>
    <row r="9" spans="1:39" ht="14.4" x14ac:dyDescent="0.3">
      <c r="A9" s="178" t="s">
        <v>192</v>
      </c>
      <c r="B9" s="179">
        <v>0</v>
      </c>
      <c r="C9" s="180">
        <v>0</v>
      </c>
      <c r="D9" s="181">
        <v>0</v>
      </c>
      <c r="E9" s="139" t="s">
        <v>1219</v>
      </c>
      <c r="F9" s="139">
        <v>11</v>
      </c>
      <c r="G9" s="183" t="s">
        <v>192</v>
      </c>
      <c r="H9" s="139" t="s">
        <v>0</v>
      </c>
      <c r="I9" s="139" t="s">
        <v>122</v>
      </c>
      <c r="J9" s="139" t="s">
        <v>177</v>
      </c>
      <c r="K9" s="139" t="s">
        <v>177</v>
      </c>
      <c r="L9" s="139"/>
      <c r="M9" s="159" t="s">
        <v>208</v>
      </c>
      <c r="N9" s="159">
        <v>3.1264205105639285E-2</v>
      </c>
      <c r="O9" s="159" t="s">
        <v>462</v>
      </c>
      <c r="P9" s="159" t="s">
        <v>124</v>
      </c>
      <c r="Q9" s="159" t="s">
        <v>191</v>
      </c>
      <c r="R9" s="162" t="s">
        <v>196</v>
      </c>
      <c r="U9" s="162" t="s">
        <v>208</v>
      </c>
      <c r="V9" s="162" t="s">
        <v>124</v>
      </c>
      <c r="W9" s="162" t="s">
        <v>191</v>
      </c>
      <c r="X9" s="162" t="s">
        <v>196</v>
      </c>
      <c r="Y9" s="162">
        <v>5.1930108065572104E-3</v>
      </c>
      <c r="AA9" s="162" t="s">
        <v>208</v>
      </c>
      <c r="AB9" s="162" t="s">
        <v>124</v>
      </c>
      <c r="AC9" s="162" t="s">
        <v>191</v>
      </c>
      <c r="AD9" s="162" t="s">
        <v>196</v>
      </c>
      <c r="AE9" s="162">
        <v>2.6071194299082074E-2</v>
      </c>
      <c r="AG9" s="48">
        <v>2.914E-6</v>
      </c>
      <c r="AH9" s="169">
        <v>23</v>
      </c>
      <c r="AI9" s="177">
        <f t="shared" si="0"/>
        <v>2.1739130434782609E-3</v>
      </c>
      <c r="AJ9" s="177" t="str">
        <f t="shared" si="1"/>
        <v>Y</v>
      </c>
      <c r="AK9" s="20">
        <f t="shared" si="2"/>
        <v>6.7021999999999996E-5</v>
      </c>
      <c r="AL9" s="177" t="s">
        <v>1241</v>
      </c>
      <c r="AM9" s="162" t="s">
        <v>310</v>
      </c>
    </row>
    <row r="10" spans="1:39" ht="14.4" x14ac:dyDescent="0.3">
      <c r="A10" s="178" t="s">
        <v>178</v>
      </c>
      <c r="B10" s="179">
        <v>0</v>
      </c>
      <c r="C10" s="180">
        <v>0</v>
      </c>
      <c r="D10" s="181">
        <v>0</v>
      </c>
      <c r="E10" s="127" t="s">
        <v>1219</v>
      </c>
      <c r="F10" s="127">
        <v>11</v>
      </c>
      <c r="G10" s="127" t="s">
        <v>178</v>
      </c>
      <c r="H10" s="127" t="s">
        <v>462</v>
      </c>
      <c r="I10" s="127" t="s">
        <v>123</v>
      </c>
      <c r="J10" s="127" t="s">
        <v>177</v>
      </c>
      <c r="K10" s="139" t="s">
        <v>177</v>
      </c>
      <c r="L10" s="127"/>
      <c r="M10" s="159" t="s">
        <v>210</v>
      </c>
      <c r="N10" s="159">
        <v>3.8143333419921023E-2</v>
      </c>
      <c r="O10" s="159" t="s">
        <v>462</v>
      </c>
      <c r="P10" s="159" t="s">
        <v>124</v>
      </c>
      <c r="Q10" s="159" t="s">
        <v>191</v>
      </c>
      <c r="R10" s="162" t="s">
        <v>186</v>
      </c>
      <c r="U10" s="162" t="s">
        <v>210</v>
      </c>
      <c r="V10" s="162" t="s">
        <v>124</v>
      </c>
      <c r="W10" s="162" t="s">
        <v>191</v>
      </c>
      <c r="X10" s="162" t="s">
        <v>186</v>
      </c>
      <c r="Y10" s="162">
        <v>1.459237567836256E-2</v>
      </c>
      <c r="AA10" s="162" t="s">
        <v>210</v>
      </c>
      <c r="AB10" s="162" t="s">
        <v>124</v>
      </c>
      <c r="AC10" s="162" t="s">
        <v>191</v>
      </c>
      <c r="AD10" s="162" t="s">
        <v>186</v>
      </c>
      <c r="AE10" s="162">
        <v>2.3550957741558465E-2</v>
      </c>
      <c r="AG10" s="48">
        <v>3.1520000000000001E-6</v>
      </c>
      <c r="AH10" s="177">
        <v>22</v>
      </c>
      <c r="AI10" s="177">
        <f t="shared" si="0"/>
        <v>2.2727272727272731E-3</v>
      </c>
      <c r="AJ10" s="177" t="str">
        <f t="shared" si="1"/>
        <v>Y</v>
      </c>
      <c r="AK10" s="20">
        <f t="shared" si="2"/>
        <v>6.9344000000000006E-5</v>
      </c>
      <c r="AL10" s="177" t="s">
        <v>739</v>
      </c>
      <c r="AM10" s="162" t="s">
        <v>310</v>
      </c>
    </row>
    <row r="11" spans="1:39" ht="14.4" x14ac:dyDescent="0.3">
      <c r="A11" s="178" t="s">
        <v>211</v>
      </c>
      <c r="B11" s="179">
        <v>0</v>
      </c>
      <c r="C11" s="180">
        <v>0</v>
      </c>
      <c r="D11" s="181">
        <v>0</v>
      </c>
      <c r="E11" s="139" t="s">
        <v>1218</v>
      </c>
      <c r="F11" s="139">
        <v>11</v>
      </c>
      <c r="G11" s="139" t="s">
        <v>211</v>
      </c>
      <c r="H11" s="139" t="s">
        <v>0</v>
      </c>
      <c r="I11" s="139" t="s">
        <v>0</v>
      </c>
      <c r="J11" s="139" t="s">
        <v>185</v>
      </c>
      <c r="K11" s="139" t="s">
        <v>186</v>
      </c>
      <c r="L11" s="139"/>
      <c r="M11" s="159" t="s">
        <v>213</v>
      </c>
      <c r="N11" s="159">
        <v>4.2581087184316219E-2</v>
      </c>
      <c r="O11" s="159" t="s">
        <v>462</v>
      </c>
      <c r="P11" s="159" t="s">
        <v>124</v>
      </c>
      <c r="Q11" s="159" t="s">
        <v>185</v>
      </c>
      <c r="R11" s="162" t="s">
        <v>186</v>
      </c>
      <c r="U11" s="162" t="s">
        <v>213</v>
      </c>
      <c r="V11" s="162" t="s">
        <v>124</v>
      </c>
      <c r="W11" s="162" t="s">
        <v>185</v>
      </c>
      <c r="X11" s="162" t="s">
        <v>186</v>
      </c>
      <c r="Y11" s="162">
        <v>1.6129978565863044E-2</v>
      </c>
      <c r="AA11" s="162" t="s">
        <v>213</v>
      </c>
      <c r="AB11" s="162" t="s">
        <v>124</v>
      </c>
      <c r="AC11" s="162" t="s">
        <v>185</v>
      </c>
      <c r="AD11" s="162" t="s">
        <v>186</v>
      </c>
      <c r="AE11" s="162">
        <v>2.6451108618453172E-2</v>
      </c>
      <c r="AG11" s="48">
        <v>8.9150000000000002E-6</v>
      </c>
      <c r="AH11" s="169">
        <v>21</v>
      </c>
      <c r="AI11" s="177">
        <f t="shared" si="0"/>
        <v>2.3809523809523812E-3</v>
      </c>
      <c r="AJ11" s="177" t="str">
        <f t="shared" si="1"/>
        <v>Y</v>
      </c>
      <c r="AK11" s="20">
        <f t="shared" si="2"/>
        <v>1.8721500000000002E-4</v>
      </c>
      <c r="AL11" s="159" t="s">
        <v>1262</v>
      </c>
      <c r="AM11" s="162" t="s">
        <v>310</v>
      </c>
    </row>
    <row r="12" spans="1:39" ht="14.4" x14ac:dyDescent="0.3">
      <c r="A12" s="178" t="s">
        <v>205</v>
      </c>
      <c r="B12" s="179">
        <v>4.9769969227919986E-2</v>
      </c>
      <c r="C12" s="180">
        <v>5.3486861131141122E-2</v>
      </c>
      <c r="D12" s="181">
        <v>0.10325683035906111</v>
      </c>
      <c r="E12" s="139" t="s">
        <v>1219</v>
      </c>
      <c r="F12" s="139">
        <v>11</v>
      </c>
      <c r="G12" s="183" t="s">
        <v>205</v>
      </c>
      <c r="H12" s="139" t="s">
        <v>0</v>
      </c>
      <c r="I12" s="139" t="s">
        <v>122</v>
      </c>
      <c r="J12" s="139" t="s">
        <v>191</v>
      </c>
      <c r="K12" s="139" t="s">
        <v>196</v>
      </c>
      <c r="L12" s="139"/>
      <c r="M12" s="159" t="s">
        <v>216</v>
      </c>
      <c r="N12" s="159">
        <v>5.8221705501854473E-2</v>
      </c>
      <c r="O12" s="159" t="s">
        <v>462</v>
      </c>
      <c r="P12" s="159" t="s">
        <v>124</v>
      </c>
      <c r="Q12" s="159" t="s">
        <v>191</v>
      </c>
      <c r="R12" s="162" t="s">
        <v>186</v>
      </c>
      <c r="U12" s="162" t="s">
        <v>216</v>
      </c>
      <c r="V12" s="162" t="s">
        <v>124</v>
      </c>
      <c r="W12" s="162" t="s">
        <v>191</v>
      </c>
      <c r="X12" s="162" t="s">
        <v>186</v>
      </c>
      <c r="Y12" s="162">
        <v>2.8301427778817417E-2</v>
      </c>
      <c r="AA12" s="162" t="s">
        <v>216</v>
      </c>
      <c r="AB12" s="162" t="s">
        <v>124</v>
      </c>
      <c r="AC12" s="162" t="s">
        <v>191</v>
      </c>
      <c r="AD12" s="162" t="s">
        <v>186</v>
      </c>
      <c r="AE12" s="162">
        <v>2.9920277723037056E-2</v>
      </c>
      <c r="AG12" s="11">
        <v>9.5030000000000003E-5</v>
      </c>
      <c r="AH12" s="177">
        <v>20</v>
      </c>
      <c r="AI12" s="177">
        <f t="shared" si="0"/>
        <v>2.5000000000000001E-3</v>
      </c>
      <c r="AJ12" s="177" t="str">
        <f t="shared" si="1"/>
        <v>Y</v>
      </c>
      <c r="AK12" s="20">
        <f t="shared" si="2"/>
        <v>1.9006000000000001E-3</v>
      </c>
      <c r="AL12" s="162" t="s">
        <v>1254</v>
      </c>
      <c r="AM12" s="162" t="s">
        <v>310</v>
      </c>
    </row>
    <row r="13" spans="1:39" ht="14.4" x14ac:dyDescent="0.3">
      <c r="A13" s="178" t="s">
        <v>236</v>
      </c>
      <c r="B13" s="179">
        <v>1.2111459375178837E-3</v>
      </c>
      <c r="C13" s="180">
        <v>0</v>
      </c>
      <c r="D13" s="181">
        <v>1.2111459375178837E-3</v>
      </c>
      <c r="E13" s="139" t="s">
        <v>1218</v>
      </c>
      <c r="F13" s="139">
        <v>11</v>
      </c>
      <c r="G13" s="139" t="s">
        <v>236</v>
      </c>
      <c r="H13" s="139" t="s">
        <v>0</v>
      </c>
      <c r="I13" s="139" t="s">
        <v>0</v>
      </c>
      <c r="J13" s="139" t="s">
        <v>185</v>
      </c>
      <c r="K13" s="139" t="s">
        <v>196</v>
      </c>
      <c r="L13" s="139"/>
      <c r="M13" s="159" t="s">
        <v>219</v>
      </c>
      <c r="N13" s="159">
        <v>0.17713393443188616</v>
      </c>
      <c r="O13" s="159" t="s">
        <v>462</v>
      </c>
      <c r="P13" s="159" t="s">
        <v>124</v>
      </c>
      <c r="Q13" s="159" t="s">
        <v>185</v>
      </c>
      <c r="R13" s="162" t="s">
        <v>186</v>
      </c>
      <c r="U13" s="162" t="s">
        <v>219</v>
      </c>
      <c r="V13" s="162" t="s">
        <v>124</v>
      </c>
      <c r="W13" s="162" t="s">
        <v>185</v>
      </c>
      <c r="X13" s="162" t="s">
        <v>186</v>
      </c>
      <c r="Y13" s="162">
        <v>6.0108448178913983E-2</v>
      </c>
      <c r="AA13" s="162" t="s">
        <v>219</v>
      </c>
      <c r="AB13" s="162" t="s">
        <v>124</v>
      </c>
      <c r="AC13" s="162" t="s">
        <v>185</v>
      </c>
      <c r="AD13" s="162" t="s">
        <v>186</v>
      </c>
      <c r="AE13" s="162">
        <v>0.11702548625297218</v>
      </c>
      <c r="AG13" s="48">
        <v>9.5030000000000003E-5</v>
      </c>
      <c r="AH13" s="169">
        <v>19</v>
      </c>
      <c r="AI13" s="177">
        <f t="shared" si="0"/>
        <v>2.631578947368421E-3</v>
      </c>
      <c r="AJ13" s="177" t="str">
        <f t="shared" si="1"/>
        <v>Y</v>
      </c>
      <c r="AK13" s="20">
        <f t="shared" si="2"/>
        <v>1.80557E-3</v>
      </c>
      <c r="AL13" s="162" t="s">
        <v>1271</v>
      </c>
      <c r="AM13" s="162" t="s">
        <v>780</v>
      </c>
    </row>
    <row r="14" spans="1:39" ht="14.4" x14ac:dyDescent="0.3">
      <c r="A14" s="178" t="s">
        <v>194</v>
      </c>
      <c r="B14" s="179">
        <v>1.0415988542412603E-3</v>
      </c>
      <c r="C14" s="180">
        <v>0</v>
      </c>
      <c r="D14" s="181">
        <v>1.0415988542412603E-3</v>
      </c>
      <c r="E14" s="139" t="s">
        <v>1218</v>
      </c>
      <c r="F14" s="139">
        <v>12</v>
      </c>
      <c r="G14" s="139" t="s">
        <v>194</v>
      </c>
      <c r="H14" s="139" t="s">
        <v>0</v>
      </c>
      <c r="I14" s="139" t="s">
        <v>122</v>
      </c>
      <c r="J14" s="139" t="s">
        <v>177</v>
      </c>
      <c r="K14" s="139" t="s">
        <v>177</v>
      </c>
      <c r="L14" s="139"/>
      <c r="M14" s="159" t="s">
        <v>222</v>
      </c>
      <c r="N14" s="159">
        <v>0.10706151404731558</v>
      </c>
      <c r="O14" s="159" t="s">
        <v>462</v>
      </c>
      <c r="P14" s="159" t="s">
        <v>124</v>
      </c>
      <c r="Q14" s="159" t="s">
        <v>185</v>
      </c>
      <c r="R14" s="162" t="s">
        <v>186</v>
      </c>
      <c r="U14" s="162" t="s">
        <v>222</v>
      </c>
      <c r="V14" s="162" t="s">
        <v>124</v>
      </c>
      <c r="W14" s="162" t="s">
        <v>185</v>
      </c>
      <c r="X14" s="162" t="s">
        <v>186</v>
      </c>
      <c r="Y14" s="162">
        <v>4.1043702878263977E-2</v>
      </c>
      <c r="AA14" s="162" t="s">
        <v>222</v>
      </c>
      <c r="AB14" s="162" t="s">
        <v>124</v>
      </c>
      <c r="AC14" s="162" t="s">
        <v>185</v>
      </c>
      <c r="AD14" s="162" t="s">
        <v>186</v>
      </c>
      <c r="AE14" s="162">
        <v>6.6017811169051602E-2</v>
      </c>
      <c r="AG14" s="48">
        <v>9.5030000000000003E-5</v>
      </c>
      <c r="AH14" s="177">
        <v>18</v>
      </c>
      <c r="AI14" s="177">
        <f t="shared" si="0"/>
        <v>2.7777777777777779E-3</v>
      </c>
      <c r="AJ14" s="177" t="str">
        <f t="shared" si="1"/>
        <v>Y</v>
      </c>
      <c r="AK14" s="20">
        <f t="shared" si="2"/>
        <v>1.71054E-3</v>
      </c>
      <c r="AL14" s="162" t="s">
        <v>1272</v>
      </c>
      <c r="AM14" s="162" t="s">
        <v>780</v>
      </c>
    </row>
    <row r="15" spans="1:39" ht="14.4" x14ac:dyDescent="0.3">
      <c r="A15" s="178" t="s">
        <v>180</v>
      </c>
      <c r="B15" s="179">
        <v>0</v>
      </c>
      <c r="C15" s="180">
        <v>0</v>
      </c>
      <c r="D15" s="181">
        <v>0</v>
      </c>
      <c r="E15" s="127" t="s">
        <v>1219</v>
      </c>
      <c r="F15" s="127">
        <v>12</v>
      </c>
      <c r="G15" s="127" t="s">
        <v>180</v>
      </c>
      <c r="H15" s="127" t="s">
        <v>462</v>
      </c>
      <c r="I15" s="127" t="s">
        <v>123</v>
      </c>
      <c r="J15" s="127" t="s">
        <v>177</v>
      </c>
      <c r="K15" s="139" t="s">
        <v>177</v>
      </c>
      <c r="L15" s="127"/>
      <c r="M15" s="159" t="s">
        <v>192</v>
      </c>
      <c r="N15" s="159">
        <v>0</v>
      </c>
      <c r="O15" s="159" t="s">
        <v>0</v>
      </c>
      <c r="P15" s="159" t="s">
        <v>122</v>
      </c>
      <c r="Q15" s="159" t="s">
        <v>177</v>
      </c>
      <c r="R15" s="159" t="s">
        <v>177</v>
      </c>
      <c r="U15" s="162" t="s">
        <v>192</v>
      </c>
      <c r="V15" s="162" t="s">
        <v>122</v>
      </c>
      <c r="W15" s="162" t="s">
        <v>177</v>
      </c>
      <c r="X15" s="162" t="s">
        <v>177</v>
      </c>
      <c r="Y15" s="162">
        <v>0</v>
      </c>
      <c r="AA15" s="162" t="s">
        <v>192</v>
      </c>
      <c r="AB15" s="162" t="s">
        <v>122</v>
      </c>
      <c r="AC15" s="162" t="s">
        <v>177</v>
      </c>
      <c r="AD15" s="162" t="s">
        <v>177</v>
      </c>
      <c r="AE15" s="162">
        <v>0</v>
      </c>
      <c r="AG15" s="11">
        <v>3.7790000000000002E-4</v>
      </c>
      <c r="AH15" s="169">
        <v>17</v>
      </c>
      <c r="AI15" s="177">
        <f t="shared" si="0"/>
        <v>2.9411764705882353E-3</v>
      </c>
      <c r="AJ15" s="177" t="str">
        <f t="shared" si="1"/>
        <v>Y</v>
      </c>
      <c r="AK15" s="20">
        <f t="shared" si="2"/>
        <v>6.4243000000000008E-3</v>
      </c>
      <c r="AL15" s="169" t="s">
        <v>1263</v>
      </c>
      <c r="AM15" s="162" t="s">
        <v>780</v>
      </c>
    </row>
    <row r="16" spans="1:39" ht="14.4" x14ac:dyDescent="0.3">
      <c r="A16" s="178" t="s">
        <v>214</v>
      </c>
      <c r="B16" s="179">
        <v>3.98592193630348E-3</v>
      </c>
      <c r="C16" s="180">
        <v>0</v>
      </c>
      <c r="D16" s="181">
        <v>3.98592193630348E-3</v>
      </c>
      <c r="E16" s="139" t="s">
        <v>1218</v>
      </c>
      <c r="F16" s="139">
        <v>12</v>
      </c>
      <c r="G16" s="139" t="s">
        <v>214</v>
      </c>
      <c r="H16" s="139" t="s">
        <v>0</v>
      </c>
      <c r="I16" s="139" t="s">
        <v>0</v>
      </c>
      <c r="J16" s="139" t="s">
        <v>185</v>
      </c>
      <c r="K16" s="139" t="s">
        <v>186</v>
      </c>
      <c r="L16" s="139"/>
      <c r="M16" s="159" t="s">
        <v>194</v>
      </c>
      <c r="N16" s="159">
        <v>1.0415988542412603E-3</v>
      </c>
      <c r="O16" s="159" t="s">
        <v>0</v>
      </c>
      <c r="P16" s="159" t="s">
        <v>122</v>
      </c>
      <c r="Q16" s="159" t="s">
        <v>177</v>
      </c>
      <c r="R16" s="159" t="s">
        <v>177</v>
      </c>
      <c r="U16" s="162" t="s">
        <v>194</v>
      </c>
      <c r="V16" s="162" t="s">
        <v>122</v>
      </c>
      <c r="W16" s="162" t="s">
        <v>177</v>
      </c>
      <c r="X16" s="162" t="s">
        <v>177</v>
      </c>
      <c r="Y16" s="162">
        <v>1.0415988542412603E-3</v>
      </c>
      <c r="AA16" s="162" t="s">
        <v>194</v>
      </c>
      <c r="AB16" s="162" t="s">
        <v>122</v>
      </c>
      <c r="AC16" s="162" t="s">
        <v>177</v>
      </c>
      <c r="AD16" s="162" t="s">
        <v>177</v>
      </c>
      <c r="AE16" s="162">
        <v>0</v>
      </c>
      <c r="AG16" s="11">
        <v>5.1389999999999997E-4</v>
      </c>
      <c r="AH16" s="177">
        <v>16</v>
      </c>
      <c r="AI16" s="177">
        <f t="shared" si="0"/>
        <v>3.1250000000000002E-3</v>
      </c>
      <c r="AJ16" s="177" t="str">
        <f t="shared" si="1"/>
        <v>Y</v>
      </c>
      <c r="AK16" s="20">
        <f t="shared" si="2"/>
        <v>8.2223999999999995E-3</v>
      </c>
      <c r="AL16" s="162" t="s">
        <v>1250</v>
      </c>
      <c r="AM16" s="162" t="s">
        <v>780</v>
      </c>
    </row>
    <row r="17" spans="1:39" ht="14.4" x14ac:dyDescent="0.3">
      <c r="A17" s="178" t="s">
        <v>217</v>
      </c>
      <c r="B17" s="179">
        <v>0</v>
      </c>
      <c r="C17" s="180">
        <v>0</v>
      </c>
      <c r="D17" s="181">
        <v>0</v>
      </c>
      <c r="E17" s="139" t="s">
        <v>1218</v>
      </c>
      <c r="F17" s="139">
        <v>12</v>
      </c>
      <c r="G17" s="139" t="s">
        <v>217</v>
      </c>
      <c r="H17" s="139" t="s">
        <v>0</v>
      </c>
      <c r="I17" s="139" t="s">
        <v>0</v>
      </c>
      <c r="J17" s="139" t="s">
        <v>191</v>
      </c>
      <c r="K17" s="139" t="s">
        <v>186</v>
      </c>
      <c r="L17" s="139"/>
      <c r="M17" s="159" t="s">
        <v>197</v>
      </c>
      <c r="N17" s="159">
        <v>0</v>
      </c>
      <c r="O17" s="159" t="s">
        <v>0</v>
      </c>
      <c r="P17" s="159" t="s">
        <v>122</v>
      </c>
      <c r="Q17" s="159" t="s">
        <v>177</v>
      </c>
      <c r="R17" s="159" t="s">
        <v>177</v>
      </c>
      <c r="U17" s="162" t="s">
        <v>197</v>
      </c>
      <c r="V17" s="162" t="s">
        <v>122</v>
      </c>
      <c r="W17" s="162" t="s">
        <v>177</v>
      </c>
      <c r="X17" s="162" t="s">
        <v>177</v>
      </c>
      <c r="Y17" s="162">
        <v>0</v>
      </c>
      <c r="AA17" s="162" t="s">
        <v>197</v>
      </c>
      <c r="AB17" s="162" t="s">
        <v>122</v>
      </c>
      <c r="AC17" s="162" t="s">
        <v>177</v>
      </c>
      <c r="AD17" s="162" t="s">
        <v>177</v>
      </c>
      <c r="AE17" s="162">
        <v>0</v>
      </c>
      <c r="AG17" s="11">
        <v>1.0169999999999999E-3</v>
      </c>
      <c r="AH17" s="169">
        <v>15</v>
      </c>
      <c r="AI17" s="177">
        <f t="shared" si="0"/>
        <v>3.3333333333333335E-3</v>
      </c>
      <c r="AJ17" s="177" t="str">
        <f t="shared" si="1"/>
        <v>Y</v>
      </c>
      <c r="AK17" s="20">
        <f t="shared" si="2"/>
        <v>1.5254999999999998E-2</v>
      </c>
      <c r="AL17" s="162" t="s">
        <v>1267</v>
      </c>
      <c r="AM17" s="162" t="s">
        <v>328</v>
      </c>
    </row>
    <row r="18" spans="1:39" ht="14.4" x14ac:dyDescent="0.3">
      <c r="A18" s="178" t="s">
        <v>221</v>
      </c>
      <c r="B18" s="179">
        <v>3.7161034537380025E-2</v>
      </c>
      <c r="C18" s="180">
        <v>0</v>
      </c>
      <c r="D18" s="181">
        <v>3.7161034537380025E-2</v>
      </c>
      <c r="E18" s="139" t="s">
        <v>1219</v>
      </c>
      <c r="F18" s="139">
        <v>12</v>
      </c>
      <c r="G18" s="183" t="s">
        <v>221</v>
      </c>
      <c r="H18" s="139" t="s">
        <v>0</v>
      </c>
      <c r="I18" s="139" t="s">
        <v>122</v>
      </c>
      <c r="J18" s="139" t="s">
        <v>191</v>
      </c>
      <c r="K18" s="139" t="s">
        <v>186</v>
      </c>
      <c r="L18" s="139"/>
      <c r="M18" s="159" t="s">
        <v>199</v>
      </c>
      <c r="N18" s="159">
        <v>0.17227387570366215</v>
      </c>
      <c r="O18" s="159" t="s">
        <v>0</v>
      </c>
      <c r="P18" s="159" t="s">
        <v>122</v>
      </c>
      <c r="Q18" s="159" t="s">
        <v>177</v>
      </c>
      <c r="R18" s="159" t="s">
        <v>177</v>
      </c>
      <c r="U18" s="162" t="s">
        <v>199</v>
      </c>
      <c r="V18" s="162" t="s">
        <v>122</v>
      </c>
      <c r="W18" s="162" t="s">
        <v>177</v>
      </c>
      <c r="X18" s="162" t="s">
        <v>177</v>
      </c>
      <c r="Y18" s="162">
        <v>6.2371759700039255E-2</v>
      </c>
      <c r="AA18" s="162" t="s">
        <v>199</v>
      </c>
      <c r="AB18" s="162" t="s">
        <v>122</v>
      </c>
      <c r="AC18" s="162" t="s">
        <v>177</v>
      </c>
      <c r="AD18" s="162" t="s">
        <v>177</v>
      </c>
      <c r="AE18" s="162">
        <v>0.1099021160036229</v>
      </c>
      <c r="AG18" s="20">
        <v>2.6519999999999998E-3</v>
      </c>
      <c r="AH18" s="177">
        <v>14</v>
      </c>
      <c r="AI18" s="177">
        <f t="shared" si="0"/>
        <v>3.5714285714285718E-3</v>
      </c>
      <c r="AJ18" s="177" t="str">
        <f t="shared" si="1"/>
        <v>Y</v>
      </c>
      <c r="AK18" s="20">
        <f t="shared" si="2"/>
        <v>3.7127999999999994E-2</v>
      </c>
      <c r="AL18" s="177" t="s">
        <v>1248</v>
      </c>
      <c r="AM18" s="162" t="s">
        <v>328</v>
      </c>
    </row>
    <row r="19" spans="1:39" ht="14.4" x14ac:dyDescent="0.3">
      <c r="A19" s="178" t="s">
        <v>224</v>
      </c>
      <c r="B19" s="179">
        <v>4.1964398214020772E-3</v>
      </c>
      <c r="C19" s="180">
        <v>9.9180831514964832E-3</v>
      </c>
      <c r="D19" s="181">
        <v>1.4114522972898561E-2</v>
      </c>
      <c r="E19" s="139" t="s">
        <v>1218</v>
      </c>
      <c r="F19" s="139">
        <v>12</v>
      </c>
      <c r="G19" s="139" t="s">
        <v>224</v>
      </c>
      <c r="H19" s="139" t="s">
        <v>0</v>
      </c>
      <c r="I19" s="139" t="s">
        <v>122</v>
      </c>
      <c r="J19" s="139" t="s">
        <v>185</v>
      </c>
      <c r="K19" s="139" t="s">
        <v>186</v>
      </c>
      <c r="L19" s="139"/>
      <c r="M19" s="159" t="s">
        <v>205</v>
      </c>
      <c r="N19" s="159">
        <v>0.10325683035906111</v>
      </c>
      <c r="O19" s="159" t="s">
        <v>0</v>
      </c>
      <c r="P19" s="159" t="s">
        <v>122</v>
      </c>
      <c r="Q19" s="159" t="s">
        <v>191</v>
      </c>
      <c r="R19" s="162" t="s">
        <v>196</v>
      </c>
      <c r="U19" s="162" t="s">
        <v>205</v>
      </c>
      <c r="V19" s="162" t="s">
        <v>122</v>
      </c>
      <c r="W19" s="162" t="s">
        <v>191</v>
      </c>
      <c r="X19" s="162" t="s">
        <v>196</v>
      </c>
      <c r="Y19" s="162">
        <v>4.9769969227919986E-2</v>
      </c>
      <c r="AA19" s="162" t="s">
        <v>205</v>
      </c>
      <c r="AB19" s="162" t="s">
        <v>122</v>
      </c>
      <c r="AC19" s="162" t="s">
        <v>191</v>
      </c>
      <c r="AD19" s="162" t="s">
        <v>196</v>
      </c>
      <c r="AE19" s="162">
        <v>5.3486861131141122E-2</v>
      </c>
      <c r="AG19" s="184">
        <v>1.098E-2</v>
      </c>
      <c r="AH19" s="169">
        <v>13</v>
      </c>
      <c r="AI19" s="177">
        <f t="shared" si="0"/>
        <v>3.8461538461538464E-3</v>
      </c>
      <c r="AJ19" s="177" t="str">
        <f t="shared" si="1"/>
        <v>N</v>
      </c>
      <c r="AK19" s="22">
        <f t="shared" si="2"/>
        <v>0.14274000000000001</v>
      </c>
      <c r="AL19" s="162" t="s">
        <v>1269</v>
      </c>
    </row>
    <row r="20" spans="1:39" ht="14.4" x14ac:dyDescent="0.3">
      <c r="A20" s="178" t="s">
        <v>181</v>
      </c>
      <c r="B20" s="179">
        <v>0</v>
      </c>
      <c r="C20" s="180">
        <v>0</v>
      </c>
      <c r="D20" s="181">
        <v>0</v>
      </c>
      <c r="E20" s="139" t="s">
        <v>1219</v>
      </c>
      <c r="F20" s="139">
        <v>13</v>
      </c>
      <c r="G20" s="183" t="s">
        <v>181</v>
      </c>
      <c r="H20" s="139" t="s">
        <v>0</v>
      </c>
      <c r="I20" s="139" t="s">
        <v>0</v>
      </c>
      <c r="J20" s="139" t="s">
        <v>177</v>
      </c>
      <c r="K20" s="139" t="s">
        <v>177</v>
      </c>
      <c r="L20" s="139"/>
      <c r="M20" s="159" t="s">
        <v>207</v>
      </c>
      <c r="N20" s="159">
        <v>2.0173838559032799E-2</v>
      </c>
      <c r="O20" s="159" t="s">
        <v>0</v>
      </c>
      <c r="P20" s="159" t="s">
        <v>122</v>
      </c>
      <c r="Q20" s="159" t="s">
        <v>191</v>
      </c>
      <c r="R20" s="162" t="s">
        <v>196</v>
      </c>
      <c r="U20" s="162" t="s">
        <v>207</v>
      </c>
      <c r="V20" s="162" t="s">
        <v>122</v>
      </c>
      <c r="W20" s="162" t="s">
        <v>191</v>
      </c>
      <c r="X20" s="162" t="s">
        <v>196</v>
      </c>
      <c r="Y20" s="162">
        <v>2.0173838559032799E-2</v>
      </c>
      <c r="AA20" s="162" t="s">
        <v>207</v>
      </c>
      <c r="AB20" s="162" t="s">
        <v>122</v>
      </c>
      <c r="AC20" s="162" t="s">
        <v>191</v>
      </c>
      <c r="AD20" s="162" t="s">
        <v>196</v>
      </c>
      <c r="AE20" s="162">
        <v>0</v>
      </c>
      <c r="AG20" s="20">
        <v>1.406E-2</v>
      </c>
      <c r="AH20" s="177">
        <v>12</v>
      </c>
      <c r="AI20" s="177">
        <f t="shared" si="0"/>
        <v>4.1666666666666666E-3</v>
      </c>
      <c r="AJ20" s="177" t="str">
        <f t="shared" si="1"/>
        <v>N</v>
      </c>
      <c r="AK20" s="22">
        <f t="shared" si="2"/>
        <v>0.16871999999999998</v>
      </c>
      <c r="AL20" s="162" t="s">
        <v>1257</v>
      </c>
    </row>
    <row r="21" spans="1:39" ht="14.4" x14ac:dyDescent="0.3">
      <c r="A21" s="178" t="s">
        <v>226</v>
      </c>
      <c r="B21" s="179">
        <v>1.6711244644705746E-3</v>
      </c>
      <c r="C21" s="180">
        <v>4.9798671384849958E-3</v>
      </c>
      <c r="D21" s="181">
        <v>6.6509916029555702E-3</v>
      </c>
      <c r="E21" s="139" t="s">
        <v>1218</v>
      </c>
      <c r="F21" s="139">
        <v>13</v>
      </c>
      <c r="G21" s="139" t="s">
        <v>226</v>
      </c>
      <c r="H21" s="139" t="s">
        <v>0</v>
      </c>
      <c r="I21" s="139" t="s">
        <v>122</v>
      </c>
      <c r="J21" s="139" t="s">
        <v>185</v>
      </c>
      <c r="K21" s="139" t="s">
        <v>186</v>
      </c>
      <c r="L21" s="139"/>
      <c r="M21" s="159" t="s">
        <v>209</v>
      </c>
      <c r="N21" s="159">
        <v>0</v>
      </c>
      <c r="O21" s="159" t="s">
        <v>0</v>
      </c>
      <c r="P21" s="159" t="s">
        <v>122</v>
      </c>
      <c r="Q21" s="159" t="s">
        <v>191</v>
      </c>
      <c r="R21" s="162" t="s">
        <v>196</v>
      </c>
      <c r="U21" s="162" t="s">
        <v>209</v>
      </c>
      <c r="V21" s="162" t="s">
        <v>122</v>
      </c>
      <c r="W21" s="162" t="s">
        <v>191</v>
      </c>
      <c r="X21" s="162" t="s">
        <v>196</v>
      </c>
      <c r="Y21" s="162">
        <v>0</v>
      </c>
      <c r="AA21" s="162" t="s">
        <v>209</v>
      </c>
      <c r="AB21" s="162" t="s">
        <v>122</v>
      </c>
      <c r="AC21" s="162" t="s">
        <v>191</v>
      </c>
      <c r="AD21" s="162" t="s">
        <v>196</v>
      </c>
      <c r="AE21" s="162">
        <v>0</v>
      </c>
      <c r="AG21" s="20">
        <v>1.762E-2</v>
      </c>
      <c r="AH21" s="169">
        <v>11</v>
      </c>
      <c r="AI21" s="177">
        <f t="shared" si="0"/>
        <v>4.5454545454545461E-3</v>
      </c>
      <c r="AJ21" s="177" t="str">
        <f t="shared" si="1"/>
        <v>N</v>
      </c>
      <c r="AK21" s="22">
        <f t="shared" si="2"/>
        <v>0.19381999999999999</v>
      </c>
      <c r="AL21" s="169" t="s">
        <v>1264</v>
      </c>
    </row>
    <row r="22" spans="1:39" ht="14.4" x14ac:dyDescent="0.3">
      <c r="A22" s="178" t="s">
        <v>197</v>
      </c>
      <c r="B22" s="179">
        <v>0</v>
      </c>
      <c r="C22" s="180">
        <v>0</v>
      </c>
      <c r="D22" s="181">
        <v>0</v>
      </c>
      <c r="E22" s="139" t="s">
        <v>1218</v>
      </c>
      <c r="F22" s="139">
        <v>14</v>
      </c>
      <c r="G22" s="139" t="s">
        <v>197</v>
      </c>
      <c r="H22" s="139" t="s">
        <v>0</v>
      </c>
      <c r="I22" s="139" t="s">
        <v>122</v>
      </c>
      <c r="J22" s="139" t="s">
        <v>177</v>
      </c>
      <c r="K22" s="139" t="s">
        <v>177</v>
      </c>
      <c r="L22" s="139"/>
      <c r="M22" s="159" t="s">
        <v>212</v>
      </c>
      <c r="N22" s="159">
        <v>9.515847953343844E-4</v>
      </c>
      <c r="O22" s="159" t="s">
        <v>0</v>
      </c>
      <c r="P22" s="159" t="s">
        <v>122</v>
      </c>
      <c r="Q22" s="159" t="s">
        <v>191</v>
      </c>
      <c r="R22" s="162" t="s">
        <v>196</v>
      </c>
      <c r="U22" s="162" t="s">
        <v>212</v>
      </c>
      <c r="V22" s="162" t="s">
        <v>122</v>
      </c>
      <c r="W22" s="162" t="s">
        <v>191</v>
      </c>
      <c r="X22" s="162" t="s">
        <v>196</v>
      </c>
      <c r="Y22" s="162">
        <v>9.515847953343844E-4</v>
      </c>
      <c r="AA22" s="162" t="s">
        <v>212</v>
      </c>
      <c r="AB22" s="162" t="s">
        <v>122</v>
      </c>
      <c r="AC22" s="162" t="s">
        <v>191</v>
      </c>
      <c r="AD22" s="162" t="s">
        <v>196</v>
      </c>
      <c r="AE22" s="162">
        <v>0</v>
      </c>
      <c r="AG22" s="184">
        <v>1.7680000000000001E-2</v>
      </c>
      <c r="AH22" s="177">
        <v>10</v>
      </c>
      <c r="AI22" s="177">
        <f t="shared" si="0"/>
        <v>5.0000000000000001E-3</v>
      </c>
      <c r="AJ22" s="177" t="str">
        <f t="shared" si="1"/>
        <v>N</v>
      </c>
      <c r="AK22" s="22">
        <f t="shared" si="2"/>
        <v>0.17680000000000001</v>
      </c>
      <c r="AL22" s="162" t="s">
        <v>1268</v>
      </c>
    </row>
    <row r="23" spans="1:39" ht="14.4" x14ac:dyDescent="0.3">
      <c r="A23" s="178" t="s">
        <v>182</v>
      </c>
      <c r="B23" s="179">
        <v>0</v>
      </c>
      <c r="C23" s="180">
        <v>0</v>
      </c>
      <c r="D23" s="181">
        <v>0</v>
      </c>
      <c r="E23" s="127" t="s">
        <v>1220</v>
      </c>
      <c r="F23" s="127">
        <v>14</v>
      </c>
      <c r="G23" s="127" t="s">
        <v>182</v>
      </c>
      <c r="H23" s="127" t="s">
        <v>462</v>
      </c>
      <c r="I23" s="127" t="s">
        <v>123</v>
      </c>
      <c r="J23" s="127" t="s">
        <v>203</v>
      </c>
      <c r="K23" s="139" t="s">
        <v>177</v>
      </c>
      <c r="L23" s="127"/>
      <c r="M23" s="159" t="s">
        <v>215</v>
      </c>
      <c r="N23" s="159">
        <v>5.3534289101160107E-2</v>
      </c>
      <c r="O23" s="159" t="s">
        <v>0</v>
      </c>
      <c r="P23" s="159" t="s">
        <v>122</v>
      </c>
      <c r="Q23" s="159" t="s">
        <v>191</v>
      </c>
      <c r="R23" s="162" t="s">
        <v>196</v>
      </c>
      <c r="U23" s="162" t="s">
        <v>215</v>
      </c>
      <c r="V23" s="162" t="s">
        <v>122</v>
      </c>
      <c r="W23" s="162" t="s">
        <v>191</v>
      </c>
      <c r="X23" s="162" t="s">
        <v>196</v>
      </c>
      <c r="Y23" s="162">
        <v>1.7737981240904133E-2</v>
      </c>
      <c r="AA23" s="162" t="s">
        <v>215</v>
      </c>
      <c r="AB23" s="162" t="s">
        <v>122</v>
      </c>
      <c r="AC23" s="162" t="s">
        <v>191</v>
      </c>
      <c r="AD23" s="162" t="s">
        <v>196</v>
      </c>
      <c r="AE23" s="162">
        <v>3.579630786025597E-2</v>
      </c>
      <c r="AG23" s="11">
        <v>1.9689999999999999E-2</v>
      </c>
      <c r="AH23" s="169">
        <v>9</v>
      </c>
      <c r="AI23" s="177">
        <f t="shared" si="0"/>
        <v>5.5555555555555558E-3</v>
      </c>
      <c r="AJ23" s="177" t="str">
        <f t="shared" si="1"/>
        <v>N</v>
      </c>
      <c r="AK23" s="22">
        <f t="shared" si="2"/>
        <v>0.17720999999999998</v>
      </c>
      <c r="AL23" s="162" t="s">
        <v>1266</v>
      </c>
    </row>
    <row r="24" spans="1:39" ht="14.4" x14ac:dyDescent="0.3">
      <c r="A24" s="178" t="s">
        <v>220</v>
      </c>
      <c r="B24" s="179">
        <v>0</v>
      </c>
      <c r="C24" s="180">
        <v>0</v>
      </c>
      <c r="D24" s="181">
        <v>0</v>
      </c>
      <c r="E24" s="139" t="s">
        <v>1219</v>
      </c>
      <c r="F24" s="139">
        <v>14</v>
      </c>
      <c r="G24" s="183" t="s">
        <v>220</v>
      </c>
      <c r="H24" s="139" t="s">
        <v>0</v>
      </c>
      <c r="I24" s="139" t="s">
        <v>0</v>
      </c>
      <c r="J24" s="139" t="s">
        <v>185</v>
      </c>
      <c r="K24" s="139" t="s">
        <v>186</v>
      </c>
      <c r="L24" s="139"/>
      <c r="M24" s="159" t="s">
        <v>218</v>
      </c>
      <c r="N24" s="159">
        <v>5.1115984359196062E-3</v>
      </c>
      <c r="O24" s="159" t="s">
        <v>0</v>
      </c>
      <c r="P24" s="159" t="s">
        <v>122</v>
      </c>
      <c r="Q24" s="159" t="s">
        <v>191</v>
      </c>
      <c r="R24" s="162" t="s">
        <v>196</v>
      </c>
      <c r="U24" s="162" t="s">
        <v>218</v>
      </c>
      <c r="V24" s="162" t="s">
        <v>122</v>
      </c>
      <c r="W24" s="162" t="s">
        <v>191</v>
      </c>
      <c r="X24" s="162" t="s">
        <v>196</v>
      </c>
      <c r="Y24" s="162">
        <v>0</v>
      </c>
      <c r="AA24" s="162" t="s">
        <v>218</v>
      </c>
      <c r="AB24" s="162" t="s">
        <v>122</v>
      </c>
      <c r="AC24" s="162" t="s">
        <v>191</v>
      </c>
      <c r="AD24" s="162" t="s">
        <v>196</v>
      </c>
      <c r="AE24" s="162">
        <v>5.1115984359196062E-3</v>
      </c>
      <c r="AG24" s="184">
        <v>1.9689999999999999E-2</v>
      </c>
      <c r="AH24" s="177">
        <v>8</v>
      </c>
      <c r="AI24" s="177">
        <f t="shared" si="0"/>
        <v>6.2500000000000003E-3</v>
      </c>
      <c r="AJ24" s="177" t="str">
        <f t="shared" si="1"/>
        <v>N</v>
      </c>
      <c r="AK24" s="22">
        <f t="shared" si="2"/>
        <v>0.15751999999999999</v>
      </c>
      <c r="AL24" s="162" t="s">
        <v>1265</v>
      </c>
    </row>
    <row r="25" spans="1:39" ht="14.4" x14ac:dyDescent="0.3">
      <c r="A25" s="178" t="s">
        <v>228</v>
      </c>
      <c r="B25" s="179">
        <v>0</v>
      </c>
      <c r="C25" s="180">
        <v>0</v>
      </c>
      <c r="D25" s="181">
        <v>0</v>
      </c>
      <c r="E25" s="139" t="s">
        <v>1218</v>
      </c>
      <c r="F25" s="139">
        <v>14</v>
      </c>
      <c r="G25" s="139" t="s">
        <v>228</v>
      </c>
      <c r="H25" s="139" t="s">
        <v>0</v>
      </c>
      <c r="I25" s="139" t="s">
        <v>122</v>
      </c>
      <c r="J25" s="139" t="s">
        <v>191</v>
      </c>
      <c r="K25" s="139" t="s">
        <v>186</v>
      </c>
      <c r="L25" s="139"/>
      <c r="M25" s="159" t="s">
        <v>221</v>
      </c>
      <c r="N25" s="159">
        <v>3.7161034537380025E-2</v>
      </c>
      <c r="O25" s="159" t="s">
        <v>0</v>
      </c>
      <c r="P25" s="159" t="s">
        <v>122</v>
      </c>
      <c r="Q25" s="159" t="s">
        <v>191</v>
      </c>
      <c r="R25" s="162" t="s">
        <v>186</v>
      </c>
      <c r="U25" s="162" t="s">
        <v>221</v>
      </c>
      <c r="V25" s="162" t="s">
        <v>122</v>
      </c>
      <c r="W25" s="162" t="s">
        <v>191</v>
      </c>
      <c r="X25" s="162" t="s">
        <v>186</v>
      </c>
      <c r="Y25" s="162">
        <v>3.7161034537380025E-2</v>
      </c>
      <c r="AA25" s="162" t="s">
        <v>221</v>
      </c>
      <c r="AB25" s="162" t="s">
        <v>122</v>
      </c>
      <c r="AC25" s="162" t="s">
        <v>191</v>
      </c>
      <c r="AD25" s="162" t="s">
        <v>186</v>
      </c>
      <c r="AE25" s="162">
        <v>0</v>
      </c>
      <c r="AG25" s="185">
        <v>0.1105</v>
      </c>
      <c r="AH25" s="169">
        <v>7</v>
      </c>
      <c r="AI25" s="177">
        <f t="shared" si="0"/>
        <v>7.1428571428571435E-3</v>
      </c>
      <c r="AJ25" s="177" t="str">
        <f t="shared" si="1"/>
        <v>N</v>
      </c>
      <c r="AK25" s="22">
        <f t="shared" si="2"/>
        <v>0.77349999999999997</v>
      </c>
      <c r="AL25" s="162" t="s">
        <v>1270</v>
      </c>
    </row>
    <row r="26" spans="1:39" ht="14.4" x14ac:dyDescent="0.3">
      <c r="A26" s="178" t="s">
        <v>230</v>
      </c>
      <c r="B26" s="179">
        <v>1.5238493415744123E-3</v>
      </c>
      <c r="C26" s="180">
        <v>0</v>
      </c>
      <c r="D26" s="181">
        <v>1.5238493415744123E-3</v>
      </c>
      <c r="E26" s="139" t="s">
        <v>1218</v>
      </c>
      <c r="F26" s="139">
        <v>14</v>
      </c>
      <c r="G26" s="139" t="s">
        <v>230</v>
      </c>
      <c r="H26" s="139" t="s">
        <v>0</v>
      </c>
      <c r="I26" s="139" t="s">
        <v>122</v>
      </c>
      <c r="J26" s="139" t="s">
        <v>185</v>
      </c>
      <c r="K26" s="139" t="s">
        <v>186</v>
      </c>
      <c r="L26" s="139"/>
      <c r="M26" s="159" t="s">
        <v>224</v>
      </c>
      <c r="N26" s="159">
        <v>1.4114522972898561E-2</v>
      </c>
      <c r="O26" s="159" t="s">
        <v>0</v>
      </c>
      <c r="P26" s="159" t="s">
        <v>122</v>
      </c>
      <c r="Q26" s="159" t="s">
        <v>185</v>
      </c>
      <c r="R26" s="162" t="s">
        <v>186</v>
      </c>
      <c r="U26" s="162" t="s">
        <v>224</v>
      </c>
      <c r="V26" s="162" t="s">
        <v>122</v>
      </c>
      <c r="W26" s="162" t="s">
        <v>185</v>
      </c>
      <c r="X26" s="162" t="s">
        <v>186</v>
      </c>
      <c r="Y26" s="162">
        <v>4.1964398214020772E-3</v>
      </c>
      <c r="AA26" s="162" t="s">
        <v>224</v>
      </c>
      <c r="AB26" s="162" t="s">
        <v>122</v>
      </c>
      <c r="AC26" s="162" t="s">
        <v>185</v>
      </c>
      <c r="AD26" s="162" t="s">
        <v>186</v>
      </c>
      <c r="AE26" s="162">
        <v>9.9180831514964832E-3</v>
      </c>
      <c r="AG26" s="22">
        <v>0.41610000000000003</v>
      </c>
      <c r="AH26" s="177">
        <v>6</v>
      </c>
      <c r="AI26" s="177">
        <f t="shared" si="0"/>
        <v>8.3333333333333332E-3</v>
      </c>
      <c r="AJ26" s="177" t="str">
        <f t="shared" si="1"/>
        <v>N</v>
      </c>
      <c r="AK26" s="22">
        <f t="shared" si="2"/>
        <v>1</v>
      </c>
      <c r="AL26" s="162" t="s">
        <v>685</v>
      </c>
    </row>
    <row r="27" spans="1:39" ht="14.4" x14ac:dyDescent="0.3">
      <c r="A27" s="178" t="s">
        <v>184</v>
      </c>
      <c r="B27" s="179">
        <v>0</v>
      </c>
      <c r="C27" s="180">
        <v>0</v>
      </c>
      <c r="D27" s="181">
        <v>0</v>
      </c>
      <c r="E27" s="127" t="s">
        <v>1219</v>
      </c>
      <c r="F27" s="127">
        <v>14</v>
      </c>
      <c r="G27" s="127" t="s">
        <v>184</v>
      </c>
      <c r="H27" s="127" t="s">
        <v>462</v>
      </c>
      <c r="I27" s="127" t="s">
        <v>123</v>
      </c>
      <c r="J27" s="127" t="s">
        <v>185</v>
      </c>
      <c r="K27" s="139" t="s">
        <v>186</v>
      </c>
      <c r="L27" s="127"/>
      <c r="M27" s="159" t="s">
        <v>226</v>
      </c>
      <c r="N27" s="159">
        <v>6.6509916029555702E-3</v>
      </c>
      <c r="O27" s="159" t="s">
        <v>0</v>
      </c>
      <c r="P27" s="159" t="s">
        <v>122</v>
      </c>
      <c r="Q27" s="159" t="s">
        <v>185</v>
      </c>
      <c r="R27" s="162" t="s">
        <v>186</v>
      </c>
      <c r="U27" s="162" t="s">
        <v>226</v>
      </c>
      <c r="V27" s="162" t="s">
        <v>122</v>
      </c>
      <c r="W27" s="162" t="s">
        <v>185</v>
      </c>
      <c r="X27" s="162" t="s">
        <v>186</v>
      </c>
      <c r="Y27" s="162">
        <v>1.6711244644705746E-3</v>
      </c>
      <c r="AA27" s="162" t="s">
        <v>226</v>
      </c>
      <c r="AB27" s="162" t="s">
        <v>122</v>
      </c>
      <c r="AC27" s="162" t="s">
        <v>185</v>
      </c>
      <c r="AD27" s="162" t="s">
        <v>186</v>
      </c>
      <c r="AE27" s="162">
        <v>4.9798671384849958E-3</v>
      </c>
      <c r="AG27" s="22">
        <v>0.47299999999999998</v>
      </c>
      <c r="AH27" s="169">
        <v>5</v>
      </c>
      <c r="AI27" s="177">
        <f t="shared" si="0"/>
        <v>0.01</v>
      </c>
      <c r="AJ27" s="177" t="str">
        <f t="shared" si="1"/>
        <v>N</v>
      </c>
      <c r="AK27" s="22">
        <f t="shared" si="2"/>
        <v>1</v>
      </c>
      <c r="AL27" s="159" t="s">
        <v>741</v>
      </c>
    </row>
    <row r="28" spans="1:39" ht="14.4" x14ac:dyDescent="0.3">
      <c r="A28" s="178" t="s">
        <v>183</v>
      </c>
      <c r="B28" s="179">
        <v>3.4706948804755955E-3</v>
      </c>
      <c r="C28" s="180">
        <v>0</v>
      </c>
      <c r="D28" s="181">
        <v>3.4706948804755955E-3</v>
      </c>
      <c r="E28" s="139" t="s">
        <v>1218</v>
      </c>
      <c r="F28" s="139">
        <v>15</v>
      </c>
      <c r="G28" s="139" t="s">
        <v>183</v>
      </c>
      <c r="H28" s="139" t="s">
        <v>0</v>
      </c>
      <c r="I28" s="139" t="s">
        <v>0</v>
      </c>
      <c r="J28" s="139" t="s">
        <v>177</v>
      </c>
      <c r="K28" s="139" t="s">
        <v>177</v>
      </c>
      <c r="L28" s="139"/>
      <c r="M28" s="159" t="s">
        <v>228</v>
      </c>
      <c r="N28" s="159">
        <v>0</v>
      </c>
      <c r="O28" s="159" t="s">
        <v>0</v>
      </c>
      <c r="P28" s="159" t="s">
        <v>122</v>
      </c>
      <c r="Q28" s="159" t="s">
        <v>191</v>
      </c>
      <c r="R28" s="162" t="s">
        <v>186</v>
      </c>
      <c r="U28" s="162" t="s">
        <v>228</v>
      </c>
      <c r="V28" s="162" t="s">
        <v>122</v>
      </c>
      <c r="W28" s="162" t="s">
        <v>191</v>
      </c>
      <c r="X28" s="162" t="s">
        <v>186</v>
      </c>
      <c r="Y28" s="162">
        <v>0</v>
      </c>
      <c r="AA28" s="162" t="s">
        <v>228</v>
      </c>
      <c r="AB28" s="162" t="s">
        <v>122</v>
      </c>
      <c r="AC28" s="162" t="s">
        <v>191</v>
      </c>
      <c r="AD28" s="162" t="s">
        <v>186</v>
      </c>
      <c r="AE28" s="162">
        <v>0</v>
      </c>
      <c r="AG28" s="49">
        <v>0.58640000000000003</v>
      </c>
      <c r="AH28" s="177">
        <v>4</v>
      </c>
      <c r="AI28" s="177">
        <f t="shared" si="0"/>
        <v>1.2500000000000001E-2</v>
      </c>
      <c r="AJ28" s="177" t="str">
        <f t="shared" si="1"/>
        <v>N</v>
      </c>
      <c r="AK28" s="22">
        <f t="shared" si="2"/>
        <v>1</v>
      </c>
      <c r="AL28" s="159" t="s">
        <v>745</v>
      </c>
    </row>
    <row r="29" spans="1:39" ht="14.4" x14ac:dyDescent="0.3">
      <c r="A29" s="178" t="s">
        <v>200</v>
      </c>
      <c r="B29" s="179">
        <v>3.0332709892953513E-2</v>
      </c>
      <c r="C29" s="180">
        <v>2.5147477396042624E-2</v>
      </c>
      <c r="D29" s="181">
        <v>5.5480187288996133E-2</v>
      </c>
      <c r="E29" s="139" t="s">
        <v>1219</v>
      </c>
      <c r="F29" s="139">
        <v>15</v>
      </c>
      <c r="G29" s="183" t="s">
        <v>200</v>
      </c>
      <c r="H29" s="139" t="s">
        <v>462</v>
      </c>
      <c r="I29" s="139" t="s">
        <v>124</v>
      </c>
      <c r="J29" s="139" t="s">
        <v>177</v>
      </c>
      <c r="K29" s="139" t="s">
        <v>177</v>
      </c>
      <c r="L29" s="139"/>
      <c r="M29" s="159" t="s">
        <v>230</v>
      </c>
      <c r="N29" s="159">
        <v>1.5238493415744123E-3</v>
      </c>
      <c r="O29" s="159" t="s">
        <v>0</v>
      </c>
      <c r="P29" s="159" t="s">
        <v>122</v>
      </c>
      <c r="Q29" s="159" t="s">
        <v>185</v>
      </c>
      <c r="R29" s="162" t="s">
        <v>186</v>
      </c>
      <c r="U29" s="162" t="s">
        <v>230</v>
      </c>
      <c r="V29" s="162" t="s">
        <v>122</v>
      </c>
      <c r="W29" s="162" t="s">
        <v>185</v>
      </c>
      <c r="X29" s="162" t="s">
        <v>186</v>
      </c>
      <c r="Y29" s="162">
        <v>1.5238493415744123E-3</v>
      </c>
      <c r="AA29" s="162" t="s">
        <v>230</v>
      </c>
      <c r="AB29" s="162" t="s">
        <v>122</v>
      </c>
      <c r="AC29" s="162" t="s">
        <v>185</v>
      </c>
      <c r="AD29" s="162" t="s">
        <v>186</v>
      </c>
      <c r="AE29" s="162">
        <v>0</v>
      </c>
      <c r="AG29" s="22">
        <v>0.81220000000000003</v>
      </c>
      <c r="AH29" s="169">
        <v>3</v>
      </c>
      <c r="AI29" s="177">
        <f t="shared" si="0"/>
        <v>1.6666666666666666E-2</v>
      </c>
      <c r="AJ29" s="177" t="str">
        <f t="shared" si="1"/>
        <v>N</v>
      </c>
      <c r="AK29" s="22">
        <f t="shared" si="2"/>
        <v>1</v>
      </c>
      <c r="AL29" s="177" t="s">
        <v>742</v>
      </c>
    </row>
    <row r="30" spans="1:39" ht="14.4" x14ac:dyDescent="0.3">
      <c r="A30" s="178" t="s">
        <v>223</v>
      </c>
      <c r="B30" s="179">
        <v>0</v>
      </c>
      <c r="C30" s="180">
        <v>0</v>
      </c>
      <c r="D30" s="181">
        <v>0</v>
      </c>
      <c r="E30" s="139" t="s">
        <v>1218</v>
      </c>
      <c r="F30" s="139">
        <v>15</v>
      </c>
      <c r="G30" s="139" t="s">
        <v>223</v>
      </c>
      <c r="H30" s="139" t="s">
        <v>0</v>
      </c>
      <c r="I30" s="139" t="s">
        <v>0</v>
      </c>
      <c r="J30" s="139" t="s">
        <v>185</v>
      </c>
      <c r="K30" s="139" t="s">
        <v>186</v>
      </c>
      <c r="L30" s="139"/>
      <c r="M30" s="159" t="s">
        <v>232</v>
      </c>
      <c r="N30" s="159">
        <v>7.9080189275962887E-2</v>
      </c>
      <c r="O30" s="159" t="s">
        <v>0</v>
      </c>
      <c r="P30" s="159" t="s">
        <v>122</v>
      </c>
      <c r="Q30" s="159" t="s">
        <v>185</v>
      </c>
      <c r="R30" s="162" t="s">
        <v>186</v>
      </c>
      <c r="U30" s="162" t="s">
        <v>232</v>
      </c>
      <c r="V30" s="162" t="s">
        <v>122</v>
      </c>
      <c r="W30" s="162" t="s">
        <v>185</v>
      </c>
      <c r="X30" s="162" t="s">
        <v>186</v>
      </c>
      <c r="Y30" s="162">
        <v>2.985839917322702E-2</v>
      </c>
      <c r="AA30" s="162" t="s">
        <v>232</v>
      </c>
      <c r="AB30" s="162" t="s">
        <v>122</v>
      </c>
      <c r="AC30" s="162" t="s">
        <v>185</v>
      </c>
      <c r="AD30" s="162" t="s">
        <v>186</v>
      </c>
      <c r="AE30" s="162">
        <v>4.9221790102735863E-2</v>
      </c>
      <c r="AG30" s="49">
        <v>0.88260000000000005</v>
      </c>
      <c r="AH30" s="177">
        <v>2</v>
      </c>
      <c r="AI30" s="177">
        <f t="shared" si="0"/>
        <v>2.5000000000000001E-2</v>
      </c>
      <c r="AJ30" s="177" t="str">
        <f t="shared" si="1"/>
        <v>N</v>
      </c>
      <c r="AK30" s="22">
        <f t="shared" si="2"/>
        <v>1</v>
      </c>
      <c r="AL30" s="159" t="s">
        <v>746</v>
      </c>
    </row>
    <row r="31" spans="1:39" ht="14.4" x14ac:dyDescent="0.3">
      <c r="A31" s="178" t="s">
        <v>225</v>
      </c>
      <c r="B31" s="179">
        <v>3.9885530720926935E-3</v>
      </c>
      <c r="C31" s="180">
        <v>0</v>
      </c>
      <c r="D31" s="181">
        <v>3.9885530720926935E-3</v>
      </c>
      <c r="E31" s="139" t="s">
        <v>1218</v>
      </c>
      <c r="F31" s="139">
        <v>15</v>
      </c>
      <c r="G31" s="139" t="s">
        <v>225</v>
      </c>
      <c r="H31" s="139" t="s">
        <v>0</v>
      </c>
      <c r="I31" s="139" t="s">
        <v>0</v>
      </c>
      <c r="J31" s="139" t="s">
        <v>191</v>
      </c>
      <c r="K31" s="139" t="s">
        <v>186</v>
      </c>
      <c r="L31" s="139"/>
      <c r="M31" s="159" t="s">
        <v>234</v>
      </c>
      <c r="N31" s="159">
        <v>9.501693498144409E-2</v>
      </c>
      <c r="O31" s="159" t="s">
        <v>0</v>
      </c>
      <c r="P31" s="159" t="s">
        <v>122</v>
      </c>
      <c r="Q31" s="159" t="s">
        <v>191</v>
      </c>
      <c r="R31" s="162" t="s">
        <v>186</v>
      </c>
      <c r="U31" s="162" t="s">
        <v>234</v>
      </c>
      <c r="V31" s="162" t="s">
        <v>122</v>
      </c>
      <c r="W31" s="162" t="s">
        <v>191</v>
      </c>
      <c r="X31" s="162" t="s">
        <v>186</v>
      </c>
      <c r="Y31" s="162">
        <v>6.6275697023571251E-2</v>
      </c>
      <c r="AA31" s="162" t="s">
        <v>234</v>
      </c>
      <c r="AB31" s="162" t="s">
        <v>122</v>
      </c>
      <c r="AC31" s="162" t="s">
        <v>191</v>
      </c>
      <c r="AD31" s="162" t="s">
        <v>186</v>
      </c>
      <c r="AE31" s="162">
        <v>2.8741237957872843E-2</v>
      </c>
      <c r="AG31" s="49">
        <v>0.88339999999999996</v>
      </c>
      <c r="AH31" s="169">
        <v>1</v>
      </c>
      <c r="AI31" s="177">
        <f t="shared" si="0"/>
        <v>0.05</v>
      </c>
      <c r="AJ31" s="177" t="str">
        <f t="shared" si="1"/>
        <v>N</v>
      </c>
      <c r="AK31" s="22">
        <f t="shared" si="2"/>
        <v>0.88339999999999996</v>
      </c>
      <c r="AL31" s="159" t="s">
        <v>744</v>
      </c>
    </row>
    <row r="32" spans="1:39" ht="13.2" x14ac:dyDescent="0.25">
      <c r="A32" s="178" t="s">
        <v>207</v>
      </c>
      <c r="B32" s="179">
        <v>2.0173838559032799E-2</v>
      </c>
      <c r="C32" s="180">
        <v>0</v>
      </c>
      <c r="D32" s="181">
        <v>2.0173838559032799E-2</v>
      </c>
      <c r="E32" s="139" t="s">
        <v>1218</v>
      </c>
      <c r="F32" s="139">
        <v>15</v>
      </c>
      <c r="G32" s="139" t="s">
        <v>207</v>
      </c>
      <c r="H32" s="139" t="s">
        <v>0</v>
      </c>
      <c r="I32" s="139" t="s">
        <v>122</v>
      </c>
      <c r="J32" s="139" t="s">
        <v>191</v>
      </c>
      <c r="K32" s="139" t="s">
        <v>196</v>
      </c>
      <c r="L32" s="139"/>
      <c r="M32" s="159" t="s">
        <v>235</v>
      </c>
      <c r="N32" s="159">
        <v>0.31894934683582005</v>
      </c>
      <c r="O32" s="159" t="s">
        <v>0</v>
      </c>
      <c r="P32" s="159" t="s">
        <v>122</v>
      </c>
      <c r="Q32" s="159" t="s">
        <v>185</v>
      </c>
      <c r="R32" s="162" t="s">
        <v>186</v>
      </c>
      <c r="U32" s="162" t="s">
        <v>235</v>
      </c>
      <c r="V32" s="162" t="s">
        <v>122</v>
      </c>
      <c r="W32" s="162" t="s">
        <v>185</v>
      </c>
      <c r="X32" s="162" t="s">
        <v>186</v>
      </c>
      <c r="Y32" s="162">
        <v>0.12363327492990311</v>
      </c>
      <c r="AA32" s="162" t="s">
        <v>235</v>
      </c>
      <c r="AB32" s="162" t="s">
        <v>122</v>
      </c>
      <c r="AC32" s="162" t="s">
        <v>185</v>
      </c>
      <c r="AD32" s="162" t="s">
        <v>186</v>
      </c>
      <c r="AE32" s="162">
        <v>0.19531607190591693</v>
      </c>
    </row>
    <row r="33" spans="1:31" ht="13.2" x14ac:dyDescent="0.25">
      <c r="A33" s="178" t="s">
        <v>238</v>
      </c>
      <c r="B33" s="179">
        <v>0</v>
      </c>
      <c r="C33" s="180">
        <v>0</v>
      </c>
      <c r="D33" s="181">
        <v>0</v>
      </c>
      <c r="E33" s="139" t="s">
        <v>1218</v>
      </c>
      <c r="F33" s="139">
        <v>15</v>
      </c>
      <c r="G33" s="139" t="s">
        <v>238</v>
      </c>
      <c r="H33" s="139" t="s">
        <v>0</v>
      </c>
      <c r="I33" s="139" t="s">
        <v>0</v>
      </c>
      <c r="J33" s="139" t="s">
        <v>185</v>
      </c>
      <c r="K33" s="139" t="s">
        <v>196</v>
      </c>
      <c r="L33" s="139"/>
      <c r="M33" s="159" t="s">
        <v>237</v>
      </c>
      <c r="N33" s="159">
        <v>1.7050455120098781E-2</v>
      </c>
      <c r="O33" s="159" t="s">
        <v>0</v>
      </c>
      <c r="P33" s="159" t="s">
        <v>122</v>
      </c>
      <c r="Q33" s="159" t="s">
        <v>191</v>
      </c>
      <c r="R33" s="162" t="s">
        <v>186</v>
      </c>
      <c r="U33" s="162" t="s">
        <v>237</v>
      </c>
      <c r="V33" s="162" t="s">
        <v>122</v>
      </c>
      <c r="W33" s="162" t="s">
        <v>191</v>
      </c>
      <c r="X33" s="162" t="s">
        <v>186</v>
      </c>
      <c r="Y33" s="162">
        <v>1.7050455120098781E-2</v>
      </c>
      <c r="AA33" s="162" t="s">
        <v>237</v>
      </c>
      <c r="AB33" s="162" t="s">
        <v>122</v>
      </c>
      <c r="AC33" s="162" t="s">
        <v>191</v>
      </c>
      <c r="AD33" s="162" t="s">
        <v>186</v>
      </c>
      <c r="AE33" s="162">
        <v>0</v>
      </c>
    </row>
    <row r="34" spans="1:31" ht="13.2" x14ac:dyDescent="0.25">
      <c r="A34" s="178" t="s">
        <v>188</v>
      </c>
      <c r="B34" s="179">
        <v>0</v>
      </c>
      <c r="C34" s="180">
        <v>0</v>
      </c>
      <c r="D34" s="181">
        <v>0</v>
      </c>
      <c r="E34" s="139" t="s">
        <v>1218</v>
      </c>
      <c r="F34" s="139">
        <v>15</v>
      </c>
      <c r="G34" s="139" t="s">
        <v>188</v>
      </c>
      <c r="H34" s="139" t="s">
        <v>462</v>
      </c>
      <c r="I34" s="139" t="s">
        <v>123</v>
      </c>
      <c r="J34" s="39" t="s">
        <v>185</v>
      </c>
      <c r="K34" s="139" t="s">
        <v>186</v>
      </c>
      <c r="L34" s="39"/>
      <c r="M34" s="159" t="s">
        <v>176</v>
      </c>
      <c r="N34" s="159">
        <v>0</v>
      </c>
      <c r="O34" s="159" t="s">
        <v>0</v>
      </c>
      <c r="P34" s="159" t="s">
        <v>0</v>
      </c>
      <c r="Q34" s="159" t="s">
        <v>177</v>
      </c>
      <c r="R34" s="159" t="s">
        <v>177</v>
      </c>
      <c r="U34" s="162" t="s">
        <v>176</v>
      </c>
      <c r="V34" s="162" t="s">
        <v>0</v>
      </c>
      <c r="W34" s="162" t="s">
        <v>177</v>
      </c>
      <c r="X34" s="162" t="s">
        <v>177</v>
      </c>
      <c r="Y34" s="162">
        <v>0</v>
      </c>
      <c r="AA34" s="159" t="s">
        <v>176</v>
      </c>
      <c r="AB34" s="159" t="s">
        <v>0</v>
      </c>
      <c r="AC34" s="159" t="s">
        <v>177</v>
      </c>
      <c r="AD34" s="159" t="s">
        <v>177</v>
      </c>
      <c r="AE34" s="162">
        <v>0</v>
      </c>
    </row>
    <row r="35" spans="1:31" ht="13.2" x14ac:dyDescent="0.25">
      <c r="A35" s="178" t="s">
        <v>201</v>
      </c>
      <c r="B35" s="179">
        <v>3.3725222604418389E-2</v>
      </c>
      <c r="C35" s="180">
        <v>6.181270975417618E-2</v>
      </c>
      <c r="D35" s="181">
        <v>9.5537932358594563E-2</v>
      </c>
      <c r="E35" s="139" t="s">
        <v>1218</v>
      </c>
      <c r="F35" s="139">
        <v>2</v>
      </c>
      <c r="G35" s="139" t="s">
        <v>201</v>
      </c>
      <c r="H35" s="139" t="s">
        <v>462</v>
      </c>
      <c r="I35" s="139" t="s">
        <v>124</v>
      </c>
      <c r="J35" s="139" t="s">
        <v>177</v>
      </c>
      <c r="K35" s="139" t="s">
        <v>177</v>
      </c>
      <c r="L35" s="139"/>
      <c r="M35" s="159" t="s">
        <v>179</v>
      </c>
      <c r="N35" s="159">
        <v>3.1445295687354734E-2</v>
      </c>
      <c r="O35" s="159" t="s">
        <v>0</v>
      </c>
      <c r="P35" s="159" t="s">
        <v>0</v>
      </c>
      <c r="Q35" s="159" t="s">
        <v>177</v>
      </c>
      <c r="R35" s="159" t="s">
        <v>177</v>
      </c>
      <c r="U35" s="162" t="s">
        <v>179</v>
      </c>
      <c r="V35" s="162" t="s">
        <v>0</v>
      </c>
      <c r="W35" s="162" t="s">
        <v>177</v>
      </c>
      <c r="X35" s="162" t="s">
        <v>177</v>
      </c>
      <c r="Y35" s="162">
        <v>3.1445295687354734E-2</v>
      </c>
      <c r="AA35" s="159" t="s">
        <v>179</v>
      </c>
      <c r="AB35" s="159" t="s">
        <v>0</v>
      </c>
      <c r="AC35" s="159" t="s">
        <v>177</v>
      </c>
      <c r="AD35" s="159" t="s">
        <v>177</v>
      </c>
      <c r="AE35" s="162">
        <v>0</v>
      </c>
    </row>
    <row r="36" spans="1:31" ht="13.2" x14ac:dyDescent="0.25">
      <c r="A36" s="178" t="s">
        <v>206</v>
      </c>
      <c r="B36" s="179">
        <v>5.1739388218897869E-2</v>
      </c>
      <c r="C36" s="180">
        <v>3.5757853774884288E-2</v>
      </c>
      <c r="D36" s="181">
        <v>8.7497241993782157E-2</v>
      </c>
      <c r="E36" s="139" t="s">
        <v>1218</v>
      </c>
      <c r="F36" s="139">
        <v>2</v>
      </c>
      <c r="G36" s="139" t="s">
        <v>206</v>
      </c>
      <c r="H36" s="139" t="s">
        <v>462</v>
      </c>
      <c r="I36" s="139" t="s">
        <v>124</v>
      </c>
      <c r="J36" s="139" t="s">
        <v>191</v>
      </c>
      <c r="K36" s="139" t="s">
        <v>196</v>
      </c>
      <c r="L36" s="139"/>
      <c r="M36" s="159" t="s">
        <v>181</v>
      </c>
      <c r="N36" s="159">
        <v>0</v>
      </c>
      <c r="O36" s="159" t="s">
        <v>0</v>
      </c>
      <c r="P36" s="159" t="s">
        <v>0</v>
      </c>
      <c r="Q36" s="159" t="s">
        <v>177</v>
      </c>
      <c r="R36" s="159" t="s">
        <v>177</v>
      </c>
      <c r="U36" s="162" t="s">
        <v>181</v>
      </c>
      <c r="V36" s="162" t="s">
        <v>0</v>
      </c>
      <c r="W36" s="162" t="s">
        <v>177</v>
      </c>
      <c r="X36" s="162" t="s">
        <v>177</v>
      </c>
      <c r="Y36" s="162">
        <v>0</v>
      </c>
      <c r="AA36" s="159" t="s">
        <v>181</v>
      </c>
      <c r="AB36" s="159" t="s">
        <v>0</v>
      </c>
      <c r="AC36" s="159" t="s">
        <v>177</v>
      </c>
      <c r="AD36" s="159" t="s">
        <v>177</v>
      </c>
      <c r="AE36" s="162">
        <v>0</v>
      </c>
    </row>
    <row r="37" spans="1:31" ht="13.2" x14ac:dyDescent="0.25">
      <c r="A37" s="178" t="s">
        <v>210</v>
      </c>
      <c r="B37" s="179">
        <v>1.459237567836256E-2</v>
      </c>
      <c r="C37" s="180">
        <v>2.3550957741558465E-2</v>
      </c>
      <c r="D37" s="181">
        <v>3.8143333419921023E-2</v>
      </c>
      <c r="E37" s="139" t="s">
        <v>1218</v>
      </c>
      <c r="F37" s="139">
        <v>2</v>
      </c>
      <c r="G37" s="139" t="s">
        <v>210</v>
      </c>
      <c r="H37" s="139" t="s">
        <v>462</v>
      </c>
      <c r="I37" s="139" t="s">
        <v>124</v>
      </c>
      <c r="J37" s="139" t="s">
        <v>191</v>
      </c>
      <c r="K37" s="139" t="s">
        <v>186</v>
      </c>
      <c r="L37" s="139"/>
      <c r="M37" s="159" t="s">
        <v>183</v>
      </c>
      <c r="N37" s="159">
        <v>3.4706948804755955E-3</v>
      </c>
      <c r="O37" s="159" t="s">
        <v>0</v>
      </c>
      <c r="P37" s="159" t="s">
        <v>0</v>
      </c>
      <c r="Q37" s="159" t="s">
        <v>177</v>
      </c>
      <c r="R37" s="159" t="s">
        <v>177</v>
      </c>
      <c r="U37" s="162" t="s">
        <v>183</v>
      </c>
      <c r="V37" s="162" t="s">
        <v>0</v>
      </c>
      <c r="W37" s="162" t="s">
        <v>177</v>
      </c>
      <c r="X37" s="162" t="s">
        <v>177</v>
      </c>
      <c r="Y37" s="162">
        <v>3.4706948804755955E-3</v>
      </c>
      <c r="AA37" s="159" t="s">
        <v>183</v>
      </c>
      <c r="AB37" s="159" t="s">
        <v>0</v>
      </c>
      <c r="AC37" s="159" t="s">
        <v>177</v>
      </c>
      <c r="AD37" s="159" t="s">
        <v>177</v>
      </c>
      <c r="AE37" s="162">
        <v>0</v>
      </c>
    </row>
    <row r="38" spans="1:31" ht="13.2" x14ac:dyDescent="0.25">
      <c r="A38" s="178" t="s">
        <v>213</v>
      </c>
      <c r="B38" s="179">
        <v>1.6129978565863044E-2</v>
      </c>
      <c r="C38" s="180">
        <v>2.6451108618453172E-2</v>
      </c>
      <c r="D38" s="181">
        <v>4.2581087184316219E-2</v>
      </c>
      <c r="E38" s="139" t="s">
        <v>1218</v>
      </c>
      <c r="F38" s="139">
        <v>2</v>
      </c>
      <c r="G38" s="139" t="s">
        <v>213</v>
      </c>
      <c r="H38" s="139" t="s">
        <v>462</v>
      </c>
      <c r="I38" s="139" t="s">
        <v>124</v>
      </c>
      <c r="J38" s="139" t="s">
        <v>185</v>
      </c>
      <c r="K38" s="139" t="s">
        <v>186</v>
      </c>
      <c r="L38" s="139"/>
      <c r="M38" s="159" t="s">
        <v>187</v>
      </c>
      <c r="N38" s="159">
        <v>0</v>
      </c>
      <c r="O38" s="159" t="s">
        <v>0</v>
      </c>
      <c r="P38" s="159" t="s">
        <v>0</v>
      </c>
      <c r="Q38" s="159" t="s">
        <v>177</v>
      </c>
      <c r="R38" s="159" t="s">
        <v>177</v>
      </c>
      <c r="U38" s="162" t="s">
        <v>187</v>
      </c>
      <c r="V38" s="162" t="s">
        <v>0</v>
      </c>
      <c r="W38" s="162" t="s">
        <v>177</v>
      </c>
      <c r="X38" s="162" t="s">
        <v>177</v>
      </c>
      <c r="Y38" s="162">
        <v>0</v>
      </c>
      <c r="AA38" s="159" t="s">
        <v>187</v>
      </c>
      <c r="AB38" s="159" t="s">
        <v>0</v>
      </c>
      <c r="AC38" s="159" t="s">
        <v>177</v>
      </c>
      <c r="AD38" s="159" t="s">
        <v>177</v>
      </c>
      <c r="AE38" s="162">
        <v>0</v>
      </c>
    </row>
    <row r="39" spans="1:31" ht="13.2" x14ac:dyDescent="0.25">
      <c r="A39" s="178" t="s">
        <v>216</v>
      </c>
      <c r="B39" s="179">
        <v>2.8301427778817417E-2</v>
      </c>
      <c r="C39" s="180">
        <v>2.9920277723037056E-2</v>
      </c>
      <c r="D39" s="181">
        <v>5.8221705501854473E-2</v>
      </c>
      <c r="E39" s="139" t="s">
        <v>1219</v>
      </c>
      <c r="F39" s="139">
        <v>3</v>
      </c>
      <c r="G39" s="183" t="s">
        <v>216</v>
      </c>
      <c r="H39" s="139" t="s">
        <v>462</v>
      </c>
      <c r="I39" s="139" t="s">
        <v>124</v>
      </c>
      <c r="J39" s="139" t="s">
        <v>191</v>
      </c>
      <c r="K39" s="139" t="s">
        <v>186</v>
      </c>
      <c r="L39" s="139"/>
      <c r="M39" s="159" t="s">
        <v>189</v>
      </c>
      <c r="N39" s="159">
        <v>1.3729579213927682E-3</v>
      </c>
      <c r="O39" s="159" t="s">
        <v>0</v>
      </c>
      <c r="P39" s="159" t="s">
        <v>0</v>
      </c>
      <c r="Q39" s="159" t="s">
        <v>177</v>
      </c>
      <c r="R39" s="159" t="s">
        <v>177</v>
      </c>
      <c r="U39" s="162" t="s">
        <v>189</v>
      </c>
      <c r="V39" s="162" t="s">
        <v>0</v>
      </c>
      <c r="W39" s="162" t="s">
        <v>177</v>
      </c>
      <c r="X39" s="162" t="s">
        <v>177</v>
      </c>
      <c r="Y39" s="162">
        <v>1.3729579213927682E-3</v>
      </c>
      <c r="AA39" s="159" t="s">
        <v>189</v>
      </c>
      <c r="AB39" s="159" t="s">
        <v>0</v>
      </c>
      <c r="AC39" s="159" t="s">
        <v>177</v>
      </c>
      <c r="AD39" s="159" t="s">
        <v>177</v>
      </c>
      <c r="AE39" s="162">
        <v>0</v>
      </c>
    </row>
    <row r="40" spans="1:31" ht="13.2" x14ac:dyDescent="0.25">
      <c r="A40" s="178" t="s">
        <v>219</v>
      </c>
      <c r="B40" s="179">
        <v>6.0108448178913983E-2</v>
      </c>
      <c r="C40" s="180">
        <v>0.11702548625297218</v>
      </c>
      <c r="D40" s="181">
        <v>0.17713393443188616</v>
      </c>
      <c r="E40" s="139" t="s">
        <v>1219</v>
      </c>
      <c r="F40" s="139">
        <v>3</v>
      </c>
      <c r="G40" s="183" t="s">
        <v>219</v>
      </c>
      <c r="H40" s="139" t="s">
        <v>462</v>
      </c>
      <c r="I40" s="139" t="s">
        <v>124</v>
      </c>
      <c r="J40" s="139" t="s">
        <v>185</v>
      </c>
      <c r="K40" s="139" t="s">
        <v>186</v>
      </c>
      <c r="L40" s="139"/>
      <c r="M40" s="159" t="s">
        <v>211</v>
      </c>
      <c r="N40" s="159">
        <v>0</v>
      </c>
      <c r="O40" s="159" t="s">
        <v>0</v>
      </c>
      <c r="P40" s="159" t="s">
        <v>0</v>
      </c>
      <c r="Q40" s="159" t="s">
        <v>185</v>
      </c>
      <c r="R40" s="162" t="s">
        <v>186</v>
      </c>
      <c r="U40" s="162" t="s">
        <v>211</v>
      </c>
      <c r="V40" s="162" t="s">
        <v>0</v>
      </c>
      <c r="W40" s="162" t="s">
        <v>185</v>
      </c>
      <c r="X40" s="162" t="s">
        <v>186</v>
      </c>
      <c r="Y40" s="162">
        <v>0</v>
      </c>
      <c r="AA40" s="159" t="s">
        <v>211</v>
      </c>
      <c r="AB40" s="159" t="s">
        <v>0</v>
      </c>
      <c r="AC40" s="159" t="s">
        <v>185</v>
      </c>
      <c r="AD40" s="162" t="s">
        <v>186</v>
      </c>
      <c r="AE40" s="162">
        <v>0</v>
      </c>
    </row>
    <row r="41" spans="1:31" ht="13.2" x14ac:dyDescent="0.25">
      <c r="A41" s="178" t="s">
        <v>187</v>
      </c>
      <c r="B41" s="179">
        <v>0</v>
      </c>
      <c r="C41" s="180">
        <v>0</v>
      </c>
      <c r="D41" s="181">
        <v>0</v>
      </c>
      <c r="E41" s="139" t="s">
        <v>1218</v>
      </c>
      <c r="F41" s="139">
        <v>4</v>
      </c>
      <c r="G41" s="139" t="s">
        <v>187</v>
      </c>
      <c r="H41" s="139" t="s">
        <v>0</v>
      </c>
      <c r="I41" s="139" t="s">
        <v>0</v>
      </c>
      <c r="J41" s="139" t="s">
        <v>177</v>
      </c>
      <c r="K41" s="139" t="s">
        <v>177</v>
      </c>
      <c r="L41" s="139"/>
      <c r="M41" s="159" t="s">
        <v>214</v>
      </c>
      <c r="N41" s="159">
        <v>3.98592193630348E-3</v>
      </c>
      <c r="O41" s="159" t="s">
        <v>0</v>
      </c>
      <c r="P41" s="159" t="s">
        <v>0</v>
      </c>
      <c r="Q41" s="159" t="s">
        <v>185</v>
      </c>
      <c r="R41" s="162" t="s">
        <v>186</v>
      </c>
      <c r="U41" s="162" t="s">
        <v>214</v>
      </c>
      <c r="V41" s="162" t="s">
        <v>0</v>
      </c>
      <c r="W41" s="162" t="s">
        <v>185</v>
      </c>
      <c r="X41" s="162" t="s">
        <v>186</v>
      </c>
      <c r="Y41" s="162">
        <v>3.98592193630348E-3</v>
      </c>
      <c r="AA41" s="159" t="s">
        <v>214</v>
      </c>
      <c r="AB41" s="159" t="s">
        <v>0</v>
      </c>
      <c r="AC41" s="159" t="s">
        <v>185</v>
      </c>
      <c r="AD41" s="162" t="s">
        <v>186</v>
      </c>
      <c r="AE41" s="162">
        <v>0</v>
      </c>
    </row>
    <row r="42" spans="1:31" ht="13.2" x14ac:dyDescent="0.25">
      <c r="A42" s="178" t="s">
        <v>227</v>
      </c>
      <c r="B42" s="179">
        <v>1.9390666636345114E-3</v>
      </c>
      <c r="C42" s="180">
        <v>0</v>
      </c>
      <c r="D42" s="181">
        <v>1.9390666636345114E-3</v>
      </c>
      <c r="E42" s="139" t="s">
        <v>1218</v>
      </c>
      <c r="F42" s="139">
        <v>4</v>
      </c>
      <c r="G42" s="139" t="s">
        <v>227</v>
      </c>
      <c r="H42" s="139" t="s">
        <v>0</v>
      </c>
      <c r="I42" s="139" t="s">
        <v>0</v>
      </c>
      <c r="J42" s="139" t="s">
        <v>185</v>
      </c>
      <c r="K42" s="139" t="s">
        <v>186</v>
      </c>
      <c r="L42" s="139"/>
      <c r="M42" s="159" t="s">
        <v>217</v>
      </c>
      <c r="N42" s="159">
        <v>0</v>
      </c>
      <c r="O42" s="159" t="s">
        <v>0</v>
      </c>
      <c r="P42" s="159" t="s">
        <v>0</v>
      </c>
      <c r="Q42" s="159" t="s">
        <v>191</v>
      </c>
      <c r="R42" s="162" t="s">
        <v>186</v>
      </c>
      <c r="U42" s="162" t="s">
        <v>217</v>
      </c>
      <c r="V42" s="162" t="s">
        <v>0</v>
      </c>
      <c r="W42" s="162" t="s">
        <v>191</v>
      </c>
      <c r="X42" s="162" t="s">
        <v>186</v>
      </c>
      <c r="Y42" s="162">
        <v>0</v>
      </c>
      <c r="AA42" s="159" t="s">
        <v>217</v>
      </c>
      <c r="AB42" s="159" t="s">
        <v>0</v>
      </c>
      <c r="AC42" s="159" t="s">
        <v>191</v>
      </c>
      <c r="AD42" s="162" t="s">
        <v>186</v>
      </c>
      <c r="AE42" s="162">
        <v>0</v>
      </c>
    </row>
    <row r="43" spans="1:31" ht="13.2" x14ac:dyDescent="0.25">
      <c r="A43" s="178" t="s">
        <v>229</v>
      </c>
      <c r="B43" s="179">
        <v>0</v>
      </c>
      <c r="C43" s="180">
        <v>0</v>
      </c>
      <c r="D43" s="181">
        <v>0</v>
      </c>
      <c r="E43" s="139" t="s">
        <v>1218</v>
      </c>
      <c r="F43" s="139">
        <v>4</v>
      </c>
      <c r="G43" s="139" t="s">
        <v>229</v>
      </c>
      <c r="H43" s="139" t="s">
        <v>0</v>
      </c>
      <c r="I43" s="139" t="s">
        <v>0</v>
      </c>
      <c r="J43" s="139" t="s">
        <v>191</v>
      </c>
      <c r="K43" s="139" t="s">
        <v>186</v>
      </c>
      <c r="L43" s="139"/>
      <c r="M43" s="159" t="s">
        <v>220</v>
      </c>
      <c r="N43" s="159">
        <v>0</v>
      </c>
      <c r="O43" s="159" t="s">
        <v>0</v>
      </c>
      <c r="P43" s="159" t="s">
        <v>0</v>
      </c>
      <c r="Q43" s="159" t="s">
        <v>185</v>
      </c>
      <c r="R43" s="162" t="s">
        <v>186</v>
      </c>
      <c r="U43" s="162" t="s">
        <v>220</v>
      </c>
      <c r="V43" s="162" t="s">
        <v>0</v>
      </c>
      <c r="W43" s="162" t="s">
        <v>185</v>
      </c>
      <c r="X43" s="162" t="s">
        <v>186</v>
      </c>
      <c r="Y43" s="162">
        <v>0</v>
      </c>
      <c r="AA43" s="159" t="s">
        <v>220</v>
      </c>
      <c r="AB43" s="159" t="s">
        <v>0</v>
      </c>
      <c r="AC43" s="159" t="s">
        <v>185</v>
      </c>
      <c r="AD43" s="162" t="s">
        <v>186</v>
      </c>
      <c r="AE43" s="162">
        <v>0</v>
      </c>
    </row>
    <row r="44" spans="1:31" ht="13.2" x14ac:dyDescent="0.25">
      <c r="A44" s="178" t="s">
        <v>232</v>
      </c>
      <c r="B44" s="179">
        <v>2.985839917322702E-2</v>
      </c>
      <c r="C44" s="180">
        <v>4.9221790102735863E-2</v>
      </c>
      <c r="D44" s="181">
        <v>7.9080189275962887E-2</v>
      </c>
      <c r="E44" s="139" t="s">
        <v>1218</v>
      </c>
      <c r="F44" s="139">
        <v>5</v>
      </c>
      <c r="G44" s="139" t="s">
        <v>232</v>
      </c>
      <c r="H44" s="139" t="s">
        <v>0</v>
      </c>
      <c r="I44" s="139" t="s">
        <v>122</v>
      </c>
      <c r="J44" s="139" t="s">
        <v>185</v>
      </c>
      <c r="K44" s="139" t="s">
        <v>186</v>
      </c>
      <c r="L44" s="139"/>
      <c r="M44" s="159" t="s">
        <v>223</v>
      </c>
      <c r="N44" s="159">
        <v>0</v>
      </c>
      <c r="O44" s="159" t="s">
        <v>0</v>
      </c>
      <c r="P44" s="159" t="s">
        <v>0</v>
      </c>
      <c r="Q44" s="159" t="s">
        <v>185</v>
      </c>
      <c r="R44" s="162" t="s">
        <v>186</v>
      </c>
      <c r="U44" s="162" t="s">
        <v>223</v>
      </c>
      <c r="V44" s="162" t="s">
        <v>0</v>
      </c>
      <c r="W44" s="162" t="s">
        <v>185</v>
      </c>
      <c r="X44" s="162" t="s">
        <v>186</v>
      </c>
      <c r="Y44" s="162">
        <v>0</v>
      </c>
      <c r="AA44" s="159" t="s">
        <v>223</v>
      </c>
      <c r="AB44" s="159" t="s">
        <v>0</v>
      </c>
      <c r="AC44" s="159" t="s">
        <v>185</v>
      </c>
      <c r="AD44" s="162" t="s">
        <v>186</v>
      </c>
      <c r="AE44" s="162">
        <v>0</v>
      </c>
    </row>
    <row r="45" spans="1:31" ht="13.2" x14ac:dyDescent="0.25">
      <c r="A45" s="178" t="s">
        <v>234</v>
      </c>
      <c r="B45" s="179">
        <v>6.6275697023571251E-2</v>
      </c>
      <c r="C45" s="180">
        <v>2.8741237957872843E-2</v>
      </c>
      <c r="D45" s="181">
        <v>9.501693498144409E-2</v>
      </c>
      <c r="E45" s="139" t="s">
        <v>1219</v>
      </c>
      <c r="F45" s="139">
        <v>5</v>
      </c>
      <c r="G45" s="183" t="s">
        <v>234</v>
      </c>
      <c r="H45" s="139" t="s">
        <v>0</v>
      </c>
      <c r="I45" s="139" t="s">
        <v>122</v>
      </c>
      <c r="J45" s="139" t="s">
        <v>191</v>
      </c>
      <c r="K45" s="139" t="s">
        <v>186</v>
      </c>
      <c r="L45" s="139"/>
      <c r="M45" s="159" t="s">
        <v>225</v>
      </c>
      <c r="N45" s="159">
        <v>3.9885530720926935E-3</v>
      </c>
      <c r="O45" s="159" t="s">
        <v>0</v>
      </c>
      <c r="P45" s="159" t="s">
        <v>0</v>
      </c>
      <c r="Q45" s="159" t="s">
        <v>191</v>
      </c>
      <c r="R45" s="162" t="s">
        <v>186</v>
      </c>
      <c r="U45" s="162" t="s">
        <v>225</v>
      </c>
      <c r="V45" s="162" t="s">
        <v>0</v>
      </c>
      <c r="W45" s="162" t="s">
        <v>191</v>
      </c>
      <c r="X45" s="162" t="s">
        <v>186</v>
      </c>
      <c r="Y45" s="162">
        <v>3.9885530720926935E-3</v>
      </c>
      <c r="AA45" s="159" t="s">
        <v>225</v>
      </c>
      <c r="AB45" s="159" t="s">
        <v>0</v>
      </c>
      <c r="AC45" s="159" t="s">
        <v>191</v>
      </c>
      <c r="AD45" s="162" t="s">
        <v>186</v>
      </c>
      <c r="AE45" s="162">
        <v>0</v>
      </c>
    </row>
    <row r="46" spans="1:31" ht="13.2" x14ac:dyDescent="0.25">
      <c r="A46" s="178" t="s">
        <v>189</v>
      </c>
      <c r="B46" s="179">
        <v>1.3729579213927682E-3</v>
      </c>
      <c r="C46" s="180">
        <v>0</v>
      </c>
      <c r="D46" s="181">
        <v>1.3729579213927682E-3</v>
      </c>
      <c r="E46" s="139" t="s">
        <v>1218</v>
      </c>
      <c r="F46" s="139">
        <v>6</v>
      </c>
      <c r="G46" s="139" t="s">
        <v>189</v>
      </c>
      <c r="H46" s="139" t="s">
        <v>0</v>
      </c>
      <c r="I46" s="139" t="s">
        <v>0</v>
      </c>
      <c r="J46" s="139" t="s">
        <v>177</v>
      </c>
      <c r="K46" s="139" t="s">
        <v>177</v>
      </c>
      <c r="L46" s="139"/>
      <c r="M46" s="159" t="s">
        <v>227</v>
      </c>
      <c r="N46" s="159">
        <v>1.9390666636345114E-3</v>
      </c>
      <c r="O46" s="159" t="s">
        <v>0</v>
      </c>
      <c r="P46" s="159" t="s">
        <v>0</v>
      </c>
      <c r="Q46" s="159" t="s">
        <v>185</v>
      </c>
      <c r="R46" s="162" t="s">
        <v>186</v>
      </c>
      <c r="U46" s="162" t="s">
        <v>227</v>
      </c>
      <c r="V46" s="162" t="s">
        <v>0</v>
      </c>
      <c r="W46" s="162" t="s">
        <v>185</v>
      </c>
      <c r="X46" s="162" t="s">
        <v>186</v>
      </c>
      <c r="Y46" s="162">
        <v>1.9390666636345114E-3</v>
      </c>
      <c r="AA46" s="159" t="s">
        <v>227</v>
      </c>
      <c r="AB46" s="159" t="s">
        <v>0</v>
      </c>
      <c r="AC46" s="159" t="s">
        <v>185</v>
      </c>
      <c r="AD46" s="162" t="s">
        <v>186</v>
      </c>
      <c r="AE46" s="162">
        <v>0</v>
      </c>
    </row>
    <row r="47" spans="1:31" ht="13.2" x14ac:dyDescent="0.25">
      <c r="A47" s="178" t="s">
        <v>202</v>
      </c>
      <c r="B47" s="179">
        <v>3.5773594408259661E-2</v>
      </c>
      <c r="C47" s="180">
        <v>6.9425066490015341E-2</v>
      </c>
      <c r="D47" s="181">
        <v>0.10519866089827501</v>
      </c>
      <c r="E47" s="139" t="s">
        <v>1218</v>
      </c>
      <c r="F47" s="139">
        <v>6</v>
      </c>
      <c r="G47" s="139" t="s">
        <v>202</v>
      </c>
      <c r="H47" s="139" t="s">
        <v>462</v>
      </c>
      <c r="I47" s="139" t="s">
        <v>124</v>
      </c>
      <c r="J47" s="139" t="s">
        <v>177</v>
      </c>
      <c r="K47" s="139" t="s">
        <v>177</v>
      </c>
      <c r="L47" s="139"/>
      <c r="M47" s="159" t="s">
        <v>229</v>
      </c>
      <c r="N47" s="159">
        <v>0</v>
      </c>
      <c r="O47" s="159" t="s">
        <v>0</v>
      </c>
      <c r="P47" s="159" t="s">
        <v>0</v>
      </c>
      <c r="Q47" s="159" t="s">
        <v>191</v>
      </c>
      <c r="R47" s="162" t="s">
        <v>186</v>
      </c>
      <c r="U47" s="162" t="s">
        <v>229</v>
      </c>
      <c r="V47" s="162" t="s">
        <v>0</v>
      </c>
      <c r="W47" s="162" t="s">
        <v>191</v>
      </c>
      <c r="X47" s="162" t="s">
        <v>186</v>
      </c>
      <c r="Y47" s="162">
        <v>0</v>
      </c>
      <c r="AA47" s="159" t="s">
        <v>229</v>
      </c>
      <c r="AB47" s="159" t="s">
        <v>0</v>
      </c>
      <c r="AC47" s="159" t="s">
        <v>191</v>
      </c>
      <c r="AD47" s="162" t="s">
        <v>186</v>
      </c>
      <c r="AE47" s="162">
        <v>0</v>
      </c>
    </row>
    <row r="48" spans="1:31" ht="13.2" x14ac:dyDescent="0.25">
      <c r="A48" s="178" t="s">
        <v>209</v>
      </c>
      <c r="B48" s="179">
        <v>0</v>
      </c>
      <c r="C48" s="180">
        <v>0</v>
      </c>
      <c r="D48" s="181">
        <v>0</v>
      </c>
      <c r="E48" s="139" t="s">
        <v>1218</v>
      </c>
      <c r="F48" s="139">
        <v>6</v>
      </c>
      <c r="G48" s="139" t="s">
        <v>209</v>
      </c>
      <c r="H48" s="139" t="s">
        <v>0</v>
      </c>
      <c r="I48" s="139" t="s">
        <v>122</v>
      </c>
      <c r="J48" s="139" t="s">
        <v>191</v>
      </c>
      <c r="K48" s="139" t="s">
        <v>196</v>
      </c>
      <c r="L48" s="139"/>
      <c r="M48" s="159" t="s">
        <v>231</v>
      </c>
      <c r="N48" s="159">
        <v>0</v>
      </c>
      <c r="O48" s="159" t="s">
        <v>0</v>
      </c>
      <c r="P48" s="159" t="s">
        <v>0</v>
      </c>
      <c r="Q48" s="159" t="s">
        <v>191</v>
      </c>
      <c r="R48" s="162" t="s">
        <v>186</v>
      </c>
      <c r="U48" s="162" t="s">
        <v>231</v>
      </c>
      <c r="V48" s="162" t="s">
        <v>0</v>
      </c>
      <c r="W48" s="162" t="s">
        <v>191</v>
      </c>
      <c r="X48" s="162" t="s">
        <v>186</v>
      </c>
      <c r="Y48" s="162">
        <v>0</v>
      </c>
      <c r="AA48" s="159" t="s">
        <v>231</v>
      </c>
      <c r="AB48" s="159" t="s">
        <v>0</v>
      </c>
      <c r="AC48" s="159" t="s">
        <v>191</v>
      </c>
      <c r="AD48" s="162" t="s">
        <v>186</v>
      </c>
      <c r="AE48" s="162">
        <v>0</v>
      </c>
    </row>
    <row r="49" spans="1:32" ht="13.2" x14ac:dyDescent="0.25">
      <c r="A49" s="178" t="s">
        <v>239</v>
      </c>
      <c r="B49" s="179">
        <v>4.4579259858159659E-3</v>
      </c>
      <c r="C49" s="180">
        <v>0</v>
      </c>
      <c r="D49" s="181">
        <v>4.4579259858159659E-3</v>
      </c>
      <c r="E49" s="139" t="s">
        <v>1218</v>
      </c>
      <c r="F49" s="139">
        <v>6</v>
      </c>
      <c r="G49" s="139" t="s">
        <v>239</v>
      </c>
      <c r="H49" s="139" t="s">
        <v>0</v>
      </c>
      <c r="I49" s="139" t="s">
        <v>0</v>
      </c>
      <c r="J49" s="139" t="s">
        <v>185</v>
      </c>
      <c r="K49" s="139" t="s">
        <v>196</v>
      </c>
      <c r="L49" s="139"/>
      <c r="M49" s="159" t="s">
        <v>233</v>
      </c>
      <c r="N49" s="159">
        <v>0</v>
      </c>
      <c r="O49" s="159" t="s">
        <v>0</v>
      </c>
      <c r="P49" s="159" t="s">
        <v>0</v>
      </c>
      <c r="Q49" s="159" t="s">
        <v>185</v>
      </c>
      <c r="R49" s="162" t="s">
        <v>186</v>
      </c>
      <c r="U49" s="162" t="s">
        <v>233</v>
      </c>
      <c r="V49" s="162" t="s">
        <v>0</v>
      </c>
      <c r="W49" s="162" t="s">
        <v>185</v>
      </c>
      <c r="X49" s="162" t="s">
        <v>186</v>
      </c>
      <c r="Y49" s="162">
        <v>0</v>
      </c>
      <c r="AA49" s="159" t="s">
        <v>233</v>
      </c>
      <c r="AB49" s="159" t="s">
        <v>0</v>
      </c>
      <c r="AC49" s="159" t="s">
        <v>185</v>
      </c>
      <c r="AD49" s="162" t="s">
        <v>186</v>
      </c>
      <c r="AE49" s="162">
        <v>0</v>
      </c>
    </row>
    <row r="50" spans="1:32" ht="13.2" x14ac:dyDescent="0.25">
      <c r="A50" s="178" t="s">
        <v>235</v>
      </c>
      <c r="B50" s="179">
        <v>0.12363327492990311</v>
      </c>
      <c r="C50" s="180">
        <v>0.19531607190591693</v>
      </c>
      <c r="D50" s="181">
        <v>0.31894934683582005</v>
      </c>
      <c r="E50" s="139" t="s">
        <v>1219</v>
      </c>
      <c r="F50" s="139">
        <v>6</v>
      </c>
      <c r="G50" s="183" t="s">
        <v>235</v>
      </c>
      <c r="H50" s="139" t="s">
        <v>0</v>
      </c>
      <c r="I50" s="139" t="s">
        <v>122</v>
      </c>
      <c r="J50" s="139" t="s">
        <v>185</v>
      </c>
      <c r="K50" s="139" t="s">
        <v>186</v>
      </c>
      <c r="L50" s="139"/>
      <c r="M50" s="159" t="s">
        <v>236</v>
      </c>
      <c r="N50" s="159">
        <v>1.2111459375178837E-3</v>
      </c>
      <c r="O50" s="159" t="s">
        <v>0</v>
      </c>
      <c r="P50" s="159" t="s">
        <v>0</v>
      </c>
      <c r="Q50" s="159" t="s">
        <v>185</v>
      </c>
      <c r="R50" s="162" t="s">
        <v>196</v>
      </c>
      <c r="U50" s="162" t="s">
        <v>236</v>
      </c>
      <c r="V50" s="162" t="s">
        <v>0</v>
      </c>
      <c r="W50" s="162" t="s">
        <v>185</v>
      </c>
      <c r="X50" s="162" t="s">
        <v>196</v>
      </c>
      <c r="Y50" s="162">
        <v>1.2111459375178837E-3</v>
      </c>
      <c r="AA50" s="159" t="s">
        <v>236</v>
      </c>
      <c r="AB50" s="159" t="s">
        <v>0</v>
      </c>
      <c r="AC50" s="159" t="s">
        <v>185</v>
      </c>
      <c r="AD50" s="162" t="s">
        <v>196</v>
      </c>
      <c r="AE50" s="162">
        <v>0</v>
      </c>
    </row>
    <row r="51" spans="1:32" ht="13.2" x14ac:dyDescent="0.25">
      <c r="A51" s="178" t="s">
        <v>237</v>
      </c>
      <c r="B51" s="179">
        <v>1.7050455120098781E-2</v>
      </c>
      <c r="C51" s="180">
        <v>0</v>
      </c>
      <c r="D51" s="181">
        <v>1.7050455120098781E-2</v>
      </c>
      <c r="E51" s="139" t="s">
        <v>1218</v>
      </c>
      <c r="F51" s="139">
        <v>6</v>
      </c>
      <c r="G51" s="139" t="s">
        <v>237</v>
      </c>
      <c r="H51" s="139" t="s">
        <v>0</v>
      </c>
      <c r="I51" s="139" t="s">
        <v>122</v>
      </c>
      <c r="J51" s="139" t="s">
        <v>191</v>
      </c>
      <c r="K51" s="139" t="s">
        <v>186</v>
      </c>
      <c r="L51" s="139"/>
      <c r="M51" s="159" t="s">
        <v>238</v>
      </c>
      <c r="N51" s="159">
        <v>0</v>
      </c>
      <c r="O51" s="159" t="s">
        <v>0</v>
      </c>
      <c r="P51" s="159" t="s">
        <v>0</v>
      </c>
      <c r="Q51" s="159" t="s">
        <v>185</v>
      </c>
      <c r="R51" s="162" t="s">
        <v>196</v>
      </c>
      <c r="U51" s="162" t="s">
        <v>238</v>
      </c>
      <c r="V51" s="162" t="s">
        <v>0</v>
      </c>
      <c r="W51" s="162" t="s">
        <v>185</v>
      </c>
      <c r="X51" s="162" t="s">
        <v>196</v>
      </c>
      <c r="Y51" s="162">
        <v>0</v>
      </c>
      <c r="AA51" s="159" t="s">
        <v>238</v>
      </c>
      <c r="AB51" s="159" t="s">
        <v>0</v>
      </c>
      <c r="AC51" s="159" t="s">
        <v>185</v>
      </c>
      <c r="AD51" s="162" t="s">
        <v>196</v>
      </c>
      <c r="AE51" s="162">
        <v>0</v>
      </c>
      <c r="AF51" s="186"/>
    </row>
    <row r="52" spans="1:32" ht="13.2" x14ac:dyDescent="0.25">
      <c r="A52" s="178" t="s">
        <v>208</v>
      </c>
      <c r="B52" s="179">
        <v>5.1930108065572104E-3</v>
      </c>
      <c r="C52" s="180">
        <v>2.6071194299082074E-2</v>
      </c>
      <c r="D52" s="181">
        <v>3.1264205105639285E-2</v>
      </c>
      <c r="E52" s="139" t="s">
        <v>1218</v>
      </c>
      <c r="F52" s="139">
        <v>6</v>
      </c>
      <c r="G52" s="139" t="s">
        <v>208</v>
      </c>
      <c r="H52" s="139" t="s">
        <v>462</v>
      </c>
      <c r="I52" s="139" t="s">
        <v>124</v>
      </c>
      <c r="J52" s="139" t="s">
        <v>191</v>
      </c>
      <c r="K52" s="139" t="s">
        <v>196</v>
      </c>
      <c r="L52" s="139"/>
      <c r="M52" s="159" t="s">
        <v>239</v>
      </c>
      <c r="N52" s="159">
        <v>4.4579259858159659E-3</v>
      </c>
      <c r="O52" s="159" t="s">
        <v>0</v>
      </c>
      <c r="P52" s="159" t="s">
        <v>0</v>
      </c>
      <c r="Q52" s="159" t="s">
        <v>185</v>
      </c>
      <c r="R52" s="162" t="s">
        <v>196</v>
      </c>
      <c r="U52" s="162" t="s">
        <v>239</v>
      </c>
      <c r="V52" s="162" t="s">
        <v>0</v>
      </c>
      <c r="W52" s="162" t="s">
        <v>185</v>
      </c>
      <c r="X52" s="162" t="s">
        <v>196</v>
      </c>
      <c r="Y52" s="162">
        <v>4.4579259858159659E-3</v>
      </c>
      <c r="AA52" s="159" t="s">
        <v>239</v>
      </c>
      <c r="AB52" s="159" t="s">
        <v>0</v>
      </c>
      <c r="AC52" s="159" t="s">
        <v>185</v>
      </c>
      <c r="AD52" s="162" t="s">
        <v>196</v>
      </c>
      <c r="AE52" s="162">
        <v>0</v>
      </c>
      <c r="AF52" s="186"/>
    </row>
    <row r="53" spans="1:32" ht="13.2" x14ac:dyDescent="0.25">
      <c r="A53" s="178" t="s">
        <v>198</v>
      </c>
      <c r="B53" s="179">
        <v>0</v>
      </c>
      <c r="C53" s="180">
        <v>0</v>
      </c>
      <c r="D53" s="181">
        <v>0</v>
      </c>
      <c r="E53" s="139" t="s">
        <v>1218</v>
      </c>
      <c r="F53" s="139">
        <v>6</v>
      </c>
      <c r="G53" s="139" t="s">
        <v>198</v>
      </c>
      <c r="H53" s="139" t="s">
        <v>462</v>
      </c>
      <c r="I53" s="139" t="s">
        <v>123</v>
      </c>
      <c r="J53" s="139" t="s">
        <v>185</v>
      </c>
      <c r="K53" s="139" t="s">
        <v>196</v>
      </c>
      <c r="L53" s="139"/>
      <c r="M53" s="159" t="s">
        <v>240</v>
      </c>
      <c r="N53" s="159">
        <v>6.0983394360640845E-3</v>
      </c>
      <c r="O53" s="159" t="s">
        <v>0</v>
      </c>
      <c r="P53" s="159" t="s">
        <v>0</v>
      </c>
      <c r="Q53" s="159" t="s">
        <v>185</v>
      </c>
      <c r="R53" s="162" t="s">
        <v>196</v>
      </c>
      <c r="U53" s="162" t="s">
        <v>240</v>
      </c>
      <c r="V53" s="162" t="s">
        <v>0</v>
      </c>
      <c r="W53" s="162" t="s">
        <v>185</v>
      </c>
      <c r="X53" s="162" t="s">
        <v>196</v>
      </c>
      <c r="Y53" s="162">
        <v>6.0983394360640845E-3</v>
      </c>
      <c r="AA53" s="159" t="s">
        <v>240</v>
      </c>
      <c r="AB53" s="159" t="s">
        <v>0</v>
      </c>
      <c r="AC53" s="159" t="s">
        <v>185</v>
      </c>
      <c r="AD53" s="162" t="s">
        <v>196</v>
      </c>
      <c r="AE53" s="162">
        <v>0</v>
      </c>
    </row>
    <row r="54" spans="1:32" ht="13.2" x14ac:dyDescent="0.25">
      <c r="A54" s="178" t="s">
        <v>222</v>
      </c>
      <c r="B54" s="179">
        <v>4.1043702878263977E-2</v>
      </c>
      <c r="C54" s="180">
        <v>6.6017811169051602E-2</v>
      </c>
      <c r="D54" s="181">
        <v>0.10706151404731558</v>
      </c>
      <c r="E54" s="139" t="s">
        <v>1219</v>
      </c>
      <c r="F54" s="139">
        <v>6</v>
      </c>
      <c r="G54" s="183" t="s">
        <v>222</v>
      </c>
      <c r="H54" s="139" t="s">
        <v>462</v>
      </c>
      <c r="I54" s="139" t="s">
        <v>124</v>
      </c>
      <c r="J54" s="139" t="s">
        <v>185</v>
      </c>
      <c r="K54" s="139" t="s">
        <v>186</v>
      </c>
      <c r="L54" s="139"/>
      <c r="M54" s="159" t="s">
        <v>241</v>
      </c>
      <c r="N54" s="159">
        <v>0</v>
      </c>
      <c r="O54" s="159" t="s">
        <v>0</v>
      </c>
      <c r="P54" s="159" t="s">
        <v>0</v>
      </c>
      <c r="Q54" s="159" t="s">
        <v>185</v>
      </c>
      <c r="R54" s="162" t="s">
        <v>196</v>
      </c>
      <c r="U54" s="162" t="s">
        <v>241</v>
      </c>
      <c r="V54" s="162" t="s">
        <v>0</v>
      </c>
      <c r="W54" s="162" t="s">
        <v>185</v>
      </c>
      <c r="X54" s="162" t="s">
        <v>196</v>
      </c>
      <c r="Y54" s="162">
        <v>0</v>
      </c>
      <c r="AA54" s="159" t="s">
        <v>241</v>
      </c>
      <c r="AB54" s="159" t="s">
        <v>0</v>
      </c>
      <c r="AC54" s="159" t="s">
        <v>185</v>
      </c>
      <c r="AD54" s="162" t="s">
        <v>196</v>
      </c>
      <c r="AE54" s="162">
        <v>0</v>
      </c>
      <c r="AF54" s="186"/>
    </row>
    <row r="55" spans="1:32" ht="13.2" x14ac:dyDescent="0.25">
      <c r="A55" s="178" t="s">
        <v>199</v>
      </c>
      <c r="B55" s="179">
        <v>6.2371759700039255E-2</v>
      </c>
      <c r="C55" s="180">
        <v>0.1099021160036229</v>
      </c>
      <c r="D55" s="181">
        <v>0.17227387570366215</v>
      </c>
      <c r="E55" s="139" t="s">
        <v>1218</v>
      </c>
      <c r="F55" s="139">
        <v>7</v>
      </c>
      <c r="G55" s="139" t="s">
        <v>199</v>
      </c>
      <c r="H55" s="139" t="s">
        <v>0</v>
      </c>
      <c r="I55" s="139" t="s">
        <v>122</v>
      </c>
      <c r="J55" s="139" t="s">
        <v>177</v>
      </c>
      <c r="K55" s="139" t="s">
        <v>177</v>
      </c>
      <c r="L55" s="139"/>
      <c r="M55" s="159" t="s">
        <v>242</v>
      </c>
      <c r="N55" s="159">
        <v>1.3107044719458697E-3</v>
      </c>
      <c r="O55" s="159" t="s">
        <v>0</v>
      </c>
      <c r="P55" s="159" t="s">
        <v>0</v>
      </c>
      <c r="Q55" s="159" t="s">
        <v>185</v>
      </c>
      <c r="R55" s="162" t="s">
        <v>196</v>
      </c>
      <c r="U55" s="162" t="s">
        <v>242</v>
      </c>
      <c r="V55" s="162" t="s">
        <v>0</v>
      </c>
      <c r="W55" s="162" t="s">
        <v>185</v>
      </c>
      <c r="X55" s="162" t="s">
        <v>196</v>
      </c>
      <c r="Y55" s="162">
        <v>1.3107044719458697E-3</v>
      </c>
      <c r="AA55" s="159" t="s">
        <v>242</v>
      </c>
      <c r="AB55" s="159" t="s">
        <v>0</v>
      </c>
      <c r="AC55" s="159" t="s">
        <v>185</v>
      </c>
      <c r="AD55" s="162" t="s">
        <v>196</v>
      </c>
      <c r="AE55" s="162">
        <v>0</v>
      </c>
    </row>
    <row r="56" spans="1:32" ht="13.2" x14ac:dyDescent="0.25">
      <c r="A56" s="178" t="s">
        <v>231</v>
      </c>
      <c r="B56" s="179">
        <v>0</v>
      </c>
      <c r="C56" s="180">
        <v>0</v>
      </c>
      <c r="D56" s="181">
        <v>0</v>
      </c>
      <c r="E56" s="139" t="s">
        <v>1219</v>
      </c>
      <c r="F56" s="139">
        <v>7</v>
      </c>
      <c r="G56" s="183" t="s">
        <v>231</v>
      </c>
      <c r="H56" s="139" t="s">
        <v>0</v>
      </c>
      <c r="I56" s="139" t="s">
        <v>0</v>
      </c>
      <c r="J56" s="139" t="s">
        <v>191</v>
      </c>
      <c r="K56" s="139" t="s">
        <v>186</v>
      </c>
      <c r="L56" s="139"/>
      <c r="M56" s="162" t="s">
        <v>178</v>
      </c>
      <c r="N56" s="162">
        <v>0</v>
      </c>
      <c r="O56" s="162" t="s">
        <v>462</v>
      </c>
      <c r="P56" s="162" t="s">
        <v>123</v>
      </c>
      <c r="Q56" s="162" t="s">
        <v>177</v>
      </c>
      <c r="R56" s="162" t="s">
        <v>177</v>
      </c>
      <c r="U56" s="162" t="s">
        <v>178</v>
      </c>
      <c r="V56" s="162" t="s">
        <v>123</v>
      </c>
      <c r="W56" s="162" t="s">
        <v>177</v>
      </c>
      <c r="X56" s="162" t="s">
        <v>177</v>
      </c>
      <c r="Y56" s="162">
        <v>0</v>
      </c>
      <c r="AA56" s="162" t="s">
        <v>178</v>
      </c>
      <c r="AB56" s="162" t="s">
        <v>123</v>
      </c>
      <c r="AC56" s="162" t="s">
        <v>177</v>
      </c>
      <c r="AD56" s="162" t="s">
        <v>177</v>
      </c>
      <c r="AE56" s="162">
        <v>0</v>
      </c>
    </row>
    <row r="57" spans="1:32" ht="13.2" x14ac:dyDescent="0.25">
      <c r="A57" s="178" t="s">
        <v>233</v>
      </c>
      <c r="B57" s="179">
        <v>0</v>
      </c>
      <c r="C57" s="180">
        <v>0</v>
      </c>
      <c r="D57" s="181">
        <v>0</v>
      </c>
      <c r="E57" s="139" t="s">
        <v>1219</v>
      </c>
      <c r="F57" s="139">
        <v>7</v>
      </c>
      <c r="G57" s="183" t="s">
        <v>233</v>
      </c>
      <c r="H57" s="139" t="s">
        <v>0</v>
      </c>
      <c r="I57" s="139" t="s">
        <v>0</v>
      </c>
      <c r="J57" s="139" t="s">
        <v>185</v>
      </c>
      <c r="K57" s="139" t="s">
        <v>186</v>
      </c>
      <c r="L57" s="139"/>
      <c r="M57" s="162" t="s">
        <v>180</v>
      </c>
      <c r="N57" s="162">
        <v>0</v>
      </c>
      <c r="O57" s="162" t="s">
        <v>462</v>
      </c>
      <c r="P57" s="162" t="s">
        <v>123</v>
      </c>
      <c r="Q57" s="162" t="s">
        <v>177</v>
      </c>
      <c r="R57" s="162" t="s">
        <v>177</v>
      </c>
      <c r="U57" s="162" t="s">
        <v>180</v>
      </c>
      <c r="V57" s="162" t="s">
        <v>123</v>
      </c>
      <c r="W57" s="162" t="s">
        <v>177</v>
      </c>
      <c r="X57" s="162" t="s">
        <v>177</v>
      </c>
      <c r="Y57" s="162">
        <v>0</v>
      </c>
      <c r="AA57" s="162" t="s">
        <v>180</v>
      </c>
      <c r="AB57" s="162" t="s">
        <v>123</v>
      </c>
      <c r="AC57" s="162" t="s">
        <v>177</v>
      </c>
      <c r="AD57" s="162" t="s">
        <v>177</v>
      </c>
      <c r="AE57" s="162">
        <v>0</v>
      </c>
    </row>
    <row r="58" spans="1:32" ht="13.2" x14ac:dyDescent="0.25">
      <c r="A58" s="178" t="s">
        <v>212</v>
      </c>
      <c r="B58" s="179">
        <v>9.515847953343844E-4</v>
      </c>
      <c r="C58" s="180">
        <v>0</v>
      </c>
      <c r="D58" s="181">
        <v>9.515847953343844E-4</v>
      </c>
      <c r="E58" s="139" t="s">
        <v>1218</v>
      </c>
      <c r="F58" s="139">
        <v>7</v>
      </c>
      <c r="G58" s="139" t="s">
        <v>212</v>
      </c>
      <c r="H58" s="139" t="s">
        <v>0</v>
      </c>
      <c r="I58" s="139" t="s">
        <v>122</v>
      </c>
      <c r="J58" s="139" t="s">
        <v>191</v>
      </c>
      <c r="K58" s="139" t="s">
        <v>196</v>
      </c>
      <c r="L58" s="139"/>
      <c r="M58" s="162" t="s">
        <v>182</v>
      </c>
      <c r="N58" s="162">
        <v>0</v>
      </c>
      <c r="O58" s="162" t="s">
        <v>462</v>
      </c>
      <c r="P58" s="162" t="s">
        <v>123</v>
      </c>
      <c r="Q58" s="162" t="s">
        <v>177</v>
      </c>
      <c r="R58" s="162" t="s">
        <v>177</v>
      </c>
      <c r="U58" s="162" t="s">
        <v>182</v>
      </c>
      <c r="V58" s="162" t="s">
        <v>123</v>
      </c>
      <c r="W58" s="162" t="s">
        <v>177</v>
      </c>
      <c r="X58" s="162" t="s">
        <v>177</v>
      </c>
      <c r="Y58" s="162">
        <v>0</v>
      </c>
      <c r="AA58" s="162" t="s">
        <v>182</v>
      </c>
      <c r="AB58" s="162" t="s">
        <v>123</v>
      </c>
      <c r="AC58" s="162" t="s">
        <v>177</v>
      </c>
      <c r="AD58" s="162" t="s">
        <v>177</v>
      </c>
      <c r="AE58" s="162">
        <v>0</v>
      </c>
    </row>
    <row r="59" spans="1:32" ht="13.2" x14ac:dyDescent="0.25">
      <c r="A59" s="178" t="s">
        <v>240</v>
      </c>
      <c r="B59" s="179">
        <v>6.0983394360640845E-3</v>
      </c>
      <c r="C59" s="180">
        <v>0</v>
      </c>
      <c r="D59" s="181">
        <v>6.0983394360640845E-3</v>
      </c>
      <c r="E59" s="139" t="s">
        <v>1218</v>
      </c>
      <c r="F59" s="139">
        <v>7</v>
      </c>
      <c r="G59" s="139" t="s">
        <v>240</v>
      </c>
      <c r="H59" s="139" t="s">
        <v>0</v>
      </c>
      <c r="I59" s="139" t="s">
        <v>0</v>
      </c>
      <c r="J59" s="139" t="s">
        <v>185</v>
      </c>
      <c r="K59" s="139" t="s">
        <v>196</v>
      </c>
      <c r="L59" s="139"/>
      <c r="M59" s="162" t="s">
        <v>184</v>
      </c>
      <c r="N59" s="162">
        <v>0</v>
      </c>
      <c r="O59" s="162" t="s">
        <v>462</v>
      </c>
      <c r="P59" s="162" t="s">
        <v>123</v>
      </c>
      <c r="Q59" s="162" t="s">
        <v>185</v>
      </c>
      <c r="R59" s="162" t="s">
        <v>186</v>
      </c>
      <c r="U59" s="162" t="s">
        <v>184</v>
      </c>
      <c r="V59" s="162" t="s">
        <v>123</v>
      </c>
      <c r="W59" s="162" t="s">
        <v>185</v>
      </c>
      <c r="X59" s="162" t="s">
        <v>186</v>
      </c>
      <c r="Y59" s="162">
        <v>0</v>
      </c>
      <c r="AA59" s="162" t="s">
        <v>184</v>
      </c>
      <c r="AB59" s="162" t="s">
        <v>123</v>
      </c>
      <c r="AC59" s="162" t="s">
        <v>185</v>
      </c>
      <c r="AD59" s="162" t="s">
        <v>186</v>
      </c>
      <c r="AE59" s="162">
        <v>0</v>
      </c>
    </row>
    <row r="60" spans="1:32" ht="13.2" x14ac:dyDescent="0.25">
      <c r="A60" s="178" t="s">
        <v>215</v>
      </c>
      <c r="B60" s="179">
        <v>1.7737981240904133E-2</v>
      </c>
      <c r="C60" s="180">
        <v>3.579630786025597E-2</v>
      </c>
      <c r="D60" s="181">
        <v>5.3534289101160107E-2</v>
      </c>
      <c r="E60" s="139" t="s">
        <v>1218</v>
      </c>
      <c r="F60" s="139">
        <v>8</v>
      </c>
      <c r="G60" s="139" t="s">
        <v>215</v>
      </c>
      <c r="H60" s="139" t="s">
        <v>0</v>
      </c>
      <c r="I60" s="139" t="s">
        <v>122</v>
      </c>
      <c r="J60" s="139" t="s">
        <v>191</v>
      </c>
      <c r="K60" s="139" t="s">
        <v>196</v>
      </c>
      <c r="L60" s="139"/>
      <c r="M60" s="162" t="s">
        <v>188</v>
      </c>
      <c r="N60" s="162">
        <v>0</v>
      </c>
      <c r="O60" s="162" t="s">
        <v>462</v>
      </c>
      <c r="P60" s="162" t="s">
        <v>123</v>
      </c>
      <c r="Q60" s="162" t="s">
        <v>185</v>
      </c>
      <c r="R60" s="162" t="s">
        <v>186</v>
      </c>
      <c r="U60" s="162" t="s">
        <v>188</v>
      </c>
      <c r="V60" s="162" t="s">
        <v>123</v>
      </c>
      <c r="W60" s="162" t="s">
        <v>185</v>
      </c>
      <c r="X60" s="162" t="s">
        <v>186</v>
      </c>
      <c r="Y60" s="162">
        <v>0</v>
      </c>
      <c r="AA60" s="162" t="s">
        <v>188</v>
      </c>
      <c r="AB60" s="162" t="s">
        <v>123</v>
      </c>
      <c r="AC60" s="162" t="s">
        <v>185</v>
      </c>
      <c r="AD60" s="162" t="s">
        <v>186</v>
      </c>
      <c r="AE60" s="162">
        <v>0</v>
      </c>
    </row>
    <row r="61" spans="1:32" ht="13.2" x14ac:dyDescent="0.25">
      <c r="A61" s="178" t="s">
        <v>241</v>
      </c>
      <c r="B61" s="179">
        <v>0</v>
      </c>
      <c r="C61" s="180">
        <v>0</v>
      </c>
      <c r="D61" s="181">
        <v>0</v>
      </c>
      <c r="E61" s="139" t="s">
        <v>1218</v>
      </c>
      <c r="F61" s="139">
        <v>8</v>
      </c>
      <c r="G61" s="139" t="s">
        <v>241</v>
      </c>
      <c r="H61" s="139" t="s">
        <v>0</v>
      </c>
      <c r="I61" s="139" t="s">
        <v>0</v>
      </c>
      <c r="J61" s="139" t="s">
        <v>185</v>
      </c>
      <c r="K61" s="139" t="s">
        <v>196</v>
      </c>
      <c r="L61" s="139"/>
      <c r="M61" s="162" t="s">
        <v>190</v>
      </c>
      <c r="N61" s="162">
        <v>0</v>
      </c>
      <c r="O61" s="162" t="s">
        <v>462</v>
      </c>
      <c r="P61" s="162" t="s">
        <v>123</v>
      </c>
      <c r="Q61" s="162" t="s">
        <v>191</v>
      </c>
      <c r="R61" s="162" t="s">
        <v>186</v>
      </c>
      <c r="U61" s="162" t="s">
        <v>190</v>
      </c>
      <c r="V61" s="162" t="s">
        <v>123</v>
      </c>
      <c r="W61" s="162" t="s">
        <v>191</v>
      </c>
      <c r="X61" s="162" t="s">
        <v>186</v>
      </c>
      <c r="Y61" s="162">
        <v>0</v>
      </c>
      <c r="AA61" s="162" t="s">
        <v>190</v>
      </c>
      <c r="AB61" s="162" t="s">
        <v>123</v>
      </c>
      <c r="AC61" s="162" t="s">
        <v>191</v>
      </c>
      <c r="AD61" s="162" t="s">
        <v>186</v>
      </c>
      <c r="AE61" s="162">
        <v>0</v>
      </c>
    </row>
    <row r="62" spans="1:32" ht="13.2" x14ac:dyDescent="0.25">
      <c r="A62" s="178" t="s">
        <v>190</v>
      </c>
      <c r="B62" s="179">
        <v>0</v>
      </c>
      <c r="C62" s="180">
        <v>0</v>
      </c>
      <c r="D62" s="181">
        <v>0</v>
      </c>
      <c r="E62" s="139" t="s">
        <v>1218</v>
      </c>
      <c r="F62" s="139">
        <v>8</v>
      </c>
      <c r="G62" s="139" t="s">
        <v>190</v>
      </c>
      <c r="H62" s="139" t="s">
        <v>462</v>
      </c>
      <c r="I62" s="139" t="s">
        <v>123</v>
      </c>
      <c r="J62" s="139" t="s">
        <v>191</v>
      </c>
      <c r="K62" s="139" t="s">
        <v>186</v>
      </c>
      <c r="L62" s="139"/>
      <c r="M62" s="162" t="s">
        <v>193</v>
      </c>
      <c r="N62" s="162">
        <v>0</v>
      </c>
      <c r="O62" s="162" t="s">
        <v>462</v>
      </c>
      <c r="P62" s="162" t="s">
        <v>123</v>
      </c>
      <c r="Q62" s="162" t="s">
        <v>185</v>
      </c>
      <c r="R62" s="162" t="s">
        <v>186</v>
      </c>
      <c r="U62" s="162" t="s">
        <v>193</v>
      </c>
      <c r="V62" s="162" t="s">
        <v>123</v>
      </c>
      <c r="W62" s="162" t="s">
        <v>185</v>
      </c>
      <c r="X62" s="162" t="s">
        <v>186</v>
      </c>
      <c r="Y62" s="162">
        <v>0</v>
      </c>
      <c r="AA62" s="162" t="s">
        <v>193</v>
      </c>
      <c r="AB62" s="162" t="s">
        <v>123</v>
      </c>
      <c r="AC62" s="162" t="s">
        <v>185</v>
      </c>
      <c r="AD62" s="162" t="s">
        <v>186</v>
      </c>
      <c r="AE62" s="162">
        <v>0</v>
      </c>
    </row>
    <row r="63" spans="1:32" ht="13.2" x14ac:dyDescent="0.25">
      <c r="A63" s="178" t="s">
        <v>193</v>
      </c>
      <c r="B63" s="179">
        <v>0</v>
      </c>
      <c r="C63" s="180">
        <v>0</v>
      </c>
      <c r="D63" s="181">
        <v>0</v>
      </c>
      <c r="E63" s="139" t="s">
        <v>1218</v>
      </c>
      <c r="F63" s="139">
        <v>8</v>
      </c>
      <c r="G63" s="139" t="s">
        <v>193</v>
      </c>
      <c r="H63" s="139" t="s">
        <v>462</v>
      </c>
      <c r="I63" s="139" t="s">
        <v>123</v>
      </c>
      <c r="J63" s="139" t="s">
        <v>185</v>
      </c>
      <c r="K63" s="139" t="s">
        <v>186</v>
      </c>
      <c r="L63" s="139"/>
      <c r="M63" s="162" t="s">
        <v>195</v>
      </c>
      <c r="N63" s="162">
        <v>0</v>
      </c>
      <c r="O63" s="162" t="s">
        <v>462</v>
      </c>
      <c r="P63" s="162" t="s">
        <v>123</v>
      </c>
      <c r="Q63" s="162" t="s">
        <v>185</v>
      </c>
      <c r="R63" s="162" t="s">
        <v>196</v>
      </c>
      <c r="U63" s="162" t="s">
        <v>195</v>
      </c>
      <c r="V63" s="162" t="s">
        <v>123</v>
      </c>
      <c r="W63" s="162" t="s">
        <v>185</v>
      </c>
      <c r="X63" s="162" t="s">
        <v>196</v>
      </c>
      <c r="Y63" s="162">
        <v>0</v>
      </c>
      <c r="AA63" s="162" t="s">
        <v>195</v>
      </c>
      <c r="AB63" s="162" t="s">
        <v>123</v>
      </c>
      <c r="AC63" s="162" t="s">
        <v>185</v>
      </c>
      <c r="AD63" s="162" t="s">
        <v>196</v>
      </c>
      <c r="AE63" s="162">
        <v>0</v>
      </c>
    </row>
    <row r="64" spans="1:32" ht="13.2" x14ac:dyDescent="0.25">
      <c r="A64" s="178" t="s">
        <v>218</v>
      </c>
      <c r="B64" s="179">
        <v>0</v>
      </c>
      <c r="C64" s="180">
        <v>5.1115984359196062E-3</v>
      </c>
      <c r="D64" s="181">
        <v>5.1115984359196062E-3</v>
      </c>
      <c r="E64" s="139" t="s">
        <v>1218</v>
      </c>
      <c r="F64" s="139">
        <v>9</v>
      </c>
      <c r="G64" s="139" t="s">
        <v>218</v>
      </c>
      <c r="H64" s="139" t="s">
        <v>0</v>
      </c>
      <c r="I64" s="139" t="s">
        <v>122</v>
      </c>
      <c r="J64" s="139" t="s">
        <v>191</v>
      </c>
      <c r="K64" s="139" t="s">
        <v>196</v>
      </c>
      <c r="L64" s="139"/>
      <c r="M64" s="162" t="s">
        <v>198</v>
      </c>
      <c r="N64" s="162">
        <v>0</v>
      </c>
      <c r="O64" s="162" t="s">
        <v>462</v>
      </c>
      <c r="P64" s="162" t="s">
        <v>123</v>
      </c>
      <c r="Q64" s="162" t="s">
        <v>185</v>
      </c>
      <c r="R64" s="162" t="s">
        <v>196</v>
      </c>
      <c r="U64" s="162" t="s">
        <v>198</v>
      </c>
      <c r="V64" s="162" t="s">
        <v>123</v>
      </c>
      <c r="W64" s="162" t="s">
        <v>185</v>
      </c>
      <c r="X64" s="162" t="s">
        <v>196</v>
      </c>
      <c r="Y64" s="162">
        <v>0</v>
      </c>
      <c r="AA64" s="162" t="s">
        <v>198</v>
      </c>
      <c r="AB64" s="162" t="s">
        <v>123</v>
      </c>
      <c r="AC64" s="162" t="s">
        <v>185</v>
      </c>
      <c r="AD64" s="162" t="s">
        <v>196</v>
      </c>
      <c r="AE64" s="162">
        <v>0</v>
      </c>
    </row>
    <row r="65" spans="1:27" ht="13.2" x14ac:dyDescent="0.25">
      <c r="A65" s="178" t="s">
        <v>242</v>
      </c>
      <c r="B65" s="179">
        <v>1.3107044719458697E-3</v>
      </c>
      <c r="C65" s="180">
        <v>0</v>
      </c>
      <c r="D65" s="181">
        <v>1.3107044719458697E-3</v>
      </c>
      <c r="E65" s="139" t="s">
        <v>1220</v>
      </c>
      <c r="F65" s="183">
        <v>9</v>
      </c>
      <c r="G65" s="183" t="s">
        <v>242</v>
      </c>
      <c r="H65" s="139" t="s">
        <v>0</v>
      </c>
      <c r="I65" s="183" t="s">
        <v>0</v>
      </c>
      <c r="J65" s="183" t="s">
        <v>185</v>
      </c>
      <c r="K65" s="139" t="s">
        <v>196</v>
      </c>
      <c r="L65" s="183"/>
      <c r="M65" s="167"/>
      <c r="AA65" s="187"/>
    </row>
    <row r="66" spans="1:27" ht="13.2" x14ac:dyDescent="0.2">
      <c r="A66" s="188" t="s">
        <v>140</v>
      </c>
      <c r="B66" s="189">
        <v>0.81821666952453398</v>
      </c>
      <c r="C66" s="190">
        <v>1.0057570847446737</v>
      </c>
      <c r="D66" s="191">
        <v>1.8239737542692076</v>
      </c>
      <c r="U66" s="167"/>
      <c r="AA66" s="192" t="s">
        <v>1273</v>
      </c>
    </row>
    <row r="67" spans="1:27" ht="13.2" x14ac:dyDescent="0.2">
      <c r="L67" s="193"/>
      <c r="M67" s="192" t="s">
        <v>1274</v>
      </c>
      <c r="U67" s="192" t="s">
        <v>1275</v>
      </c>
      <c r="AA67" s="192" t="s">
        <v>243</v>
      </c>
    </row>
    <row r="68" spans="1:27" ht="13.2" x14ac:dyDescent="0.2">
      <c r="L68" s="193"/>
      <c r="M68" s="192" t="s">
        <v>243</v>
      </c>
      <c r="U68" s="192" t="s">
        <v>243</v>
      </c>
      <c r="AA68" s="192" t="s">
        <v>244</v>
      </c>
    </row>
    <row r="69" spans="1:27" ht="13.2" x14ac:dyDescent="0.2">
      <c r="L69" s="193"/>
      <c r="M69" s="194" t="s">
        <v>1222</v>
      </c>
      <c r="U69" s="194" t="s">
        <v>1222</v>
      </c>
      <c r="AA69" s="194" t="s">
        <v>250</v>
      </c>
    </row>
    <row r="70" spans="1:27" ht="13.2" x14ac:dyDescent="0.2">
      <c r="L70" s="193"/>
      <c r="M70" s="195"/>
      <c r="U70" s="195"/>
      <c r="AA70" s="194" t="s">
        <v>1276</v>
      </c>
    </row>
    <row r="71" spans="1:27" ht="13.2" x14ac:dyDescent="0.2">
      <c r="L71" s="193"/>
      <c r="M71" s="194" t="s">
        <v>1277</v>
      </c>
      <c r="U71" s="194" t="s">
        <v>1277</v>
      </c>
      <c r="AA71" s="194" t="s">
        <v>717</v>
      </c>
    </row>
    <row r="72" spans="1:27" ht="13.2" x14ac:dyDescent="0.2">
      <c r="L72" s="193"/>
      <c r="M72" s="192" t="s">
        <v>244</v>
      </c>
      <c r="U72" s="192" t="s">
        <v>244</v>
      </c>
      <c r="AA72" s="194" t="s">
        <v>718</v>
      </c>
    </row>
    <row r="73" spans="1:27" ht="13.2" x14ac:dyDescent="0.2">
      <c r="L73" s="193"/>
      <c r="M73" s="194" t="s">
        <v>1278</v>
      </c>
      <c r="U73" s="194" t="s">
        <v>250</v>
      </c>
      <c r="AA73" s="194" t="s">
        <v>719</v>
      </c>
    </row>
    <row r="74" spans="1:27" ht="13.2" x14ac:dyDescent="0.2">
      <c r="L74" s="193"/>
      <c r="M74" s="194" t="s">
        <v>463</v>
      </c>
      <c r="U74" s="194" t="s">
        <v>1279</v>
      </c>
      <c r="AA74" s="192" t="s">
        <v>1280</v>
      </c>
    </row>
    <row r="75" spans="1:27" ht="13.2" x14ac:dyDescent="0.2">
      <c r="L75" s="193"/>
      <c r="M75" s="194" t="s">
        <v>464</v>
      </c>
      <c r="U75" s="194" t="s">
        <v>728</v>
      </c>
      <c r="AA75" s="195"/>
    </row>
    <row r="76" spans="1:27" ht="13.2" x14ac:dyDescent="0.2">
      <c r="L76" s="193"/>
      <c r="M76" s="194" t="s">
        <v>1281</v>
      </c>
      <c r="U76" s="194" t="s">
        <v>730</v>
      </c>
      <c r="AA76" s="194" t="s">
        <v>246</v>
      </c>
    </row>
    <row r="77" spans="1:27" ht="13.2" x14ac:dyDescent="0.2">
      <c r="L77" s="193"/>
      <c r="M77" s="194" t="s">
        <v>319</v>
      </c>
      <c r="U77" s="194" t="s">
        <v>731</v>
      </c>
      <c r="AA77" s="195"/>
    </row>
    <row r="78" spans="1:27" ht="13.2" x14ac:dyDescent="0.2">
      <c r="L78" s="193"/>
      <c r="M78" s="194" t="s">
        <v>320</v>
      </c>
      <c r="U78" s="192" t="s">
        <v>732</v>
      </c>
      <c r="AA78" s="194" t="s">
        <v>722</v>
      </c>
    </row>
    <row r="79" spans="1:27" ht="14.4" x14ac:dyDescent="0.2">
      <c r="L79" s="193"/>
      <c r="M79" s="192" t="s">
        <v>465</v>
      </c>
      <c r="U79" s="195"/>
      <c r="AA79" s="25" t="s">
        <v>1282</v>
      </c>
    </row>
    <row r="80" spans="1:27" ht="13.2" x14ac:dyDescent="0.2">
      <c r="L80" s="193"/>
      <c r="M80" s="195"/>
      <c r="U80" s="194" t="s">
        <v>246</v>
      </c>
      <c r="AA80" s="195"/>
    </row>
    <row r="81" spans="12:27" ht="13.2" x14ac:dyDescent="0.2">
      <c r="L81" s="193"/>
      <c r="M81" s="194" t="s">
        <v>246</v>
      </c>
      <c r="U81" s="195"/>
      <c r="AA81" s="192" t="s">
        <v>729</v>
      </c>
    </row>
    <row r="82" spans="12:27" ht="13.2" x14ac:dyDescent="0.2">
      <c r="L82" s="193"/>
      <c r="M82" s="195"/>
      <c r="U82" s="194" t="s">
        <v>735</v>
      </c>
      <c r="AA82" s="195"/>
    </row>
    <row r="83" spans="12:27" ht="14.4" x14ac:dyDescent="0.2">
      <c r="L83" s="193"/>
      <c r="M83" s="194" t="s">
        <v>466</v>
      </c>
      <c r="U83" s="25" t="s">
        <v>1283</v>
      </c>
      <c r="AA83" s="194" t="s">
        <v>246</v>
      </c>
    </row>
    <row r="84" spans="12:27" ht="14.4" x14ac:dyDescent="0.2">
      <c r="L84" s="193"/>
      <c r="M84" s="25" t="s">
        <v>1284</v>
      </c>
      <c r="U84" s="195"/>
      <c r="AA84" s="195"/>
    </row>
    <row r="85" spans="12:27" ht="13.2" x14ac:dyDescent="0.2">
      <c r="L85" s="193"/>
      <c r="M85" s="195"/>
      <c r="U85" s="192" t="s">
        <v>740</v>
      </c>
      <c r="AA85" s="194" t="s">
        <v>733</v>
      </c>
    </row>
    <row r="86" spans="12:27" ht="14.4" x14ac:dyDescent="0.2">
      <c r="L86" s="193"/>
      <c r="M86" s="192" t="s">
        <v>755</v>
      </c>
      <c r="U86" s="195"/>
      <c r="AA86" s="26" t="s">
        <v>1285</v>
      </c>
    </row>
    <row r="87" spans="12:27" ht="13.2" x14ac:dyDescent="0.2">
      <c r="L87" s="193"/>
      <c r="M87" s="195"/>
      <c r="U87" s="194" t="s">
        <v>246</v>
      </c>
      <c r="AA87" s="195"/>
    </row>
    <row r="88" spans="12:27" ht="13.2" x14ac:dyDescent="0.2">
      <c r="L88" s="193"/>
      <c r="M88" s="194" t="s">
        <v>246</v>
      </c>
      <c r="U88" s="195"/>
      <c r="AA88" s="192" t="s">
        <v>725</v>
      </c>
    </row>
    <row r="89" spans="12:27" ht="13.2" x14ac:dyDescent="0.2">
      <c r="L89" s="193"/>
      <c r="M89" s="195"/>
      <c r="U89" s="194" t="s">
        <v>743</v>
      </c>
      <c r="AA89" s="195"/>
    </row>
    <row r="90" spans="12:27" ht="14.4" x14ac:dyDescent="0.2">
      <c r="L90" s="193"/>
      <c r="M90" s="194" t="s">
        <v>756</v>
      </c>
      <c r="U90" s="26" t="s">
        <v>1286</v>
      </c>
      <c r="AA90" s="194" t="s">
        <v>246</v>
      </c>
    </row>
    <row r="91" spans="12:27" ht="14.4" x14ac:dyDescent="0.2">
      <c r="L91" s="193"/>
      <c r="M91" s="26" t="s">
        <v>1287</v>
      </c>
      <c r="U91" s="195"/>
      <c r="AA91" s="195"/>
    </row>
    <row r="92" spans="12:27" ht="13.2" x14ac:dyDescent="0.2">
      <c r="L92" s="193"/>
      <c r="M92" s="195"/>
      <c r="U92" s="192" t="s">
        <v>736</v>
      </c>
      <c r="AA92" s="194" t="s">
        <v>726</v>
      </c>
    </row>
    <row r="93" spans="12:27" ht="14.4" x14ac:dyDescent="0.2">
      <c r="L93" s="193"/>
      <c r="M93" s="192" t="s">
        <v>467</v>
      </c>
      <c r="U93" s="195"/>
      <c r="AA93" s="26" t="s">
        <v>1288</v>
      </c>
    </row>
    <row r="94" spans="12:27" ht="13.2" x14ac:dyDescent="0.2">
      <c r="L94" s="193"/>
      <c r="M94" s="195"/>
      <c r="U94" s="194" t="s">
        <v>246</v>
      </c>
      <c r="AA94" s="195"/>
    </row>
    <row r="95" spans="12:27" ht="13.2" x14ac:dyDescent="0.2">
      <c r="L95" s="193"/>
      <c r="M95" s="194" t="s">
        <v>246</v>
      </c>
      <c r="U95" s="195"/>
      <c r="AA95" s="192" t="s">
        <v>264</v>
      </c>
    </row>
    <row r="96" spans="12:27" ht="13.2" x14ac:dyDescent="0.2">
      <c r="L96" s="193"/>
      <c r="M96" s="195"/>
      <c r="U96" s="194" t="s">
        <v>738</v>
      </c>
    </row>
    <row r="97" spans="12:31" ht="14.4" x14ac:dyDescent="0.2">
      <c r="L97" s="193"/>
      <c r="M97" s="194" t="s">
        <v>468</v>
      </c>
      <c r="U97" s="26" t="s">
        <v>1289</v>
      </c>
      <c r="AA97" s="167" t="s">
        <v>172</v>
      </c>
      <c r="AB97" s="167" t="s">
        <v>111</v>
      </c>
      <c r="AC97" s="167" t="s">
        <v>173</v>
      </c>
      <c r="AD97" s="167" t="s">
        <v>174</v>
      </c>
      <c r="AE97" s="167" t="s">
        <v>715</v>
      </c>
    </row>
    <row r="98" spans="12:31" ht="14.4" x14ac:dyDescent="0.2">
      <c r="L98" s="193"/>
      <c r="M98" s="26" t="s">
        <v>1290</v>
      </c>
      <c r="U98" s="195"/>
      <c r="AA98" s="162" t="s">
        <v>200</v>
      </c>
      <c r="AB98" s="162" t="s">
        <v>124</v>
      </c>
      <c r="AC98" s="162" t="s">
        <v>177</v>
      </c>
      <c r="AD98" s="162" t="s">
        <v>177</v>
      </c>
      <c r="AE98" s="162">
        <v>2.5147477396042624E-2</v>
      </c>
    </row>
    <row r="99" spans="12:31" ht="13.2" x14ac:dyDescent="0.2">
      <c r="L99" s="193"/>
      <c r="M99" s="195"/>
      <c r="U99" s="192" t="s">
        <v>264</v>
      </c>
      <c r="AA99" s="162" t="s">
        <v>201</v>
      </c>
      <c r="AB99" s="162" t="s">
        <v>124</v>
      </c>
      <c r="AC99" s="162" t="s">
        <v>177</v>
      </c>
      <c r="AD99" s="162" t="s">
        <v>177</v>
      </c>
      <c r="AE99" s="162">
        <v>6.181270975417618E-2</v>
      </c>
    </row>
    <row r="100" spans="12:31" ht="13.2" x14ac:dyDescent="0.2">
      <c r="L100" s="193"/>
      <c r="M100" s="192" t="s">
        <v>264</v>
      </c>
      <c r="U100" s="196"/>
      <c r="AA100" s="162" t="s">
        <v>202</v>
      </c>
      <c r="AB100" s="162" t="s">
        <v>124</v>
      </c>
      <c r="AC100" s="162" t="s">
        <v>177</v>
      </c>
      <c r="AD100" s="162" t="s">
        <v>177</v>
      </c>
      <c r="AE100" s="162">
        <v>6.9425066490015341E-2</v>
      </c>
    </row>
    <row r="101" spans="12:31" x14ac:dyDescent="0.2">
      <c r="L101" s="193"/>
      <c r="M101" s="162" t="s">
        <v>459</v>
      </c>
      <c r="N101" s="159" t="s">
        <v>461</v>
      </c>
      <c r="O101" s="159" t="s">
        <v>111</v>
      </c>
      <c r="U101" s="167" t="s">
        <v>172</v>
      </c>
      <c r="V101" s="167" t="s">
        <v>111</v>
      </c>
      <c r="W101" s="167" t="s">
        <v>173</v>
      </c>
      <c r="X101" s="167" t="s">
        <v>174</v>
      </c>
      <c r="Y101" s="167" t="s">
        <v>326</v>
      </c>
      <c r="AA101" s="162" t="s">
        <v>204</v>
      </c>
      <c r="AB101" s="162" t="s">
        <v>124</v>
      </c>
      <c r="AC101" s="162" t="s">
        <v>191</v>
      </c>
      <c r="AD101" s="162" t="s">
        <v>196</v>
      </c>
      <c r="AE101" s="162">
        <v>3.2103207837953972E-2</v>
      </c>
    </row>
    <row r="102" spans="12:31" x14ac:dyDescent="0.2">
      <c r="L102" s="193"/>
      <c r="M102" s="159">
        <v>0</v>
      </c>
      <c r="N102" s="159" t="s">
        <v>0</v>
      </c>
      <c r="O102" s="159" t="s">
        <v>122</v>
      </c>
      <c r="U102" s="162" t="s">
        <v>200</v>
      </c>
      <c r="V102" s="162" t="s">
        <v>124</v>
      </c>
      <c r="W102" s="162" t="s">
        <v>177</v>
      </c>
      <c r="X102" s="162" t="s">
        <v>177</v>
      </c>
      <c r="Y102" s="162">
        <v>3.0332709892953513E-2</v>
      </c>
      <c r="AA102" s="162" t="s">
        <v>206</v>
      </c>
      <c r="AB102" s="162" t="s">
        <v>124</v>
      </c>
      <c r="AC102" s="162" t="s">
        <v>191</v>
      </c>
      <c r="AD102" s="162" t="s">
        <v>196</v>
      </c>
      <c r="AE102" s="162">
        <v>3.5757853774884288E-2</v>
      </c>
    </row>
    <row r="103" spans="12:31" x14ac:dyDescent="0.2">
      <c r="L103" s="193"/>
      <c r="M103" s="159">
        <v>1.0415988542412603E-3</v>
      </c>
      <c r="N103" s="159" t="s">
        <v>0</v>
      </c>
      <c r="O103" s="159" t="s">
        <v>122</v>
      </c>
      <c r="U103" s="162" t="s">
        <v>201</v>
      </c>
      <c r="V103" s="162" t="s">
        <v>124</v>
      </c>
      <c r="W103" s="162" t="s">
        <v>177</v>
      </c>
      <c r="X103" s="162" t="s">
        <v>177</v>
      </c>
      <c r="Y103" s="162">
        <v>3.3725222604418389E-2</v>
      </c>
      <c r="AA103" s="162" t="s">
        <v>208</v>
      </c>
      <c r="AB103" s="162" t="s">
        <v>124</v>
      </c>
      <c r="AC103" s="162" t="s">
        <v>191</v>
      </c>
      <c r="AD103" s="162" t="s">
        <v>196</v>
      </c>
      <c r="AE103" s="162">
        <v>2.6071194299082074E-2</v>
      </c>
    </row>
    <row r="104" spans="12:31" x14ac:dyDescent="0.2">
      <c r="L104" s="193"/>
      <c r="M104" s="159">
        <v>0</v>
      </c>
      <c r="N104" s="159" t="s">
        <v>0</v>
      </c>
      <c r="O104" s="159" t="s">
        <v>122</v>
      </c>
      <c r="U104" s="162" t="s">
        <v>202</v>
      </c>
      <c r="V104" s="162" t="s">
        <v>124</v>
      </c>
      <c r="W104" s="162" t="s">
        <v>177</v>
      </c>
      <c r="X104" s="162" t="s">
        <v>177</v>
      </c>
      <c r="Y104" s="162">
        <v>3.5773594408259661E-2</v>
      </c>
      <c r="AA104" s="162" t="s">
        <v>210</v>
      </c>
      <c r="AB104" s="162" t="s">
        <v>124</v>
      </c>
      <c r="AC104" s="162" t="s">
        <v>191</v>
      </c>
      <c r="AD104" s="162" t="s">
        <v>186</v>
      </c>
      <c r="AE104" s="162">
        <v>2.3550957741558465E-2</v>
      </c>
    </row>
    <row r="105" spans="12:31" x14ac:dyDescent="0.2">
      <c r="L105" s="193"/>
      <c r="M105" s="159">
        <v>0.17227387570366215</v>
      </c>
      <c r="N105" s="159" t="s">
        <v>0</v>
      </c>
      <c r="O105" s="159" t="s">
        <v>122</v>
      </c>
      <c r="U105" s="162" t="s">
        <v>204</v>
      </c>
      <c r="V105" s="162" t="s">
        <v>124</v>
      </c>
      <c r="W105" s="162" t="s">
        <v>191</v>
      </c>
      <c r="X105" s="162" t="s">
        <v>196</v>
      </c>
      <c r="Y105" s="162">
        <v>8.5791977315295767E-3</v>
      </c>
      <c r="AA105" s="162" t="s">
        <v>213</v>
      </c>
      <c r="AB105" s="162" t="s">
        <v>124</v>
      </c>
      <c r="AC105" s="162" t="s">
        <v>185</v>
      </c>
      <c r="AD105" s="162" t="s">
        <v>186</v>
      </c>
      <c r="AE105" s="162">
        <v>2.6451108618453172E-2</v>
      </c>
    </row>
    <row r="106" spans="12:31" x14ac:dyDescent="0.2">
      <c r="L106" s="193"/>
      <c r="M106" s="159">
        <v>0.10325683035906111</v>
      </c>
      <c r="N106" s="159" t="s">
        <v>0</v>
      </c>
      <c r="O106" s="159" t="s">
        <v>122</v>
      </c>
      <c r="U106" s="162" t="s">
        <v>206</v>
      </c>
      <c r="V106" s="162" t="s">
        <v>124</v>
      </c>
      <c r="W106" s="162" t="s">
        <v>191</v>
      </c>
      <c r="X106" s="162" t="s">
        <v>196</v>
      </c>
      <c r="Y106" s="162">
        <v>5.1739388218897869E-2</v>
      </c>
      <c r="AA106" s="162" t="s">
        <v>216</v>
      </c>
      <c r="AB106" s="162" t="s">
        <v>124</v>
      </c>
      <c r="AC106" s="162" t="s">
        <v>191</v>
      </c>
      <c r="AD106" s="162" t="s">
        <v>186</v>
      </c>
      <c r="AE106" s="162">
        <v>2.9920277723037056E-2</v>
      </c>
    </row>
    <row r="107" spans="12:31" x14ac:dyDescent="0.2">
      <c r="L107" s="193"/>
      <c r="M107" s="159">
        <v>2.0173838559032799E-2</v>
      </c>
      <c r="N107" s="159" t="s">
        <v>0</v>
      </c>
      <c r="O107" s="159" t="s">
        <v>122</v>
      </c>
      <c r="U107" s="162" t="s">
        <v>208</v>
      </c>
      <c r="V107" s="162" t="s">
        <v>124</v>
      </c>
      <c r="W107" s="162" t="s">
        <v>191</v>
      </c>
      <c r="X107" s="162" t="s">
        <v>196</v>
      </c>
      <c r="Y107" s="162">
        <v>5.1930108065572104E-3</v>
      </c>
      <c r="AA107" s="162" t="s">
        <v>219</v>
      </c>
      <c r="AB107" s="162" t="s">
        <v>124</v>
      </c>
      <c r="AC107" s="162" t="s">
        <v>185</v>
      </c>
      <c r="AD107" s="162" t="s">
        <v>186</v>
      </c>
      <c r="AE107" s="162">
        <v>0.11702548625297218</v>
      </c>
    </row>
    <row r="108" spans="12:31" x14ac:dyDescent="0.2">
      <c r="L108" s="193"/>
      <c r="M108" s="159">
        <v>0</v>
      </c>
      <c r="N108" s="159" t="s">
        <v>0</v>
      </c>
      <c r="O108" s="159" t="s">
        <v>122</v>
      </c>
      <c r="U108" s="162" t="s">
        <v>210</v>
      </c>
      <c r="V108" s="162" t="s">
        <v>124</v>
      </c>
      <c r="W108" s="162" t="s">
        <v>191</v>
      </c>
      <c r="X108" s="162" t="s">
        <v>186</v>
      </c>
      <c r="Y108" s="162">
        <v>1.459237567836256E-2</v>
      </c>
      <c r="AA108" s="162" t="s">
        <v>222</v>
      </c>
      <c r="AB108" s="162" t="s">
        <v>124</v>
      </c>
      <c r="AC108" s="162" t="s">
        <v>185</v>
      </c>
      <c r="AD108" s="162" t="s">
        <v>186</v>
      </c>
      <c r="AE108" s="162">
        <v>6.6017811169051602E-2</v>
      </c>
    </row>
    <row r="109" spans="12:31" x14ac:dyDescent="0.2">
      <c r="L109" s="193"/>
      <c r="M109" s="159">
        <v>9.515847953343844E-4</v>
      </c>
      <c r="N109" s="159" t="s">
        <v>0</v>
      </c>
      <c r="O109" s="159" t="s">
        <v>122</v>
      </c>
      <c r="U109" s="162" t="s">
        <v>213</v>
      </c>
      <c r="V109" s="162" t="s">
        <v>124</v>
      </c>
      <c r="W109" s="162" t="s">
        <v>185</v>
      </c>
      <c r="X109" s="162" t="s">
        <v>186</v>
      </c>
      <c r="Y109" s="162">
        <v>1.6129978565863044E-2</v>
      </c>
      <c r="AA109" s="162" t="s">
        <v>192</v>
      </c>
      <c r="AB109" s="162" t="s">
        <v>122</v>
      </c>
      <c r="AC109" s="162" t="s">
        <v>177</v>
      </c>
      <c r="AD109" s="162" t="s">
        <v>177</v>
      </c>
      <c r="AE109" s="162">
        <v>0</v>
      </c>
    </row>
    <row r="110" spans="12:31" x14ac:dyDescent="0.2">
      <c r="L110" s="193"/>
      <c r="M110" s="159">
        <v>5.3534289101160107E-2</v>
      </c>
      <c r="N110" s="159" t="s">
        <v>0</v>
      </c>
      <c r="O110" s="159" t="s">
        <v>122</v>
      </c>
      <c r="U110" s="162" t="s">
        <v>216</v>
      </c>
      <c r="V110" s="162" t="s">
        <v>124</v>
      </c>
      <c r="W110" s="162" t="s">
        <v>191</v>
      </c>
      <c r="X110" s="162" t="s">
        <v>186</v>
      </c>
      <c r="Y110" s="162">
        <v>2.8301427778817417E-2</v>
      </c>
      <c r="AA110" s="162" t="s">
        <v>194</v>
      </c>
      <c r="AB110" s="162" t="s">
        <v>122</v>
      </c>
      <c r="AC110" s="162" t="s">
        <v>177</v>
      </c>
      <c r="AD110" s="162" t="s">
        <v>177</v>
      </c>
      <c r="AE110" s="162">
        <v>0</v>
      </c>
    </row>
    <row r="111" spans="12:31" x14ac:dyDescent="0.2">
      <c r="L111" s="193"/>
      <c r="M111" s="159">
        <v>5.1115984359196062E-3</v>
      </c>
      <c r="N111" s="159" t="s">
        <v>0</v>
      </c>
      <c r="O111" s="159" t="s">
        <v>122</v>
      </c>
      <c r="U111" s="162" t="s">
        <v>219</v>
      </c>
      <c r="V111" s="162" t="s">
        <v>124</v>
      </c>
      <c r="W111" s="162" t="s">
        <v>185</v>
      </c>
      <c r="X111" s="162" t="s">
        <v>186</v>
      </c>
      <c r="Y111" s="162">
        <v>6.0108448178913983E-2</v>
      </c>
      <c r="AA111" s="162" t="s">
        <v>197</v>
      </c>
      <c r="AB111" s="162" t="s">
        <v>122</v>
      </c>
      <c r="AC111" s="162" t="s">
        <v>177</v>
      </c>
      <c r="AD111" s="162" t="s">
        <v>177</v>
      </c>
      <c r="AE111" s="162">
        <v>0</v>
      </c>
    </row>
    <row r="112" spans="12:31" x14ac:dyDescent="0.2">
      <c r="L112" s="193"/>
      <c r="M112" s="159">
        <v>3.7161034537380025E-2</v>
      </c>
      <c r="N112" s="159" t="s">
        <v>0</v>
      </c>
      <c r="O112" s="159" t="s">
        <v>122</v>
      </c>
      <c r="U112" s="162" t="s">
        <v>222</v>
      </c>
      <c r="V112" s="162" t="s">
        <v>124</v>
      </c>
      <c r="W112" s="162" t="s">
        <v>185</v>
      </c>
      <c r="X112" s="162" t="s">
        <v>186</v>
      </c>
      <c r="Y112" s="162">
        <v>4.1043702878263977E-2</v>
      </c>
      <c r="AA112" s="162" t="s">
        <v>199</v>
      </c>
      <c r="AB112" s="162" t="s">
        <v>122</v>
      </c>
      <c r="AC112" s="162" t="s">
        <v>177</v>
      </c>
      <c r="AD112" s="162" t="s">
        <v>177</v>
      </c>
      <c r="AE112" s="162">
        <v>0.1099021160036229</v>
      </c>
    </row>
    <row r="113" spans="12:31" x14ac:dyDescent="0.2">
      <c r="L113" s="197"/>
      <c r="M113" s="159">
        <v>1.4114522972898561E-2</v>
      </c>
      <c r="N113" s="159" t="s">
        <v>0</v>
      </c>
      <c r="O113" s="159" t="s">
        <v>122</v>
      </c>
      <c r="U113" s="162" t="s">
        <v>192</v>
      </c>
      <c r="V113" s="162" t="s">
        <v>122</v>
      </c>
      <c r="W113" s="162" t="s">
        <v>177</v>
      </c>
      <c r="X113" s="162" t="s">
        <v>177</v>
      </c>
      <c r="Y113" s="162">
        <v>0</v>
      </c>
      <c r="AA113" s="162" t="s">
        <v>205</v>
      </c>
      <c r="AB113" s="162" t="s">
        <v>122</v>
      </c>
      <c r="AC113" s="162" t="s">
        <v>191</v>
      </c>
      <c r="AD113" s="162" t="s">
        <v>196</v>
      </c>
      <c r="AE113" s="162">
        <v>5.3486861131141122E-2</v>
      </c>
    </row>
    <row r="114" spans="12:31" x14ac:dyDescent="0.2">
      <c r="M114" s="159">
        <v>6.6509916029555702E-3</v>
      </c>
      <c r="N114" s="159" t="s">
        <v>0</v>
      </c>
      <c r="O114" s="159" t="s">
        <v>122</v>
      </c>
      <c r="U114" s="162" t="s">
        <v>194</v>
      </c>
      <c r="V114" s="162" t="s">
        <v>122</v>
      </c>
      <c r="W114" s="162" t="s">
        <v>177</v>
      </c>
      <c r="X114" s="162" t="s">
        <v>177</v>
      </c>
      <c r="Y114" s="162">
        <v>1.0415988542412603E-3</v>
      </c>
      <c r="AA114" s="162" t="s">
        <v>207</v>
      </c>
      <c r="AB114" s="162" t="s">
        <v>122</v>
      </c>
      <c r="AC114" s="162" t="s">
        <v>191</v>
      </c>
      <c r="AD114" s="162" t="s">
        <v>196</v>
      </c>
      <c r="AE114" s="162">
        <v>0</v>
      </c>
    </row>
    <row r="115" spans="12:31" x14ac:dyDescent="0.2">
      <c r="M115" s="159">
        <v>0</v>
      </c>
      <c r="N115" s="159" t="s">
        <v>0</v>
      </c>
      <c r="O115" s="159" t="s">
        <v>122</v>
      </c>
      <c r="U115" s="162" t="s">
        <v>197</v>
      </c>
      <c r="V115" s="162" t="s">
        <v>122</v>
      </c>
      <c r="W115" s="162" t="s">
        <v>177</v>
      </c>
      <c r="X115" s="162" t="s">
        <v>177</v>
      </c>
      <c r="Y115" s="162">
        <v>0</v>
      </c>
      <c r="AA115" s="162" t="s">
        <v>209</v>
      </c>
      <c r="AB115" s="162" t="s">
        <v>122</v>
      </c>
      <c r="AC115" s="162" t="s">
        <v>191</v>
      </c>
      <c r="AD115" s="162" t="s">
        <v>196</v>
      </c>
      <c r="AE115" s="162">
        <v>0</v>
      </c>
    </row>
    <row r="116" spans="12:31" x14ac:dyDescent="0.2">
      <c r="M116" s="159">
        <v>1.5238493415744123E-3</v>
      </c>
      <c r="N116" s="159" t="s">
        <v>0</v>
      </c>
      <c r="O116" s="159" t="s">
        <v>122</v>
      </c>
      <c r="U116" s="162" t="s">
        <v>199</v>
      </c>
      <c r="V116" s="162" t="s">
        <v>122</v>
      </c>
      <c r="W116" s="162" t="s">
        <v>177</v>
      </c>
      <c r="X116" s="162" t="s">
        <v>177</v>
      </c>
      <c r="Y116" s="162">
        <v>6.2371759700039255E-2</v>
      </c>
      <c r="AA116" s="162" t="s">
        <v>212</v>
      </c>
      <c r="AB116" s="162" t="s">
        <v>122</v>
      </c>
      <c r="AC116" s="162" t="s">
        <v>191</v>
      </c>
      <c r="AD116" s="162" t="s">
        <v>196</v>
      </c>
      <c r="AE116" s="162">
        <v>0</v>
      </c>
    </row>
    <row r="117" spans="12:31" x14ac:dyDescent="0.2">
      <c r="M117" s="159">
        <v>7.9080189275962887E-2</v>
      </c>
      <c r="N117" s="159" t="s">
        <v>0</v>
      </c>
      <c r="O117" s="159" t="s">
        <v>122</v>
      </c>
      <c r="U117" s="162" t="s">
        <v>205</v>
      </c>
      <c r="V117" s="162" t="s">
        <v>122</v>
      </c>
      <c r="W117" s="162" t="s">
        <v>191</v>
      </c>
      <c r="X117" s="162" t="s">
        <v>196</v>
      </c>
      <c r="Y117" s="162">
        <v>4.9769969227919986E-2</v>
      </c>
      <c r="AA117" s="162" t="s">
        <v>215</v>
      </c>
      <c r="AB117" s="162" t="s">
        <v>122</v>
      </c>
      <c r="AC117" s="162" t="s">
        <v>191</v>
      </c>
      <c r="AD117" s="162" t="s">
        <v>196</v>
      </c>
      <c r="AE117" s="162">
        <v>3.579630786025597E-2</v>
      </c>
    </row>
    <row r="118" spans="12:31" x14ac:dyDescent="0.2">
      <c r="M118" s="159">
        <v>9.501693498144409E-2</v>
      </c>
      <c r="N118" s="159" t="s">
        <v>0</v>
      </c>
      <c r="O118" s="159" t="s">
        <v>122</v>
      </c>
      <c r="U118" s="162" t="s">
        <v>207</v>
      </c>
      <c r="V118" s="162" t="s">
        <v>122</v>
      </c>
      <c r="W118" s="162" t="s">
        <v>191</v>
      </c>
      <c r="X118" s="162" t="s">
        <v>196</v>
      </c>
      <c r="Y118" s="162">
        <v>2.0173838559032799E-2</v>
      </c>
      <c r="AA118" s="162" t="s">
        <v>218</v>
      </c>
      <c r="AB118" s="162" t="s">
        <v>122</v>
      </c>
      <c r="AC118" s="162" t="s">
        <v>191</v>
      </c>
      <c r="AD118" s="162" t="s">
        <v>196</v>
      </c>
      <c r="AE118" s="162">
        <v>5.1115984359196062E-3</v>
      </c>
    </row>
    <row r="119" spans="12:31" x14ac:dyDescent="0.2">
      <c r="M119" s="159">
        <v>0.31894934683582005</v>
      </c>
      <c r="N119" s="159" t="s">
        <v>0</v>
      </c>
      <c r="O119" s="159" t="s">
        <v>122</v>
      </c>
      <c r="U119" s="162" t="s">
        <v>209</v>
      </c>
      <c r="V119" s="162" t="s">
        <v>122</v>
      </c>
      <c r="W119" s="162" t="s">
        <v>191</v>
      </c>
      <c r="X119" s="162" t="s">
        <v>196</v>
      </c>
      <c r="Y119" s="162">
        <v>0</v>
      </c>
      <c r="AA119" s="162" t="s">
        <v>221</v>
      </c>
      <c r="AB119" s="162" t="s">
        <v>122</v>
      </c>
      <c r="AC119" s="162" t="s">
        <v>191</v>
      </c>
      <c r="AD119" s="162" t="s">
        <v>186</v>
      </c>
      <c r="AE119" s="162">
        <v>0</v>
      </c>
    </row>
    <row r="120" spans="12:31" x14ac:dyDescent="0.2">
      <c r="M120" s="159">
        <v>1.7050455120098781E-2</v>
      </c>
      <c r="N120" s="159" t="s">
        <v>0</v>
      </c>
      <c r="O120" s="159" t="s">
        <v>122</v>
      </c>
      <c r="U120" s="162" t="s">
        <v>212</v>
      </c>
      <c r="V120" s="162" t="s">
        <v>122</v>
      </c>
      <c r="W120" s="162" t="s">
        <v>191</v>
      </c>
      <c r="X120" s="162" t="s">
        <v>196</v>
      </c>
      <c r="Y120" s="162">
        <v>9.515847953343844E-4</v>
      </c>
      <c r="AA120" s="162" t="s">
        <v>224</v>
      </c>
      <c r="AB120" s="162" t="s">
        <v>122</v>
      </c>
      <c r="AC120" s="162" t="s">
        <v>185</v>
      </c>
      <c r="AD120" s="162" t="s">
        <v>186</v>
      </c>
      <c r="AE120" s="162">
        <v>9.9180831514964832E-3</v>
      </c>
    </row>
    <row r="121" spans="12:31" x14ac:dyDescent="0.2">
      <c r="M121" s="159">
        <v>0</v>
      </c>
      <c r="N121" s="159" t="s">
        <v>0</v>
      </c>
      <c r="O121" s="159" t="s">
        <v>0</v>
      </c>
      <c r="U121" s="162" t="s">
        <v>215</v>
      </c>
      <c r="V121" s="162" t="s">
        <v>122</v>
      </c>
      <c r="W121" s="162" t="s">
        <v>191</v>
      </c>
      <c r="X121" s="162" t="s">
        <v>196</v>
      </c>
      <c r="Y121" s="162">
        <v>1.7737981240904133E-2</v>
      </c>
      <c r="AA121" s="162" t="s">
        <v>226</v>
      </c>
      <c r="AB121" s="162" t="s">
        <v>122</v>
      </c>
      <c r="AC121" s="162" t="s">
        <v>185</v>
      </c>
      <c r="AD121" s="162" t="s">
        <v>186</v>
      </c>
      <c r="AE121" s="162">
        <v>4.9798671384849958E-3</v>
      </c>
    </row>
    <row r="122" spans="12:31" x14ac:dyDescent="0.2">
      <c r="M122" s="159">
        <v>3.1445295687354734E-2</v>
      </c>
      <c r="N122" s="159" t="s">
        <v>0</v>
      </c>
      <c r="O122" s="159" t="s">
        <v>0</v>
      </c>
      <c r="U122" s="162" t="s">
        <v>218</v>
      </c>
      <c r="V122" s="162" t="s">
        <v>122</v>
      </c>
      <c r="W122" s="162" t="s">
        <v>191</v>
      </c>
      <c r="X122" s="162" t="s">
        <v>196</v>
      </c>
      <c r="Y122" s="162">
        <v>0</v>
      </c>
      <c r="AA122" s="162" t="s">
        <v>228</v>
      </c>
      <c r="AB122" s="162" t="s">
        <v>122</v>
      </c>
      <c r="AC122" s="162" t="s">
        <v>191</v>
      </c>
      <c r="AD122" s="162" t="s">
        <v>186</v>
      </c>
      <c r="AE122" s="162">
        <v>0</v>
      </c>
    </row>
    <row r="123" spans="12:31" x14ac:dyDescent="0.2">
      <c r="M123" s="159">
        <v>0</v>
      </c>
      <c r="N123" s="159" t="s">
        <v>0</v>
      </c>
      <c r="O123" s="159" t="s">
        <v>0</v>
      </c>
      <c r="U123" s="162" t="s">
        <v>221</v>
      </c>
      <c r="V123" s="162" t="s">
        <v>122</v>
      </c>
      <c r="W123" s="162" t="s">
        <v>191</v>
      </c>
      <c r="X123" s="162" t="s">
        <v>186</v>
      </c>
      <c r="Y123" s="162">
        <v>3.7161034537380025E-2</v>
      </c>
      <c r="AA123" s="162" t="s">
        <v>230</v>
      </c>
      <c r="AB123" s="162" t="s">
        <v>122</v>
      </c>
      <c r="AC123" s="162" t="s">
        <v>185</v>
      </c>
      <c r="AD123" s="162" t="s">
        <v>186</v>
      </c>
      <c r="AE123" s="162">
        <v>0</v>
      </c>
    </row>
    <row r="124" spans="12:31" x14ac:dyDescent="0.2">
      <c r="M124" s="159">
        <v>3.4706948804755955E-3</v>
      </c>
      <c r="N124" s="159" t="s">
        <v>0</v>
      </c>
      <c r="O124" s="159" t="s">
        <v>0</v>
      </c>
      <c r="U124" s="162" t="s">
        <v>224</v>
      </c>
      <c r="V124" s="162" t="s">
        <v>122</v>
      </c>
      <c r="W124" s="162" t="s">
        <v>185</v>
      </c>
      <c r="X124" s="162" t="s">
        <v>186</v>
      </c>
      <c r="Y124" s="162">
        <v>4.1964398214020772E-3</v>
      </c>
      <c r="AA124" s="162" t="s">
        <v>232</v>
      </c>
      <c r="AB124" s="162" t="s">
        <v>122</v>
      </c>
      <c r="AC124" s="162" t="s">
        <v>185</v>
      </c>
      <c r="AD124" s="162" t="s">
        <v>186</v>
      </c>
      <c r="AE124" s="162">
        <v>4.9221790102735863E-2</v>
      </c>
    </row>
    <row r="125" spans="12:31" x14ac:dyDescent="0.2">
      <c r="M125" s="159">
        <v>0</v>
      </c>
      <c r="N125" s="159" t="s">
        <v>0</v>
      </c>
      <c r="O125" s="159" t="s">
        <v>0</v>
      </c>
      <c r="U125" s="162" t="s">
        <v>226</v>
      </c>
      <c r="V125" s="162" t="s">
        <v>122</v>
      </c>
      <c r="W125" s="162" t="s">
        <v>185</v>
      </c>
      <c r="X125" s="162" t="s">
        <v>186</v>
      </c>
      <c r="Y125" s="162">
        <v>1.6711244644705746E-3</v>
      </c>
      <c r="AA125" s="162" t="s">
        <v>234</v>
      </c>
      <c r="AB125" s="162" t="s">
        <v>122</v>
      </c>
      <c r="AC125" s="162" t="s">
        <v>191</v>
      </c>
      <c r="AD125" s="162" t="s">
        <v>186</v>
      </c>
      <c r="AE125" s="162">
        <v>2.8741237957872843E-2</v>
      </c>
    </row>
    <row r="126" spans="12:31" x14ac:dyDescent="0.2">
      <c r="M126" s="159">
        <v>1.3729579213927682E-3</v>
      </c>
      <c r="N126" s="159" t="s">
        <v>0</v>
      </c>
      <c r="O126" s="159" t="s">
        <v>0</v>
      </c>
      <c r="U126" s="162" t="s">
        <v>228</v>
      </c>
      <c r="V126" s="162" t="s">
        <v>122</v>
      </c>
      <c r="W126" s="162" t="s">
        <v>191</v>
      </c>
      <c r="X126" s="162" t="s">
        <v>186</v>
      </c>
      <c r="Y126" s="162">
        <v>0</v>
      </c>
      <c r="AA126" s="162" t="s">
        <v>235</v>
      </c>
      <c r="AB126" s="162" t="s">
        <v>122</v>
      </c>
      <c r="AC126" s="162" t="s">
        <v>185</v>
      </c>
      <c r="AD126" s="162" t="s">
        <v>186</v>
      </c>
      <c r="AE126" s="162">
        <v>0.19531607190591693</v>
      </c>
    </row>
    <row r="127" spans="12:31" x14ac:dyDescent="0.2">
      <c r="M127" s="159">
        <v>0</v>
      </c>
      <c r="N127" s="159" t="s">
        <v>0</v>
      </c>
      <c r="O127" s="159" t="s">
        <v>0</v>
      </c>
      <c r="U127" s="162" t="s">
        <v>230</v>
      </c>
      <c r="V127" s="162" t="s">
        <v>122</v>
      </c>
      <c r="W127" s="162" t="s">
        <v>185</v>
      </c>
      <c r="X127" s="162" t="s">
        <v>186</v>
      </c>
      <c r="Y127" s="162">
        <v>1.5238493415744123E-3</v>
      </c>
      <c r="AA127" s="162" t="s">
        <v>237</v>
      </c>
      <c r="AB127" s="162" t="s">
        <v>122</v>
      </c>
      <c r="AC127" s="162" t="s">
        <v>191</v>
      </c>
      <c r="AD127" s="162" t="s">
        <v>186</v>
      </c>
      <c r="AE127" s="162">
        <v>0</v>
      </c>
    </row>
    <row r="128" spans="12:31" x14ac:dyDescent="0.2">
      <c r="M128" s="159">
        <v>3.98592193630348E-3</v>
      </c>
      <c r="N128" s="159" t="s">
        <v>0</v>
      </c>
      <c r="O128" s="159" t="s">
        <v>0</v>
      </c>
      <c r="U128" s="162" t="s">
        <v>232</v>
      </c>
      <c r="V128" s="162" t="s">
        <v>122</v>
      </c>
      <c r="W128" s="162" t="s">
        <v>185</v>
      </c>
      <c r="X128" s="162" t="s">
        <v>186</v>
      </c>
      <c r="Y128" s="162">
        <v>2.985839917322702E-2</v>
      </c>
    </row>
    <row r="129" spans="13:27" ht="13.2" x14ac:dyDescent="0.2">
      <c r="M129" s="159">
        <v>0</v>
      </c>
      <c r="N129" s="159" t="s">
        <v>0</v>
      </c>
      <c r="O129" s="159" t="s">
        <v>0</v>
      </c>
      <c r="U129" s="162" t="s">
        <v>234</v>
      </c>
      <c r="V129" s="162" t="s">
        <v>122</v>
      </c>
      <c r="W129" s="162" t="s">
        <v>191</v>
      </c>
      <c r="X129" s="162" t="s">
        <v>186</v>
      </c>
      <c r="Y129" s="162">
        <v>6.6275697023571251E-2</v>
      </c>
      <c r="AA129" s="192" t="s">
        <v>1291</v>
      </c>
    </row>
    <row r="130" spans="13:27" ht="13.2" x14ac:dyDescent="0.2">
      <c r="M130" s="159">
        <v>0</v>
      </c>
      <c r="N130" s="159" t="s">
        <v>0</v>
      </c>
      <c r="O130" s="159" t="s">
        <v>0</v>
      </c>
      <c r="U130" s="162" t="s">
        <v>235</v>
      </c>
      <c r="V130" s="162" t="s">
        <v>122</v>
      </c>
      <c r="W130" s="162" t="s">
        <v>185</v>
      </c>
      <c r="X130" s="162" t="s">
        <v>186</v>
      </c>
      <c r="Y130" s="162">
        <v>0.12363327492990311</v>
      </c>
      <c r="AA130" s="192" t="s">
        <v>243</v>
      </c>
    </row>
    <row r="131" spans="13:27" ht="13.2" x14ac:dyDescent="0.2">
      <c r="M131" s="159">
        <v>0</v>
      </c>
      <c r="N131" s="159" t="s">
        <v>0</v>
      </c>
      <c r="O131" s="159" t="s">
        <v>0</v>
      </c>
      <c r="U131" s="162" t="s">
        <v>237</v>
      </c>
      <c r="V131" s="162" t="s">
        <v>122</v>
      </c>
      <c r="W131" s="162" t="s">
        <v>191</v>
      </c>
      <c r="X131" s="162" t="s">
        <v>186</v>
      </c>
      <c r="Y131" s="162">
        <v>1.7050455120098781E-2</v>
      </c>
      <c r="AA131" s="192" t="s">
        <v>244</v>
      </c>
    </row>
    <row r="132" spans="13:27" ht="13.2" x14ac:dyDescent="0.2">
      <c r="M132" s="159">
        <v>3.9885530720926935E-3</v>
      </c>
      <c r="N132" s="159" t="s">
        <v>0</v>
      </c>
      <c r="O132" s="159" t="s">
        <v>0</v>
      </c>
      <c r="AA132" s="194" t="s">
        <v>691</v>
      </c>
    </row>
    <row r="133" spans="13:27" ht="13.2" x14ac:dyDescent="0.2">
      <c r="M133" s="159">
        <v>1.9390666636345114E-3</v>
      </c>
      <c r="N133" s="159" t="s">
        <v>0</v>
      </c>
      <c r="O133" s="159" t="s">
        <v>0</v>
      </c>
      <c r="U133" s="167" t="s">
        <v>747</v>
      </c>
      <c r="AA133" s="194" t="s">
        <v>716</v>
      </c>
    </row>
    <row r="134" spans="13:27" ht="13.2" x14ac:dyDescent="0.2">
      <c r="M134" s="159">
        <v>0</v>
      </c>
      <c r="N134" s="159" t="s">
        <v>0</v>
      </c>
      <c r="O134" s="159" t="s">
        <v>0</v>
      </c>
      <c r="U134" s="196" t="s">
        <v>748</v>
      </c>
      <c r="AA134" s="194" t="s">
        <v>717</v>
      </c>
    </row>
    <row r="135" spans="13:27" ht="13.2" x14ac:dyDescent="0.2">
      <c r="M135" s="159">
        <v>0</v>
      </c>
      <c r="N135" s="159" t="s">
        <v>0</v>
      </c>
      <c r="O135" s="159" t="s">
        <v>0</v>
      </c>
      <c r="U135" s="196" t="s">
        <v>243</v>
      </c>
      <c r="AA135" s="194" t="s">
        <v>718</v>
      </c>
    </row>
    <row r="136" spans="13:27" ht="13.2" x14ac:dyDescent="0.2">
      <c r="M136" s="159">
        <v>0</v>
      </c>
      <c r="N136" s="159" t="s">
        <v>0</v>
      </c>
      <c r="O136" s="159" t="s">
        <v>0</v>
      </c>
      <c r="U136" s="196" t="s">
        <v>244</v>
      </c>
      <c r="AA136" s="194" t="s">
        <v>719</v>
      </c>
    </row>
    <row r="137" spans="13:27" ht="13.2" x14ac:dyDescent="0.2">
      <c r="M137" s="159">
        <v>1.2111459375178837E-3</v>
      </c>
      <c r="N137" s="159" t="s">
        <v>0</v>
      </c>
      <c r="O137" s="159" t="s">
        <v>0</v>
      </c>
      <c r="U137" s="196" t="s">
        <v>691</v>
      </c>
      <c r="AA137" s="192" t="s">
        <v>721</v>
      </c>
    </row>
    <row r="138" spans="13:27" ht="13.2" x14ac:dyDescent="0.2">
      <c r="M138" s="159">
        <v>0</v>
      </c>
      <c r="N138" s="159" t="s">
        <v>0</v>
      </c>
      <c r="O138" s="159" t="s">
        <v>0</v>
      </c>
      <c r="U138" s="196" t="s">
        <v>749</v>
      </c>
      <c r="AA138" s="195"/>
    </row>
    <row r="139" spans="13:27" ht="13.2" x14ac:dyDescent="0.2">
      <c r="M139" s="159">
        <v>4.4579259858159659E-3</v>
      </c>
      <c r="N139" s="159" t="s">
        <v>0</v>
      </c>
      <c r="O139" s="159" t="s">
        <v>0</v>
      </c>
      <c r="U139" s="196" t="s">
        <v>728</v>
      </c>
      <c r="AA139" s="194" t="s">
        <v>282</v>
      </c>
    </row>
    <row r="140" spans="13:27" ht="13.2" x14ac:dyDescent="0.2">
      <c r="M140" s="159">
        <v>6.0983394360640845E-3</v>
      </c>
      <c r="N140" s="159" t="s">
        <v>0</v>
      </c>
      <c r="O140" s="159" t="s">
        <v>0</v>
      </c>
      <c r="U140" s="196" t="s">
        <v>730</v>
      </c>
      <c r="AA140" s="195"/>
    </row>
    <row r="141" spans="13:27" ht="13.2" x14ac:dyDescent="0.2">
      <c r="M141" s="159">
        <v>0</v>
      </c>
      <c r="N141" s="159" t="s">
        <v>0</v>
      </c>
      <c r="O141" s="159" t="s">
        <v>0</v>
      </c>
      <c r="U141" s="196" t="s">
        <v>731</v>
      </c>
      <c r="AA141" s="194" t="s">
        <v>722</v>
      </c>
    </row>
    <row r="142" spans="13:27" ht="14.4" x14ac:dyDescent="0.2">
      <c r="M142" s="159">
        <v>1.3107044719458697E-3</v>
      </c>
      <c r="N142" s="159" t="s">
        <v>0</v>
      </c>
      <c r="O142" s="159" t="s">
        <v>0</v>
      </c>
      <c r="U142" s="196" t="s">
        <v>720</v>
      </c>
      <c r="AA142" s="25" t="s">
        <v>723</v>
      </c>
    </row>
    <row r="143" spans="13:27" ht="13.2" x14ac:dyDescent="0.2">
      <c r="U143" s="187"/>
      <c r="AA143" s="194" t="s">
        <v>283</v>
      </c>
    </row>
    <row r="144" spans="13:27" ht="13.2" x14ac:dyDescent="0.2">
      <c r="M144" s="192" t="s">
        <v>469</v>
      </c>
      <c r="U144" s="196" t="s">
        <v>282</v>
      </c>
      <c r="AA144" s="195"/>
    </row>
    <row r="145" spans="13:27" ht="13.2" x14ac:dyDescent="0.2">
      <c r="M145" s="192" t="s">
        <v>243</v>
      </c>
      <c r="U145" s="187"/>
      <c r="AA145" s="194" t="s">
        <v>284</v>
      </c>
    </row>
    <row r="146" spans="13:27" ht="13.2" x14ac:dyDescent="0.2">
      <c r="M146" s="192" t="s">
        <v>244</v>
      </c>
      <c r="U146" s="196" t="s">
        <v>735</v>
      </c>
      <c r="AA146" s="194" t="s">
        <v>724</v>
      </c>
    </row>
    <row r="147" spans="13:27" ht="14.4" x14ac:dyDescent="0.2">
      <c r="M147" s="194" t="s">
        <v>470</v>
      </c>
      <c r="U147" s="93" t="s">
        <v>750</v>
      </c>
      <c r="AA147" s="194" t="s">
        <v>285</v>
      </c>
    </row>
    <row r="148" spans="13:27" ht="13.2" x14ac:dyDescent="0.2">
      <c r="M148" s="194" t="s">
        <v>471</v>
      </c>
      <c r="U148" s="196" t="s">
        <v>283</v>
      </c>
      <c r="AA148" s="192" t="s">
        <v>729</v>
      </c>
    </row>
    <row r="149" spans="13:27" ht="13.2" x14ac:dyDescent="0.2">
      <c r="M149" s="194" t="s">
        <v>472</v>
      </c>
      <c r="U149" s="187"/>
      <c r="AA149" s="195"/>
    </row>
    <row r="150" spans="13:27" ht="13.2" x14ac:dyDescent="0.2">
      <c r="M150" s="194" t="s">
        <v>298</v>
      </c>
      <c r="U150" s="196" t="s">
        <v>284</v>
      </c>
      <c r="AA150" s="194" t="s">
        <v>246</v>
      </c>
    </row>
    <row r="151" spans="13:27" ht="13.2" x14ac:dyDescent="0.2">
      <c r="M151" s="192" t="s">
        <v>473</v>
      </c>
      <c r="U151" s="196" t="s">
        <v>751</v>
      </c>
      <c r="AA151" s="195"/>
    </row>
    <row r="152" spans="13:27" ht="13.2" x14ac:dyDescent="0.2">
      <c r="M152" s="195"/>
      <c r="U152" s="196" t="s">
        <v>285</v>
      </c>
      <c r="AA152" s="194" t="s">
        <v>733</v>
      </c>
    </row>
    <row r="153" spans="13:27" ht="14.4" x14ac:dyDescent="0.2">
      <c r="M153" s="194" t="s">
        <v>282</v>
      </c>
      <c r="U153" s="196" t="s">
        <v>264</v>
      </c>
      <c r="AA153" s="26" t="s">
        <v>734</v>
      </c>
    </row>
    <row r="154" spans="13:27" x14ac:dyDescent="0.2">
      <c r="M154" s="195"/>
      <c r="AA154" s="195"/>
    </row>
    <row r="155" spans="13:27" ht="13.2" x14ac:dyDescent="0.2">
      <c r="M155" s="194" t="s">
        <v>466</v>
      </c>
      <c r="U155" s="167" t="s">
        <v>172</v>
      </c>
      <c r="V155" s="167" t="s">
        <v>111</v>
      </c>
      <c r="W155" s="167" t="s">
        <v>173</v>
      </c>
      <c r="X155" s="167" t="s">
        <v>174</v>
      </c>
      <c r="Y155" s="167" t="s">
        <v>326</v>
      </c>
      <c r="AA155" s="192" t="s">
        <v>725</v>
      </c>
    </row>
    <row r="156" spans="13:27" ht="14.4" x14ac:dyDescent="0.2">
      <c r="M156" s="17" t="s">
        <v>474</v>
      </c>
      <c r="U156" s="162" t="s">
        <v>200</v>
      </c>
      <c r="V156" s="162" t="s">
        <v>124</v>
      </c>
      <c r="W156" s="162" t="s">
        <v>177</v>
      </c>
      <c r="X156" s="162" t="s">
        <v>177</v>
      </c>
      <c r="Y156" s="162">
        <v>3.0332709892953513E-2</v>
      </c>
      <c r="AA156" s="195"/>
    </row>
    <row r="157" spans="13:27" ht="13.2" x14ac:dyDescent="0.2">
      <c r="M157" s="194" t="s">
        <v>283</v>
      </c>
      <c r="U157" s="162" t="s">
        <v>201</v>
      </c>
      <c r="V157" s="162" t="s">
        <v>124</v>
      </c>
      <c r="W157" s="162" t="s">
        <v>177</v>
      </c>
      <c r="X157" s="162" t="s">
        <v>177</v>
      </c>
      <c r="Y157" s="162">
        <v>3.3725222604418389E-2</v>
      </c>
      <c r="AA157" s="194" t="s">
        <v>246</v>
      </c>
    </row>
    <row r="158" spans="13:27" x14ac:dyDescent="0.2">
      <c r="M158" s="195"/>
      <c r="U158" s="162" t="s">
        <v>202</v>
      </c>
      <c r="V158" s="162" t="s">
        <v>124</v>
      </c>
      <c r="W158" s="162" t="s">
        <v>177</v>
      </c>
      <c r="X158" s="162" t="s">
        <v>177</v>
      </c>
      <c r="Y158" s="162">
        <v>3.5773594408259661E-2</v>
      </c>
      <c r="AA158" s="195"/>
    </row>
    <row r="159" spans="13:27" ht="13.2" x14ac:dyDescent="0.2">
      <c r="M159" s="194" t="s">
        <v>284</v>
      </c>
      <c r="U159" s="162" t="s">
        <v>204</v>
      </c>
      <c r="V159" s="162" t="s">
        <v>124</v>
      </c>
      <c r="W159" s="162" t="s">
        <v>191</v>
      </c>
      <c r="X159" s="162" t="s">
        <v>196</v>
      </c>
      <c r="Y159" s="162">
        <v>8.5791977315295767E-3</v>
      </c>
      <c r="AA159" s="194" t="s">
        <v>726</v>
      </c>
    </row>
    <row r="160" spans="13:27" ht="14.4" x14ac:dyDescent="0.2">
      <c r="M160" s="194" t="s">
        <v>475</v>
      </c>
      <c r="U160" s="162" t="s">
        <v>206</v>
      </c>
      <c r="V160" s="162" t="s">
        <v>124</v>
      </c>
      <c r="W160" s="162" t="s">
        <v>191</v>
      </c>
      <c r="X160" s="162" t="s">
        <v>196</v>
      </c>
      <c r="Y160" s="162">
        <v>5.1739388218897869E-2</v>
      </c>
      <c r="AA160" s="26" t="s">
        <v>727</v>
      </c>
    </row>
    <row r="161" spans="13:31" ht="13.2" x14ac:dyDescent="0.2">
      <c r="M161" s="194" t="s">
        <v>285</v>
      </c>
      <c r="U161" s="162" t="s">
        <v>208</v>
      </c>
      <c r="V161" s="162" t="s">
        <v>124</v>
      </c>
      <c r="W161" s="162" t="s">
        <v>191</v>
      </c>
      <c r="X161" s="162" t="s">
        <v>196</v>
      </c>
      <c r="Y161" s="162">
        <v>5.1930108065572104E-3</v>
      </c>
      <c r="AA161" s="195"/>
    </row>
    <row r="162" spans="13:31" ht="13.2" x14ac:dyDescent="0.2">
      <c r="M162" s="192" t="s">
        <v>264</v>
      </c>
      <c r="U162" s="162" t="s">
        <v>210</v>
      </c>
      <c r="V162" s="162" t="s">
        <v>124</v>
      </c>
      <c r="W162" s="162" t="s">
        <v>191</v>
      </c>
      <c r="X162" s="162" t="s">
        <v>186</v>
      </c>
      <c r="Y162" s="162">
        <v>1.459237567836256E-2</v>
      </c>
      <c r="AA162" s="192" t="s">
        <v>264</v>
      </c>
    </row>
    <row r="163" spans="13:31" x14ac:dyDescent="0.2">
      <c r="U163" s="162" t="s">
        <v>213</v>
      </c>
      <c r="V163" s="162" t="s">
        <v>124</v>
      </c>
      <c r="W163" s="162" t="s">
        <v>185</v>
      </c>
      <c r="X163" s="162" t="s">
        <v>186</v>
      </c>
      <c r="Y163" s="162">
        <v>1.6129978565863044E-2</v>
      </c>
    </row>
    <row r="164" spans="13:31" x14ac:dyDescent="0.2">
      <c r="M164" s="162" t="s">
        <v>459</v>
      </c>
      <c r="N164" s="159" t="s">
        <v>461</v>
      </c>
      <c r="O164" s="159" t="s">
        <v>111</v>
      </c>
      <c r="R164" s="162"/>
      <c r="U164" s="162" t="s">
        <v>216</v>
      </c>
      <c r="V164" s="162" t="s">
        <v>124</v>
      </c>
      <c r="W164" s="162" t="s">
        <v>191</v>
      </c>
      <c r="X164" s="162" t="s">
        <v>186</v>
      </c>
      <c r="Y164" s="162">
        <v>2.8301427778817417E-2</v>
      </c>
      <c r="AA164" s="167" t="s">
        <v>172</v>
      </c>
      <c r="AB164" s="167" t="s">
        <v>111</v>
      </c>
      <c r="AC164" s="167" t="s">
        <v>173</v>
      </c>
      <c r="AD164" s="167" t="s">
        <v>174</v>
      </c>
      <c r="AE164" s="167" t="s">
        <v>715</v>
      </c>
    </row>
    <row r="165" spans="13:31" x14ac:dyDescent="0.2">
      <c r="M165" s="159">
        <v>5.5480187288996133E-2</v>
      </c>
      <c r="N165" s="159" t="s">
        <v>462</v>
      </c>
      <c r="O165" s="159" t="s">
        <v>124</v>
      </c>
      <c r="U165" s="162" t="s">
        <v>219</v>
      </c>
      <c r="V165" s="162" t="s">
        <v>124</v>
      </c>
      <c r="W165" s="162" t="s">
        <v>185</v>
      </c>
      <c r="X165" s="162" t="s">
        <v>186</v>
      </c>
      <c r="Y165" s="162">
        <v>6.0108448178913983E-2</v>
      </c>
      <c r="AA165" s="162" t="s">
        <v>200</v>
      </c>
      <c r="AB165" s="162" t="s">
        <v>124</v>
      </c>
      <c r="AC165" s="162" t="s">
        <v>177</v>
      </c>
      <c r="AD165" s="162" t="s">
        <v>177</v>
      </c>
      <c r="AE165" s="162">
        <v>2.5147477396042624E-2</v>
      </c>
    </row>
    <row r="166" spans="13:31" x14ac:dyDescent="0.2">
      <c r="M166" s="159">
        <v>9.5537932358594563E-2</v>
      </c>
      <c r="N166" s="159" t="s">
        <v>462</v>
      </c>
      <c r="O166" s="159" t="s">
        <v>124</v>
      </c>
      <c r="U166" s="162" t="s">
        <v>222</v>
      </c>
      <c r="V166" s="162" t="s">
        <v>124</v>
      </c>
      <c r="W166" s="162" t="s">
        <v>185</v>
      </c>
      <c r="X166" s="162" t="s">
        <v>186</v>
      </c>
      <c r="Y166" s="162">
        <v>4.1043702878263977E-2</v>
      </c>
      <c r="AA166" s="162" t="s">
        <v>201</v>
      </c>
      <c r="AB166" s="162" t="s">
        <v>124</v>
      </c>
      <c r="AC166" s="162" t="s">
        <v>177</v>
      </c>
      <c r="AD166" s="162" t="s">
        <v>177</v>
      </c>
      <c r="AE166" s="162">
        <v>6.181270975417618E-2</v>
      </c>
    </row>
    <row r="167" spans="13:31" x14ac:dyDescent="0.2">
      <c r="M167" s="159">
        <v>0.10519866089827501</v>
      </c>
      <c r="N167" s="159" t="s">
        <v>462</v>
      </c>
      <c r="O167" s="159" t="s">
        <v>124</v>
      </c>
      <c r="U167" s="162" t="s">
        <v>176</v>
      </c>
      <c r="V167" s="162" t="s">
        <v>0</v>
      </c>
      <c r="W167" s="162" t="s">
        <v>177</v>
      </c>
      <c r="X167" s="162" t="s">
        <v>177</v>
      </c>
      <c r="Y167" s="162">
        <v>0</v>
      </c>
      <c r="AA167" s="162" t="s">
        <v>202</v>
      </c>
      <c r="AB167" s="162" t="s">
        <v>124</v>
      </c>
      <c r="AC167" s="162" t="s">
        <v>177</v>
      </c>
      <c r="AD167" s="162" t="s">
        <v>177</v>
      </c>
      <c r="AE167" s="162">
        <v>6.9425066490015341E-2</v>
      </c>
    </row>
    <row r="168" spans="13:31" x14ac:dyDescent="0.2">
      <c r="M168" s="159">
        <v>4.0682405569483548E-2</v>
      </c>
      <c r="N168" s="159" t="s">
        <v>462</v>
      </c>
      <c r="O168" s="159" t="s">
        <v>124</v>
      </c>
      <c r="R168" s="162"/>
      <c r="U168" s="162" t="s">
        <v>179</v>
      </c>
      <c r="V168" s="162" t="s">
        <v>0</v>
      </c>
      <c r="W168" s="162" t="s">
        <v>177</v>
      </c>
      <c r="X168" s="162" t="s">
        <v>177</v>
      </c>
      <c r="Y168" s="162">
        <v>3.1445295687354734E-2</v>
      </c>
      <c r="AA168" s="162" t="s">
        <v>204</v>
      </c>
      <c r="AB168" s="162" t="s">
        <v>124</v>
      </c>
      <c r="AC168" s="162" t="s">
        <v>191</v>
      </c>
      <c r="AD168" s="162" t="s">
        <v>196</v>
      </c>
      <c r="AE168" s="162">
        <v>3.2103207837953972E-2</v>
      </c>
    </row>
    <row r="169" spans="13:31" x14ac:dyDescent="0.2">
      <c r="M169" s="159">
        <v>8.7497241993782157E-2</v>
      </c>
      <c r="N169" s="159" t="s">
        <v>462</v>
      </c>
      <c r="O169" s="159" t="s">
        <v>124</v>
      </c>
      <c r="R169" s="162"/>
      <c r="U169" s="162" t="s">
        <v>181</v>
      </c>
      <c r="V169" s="162" t="s">
        <v>0</v>
      </c>
      <c r="W169" s="162" t="s">
        <v>177</v>
      </c>
      <c r="X169" s="162" t="s">
        <v>177</v>
      </c>
      <c r="Y169" s="162">
        <v>0</v>
      </c>
      <c r="AA169" s="162" t="s">
        <v>206</v>
      </c>
      <c r="AB169" s="162" t="s">
        <v>124</v>
      </c>
      <c r="AC169" s="162" t="s">
        <v>191</v>
      </c>
      <c r="AD169" s="162" t="s">
        <v>196</v>
      </c>
      <c r="AE169" s="162">
        <v>3.5757853774884288E-2</v>
      </c>
    </row>
    <row r="170" spans="13:31" x14ac:dyDescent="0.2">
      <c r="M170" s="159">
        <v>3.1264205105639285E-2</v>
      </c>
      <c r="N170" s="159" t="s">
        <v>462</v>
      </c>
      <c r="O170" s="159" t="s">
        <v>124</v>
      </c>
      <c r="R170" s="162"/>
      <c r="U170" s="162" t="s">
        <v>183</v>
      </c>
      <c r="V170" s="162" t="s">
        <v>0</v>
      </c>
      <c r="W170" s="162" t="s">
        <v>177</v>
      </c>
      <c r="X170" s="162" t="s">
        <v>177</v>
      </c>
      <c r="Y170" s="162">
        <v>3.4706948804755955E-3</v>
      </c>
      <c r="AA170" s="162" t="s">
        <v>208</v>
      </c>
      <c r="AB170" s="162" t="s">
        <v>124</v>
      </c>
      <c r="AC170" s="162" t="s">
        <v>191</v>
      </c>
      <c r="AD170" s="162" t="s">
        <v>196</v>
      </c>
      <c r="AE170" s="162">
        <v>2.6071194299082074E-2</v>
      </c>
    </row>
    <row r="171" spans="13:31" x14ac:dyDescent="0.2">
      <c r="M171" s="159">
        <v>3.8143333419921023E-2</v>
      </c>
      <c r="N171" s="159" t="s">
        <v>462</v>
      </c>
      <c r="O171" s="159" t="s">
        <v>124</v>
      </c>
      <c r="R171" s="162"/>
      <c r="U171" s="162" t="s">
        <v>187</v>
      </c>
      <c r="V171" s="162" t="s">
        <v>0</v>
      </c>
      <c r="W171" s="162" t="s">
        <v>177</v>
      </c>
      <c r="X171" s="162" t="s">
        <v>177</v>
      </c>
      <c r="Y171" s="162">
        <v>0</v>
      </c>
      <c r="AA171" s="162" t="s">
        <v>210</v>
      </c>
      <c r="AB171" s="162" t="s">
        <v>124</v>
      </c>
      <c r="AC171" s="162" t="s">
        <v>191</v>
      </c>
      <c r="AD171" s="162" t="s">
        <v>186</v>
      </c>
      <c r="AE171" s="162">
        <v>2.3550957741558465E-2</v>
      </c>
    </row>
    <row r="172" spans="13:31" x14ac:dyDescent="0.2">
      <c r="M172" s="159">
        <v>4.2581087184316219E-2</v>
      </c>
      <c r="N172" s="159" t="s">
        <v>462</v>
      </c>
      <c r="O172" s="159" t="s">
        <v>124</v>
      </c>
      <c r="R172" s="162"/>
      <c r="U172" s="162" t="s">
        <v>189</v>
      </c>
      <c r="V172" s="162" t="s">
        <v>0</v>
      </c>
      <c r="W172" s="162" t="s">
        <v>177</v>
      </c>
      <c r="X172" s="162" t="s">
        <v>177</v>
      </c>
      <c r="Y172" s="162">
        <v>1.3729579213927682E-3</v>
      </c>
      <c r="AA172" s="162" t="s">
        <v>213</v>
      </c>
      <c r="AB172" s="162" t="s">
        <v>124</v>
      </c>
      <c r="AC172" s="162" t="s">
        <v>185</v>
      </c>
      <c r="AD172" s="162" t="s">
        <v>186</v>
      </c>
      <c r="AE172" s="162">
        <v>2.6451108618453172E-2</v>
      </c>
    </row>
    <row r="173" spans="13:31" x14ac:dyDescent="0.2">
      <c r="M173" s="159">
        <v>5.8221705501854473E-2</v>
      </c>
      <c r="N173" s="159" t="s">
        <v>462</v>
      </c>
      <c r="O173" s="159" t="s">
        <v>124</v>
      </c>
      <c r="R173" s="162"/>
      <c r="U173" s="162" t="s">
        <v>211</v>
      </c>
      <c r="V173" s="162" t="s">
        <v>0</v>
      </c>
      <c r="W173" s="162" t="s">
        <v>185</v>
      </c>
      <c r="X173" s="162" t="s">
        <v>186</v>
      </c>
      <c r="Y173" s="162">
        <v>0</v>
      </c>
      <c r="AA173" s="162" t="s">
        <v>216</v>
      </c>
      <c r="AB173" s="162" t="s">
        <v>124</v>
      </c>
      <c r="AC173" s="162" t="s">
        <v>191</v>
      </c>
      <c r="AD173" s="162" t="s">
        <v>186</v>
      </c>
      <c r="AE173" s="162">
        <v>2.9920277723037056E-2</v>
      </c>
    </row>
    <row r="174" spans="13:31" x14ac:dyDescent="0.2">
      <c r="M174" s="159">
        <v>0.17713393443188616</v>
      </c>
      <c r="N174" s="159" t="s">
        <v>462</v>
      </c>
      <c r="O174" s="159" t="s">
        <v>124</v>
      </c>
      <c r="R174" s="162"/>
      <c r="U174" s="162" t="s">
        <v>214</v>
      </c>
      <c r="V174" s="162" t="s">
        <v>0</v>
      </c>
      <c r="W174" s="162" t="s">
        <v>185</v>
      </c>
      <c r="X174" s="162" t="s">
        <v>186</v>
      </c>
      <c r="Y174" s="162">
        <v>3.98592193630348E-3</v>
      </c>
      <c r="AA174" s="162" t="s">
        <v>219</v>
      </c>
      <c r="AB174" s="162" t="s">
        <v>124</v>
      </c>
      <c r="AC174" s="162" t="s">
        <v>185</v>
      </c>
      <c r="AD174" s="162" t="s">
        <v>186</v>
      </c>
      <c r="AE174" s="162">
        <v>0.11702548625297218</v>
      </c>
    </row>
    <row r="175" spans="13:31" x14ac:dyDescent="0.2">
      <c r="M175" s="159">
        <v>0.10706151404731558</v>
      </c>
      <c r="N175" s="159" t="s">
        <v>462</v>
      </c>
      <c r="O175" s="159" t="s">
        <v>124</v>
      </c>
      <c r="R175" s="162"/>
      <c r="U175" s="162" t="s">
        <v>217</v>
      </c>
      <c r="V175" s="162" t="s">
        <v>0</v>
      </c>
      <c r="W175" s="162" t="s">
        <v>191</v>
      </c>
      <c r="X175" s="162" t="s">
        <v>186</v>
      </c>
      <c r="Y175" s="162">
        <v>0</v>
      </c>
      <c r="AA175" s="162" t="s">
        <v>222</v>
      </c>
      <c r="AB175" s="162" t="s">
        <v>124</v>
      </c>
      <c r="AC175" s="162" t="s">
        <v>185</v>
      </c>
      <c r="AD175" s="162" t="s">
        <v>186</v>
      </c>
      <c r="AE175" s="162">
        <v>6.6017811169051602E-2</v>
      </c>
    </row>
    <row r="176" spans="13:31" x14ac:dyDescent="0.2">
      <c r="M176" s="159">
        <v>0</v>
      </c>
      <c r="N176" s="159" t="s">
        <v>0</v>
      </c>
      <c r="O176" s="159" t="s">
        <v>0</v>
      </c>
      <c r="U176" s="162" t="s">
        <v>220</v>
      </c>
      <c r="V176" s="162" t="s">
        <v>0</v>
      </c>
      <c r="W176" s="162" t="s">
        <v>185</v>
      </c>
      <c r="X176" s="162" t="s">
        <v>186</v>
      </c>
      <c r="Y176" s="162">
        <v>0</v>
      </c>
      <c r="AA176" s="159" t="s">
        <v>176</v>
      </c>
      <c r="AB176" s="159" t="s">
        <v>0</v>
      </c>
      <c r="AC176" s="159" t="s">
        <v>177</v>
      </c>
      <c r="AD176" s="159" t="s">
        <v>177</v>
      </c>
      <c r="AE176" s="162">
        <v>0</v>
      </c>
    </row>
    <row r="177" spans="13:31" x14ac:dyDescent="0.2">
      <c r="M177" s="159">
        <v>3.1445295687354734E-2</v>
      </c>
      <c r="N177" s="159" t="s">
        <v>0</v>
      </c>
      <c r="O177" s="159" t="s">
        <v>0</v>
      </c>
      <c r="U177" s="162" t="s">
        <v>223</v>
      </c>
      <c r="V177" s="162" t="s">
        <v>0</v>
      </c>
      <c r="W177" s="162" t="s">
        <v>185</v>
      </c>
      <c r="X177" s="162" t="s">
        <v>186</v>
      </c>
      <c r="Y177" s="162">
        <v>0</v>
      </c>
      <c r="AA177" s="159" t="s">
        <v>179</v>
      </c>
      <c r="AB177" s="159" t="s">
        <v>0</v>
      </c>
      <c r="AC177" s="159" t="s">
        <v>177</v>
      </c>
      <c r="AD177" s="159" t="s">
        <v>177</v>
      </c>
      <c r="AE177" s="162">
        <v>0</v>
      </c>
    </row>
    <row r="178" spans="13:31" x14ac:dyDescent="0.2">
      <c r="M178" s="159">
        <v>0</v>
      </c>
      <c r="N178" s="159" t="s">
        <v>0</v>
      </c>
      <c r="O178" s="159" t="s">
        <v>0</v>
      </c>
      <c r="U178" s="162" t="s">
        <v>225</v>
      </c>
      <c r="V178" s="162" t="s">
        <v>0</v>
      </c>
      <c r="W178" s="162" t="s">
        <v>191</v>
      </c>
      <c r="X178" s="162" t="s">
        <v>186</v>
      </c>
      <c r="Y178" s="162">
        <v>3.9885530720926935E-3</v>
      </c>
      <c r="AA178" s="159" t="s">
        <v>181</v>
      </c>
      <c r="AB178" s="159" t="s">
        <v>0</v>
      </c>
      <c r="AC178" s="159" t="s">
        <v>177</v>
      </c>
      <c r="AD178" s="159" t="s">
        <v>177</v>
      </c>
      <c r="AE178" s="162">
        <v>0</v>
      </c>
    </row>
    <row r="179" spans="13:31" x14ac:dyDescent="0.2">
      <c r="M179" s="159">
        <v>3.4706948804755955E-3</v>
      </c>
      <c r="N179" s="159" t="s">
        <v>0</v>
      </c>
      <c r="O179" s="159" t="s">
        <v>0</v>
      </c>
      <c r="U179" s="162" t="s">
        <v>227</v>
      </c>
      <c r="V179" s="162" t="s">
        <v>0</v>
      </c>
      <c r="W179" s="162" t="s">
        <v>185</v>
      </c>
      <c r="X179" s="162" t="s">
        <v>186</v>
      </c>
      <c r="Y179" s="162">
        <v>1.9390666636345114E-3</v>
      </c>
      <c r="AA179" s="159" t="s">
        <v>183</v>
      </c>
      <c r="AB179" s="159" t="s">
        <v>0</v>
      </c>
      <c r="AC179" s="159" t="s">
        <v>177</v>
      </c>
      <c r="AD179" s="159" t="s">
        <v>177</v>
      </c>
      <c r="AE179" s="162">
        <v>0</v>
      </c>
    </row>
    <row r="180" spans="13:31" x14ac:dyDescent="0.2">
      <c r="M180" s="159">
        <v>0</v>
      </c>
      <c r="N180" s="159" t="s">
        <v>0</v>
      </c>
      <c r="O180" s="159" t="s">
        <v>0</v>
      </c>
      <c r="U180" s="162" t="s">
        <v>229</v>
      </c>
      <c r="V180" s="162" t="s">
        <v>0</v>
      </c>
      <c r="W180" s="162" t="s">
        <v>191</v>
      </c>
      <c r="X180" s="162" t="s">
        <v>186</v>
      </c>
      <c r="Y180" s="162">
        <v>0</v>
      </c>
      <c r="AA180" s="159" t="s">
        <v>187</v>
      </c>
      <c r="AB180" s="159" t="s">
        <v>0</v>
      </c>
      <c r="AC180" s="159" t="s">
        <v>177</v>
      </c>
      <c r="AD180" s="159" t="s">
        <v>177</v>
      </c>
      <c r="AE180" s="162">
        <v>0</v>
      </c>
    </row>
    <row r="181" spans="13:31" x14ac:dyDescent="0.2">
      <c r="M181" s="159">
        <v>1.3729579213927682E-3</v>
      </c>
      <c r="N181" s="159" t="s">
        <v>0</v>
      </c>
      <c r="O181" s="159" t="s">
        <v>0</v>
      </c>
      <c r="U181" s="162" t="s">
        <v>231</v>
      </c>
      <c r="V181" s="162" t="s">
        <v>0</v>
      </c>
      <c r="W181" s="162" t="s">
        <v>191</v>
      </c>
      <c r="X181" s="162" t="s">
        <v>186</v>
      </c>
      <c r="Y181" s="162">
        <v>0</v>
      </c>
      <c r="AA181" s="159" t="s">
        <v>189</v>
      </c>
      <c r="AB181" s="159" t="s">
        <v>0</v>
      </c>
      <c r="AC181" s="159" t="s">
        <v>177</v>
      </c>
      <c r="AD181" s="159" t="s">
        <v>177</v>
      </c>
      <c r="AE181" s="162">
        <v>0</v>
      </c>
    </row>
    <row r="182" spans="13:31" x14ac:dyDescent="0.2">
      <c r="M182" s="159">
        <v>0</v>
      </c>
      <c r="N182" s="159" t="s">
        <v>0</v>
      </c>
      <c r="O182" s="159" t="s">
        <v>0</v>
      </c>
      <c r="R182" s="162"/>
      <c r="U182" s="162" t="s">
        <v>233</v>
      </c>
      <c r="V182" s="162" t="s">
        <v>0</v>
      </c>
      <c r="W182" s="162" t="s">
        <v>185</v>
      </c>
      <c r="X182" s="162" t="s">
        <v>186</v>
      </c>
      <c r="Y182" s="162">
        <v>0</v>
      </c>
      <c r="AA182" s="159" t="s">
        <v>211</v>
      </c>
      <c r="AB182" s="159" t="s">
        <v>0</v>
      </c>
      <c r="AC182" s="159" t="s">
        <v>185</v>
      </c>
      <c r="AD182" s="162" t="s">
        <v>186</v>
      </c>
      <c r="AE182" s="162">
        <v>0</v>
      </c>
    </row>
    <row r="183" spans="13:31" x14ac:dyDescent="0.2">
      <c r="M183" s="159">
        <v>3.98592193630348E-3</v>
      </c>
      <c r="N183" s="159" t="s">
        <v>0</v>
      </c>
      <c r="O183" s="159" t="s">
        <v>0</v>
      </c>
      <c r="R183" s="162"/>
      <c r="U183" s="162" t="s">
        <v>236</v>
      </c>
      <c r="V183" s="162" t="s">
        <v>0</v>
      </c>
      <c r="W183" s="162" t="s">
        <v>185</v>
      </c>
      <c r="X183" s="162" t="s">
        <v>196</v>
      </c>
      <c r="Y183" s="162">
        <v>1.2111459375178837E-3</v>
      </c>
      <c r="AA183" s="159" t="s">
        <v>214</v>
      </c>
      <c r="AB183" s="159" t="s">
        <v>0</v>
      </c>
      <c r="AC183" s="159" t="s">
        <v>185</v>
      </c>
      <c r="AD183" s="162" t="s">
        <v>186</v>
      </c>
      <c r="AE183" s="162">
        <v>0</v>
      </c>
    </row>
    <row r="184" spans="13:31" x14ac:dyDescent="0.2">
      <c r="M184" s="159">
        <v>0</v>
      </c>
      <c r="N184" s="159" t="s">
        <v>0</v>
      </c>
      <c r="O184" s="159" t="s">
        <v>0</v>
      </c>
      <c r="R184" s="162"/>
      <c r="U184" s="162" t="s">
        <v>238</v>
      </c>
      <c r="V184" s="162" t="s">
        <v>0</v>
      </c>
      <c r="W184" s="162" t="s">
        <v>185</v>
      </c>
      <c r="X184" s="162" t="s">
        <v>196</v>
      </c>
      <c r="Y184" s="162">
        <v>0</v>
      </c>
      <c r="AA184" s="159" t="s">
        <v>217</v>
      </c>
      <c r="AB184" s="159" t="s">
        <v>0</v>
      </c>
      <c r="AC184" s="159" t="s">
        <v>191</v>
      </c>
      <c r="AD184" s="162" t="s">
        <v>186</v>
      </c>
      <c r="AE184" s="162">
        <v>0</v>
      </c>
    </row>
    <row r="185" spans="13:31" x14ac:dyDescent="0.2">
      <c r="M185" s="159">
        <v>0</v>
      </c>
      <c r="N185" s="159" t="s">
        <v>0</v>
      </c>
      <c r="O185" s="159" t="s">
        <v>0</v>
      </c>
      <c r="R185" s="162"/>
      <c r="U185" s="162" t="s">
        <v>239</v>
      </c>
      <c r="V185" s="162" t="s">
        <v>0</v>
      </c>
      <c r="W185" s="162" t="s">
        <v>185</v>
      </c>
      <c r="X185" s="162" t="s">
        <v>196</v>
      </c>
      <c r="Y185" s="162">
        <v>4.4579259858159659E-3</v>
      </c>
      <c r="AA185" s="159" t="s">
        <v>220</v>
      </c>
      <c r="AB185" s="159" t="s">
        <v>0</v>
      </c>
      <c r="AC185" s="159" t="s">
        <v>185</v>
      </c>
      <c r="AD185" s="162" t="s">
        <v>186</v>
      </c>
      <c r="AE185" s="162">
        <v>0</v>
      </c>
    </row>
    <row r="186" spans="13:31" x14ac:dyDescent="0.2">
      <c r="M186" s="159">
        <v>0</v>
      </c>
      <c r="N186" s="159" t="s">
        <v>0</v>
      </c>
      <c r="O186" s="159" t="s">
        <v>0</v>
      </c>
      <c r="R186" s="162"/>
      <c r="U186" s="162" t="s">
        <v>240</v>
      </c>
      <c r="V186" s="162" t="s">
        <v>0</v>
      </c>
      <c r="W186" s="162" t="s">
        <v>185</v>
      </c>
      <c r="X186" s="162" t="s">
        <v>196</v>
      </c>
      <c r="Y186" s="162">
        <v>6.0983394360640845E-3</v>
      </c>
      <c r="AA186" s="159" t="s">
        <v>223</v>
      </c>
      <c r="AB186" s="159" t="s">
        <v>0</v>
      </c>
      <c r="AC186" s="159" t="s">
        <v>185</v>
      </c>
      <c r="AD186" s="162" t="s">
        <v>186</v>
      </c>
      <c r="AE186" s="162">
        <v>0</v>
      </c>
    </row>
    <row r="187" spans="13:31" x14ac:dyDescent="0.2">
      <c r="M187" s="159">
        <v>3.9885530720926935E-3</v>
      </c>
      <c r="N187" s="159" t="s">
        <v>0</v>
      </c>
      <c r="O187" s="159" t="s">
        <v>0</v>
      </c>
      <c r="R187" s="162"/>
      <c r="U187" s="162" t="s">
        <v>241</v>
      </c>
      <c r="V187" s="162" t="s">
        <v>0</v>
      </c>
      <c r="W187" s="162" t="s">
        <v>185</v>
      </c>
      <c r="X187" s="162" t="s">
        <v>196</v>
      </c>
      <c r="Y187" s="162">
        <v>0</v>
      </c>
      <c r="AA187" s="159" t="s">
        <v>225</v>
      </c>
      <c r="AB187" s="159" t="s">
        <v>0</v>
      </c>
      <c r="AC187" s="159" t="s">
        <v>191</v>
      </c>
      <c r="AD187" s="162" t="s">
        <v>186</v>
      </c>
      <c r="AE187" s="162">
        <v>0</v>
      </c>
    </row>
    <row r="188" spans="13:31" x14ac:dyDescent="0.2">
      <c r="M188" s="159">
        <v>1.9390666636345114E-3</v>
      </c>
      <c r="N188" s="159" t="s">
        <v>0</v>
      </c>
      <c r="O188" s="159" t="s">
        <v>0</v>
      </c>
      <c r="R188" s="162"/>
      <c r="U188" s="162" t="s">
        <v>242</v>
      </c>
      <c r="V188" s="162" t="s">
        <v>0</v>
      </c>
      <c r="W188" s="162" t="s">
        <v>185</v>
      </c>
      <c r="X188" s="162" t="s">
        <v>196</v>
      </c>
      <c r="Y188" s="162">
        <v>1.3107044719458697E-3</v>
      </c>
      <c r="AA188" s="159" t="s">
        <v>227</v>
      </c>
      <c r="AB188" s="159" t="s">
        <v>0</v>
      </c>
      <c r="AC188" s="159" t="s">
        <v>185</v>
      </c>
      <c r="AD188" s="162" t="s">
        <v>186</v>
      </c>
      <c r="AE188" s="162">
        <v>0</v>
      </c>
    </row>
    <row r="189" spans="13:31" x14ac:dyDescent="0.2">
      <c r="M189" s="159">
        <v>0</v>
      </c>
      <c r="N189" s="159" t="s">
        <v>0</v>
      </c>
      <c r="O189" s="159" t="s">
        <v>0</v>
      </c>
      <c r="R189" s="162"/>
      <c r="AA189" s="159" t="s">
        <v>229</v>
      </c>
      <c r="AB189" s="159" t="s">
        <v>0</v>
      </c>
      <c r="AC189" s="159" t="s">
        <v>191</v>
      </c>
      <c r="AD189" s="162" t="s">
        <v>186</v>
      </c>
      <c r="AE189" s="162">
        <v>0</v>
      </c>
    </row>
    <row r="190" spans="13:31" x14ac:dyDescent="0.2">
      <c r="M190" s="159">
        <v>0</v>
      </c>
      <c r="N190" s="159" t="s">
        <v>0</v>
      </c>
      <c r="O190" s="159" t="s">
        <v>0</v>
      </c>
      <c r="R190" s="162"/>
      <c r="U190" s="167" t="s">
        <v>752</v>
      </c>
      <c r="AA190" s="159" t="s">
        <v>231</v>
      </c>
      <c r="AB190" s="159" t="s">
        <v>0</v>
      </c>
      <c r="AC190" s="159" t="s">
        <v>191</v>
      </c>
      <c r="AD190" s="162" t="s">
        <v>186</v>
      </c>
      <c r="AE190" s="162">
        <v>0</v>
      </c>
    </row>
    <row r="191" spans="13:31" ht="13.2" x14ac:dyDescent="0.2">
      <c r="M191" s="159">
        <v>0</v>
      </c>
      <c r="N191" s="159" t="s">
        <v>0</v>
      </c>
      <c r="O191" s="159" t="s">
        <v>0</v>
      </c>
      <c r="R191" s="162"/>
      <c r="U191" s="196" t="s">
        <v>753</v>
      </c>
      <c r="AA191" s="159" t="s">
        <v>233</v>
      </c>
      <c r="AB191" s="159" t="s">
        <v>0</v>
      </c>
      <c r="AC191" s="159" t="s">
        <v>185</v>
      </c>
      <c r="AD191" s="162" t="s">
        <v>186</v>
      </c>
      <c r="AE191" s="162">
        <v>0</v>
      </c>
    </row>
    <row r="192" spans="13:31" ht="13.2" x14ac:dyDescent="0.2">
      <c r="M192" s="159">
        <v>1.2111459375178837E-3</v>
      </c>
      <c r="N192" s="159" t="s">
        <v>0</v>
      </c>
      <c r="O192" s="159" t="s">
        <v>0</v>
      </c>
      <c r="R192" s="162"/>
      <c r="U192" s="196" t="s">
        <v>243</v>
      </c>
      <c r="AA192" s="159" t="s">
        <v>236</v>
      </c>
      <c r="AB192" s="159" t="s">
        <v>0</v>
      </c>
      <c r="AC192" s="159" t="s">
        <v>185</v>
      </c>
      <c r="AD192" s="162" t="s">
        <v>196</v>
      </c>
      <c r="AE192" s="162">
        <v>0</v>
      </c>
    </row>
    <row r="193" spans="13:31" ht="13.2" x14ac:dyDescent="0.2">
      <c r="M193" s="159">
        <v>0</v>
      </c>
      <c r="N193" s="159" t="s">
        <v>0</v>
      </c>
      <c r="O193" s="159" t="s">
        <v>0</v>
      </c>
      <c r="R193" s="162"/>
      <c r="U193" s="196" t="s">
        <v>244</v>
      </c>
      <c r="AA193" s="159" t="s">
        <v>238</v>
      </c>
      <c r="AB193" s="159" t="s">
        <v>0</v>
      </c>
      <c r="AC193" s="159" t="s">
        <v>185</v>
      </c>
      <c r="AD193" s="162" t="s">
        <v>196</v>
      </c>
      <c r="AE193" s="162">
        <v>0</v>
      </c>
    </row>
    <row r="194" spans="13:31" ht="13.2" x14ac:dyDescent="0.2">
      <c r="M194" s="159">
        <v>4.4579259858159659E-3</v>
      </c>
      <c r="N194" s="159" t="s">
        <v>0</v>
      </c>
      <c r="O194" s="159" t="s">
        <v>0</v>
      </c>
      <c r="R194" s="162"/>
      <c r="U194" s="196" t="s">
        <v>317</v>
      </c>
      <c r="AA194" s="159" t="s">
        <v>239</v>
      </c>
      <c r="AB194" s="159" t="s">
        <v>0</v>
      </c>
      <c r="AC194" s="159" t="s">
        <v>185</v>
      </c>
      <c r="AD194" s="162" t="s">
        <v>196</v>
      </c>
      <c r="AE194" s="162">
        <v>0</v>
      </c>
    </row>
    <row r="195" spans="13:31" ht="13.2" x14ac:dyDescent="0.2">
      <c r="M195" s="159">
        <v>6.0983394360640845E-3</v>
      </c>
      <c r="N195" s="159" t="s">
        <v>0</v>
      </c>
      <c r="O195" s="159" t="s">
        <v>0</v>
      </c>
      <c r="R195" s="162"/>
      <c r="U195" s="196" t="s">
        <v>749</v>
      </c>
      <c r="AA195" s="159" t="s">
        <v>240</v>
      </c>
      <c r="AB195" s="159" t="s">
        <v>0</v>
      </c>
      <c r="AC195" s="159" t="s">
        <v>185</v>
      </c>
      <c r="AD195" s="162" t="s">
        <v>196</v>
      </c>
      <c r="AE195" s="162">
        <v>0</v>
      </c>
    </row>
    <row r="196" spans="13:31" ht="13.2" x14ac:dyDescent="0.2">
      <c r="M196" s="159">
        <v>0</v>
      </c>
      <c r="N196" s="159" t="s">
        <v>0</v>
      </c>
      <c r="O196" s="159" t="s">
        <v>0</v>
      </c>
      <c r="R196" s="162"/>
      <c r="U196" s="196" t="s">
        <v>728</v>
      </c>
      <c r="AA196" s="159" t="s">
        <v>241</v>
      </c>
      <c r="AB196" s="159" t="s">
        <v>0</v>
      </c>
      <c r="AC196" s="159" t="s">
        <v>185</v>
      </c>
      <c r="AD196" s="162" t="s">
        <v>196</v>
      </c>
      <c r="AE196" s="162">
        <v>0</v>
      </c>
    </row>
    <row r="197" spans="13:31" ht="13.2" x14ac:dyDescent="0.2">
      <c r="M197" s="159">
        <v>1.3107044719458697E-3</v>
      </c>
      <c r="N197" s="159" t="s">
        <v>0</v>
      </c>
      <c r="O197" s="159" t="s">
        <v>0</v>
      </c>
      <c r="R197" s="162"/>
      <c r="U197" s="196" t="s">
        <v>730</v>
      </c>
      <c r="AA197" s="159" t="s">
        <v>242</v>
      </c>
      <c r="AB197" s="159" t="s">
        <v>0</v>
      </c>
      <c r="AC197" s="159" t="s">
        <v>185</v>
      </c>
      <c r="AD197" s="162" t="s">
        <v>196</v>
      </c>
      <c r="AE197" s="162">
        <v>0</v>
      </c>
    </row>
    <row r="198" spans="13:31" ht="13.2" x14ac:dyDescent="0.2">
      <c r="U198" s="196" t="s">
        <v>731</v>
      </c>
    </row>
    <row r="199" spans="13:31" ht="13.2" x14ac:dyDescent="0.2">
      <c r="M199" s="192" t="s">
        <v>476</v>
      </c>
      <c r="U199" s="196" t="s">
        <v>720</v>
      </c>
      <c r="AA199" s="192" t="s">
        <v>1292</v>
      </c>
    </row>
    <row r="200" spans="13:31" ht="13.2" x14ac:dyDescent="0.2">
      <c r="M200" s="192" t="s">
        <v>243</v>
      </c>
      <c r="U200" s="187"/>
      <c r="AA200" s="192" t="s">
        <v>243</v>
      </c>
    </row>
    <row r="201" spans="13:31" ht="13.2" x14ac:dyDescent="0.2">
      <c r="M201" s="192" t="s">
        <v>244</v>
      </c>
      <c r="U201" s="196" t="s">
        <v>282</v>
      </c>
      <c r="AA201" s="192" t="s">
        <v>244</v>
      </c>
    </row>
    <row r="202" spans="13:31" ht="13.2" x14ac:dyDescent="0.2">
      <c r="M202" s="194" t="s">
        <v>477</v>
      </c>
      <c r="U202" s="187"/>
      <c r="AA202" s="194" t="s">
        <v>317</v>
      </c>
    </row>
    <row r="203" spans="13:31" ht="13.2" x14ac:dyDescent="0.2">
      <c r="M203" s="194" t="s">
        <v>463</v>
      </c>
      <c r="U203" s="196" t="s">
        <v>735</v>
      </c>
      <c r="AA203" s="194" t="s">
        <v>716</v>
      </c>
    </row>
    <row r="204" spans="13:31" ht="14.4" x14ac:dyDescent="0.2">
      <c r="M204" s="194" t="s">
        <v>464</v>
      </c>
      <c r="U204" s="92" t="s">
        <v>754</v>
      </c>
      <c r="AA204" s="194" t="s">
        <v>717</v>
      </c>
    </row>
    <row r="205" spans="13:31" ht="13.2" x14ac:dyDescent="0.2">
      <c r="M205" s="194" t="s">
        <v>318</v>
      </c>
      <c r="U205" s="196" t="s">
        <v>283</v>
      </c>
      <c r="AA205" s="194" t="s">
        <v>718</v>
      </c>
    </row>
    <row r="206" spans="13:31" ht="13.2" x14ac:dyDescent="0.2">
      <c r="M206" s="192" t="s">
        <v>473</v>
      </c>
      <c r="U206" s="187"/>
      <c r="AA206" s="194" t="s">
        <v>719</v>
      </c>
    </row>
    <row r="207" spans="13:31" ht="13.2" x14ac:dyDescent="0.2">
      <c r="M207" s="195"/>
      <c r="U207" s="196" t="s">
        <v>284</v>
      </c>
      <c r="AA207" s="192" t="s">
        <v>721</v>
      </c>
    </row>
    <row r="208" spans="13:31" ht="13.2" x14ac:dyDescent="0.2">
      <c r="M208" s="194" t="s">
        <v>282</v>
      </c>
      <c r="U208" s="196" t="s">
        <v>751</v>
      </c>
      <c r="AA208" s="195"/>
    </row>
    <row r="209" spans="13:31" ht="13.2" x14ac:dyDescent="0.2">
      <c r="M209" s="195"/>
      <c r="U209" s="196" t="s">
        <v>285</v>
      </c>
      <c r="AA209" s="194" t="s">
        <v>282</v>
      </c>
    </row>
    <row r="210" spans="13:31" ht="13.2" x14ac:dyDescent="0.2">
      <c r="M210" s="194" t="s">
        <v>466</v>
      </c>
      <c r="U210" s="196" t="s">
        <v>264</v>
      </c>
      <c r="AA210" s="195"/>
    </row>
    <row r="211" spans="13:31" ht="14.4" x14ac:dyDescent="0.2">
      <c r="M211" s="17" t="s">
        <v>478</v>
      </c>
      <c r="AA211" s="194" t="s">
        <v>722</v>
      </c>
    </row>
    <row r="212" spans="13:31" ht="14.4" x14ac:dyDescent="0.2">
      <c r="M212" s="194" t="s">
        <v>283</v>
      </c>
      <c r="U212" s="167" t="s">
        <v>172</v>
      </c>
      <c r="V212" s="167" t="s">
        <v>111</v>
      </c>
      <c r="W212" s="167" t="s">
        <v>173</v>
      </c>
      <c r="X212" s="167" t="s">
        <v>174</v>
      </c>
      <c r="Y212" s="167" t="s">
        <v>326</v>
      </c>
      <c r="AA212" s="25" t="s">
        <v>1293</v>
      </c>
    </row>
    <row r="213" spans="13:31" ht="13.2" x14ac:dyDescent="0.2">
      <c r="M213" s="195"/>
      <c r="U213" s="162" t="s">
        <v>192</v>
      </c>
      <c r="V213" s="162" t="s">
        <v>122</v>
      </c>
      <c r="W213" s="162" t="s">
        <v>177</v>
      </c>
      <c r="X213" s="162" t="s">
        <v>177</v>
      </c>
      <c r="Y213" s="162">
        <v>0</v>
      </c>
      <c r="AA213" s="194" t="s">
        <v>283</v>
      </c>
    </row>
    <row r="214" spans="13:31" ht="13.2" x14ac:dyDescent="0.2">
      <c r="M214" s="194" t="s">
        <v>284</v>
      </c>
      <c r="U214" s="162" t="s">
        <v>194</v>
      </c>
      <c r="V214" s="162" t="s">
        <v>122</v>
      </c>
      <c r="W214" s="162" t="s">
        <v>177</v>
      </c>
      <c r="X214" s="162" t="s">
        <v>177</v>
      </c>
      <c r="Y214" s="162">
        <v>1.0415988542412603E-3</v>
      </c>
      <c r="AA214" s="195"/>
    </row>
    <row r="215" spans="13:31" ht="13.2" x14ac:dyDescent="0.2">
      <c r="M215" s="194" t="s">
        <v>479</v>
      </c>
      <c r="U215" s="162" t="s">
        <v>197</v>
      </c>
      <c r="V215" s="162" t="s">
        <v>122</v>
      </c>
      <c r="W215" s="162" t="s">
        <v>177</v>
      </c>
      <c r="X215" s="162" t="s">
        <v>177</v>
      </c>
      <c r="Y215" s="162">
        <v>0</v>
      </c>
      <c r="AA215" s="194" t="s">
        <v>284</v>
      </c>
    </row>
    <row r="216" spans="13:31" ht="13.2" x14ac:dyDescent="0.2">
      <c r="M216" s="194" t="s">
        <v>285</v>
      </c>
      <c r="U216" s="162" t="s">
        <v>199</v>
      </c>
      <c r="V216" s="162" t="s">
        <v>122</v>
      </c>
      <c r="W216" s="162" t="s">
        <v>177</v>
      </c>
      <c r="X216" s="162" t="s">
        <v>177</v>
      </c>
      <c r="Y216" s="162">
        <v>6.2371759700039255E-2</v>
      </c>
      <c r="AA216" s="194" t="s">
        <v>724</v>
      </c>
    </row>
    <row r="217" spans="13:31" ht="13.2" x14ac:dyDescent="0.2">
      <c r="M217" s="192" t="s">
        <v>264</v>
      </c>
      <c r="U217" s="162" t="s">
        <v>205</v>
      </c>
      <c r="V217" s="162" t="s">
        <v>122</v>
      </c>
      <c r="W217" s="162" t="s">
        <v>191</v>
      </c>
      <c r="X217" s="162" t="s">
        <v>196</v>
      </c>
      <c r="Y217" s="162">
        <v>4.9769969227919986E-2</v>
      </c>
      <c r="AA217" s="194" t="s">
        <v>285</v>
      </c>
    </row>
    <row r="218" spans="13:31" ht="13.2" x14ac:dyDescent="0.2">
      <c r="U218" s="162" t="s">
        <v>207</v>
      </c>
      <c r="V218" s="162" t="s">
        <v>122</v>
      </c>
      <c r="W218" s="162" t="s">
        <v>191</v>
      </c>
      <c r="X218" s="162" t="s">
        <v>196</v>
      </c>
      <c r="Y218" s="162">
        <v>2.0173838559032799E-2</v>
      </c>
      <c r="AA218" s="192" t="s">
        <v>264</v>
      </c>
    </row>
    <row r="219" spans="13:31" x14ac:dyDescent="0.2">
      <c r="U219" s="162" t="s">
        <v>209</v>
      </c>
      <c r="V219" s="162" t="s">
        <v>122</v>
      </c>
      <c r="W219" s="162" t="s">
        <v>191</v>
      </c>
      <c r="X219" s="162" t="s">
        <v>196</v>
      </c>
      <c r="Y219" s="162">
        <v>0</v>
      </c>
    </row>
    <row r="220" spans="13:31" x14ac:dyDescent="0.2">
      <c r="M220" s="198" t="s">
        <v>459</v>
      </c>
      <c r="N220" s="199" t="s">
        <v>111</v>
      </c>
      <c r="O220" s="199"/>
      <c r="P220" s="199"/>
      <c r="Q220" s="200"/>
      <c r="U220" s="162" t="s">
        <v>212</v>
      </c>
      <c r="V220" s="162" t="s">
        <v>122</v>
      </c>
      <c r="W220" s="162" t="s">
        <v>191</v>
      </c>
      <c r="X220" s="162" t="s">
        <v>196</v>
      </c>
      <c r="Y220" s="162">
        <v>9.515847953343844E-4</v>
      </c>
      <c r="AA220" s="167" t="s">
        <v>172</v>
      </c>
      <c r="AB220" s="167" t="s">
        <v>111</v>
      </c>
      <c r="AC220" s="167" t="s">
        <v>173</v>
      </c>
      <c r="AD220" s="167" t="s">
        <v>174</v>
      </c>
      <c r="AE220" s="167" t="s">
        <v>715</v>
      </c>
    </row>
    <row r="221" spans="13:31" ht="13.2" x14ac:dyDescent="0.2">
      <c r="M221" s="201">
        <v>5.5480187288996133E-2</v>
      </c>
      <c r="N221" s="202" t="s">
        <v>124</v>
      </c>
      <c r="O221" s="200"/>
      <c r="P221" s="200"/>
      <c r="Q221" s="200"/>
      <c r="U221" s="162" t="s">
        <v>215</v>
      </c>
      <c r="V221" s="162" t="s">
        <v>122</v>
      </c>
      <c r="W221" s="162" t="s">
        <v>191</v>
      </c>
      <c r="X221" s="162" t="s">
        <v>196</v>
      </c>
      <c r="Y221" s="162">
        <v>1.7737981240904133E-2</v>
      </c>
      <c r="AA221" s="162" t="s">
        <v>200</v>
      </c>
      <c r="AB221" s="162" t="s">
        <v>124</v>
      </c>
      <c r="AC221" s="162" t="s">
        <v>177</v>
      </c>
      <c r="AD221" s="162" t="s">
        <v>177</v>
      </c>
      <c r="AE221" s="162">
        <v>2.5147477396042624E-2</v>
      </c>
    </row>
    <row r="222" spans="13:31" ht="14.4" x14ac:dyDescent="0.2">
      <c r="M222" s="96">
        <v>9.5537932358594563E-2</v>
      </c>
      <c r="N222" s="202" t="s">
        <v>124</v>
      </c>
      <c r="O222" s="200"/>
      <c r="P222" s="200"/>
      <c r="Q222" s="200"/>
      <c r="U222" s="162" t="s">
        <v>218</v>
      </c>
      <c r="V222" s="162" t="s">
        <v>122</v>
      </c>
      <c r="W222" s="162" t="s">
        <v>191</v>
      </c>
      <c r="X222" s="162" t="s">
        <v>196</v>
      </c>
      <c r="Y222" s="162">
        <v>0</v>
      </c>
      <c r="AA222" s="162" t="s">
        <v>201</v>
      </c>
      <c r="AB222" s="162" t="s">
        <v>124</v>
      </c>
      <c r="AC222" s="162" t="s">
        <v>177</v>
      </c>
      <c r="AD222" s="162" t="s">
        <v>177</v>
      </c>
      <c r="AE222" s="162">
        <v>6.181270975417618E-2</v>
      </c>
    </row>
    <row r="223" spans="13:31" x14ac:dyDescent="0.2">
      <c r="M223" s="203">
        <v>0.10519866089827501</v>
      </c>
      <c r="N223" s="202" t="s">
        <v>124</v>
      </c>
      <c r="O223" s="200"/>
      <c r="P223" s="200"/>
      <c r="Q223" s="200"/>
      <c r="U223" s="162" t="s">
        <v>221</v>
      </c>
      <c r="V223" s="162" t="s">
        <v>122</v>
      </c>
      <c r="W223" s="162" t="s">
        <v>191</v>
      </c>
      <c r="X223" s="162" t="s">
        <v>186</v>
      </c>
      <c r="Y223" s="162">
        <v>3.7161034537380025E-2</v>
      </c>
      <c r="AA223" s="162" t="s">
        <v>202</v>
      </c>
      <c r="AB223" s="162" t="s">
        <v>124</v>
      </c>
      <c r="AC223" s="162" t="s">
        <v>177</v>
      </c>
      <c r="AD223" s="162" t="s">
        <v>177</v>
      </c>
      <c r="AE223" s="162">
        <v>6.9425066490015341E-2</v>
      </c>
    </row>
    <row r="224" spans="13:31" ht="13.2" x14ac:dyDescent="0.2">
      <c r="M224" s="201">
        <v>4.0682405569483548E-2</v>
      </c>
      <c r="N224" s="202" t="s">
        <v>124</v>
      </c>
      <c r="O224" s="200"/>
      <c r="P224" s="200"/>
      <c r="Q224" s="200"/>
      <c r="U224" s="162" t="s">
        <v>224</v>
      </c>
      <c r="V224" s="162" t="s">
        <v>122</v>
      </c>
      <c r="W224" s="162" t="s">
        <v>185</v>
      </c>
      <c r="X224" s="162" t="s">
        <v>186</v>
      </c>
      <c r="Y224" s="162">
        <v>4.1964398214020772E-3</v>
      </c>
      <c r="AA224" s="162" t="s">
        <v>204</v>
      </c>
      <c r="AB224" s="162" t="s">
        <v>124</v>
      </c>
      <c r="AC224" s="162" t="s">
        <v>191</v>
      </c>
      <c r="AD224" s="162" t="s">
        <v>196</v>
      </c>
      <c r="AE224" s="162">
        <v>3.2103207837953972E-2</v>
      </c>
    </row>
    <row r="225" spans="13:31" x14ac:dyDescent="0.2">
      <c r="M225" s="162">
        <v>8.7497241993782157E-2</v>
      </c>
      <c r="N225" s="162" t="s">
        <v>124</v>
      </c>
      <c r="U225" s="162" t="s">
        <v>226</v>
      </c>
      <c r="V225" s="162" t="s">
        <v>122</v>
      </c>
      <c r="W225" s="162" t="s">
        <v>185</v>
      </c>
      <c r="X225" s="162" t="s">
        <v>186</v>
      </c>
      <c r="Y225" s="162">
        <v>1.6711244644705746E-3</v>
      </c>
      <c r="AA225" s="162" t="s">
        <v>206</v>
      </c>
      <c r="AB225" s="162" t="s">
        <v>124</v>
      </c>
      <c r="AC225" s="162" t="s">
        <v>191</v>
      </c>
      <c r="AD225" s="162" t="s">
        <v>196</v>
      </c>
      <c r="AE225" s="162">
        <v>3.5757853774884288E-2</v>
      </c>
    </row>
    <row r="226" spans="13:31" x14ac:dyDescent="0.2">
      <c r="M226" s="162">
        <v>3.1264205105639285E-2</v>
      </c>
      <c r="N226" s="162" t="s">
        <v>124</v>
      </c>
      <c r="U226" s="162" t="s">
        <v>228</v>
      </c>
      <c r="V226" s="162" t="s">
        <v>122</v>
      </c>
      <c r="W226" s="162" t="s">
        <v>191</v>
      </c>
      <c r="X226" s="162" t="s">
        <v>186</v>
      </c>
      <c r="Y226" s="162">
        <v>0</v>
      </c>
      <c r="AA226" s="162" t="s">
        <v>208</v>
      </c>
      <c r="AB226" s="162" t="s">
        <v>124</v>
      </c>
      <c r="AC226" s="162" t="s">
        <v>191</v>
      </c>
      <c r="AD226" s="162" t="s">
        <v>196</v>
      </c>
      <c r="AE226" s="162">
        <v>2.6071194299082074E-2</v>
      </c>
    </row>
    <row r="227" spans="13:31" x14ac:dyDescent="0.2">
      <c r="M227" s="162">
        <v>3.8143333419921023E-2</v>
      </c>
      <c r="N227" s="162" t="s">
        <v>124</v>
      </c>
      <c r="U227" s="162" t="s">
        <v>230</v>
      </c>
      <c r="V227" s="162" t="s">
        <v>122</v>
      </c>
      <c r="W227" s="162" t="s">
        <v>185</v>
      </c>
      <c r="X227" s="162" t="s">
        <v>186</v>
      </c>
      <c r="Y227" s="162">
        <v>1.5238493415744123E-3</v>
      </c>
      <c r="AA227" s="162" t="s">
        <v>210</v>
      </c>
      <c r="AB227" s="162" t="s">
        <v>124</v>
      </c>
      <c r="AC227" s="162" t="s">
        <v>191</v>
      </c>
      <c r="AD227" s="162" t="s">
        <v>186</v>
      </c>
      <c r="AE227" s="162">
        <v>2.3550957741558465E-2</v>
      </c>
    </row>
    <row r="228" spans="13:31" x14ac:dyDescent="0.2">
      <c r="M228" s="162">
        <v>4.2581087184316219E-2</v>
      </c>
      <c r="N228" s="162" t="s">
        <v>124</v>
      </c>
      <c r="U228" s="162" t="s">
        <v>232</v>
      </c>
      <c r="V228" s="162" t="s">
        <v>122</v>
      </c>
      <c r="W228" s="162" t="s">
        <v>185</v>
      </c>
      <c r="X228" s="162" t="s">
        <v>186</v>
      </c>
      <c r="Y228" s="162">
        <v>2.985839917322702E-2</v>
      </c>
      <c r="AA228" s="162" t="s">
        <v>213</v>
      </c>
      <c r="AB228" s="162" t="s">
        <v>124</v>
      </c>
      <c r="AC228" s="162" t="s">
        <v>185</v>
      </c>
      <c r="AD228" s="162" t="s">
        <v>186</v>
      </c>
      <c r="AE228" s="162">
        <v>2.6451108618453172E-2</v>
      </c>
    </row>
    <row r="229" spans="13:31" x14ac:dyDescent="0.2">
      <c r="M229" s="162">
        <v>5.8221705501854473E-2</v>
      </c>
      <c r="N229" s="162" t="s">
        <v>124</v>
      </c>
      <c r="U229" s="162" t="s">
        <v>234</v>
      </c>
      <c r="V229" s="162" t="s">
        <v>122</v>
      </c>
      <c r="W229" s="162" t="s">
        <v>191</v>
      </c>
      <c r="X229" s="162" t="s">
        <v>186</v>
      </c>
      <c r="Y229" s="162">
        <v>6.6275697023571251E-2</v>
      </c>
      <c r="AA229" s="162" t="s">
        <v>216</v>
      </c>
      <c r="AB229" s="162" t="s">
        <v>124</v>
      </c>
      <c r="AC229" s="162" t="s">
        <v>191</v>
      </c>
      <c r="AD229" s="162" t="s">
        <v>186</v>
      </c>
      <c r="AE229" s="162">
        <v>2.9920277723037056E-2</v>
      </c>
    </row>
    <row r="230" spans="13:31" x14ac:dyDescent="0.2">
      <c r="M230" s="162">
        <v>0.17713393443188616</v>
      </c>
      <c r="N230" s="162" t="s">
        <v>124</v>
      </c>
      <c r="U230" s="162" t="s">
        <v>235</v>
      </c>
      <c r="V230" s="162" t="s">
        <v>122</v>
      </c>
      <c r="W230" s="162" t="s">
        <v>185</v>
      </c>
      <c r="X230" s="162" t="s">
        <v>186</v>
      </c>
      <c r="Y230" s="162">
        <v>0.12363327492990311</v>
      </c>
      <c r="AA230" s="162" t="s">
        <v>219</v>
      </c>
      <c r="AB230" s="162" t="s">
        <v>124</v>
      </c>
      <c r="AC230" s="162" t="s">
        <v>185</v>
      </c>
      <c r="AD230" s="162" t="s">
        <v>186</v>
      </c>
      <c r="AE230" s="162">
        <v>0.11702548625297218</v>
      </c>
    </row>
    <row r="231" spans="13:31" x14ac:dyDescent="0.2">
      <c r="M231" s="162">
        <v>0.10706151404731558</v>
      </c>
      <c r="N231" s="162" t="s">
        <v>124</v>
      </c>
      <c r="U231" s="162" t="s">
        <v>237</v>
      </c>
      <c r="V231" s="162" t="s">
        <v>122</v>
      </c>
      <c r="W231" s="162" t="s">
        <v>191</v>
      </c>
      <c r="X231" s="162" t="s">
        <v>186</v>
      </c>
      <c r="Y231" s="162">
        <v>1.7050455120098781E-2</v>
      </c>
      <c r="AA231" s="162" t="s">
        <v>222</v>
      </c>
      <c r="AB231" s="162" t="s">
        <v>124</v>
      </c>
      <c r="AC231" s="162" t="s">
        <v>185</v>
      </c>
      <c r="AD231" s="162" t="s">
        <v>186</v>
      </c>
      <c r="AE231" s="162">
        <v>6.6017811169051602E-2</v>
      </c>
    </row>
    <row r="232" spans="13:31" x14ac:dyDescent="0.2">
      <c r="M232" s="162">
        <v>0</v>
      </c>
      <c r="N232" s="162" t="s">
        <v>122</v>
      </c>
      <c r="U232" s="162" t="s">
        <v>176</v>
      </c>
      <c r="V232" s="162" t="s">
        <v>0</v>
      </c>
      <c r="W232" s="162" t="s">
        <v>177</v>
      </c>
      <c r="X232" s="162" t="s">
        <v>177</v>
      </c>
      <c r="Y232" s="162">
        <v>0</v>
      </c>
      <c r="AA232" s="162" t="s">
        <v>178</v>
      </c>
      <c r="AB232" s="162" t="s">
        <v>123</v>
      </c>
      <c r="AC232" s="162" t="s">
        <v>177</v>
      </c>
      <c r="AD232" s="162" t="s">
        <v>177</v>
      </c>
      <c r="AE232" s="162">
        <v>0</v>
      </c>
    </row>
    <row r="233" spans="13:31" x14ac:dyDescent="0.2">
      <c r="M233" s="162">
        <v>1.0415988542412603E-3</v>
      </c>
      <c r="N233" s="162" t="s">
        <v>122</v>
      </c>
      <c r="U233" s="162" t="s">
        <v>179</v>
      </c>
      <c r="V233" s="162" t="s">
        <v>0</v>
      </c>
      <c r="W233" s="162" t="s">
        <v>177</v>
      </c>
      <c r="X233" s="162" t="s">
        <v>177</v>
      </c>
      <c r="Y233" s="162">
        <v>3.1445295687354734E-2</v>
      </c>
      <c r="AA233" s="162" t="s">
        <v>180</v>
      </c>
      <c r="AB233" s="162" t="s">
        <v>123</v>
      </c>
      <c r="AC233" s="162" t="s">
        <v>177</v>
      </c>
      <c r="AD233" s="162" t="s">
        <v>177</v>
      </c>
      <c r="AE233" s="162">
        <v>0</v>
      </c>
    </row>
    <row r="234" spans="13:31" x14ac:dyDescent="0.2">
      <c r="M234" s="162">
        <v>0</v>
      </c>
      <c r="N234" s="162" t="s">
        <v>122</v>
      </c>
      <c r="U234" s="162" t="s">
        <v>181</v>
      </c>
      <c r="V234" s="162" t="s">
        <v>0</v>
      </c>
      <c r="W234" s="162" t="s">
        <v>177</v>
      </c>
      <c r="X234" s="162" t="s">
        <v>177</v>
      </c>
      <c r="Y234" s="162">
        <v>0</v>
      </c>
      <c r="AA234" s="162" t="s">
        <v>182</v>
      </c>
      <c r="AB234" s="162" t="s">
        <v>123</v>
      </c>
      <c r="AC234" s="162" t="s">
        <v>177</v>
      </c>
      <c r="AD234" s="162" t="s">
        <v>177</v>
      </c>
      <c r="AE234" s="162">
        <v>0</v>
      </c>
    </row>
    <row r="235" spans="13:31" x14ac:dyDescent="0.2">
      <c r="M235" s="162">
        <v>0.17227387570366215</v>
      </c>
      <c r="N235" s="162" t="s">
        <v>122</v>
      </c>
      <c r="U235" s="162" t="s">
        <v>183</v>
      </c>
      <c r="V235" s="162" t="s">
        <v>0</v>
      </c>
      <c r="W235" s="162" t="s">
        <v>177</v>
      </c>
      <c r="X235" s="162" t="s">
        <v>177</v>
      </c>
      <c r="Y235" s="162">
        <v>3.4706948804755955E-3</v>
      </c>
      <c r="AA235" s="162" t="s">
        <v>184</v>
      </c>
      <c r="AB235" s="162" t="s">
        <v>123</v>
      </c>
      <c r="AC235" s="162" t="s">
        <v>185</v>
      </c>
      <c r="AD235" s="162" t="s">
        <v>186</v>
      </c>
      <c r="AE235" s="162">
        <v>0</v>
      </c>
    </row>
    <row r="236" spans="13:31" x14ac:dyDescent="0.2">
      <c r="M236" s="162">
        <v>0.10325683035906111</v>
      </c>
      <c r="N236" s="162" t="s">
        <v>122</v>
      </c>
      <c r="U236" s="162" t="s">
        <v>187</v>
      </c>
      <c r="V236" s="162" t="s">
        <v>0</v>
      </c>
      <c r="W236" s="162" t="s">
        <v>177</v>
      </c>
      <c r="X236" s="162" t="s">
        <v>177</v>
      </c>
      <c r="Y236" s="162">
        <v>0</v>
      </c>
      <c r="AA236" s="162" t="s">
        <v>188</v>
      </c>
      <c r="AB236" s="162" t="s">
        <v>123</v>
      </c>
      <c r="AC236" s="162" t="s">
        <v>185</v>
      </c>
      <c r="AD236" s="162" t="s">
        <v>186</v>
      </c>
      <c r="AE236" s="162">
        <v>0</v>
      </c>
    </row>
    <row r="237" spans="13:31" x14ac:dyDescent="0.2">
      <c r="M237" s="162">
        <v>2.0173838559032799E-2</v>
      </c>
      <c r="N237" s="162" t="s">
        <v>122</v>
      </c>
      <c r="U237" s="162" t="s">
        <v>189</v>
      </c>
      <c r="V237" s="162" t="s">
        <v>0</v>
      </c>
      <c r="W237" s="162" t="s">
        <v>177</v>
      </c>
      <c r="X237" s="162" t="s">
        <v>177</v>
      </c>
      <c r="Y237" s="162">
        <v>1.3729579213927682E-3</v>
      </c>
      <c r="AA237" s="162" t="s">
        <v>190</v>
      </c>
      <c r="AB237" s="162" t="s">
        <v>123</v>
      </c>
      <c r="AC237" s="162" t="s">
        <v>191</v>
      </c>
      <c r="AD237" s="162" t="s">
        <v>186</v>
      </c>
      <c r="AE237" s="162">
        <v>0</v>
      </c>
    </row>
    <row r="238" spans="13:31" x14ac:dyDescent="0.2">
      <c r="M238" s="162">
        <v>0</v>
      </c>
      <c r="N238" s="162" t="s">
        <v>122</v>
      </c>
      <c r="U238" s="162" t="s">
        <v>211</v>
      </c>
      <c r="V238" s="162" t="s">
        <v>0</v>
      </c>
      <c r="W238" s="162" t="s">
        <v>185</v>
      </c>
      <c r="X238" s="162" t="s">
        <v>186</v>
      </c>
      <c r="Y238" s="162">
        <v>0</v>
      </c>
      <c r="AA238" s="162" t="s">
        <v>193</v>
      </c>
      <c r="AB238" s="162" t="s">
        <v>123</v>
      </c>
      <c r="AC238" s="162" t="s">
        <v>185</v>
      </c>
      <c r="AD238" s="162" t="s">
        <v>186</v>
      </c>
      <c r="AE238" s="162">
        <v>0</v>
      </c>
    </row>
    <row r="239" spans="13:31" x14ac:dyDescent="0.2">
      <c r="M239" s="162">
        <v>9.515847953343844E-4</v>
      </c>
      <c r="N239" s="162" t="s">
        <v>122</v>
      </c>
      <c r="U239" s="162" t="s">
        <v>214</v>
      </c>
      <c r="V239" s="162" t="s">
        <v>0</v>
      </c>
      <c r="W239" s="162" t="s">
        <v>185</v>
      </c>
      <c r="X239" s="162" t="s">
        <v>186</v>
      </c>
      <c r="Y239" s="162">
        <v>3.98592193630348E-3</v>
      </c>
      <c r="AA239" s="162" t="s">
        <v>195</v>
      </c>
      <c r="AB239" s="162" t="s">
        <v>123</v>
      </c>
      <c r="AC239" s="162" t="s">
        <v>185</v>
      </c>
      <c r="AD239" s="162" t="s">
        <v>196</v>
      </c>
      <c r="AE239" s="162">
        <v>0</v>
      </c>
    </row>
    <row r="240" spans="13:31" x14ac:dyDescent="0.2">
      <c r="M240" s="162">
        <v>5.3534289101160107E-2</v>
      </c>
      <c r="N240" s="162" t="s">
        <v>122</v>
      </c>
      <c r="U240" s="162" t="s">
        <v>217</v>
      </c>
      <c r="V240" s="162" t="s">
        <v>0</v>
      </c>
      <c r="W240" s="162" t="s">
        <v>191</v>
      </c>
      <c r="X240" s="162" t="s">
        <v>186</v>
      </c>
      <c r="Y240" s="162">
        <v>0</v>
      </c>
      <c r="AA240" s="162" t="s">
        <v>198</v>
      </c>
      <c r="AB240" s="162" t="s">
        <v>123</v>
      </c>
      <c r="AC240" s="162" t="s">
        <v>185</v>
      </c>
      <c r="AD240" s="162" t="s">
        <v>196</v>
      </c>
      <c r="AE240" s="162">
        <v>0</v>
      </c>
    </row>
    <row r="241" spans="13:27" x14ac:dyDescent="0.2">
      <c r="M241" s="162">
        <v>5.1115984359196062E-3</v>
      </c>
      <c r="N241" s="162" t="s">
        <v>122</v>
      </c>
      <c r="U241" s="162" t="s">
        <v>220</v>
      </c>
      <c r="V241" s="162" t="s">
        <v>0</v>
      </c>
      <c r="W241" s="162" t="s">
        <v>185</v>
      </c>
      <c r="X241" s="162" t="s">
        <v>186</v>
      </c>
      <c r="Y241" s="162">
        <v>0</v>
      </c>
    </row>
    <row r="242" spans="13:27" ht="13.2" x14ac:dyDescent="0.2">
      <c r="M242" s="162">
        <v>3.7161034537380025E-2</v>
      </c>
      <c r="N242" s="162" t="s">
        <v>122</v>
      </c>
      <c r="U242" s="162" t="s">
        <v>223</v>
      </c>
      <c r="V242" s="162" t="s">
        <v>0</v>
      </c>
      <c r="W242" s="162" t="s">
        <v>185</v>
      </c>
      <c r="X242" s="162" t="s">
        <v>186</v>
      </c>
      <c r="Y242" s="162">
        <v>0</v>
      </c>
      <c r="AA242" s="192" t="s">
        <v>1294</v>
      </c>
    </row>
    <row r="243" spans="13:27" ht="13.2" x14ac:dyDescent="0.2">
      <c r="M243" s="162">
        <v>1.4114522972898561E-2</v>
      </c>
      <c r="N243" s="162" t="s">
        <v>122</v>
      </c>
      <c r="U243" s="162" t="s">
        <v>225</v>
      </c>
      <c r="V243" s="162" t="s">
        <v>0</v>
      </c>
      <c r="W243" s="162" t="s">
        <v>191</v>
      </c>
      <c r="X243" s="162" t="s">
        <v>186</v>
      </c>
      <c r="Y243" s="162">
        <v>3.9885530720926935E-3</v>
      </c>
      <c r="AA243" s="192" t="s">
        <v>243</v>
      </c>
    </row>
    <row r="244" spans="13:27" ht="13.2" x14ac:dyDescent="0.2">
      <c r="M244" s="162">
        <v>6.6509916029555702E-3</v>
      </c>
      <c r="N244" s="162" t="s">
        <v>122</v>
      </c>
      <c r="U244" s="162" t="s">
        <v>227</v>
      </c>
      <c r="V244" s="162" t="s">
        <v>0</v>
      </c>
      <c r="W244" s="162" t="s">
        <v>185</v>
      </c>
      <c r="X244" s="162" t="s">
        <v>186</v>
      </c>
      <c r="Y244" s="162">
        <v>1.9390666636345114E-3</v>
      </c>
      <c r="AA244" s="192" t="s">
        <v>244</v>
      </c>
    </row>
    <row r="245" spans="13:27" ht="13.2" x14ac:dyDescent="0.2">
      <c r="M245" s="162">
        <v>0</v>
      </c>
      <c r="N245" s="162" t="s">
        <v>122</v>
      </c>
      <c r="U245" s="162" t="s">
        <v>229</v>
      </c>
      <c r="V245" s="162" t="s">
        <v>0</v>
      </c>
      <c r="W245" s="162" t="s">
        <v>191</v>
      </c>
      <c r="X245" s="162" t="s">
        <v>186</v>
      </c>
      <c r="Y245" s="162">
        <v>0</v>
      </c>
      <c r="AA245" s="194" t="s">
        <v>655</v>
      </c>
    </row>
    <row r="246" spans="13:27" ht="13.2" x14ac:dyDescent="0.2">
      <c r="M246" s="162">
        <v>1.5238493415744123E-3</v>
      </c>
      <c r="N246" s="162" t="s">
        <v>122</v>
      </c>
      <c r="U246" s="162" t="s">
        <v>231</v>
      </c>
      <c r="V246" s="162" t="s">
        <v>0</v>
      </c>
      <c r="W246" s="162" t="s">
        <v>191</v>
      </c>
      <c r="X246" s="162" t="s">
        <v>186</v>
      </c>
      <c r="Y246" s="162">
        <v>0</v>
      </c>
      <c r="AA246" s="194" t="s">
        <v>1295</v>
      </c>
    </row>
    <row r="247" spans="13:27" ht="13.2" x14ac:dyDescent="0.2">
      <c r="M247" s="162">
        <v>7.9080189275962887E-2</v>
      </c>
      <c r="N247" s="162" t="s">
        <v>122</v>
      </c>
      <c r="U247" s="162" t="s">
        <v>233</v>
      </c>
      <c r="V247" s="162" t="s">
        <v>0</v>
      </c>
      <c r="W247" s="162" t="s">
        <v>185</v>
      </c>
      <c r="X247" s="162" t="s">
        <v>186</v>
      </c>
      <c r="Y247" s="162">
        <v>0</v>
      </c>
      <c r="AA247" s="194" t="s">
        <v>717</v>
      </c>
    </row>
    <row r="248" spans="13:27" ht="13.2" x14ac:dyDescent="0.2">
      <c r="M248" s="162">
        <v>9.501693498144409E-2</v>
      </c>
      <c r="N248" s="162" t="s">
        <v>122</v>
      </c>
      <c r="U248" s="162" t="s">
        <v>236</v>
      </c>
      <c r="V248" s="162" t="s">
        <v>0</v>
      </c>
      <c r="W248" s="162" t="s">
        <v>185</v>
      </c>
      <c r="X248" s="162" t="s">
        <v>196</v>
      </c>
      <c r="Y248" s="162">
        <v>1.2111459375178837E-3</v>
      </c>
      <c r="AA248" s="194" t="s">
        <v>718</v>
      </c>
    </row>
    <row r="249" spans="13:27" ht="13.2" x14ac:dyDescent="0.2">
      <c r="M249" s="162">
        <v>0.31894934683582005</v>
      </c>
      <c r="N249" s="162" t="s">
        <v>122</v>
      </c>
      <c r="U249" s="162" t="s">
        <v>238</v>
      </c>
      <c r="V249" s="162" t="s">
        <v>0</v>
      </c>
      <c r="W249" s="162" t="s">
        <v>185</v>
      </c>
      <c r="X249" s="162" t="s">
        <v>196</v>
      </c>
      <c r="Y249" s="162">
        <v>0</v>
      </c>
      <c r="AA249" s="194" t="s">
        <v>719</v>
      </c>
    </row>
    <row r="250" spans="13:27" ht="13.2" x14ac:dyDescent="0.2">
      <c r="M250" s="162">
        <v>1.7050455120098781E-2</v>
      </c>
      <c r="N250" s="162" t="s">
        <v>122</v>
      </c>
      <c r="U250" s="162" t="s">
        <v>239</v>
      </c>
      <c r="V250" s="162" t="s">
        <v>0</v>
      </c>
      <c r="W250" s="162" t="s">
        <v>185</v>
      </c>
      <c r="X250" s="162" t="s">
        <v>196</v>
      </c>
      <c r="Y250" s="162">
        <v>4.4579259858159659E-3</v>
      </c>
      <c r="AA250" s="192" t="s">
        <v>721</v>
      </c>
    </row>
    <row r="251" spans="13:27" x14ac:dyDescent="0.2">
      <c r="U251" s="162" t="s">
        <v>240</v>
      </c>
      <c r="V251" s="162" t="s">
        <v>0</v>
      </c>
      <c r="W251" s="162" t="s">
        <v>185</v>
      </c>
      <c r="X251" s="162" t="s">
        <v>196</v>
      </c>
      <c r="Y251" s="162">
        <v>6.0983394360640845E-3</v>
      </c>
      <c r="AA251" s="195"/>
    </row>
    <row r="252" spans="13:27" ht="13.2" x14ac:dyDescent="0.2">
      <c r="M252" s="192" t="s">
        <v>763</v>
      </c>
      <c r="U252" s="162" t="s">
        <v>241</v>
      </c>
      <c r="V252" s="162" t="s">
        <v>0</v>
      </c>
      <c r="W252" s="162" t="s">
        <v>185</v>
      </c>
      <c r="X252" s="162" t="s">
        <v>196</v>
      </c>
      <c r="Y252" s="162">
        <v>0</v>
      </c>
      <c r="AA252" s="194" t="s">
        <v>282</v>
      </c>
    </row>
    <row r="253" spans="13:27" ht="13.2" x14ac:dyDescent="0.2">
      <c r="M253" s="192" t="s">
        <v>243</v>
      </c>
      <c r="U253" s="162" t="s">
        <v>242</v>
      </c>
      <c r="V253" s="162" t="s">
        <v>0</v>
      </c>
      <c r="W253" s="162" t="s">
        <v>185</v>
      </c>
      <c r="X253" s="162" t="s">
        <v>196</v>
      </c>
      <c r="Y253" s="162">
        <v>1.3107044719458697E-3</v>
      </c>
      <c r="AA253" s="195"/>
    </row>
    <row r="254" spans="13:27" ht="13.2" x14ac:dyDescent="0.2">
      <c r="M254" s="192" t="s">
        <v>244</v>
      </c>
      <c r="AA254" s="194" t="s">
        <v>722</v>
      </c>
    </row>
    <row r="255" spans="13:27" ht="14.4" x14ac:dyDescent="0.2">
      <c r="M255" s="194" t="s">
        <v>765</v>
      </c>
      <c r="U255" s="167" t="s">
        <v>752</v>
      </c>
      <c r="AA255" s="25" t="s">
        <v>1296</v>
      </c>
    </row>
    <row r="256" spans="13:27" ht="13.2" x14ac:dyDescent="0.2">
      <c r="M256" s="194" t="s">
        <v>766</v>
      </c>
      <c r="T256" s="187"/>
      <c r="U256" s="196" t="s">
        <v>757</v>
      </c>
      <c r="AA256" s="194" t="s">
        <v>283</v>
      </c>
    </row>
    <row r="257" spans="13:31" ht="13.2" x14ac:dyDescent="0.2">
      <c r="M257" s="194" t="s">
        <v>372</v>
      </c>
      <c r="U257" s="196" t="s">
        <v>243</v>
      </c>
      <c r="AA257" s="195"/>
    </row>
    <row r="258" spans="13:31" ht="13.2" x14ac:dyDescent="0.2">
      <c r="M258" s="192" t="s">
        <v>767</v>
      </c>
      <c r="U258" s="196" t="s">
        <v>244</v>
      </c>
      <c r="AA258" s="194" t="s">
        <v>284</v>
      </c>
    </row>
    <row r="259" spans="13:31" ht="13.2" x14ac:dyDescent="0.2">
      <c r="M259" s="194" t="s">
        <v>768</v>
      </c>
      <c r="U259" s="196" t="s">
        <v>297</v>
      </c>
      <c r="AA259" s="194" t="s">
        <v>1297</v>
      </c>
    </row>
    <row r="260" spans="13:31" ht="13.2" x14ac:dyDescent="0.2">
      <c r="M260" s="192" t="s">
        <v>473</v>
      </c>
      <c r="U260" s="196" t="s">
        <v>758</v>
      </c>
      <c r="AA260" s="194" t="s">
        <v>285</v>
      </c>
    </row>
    <row r="261" spans="13:31" ht="13.2" x14ac:dyDescent="0.2">
      <c r="M261" s="195"/>
      <c r="U261" s="196" t="s">
        <v>759</v>
      </c>
      <c r="AA261" s="192" t="s">
        <v>264</v>
      </c>
    </row>
    <row r="262" spans="13:31" ht="13.2" x14ac:dyDescent="0.2">
      <c r="M262" s="194" t="s">
        <v>282</v>
      </c>
      <c r="U262" s="196" t="s">
        <v>760</v>
      </c>
    </row>
    <row r="263" spans="13:31" ht="13.2" x14ac:dyDescent="0.2">
      <c r="M263" s="195"/>
      <c r="U263" s="196" t="s">
        <v>761</v>
      </c>
      <c r="AA263" s="167" t="s">
        <v>172</v>
      </c>
      <c r="AB263" s="167" t="s">
        <v>111</v>
      </c>
      <c r="AC263" s="167" t="s">
        <v>173</v>
      </c>
      <c r="AD263" s="167" t="s">
        <v>174</v>
      </c>
      <c r="AE263" s="167" t="s">
        <v>715</v>
      </c>
    </row>
    <row r="264" spans="13:31" ht="13.2" x14ac:dyDescent="0.2">
      <c r="M264" s="194" t="s">
        <v>466</v>
      </c>
      <c r="U264" s="196" t="s">
        <v>720</v>
      </c>
      <c r="AA264" s="162" t="s">
        <v>192</v>
      </c>
      <c r="AB264" s="162" t="s">
        <v>122</v>
      </c>
      <c r="AC264" s="162" t="s">
        <v>177</v>
      </c>
      <c r="AD264" s="162" t="s">
        <v>177</v>
      </c>
      <c r="AE264" s="162">
        <v>0</v>
      </c>
    </row>
    <row r="265" spans="13:31" ht="14.4" x14ac:dyDescent="0.2">
      <c r="M265" s="25" t="s">
        <v>769</v>
      </c>
      <c r="U265" s="187"/>
      <c r="AA265" s="162" t="s">
        <v>194</v>
      </c>
      <c r="AB265" s="162" t="s">
        <v>122</v>
      </c>
      <c r="AC265" s="162" t="s">
        <v>177</v>
      </c>
      <c r="AD265" s="162" t="s">
        <v>177</v>
      </c>
      <c r="AE265" s="162">
        <v>0</v>
      </c>
    </row>
    <row r="266" spans="13:31" ht="13.2" x14ac:dyDescent="0.2">
      <c r="M266" s="194" t="s">
        <v>283</v>
      </c>
      <c r="U266" s="196" t="s">
        <v>282</v>
      </c>
      <c r="AA266" s="162" t="s">
        <v>197</v>
      </c>
      <c r="AB266" s="162" t="s">
        <v>122</v>
      </c>
      <c r="AC266" s="162" t="s">
        <v>177</v>
      </c>
      <c r="AD266" s="162" t="s">
        <v>177</v>
      </c>
      <c r="AE266" s="162">
        <v>0</v>
      </c>
    </row>
    <row r="267" spans="13:31" ht="13.2" x14ac:dyDescent="0.2">
      <c r="M267" s="195"/>
      <c r="U267" s="196" t="s">
        <v>735</v>
      </c>
      <c r="AA267" s="162" t="s">
        <v>199</v>
      </c>
      <c r="AB267" s="162" t="s">
        <v>122</v>
      </c>
      <c r="AC267" s="162" t="s">
        <v>177</v>
      </c>
      <c r="AD267" s="162" t="s">
        <v>177</v>
      </c>
      <c r="AE267" s="162">
        <v>0.1099021160036229</v>
      </c>
    </row>
    <row r="268" spans="13:31" ht="14.4" x14ac:dyDescent="0.2">
      <c r="M268" s="194" t="s">
        <v>284</v>
      </c>
      <c r="U268" s="92" t="s">
        <v>762</v>
      </c>
      <c r="AA268" s="162" t="s">
        <v>205</v>
      </c>
      <c r="AB268" s="162" t="s">
        <v>122</v>
      </c>
      <c r="AC268" s="162" t="s">
        <v>191</v>
      </c>
      <c r="AD268" s="162" t="s">
        <v>196</v>
      </c>
      <c r="AE268" s="162">
        <v>5.3486861131141122E-2</v>
      </c>
    </row>
    <row r="269" spans="13:31" ht="13.2" x14ac:dyDescent="0.2">
      <c r="M269" s="194" t="s">
        <v>479</v>
      </c>
      <c r="U269" s="196" t="s">
        <v>283</v>
      </c>
      <c r="AA269" s="162" t="s">
        <v>207</v>
      </c>
      <c r="AB269" s="162" t="s">
        <v>122</v>
      </c>
      <c r="AC269" s="162" t="s">
        <v>191</v>
      </c>
      <c r="AD269" s="162" t="s">
        <v>196</v>
      </c>
      <c r="AE269" s="162">
        <v>0</v>
      </c>
    </row>
    <row r="270" spans="13:31" ht="13.2" x14ac:dyDescent="0.2">
      <c r="M270" s="194" t="s">
        <v>285</v>
      </c>
      <c r="U270" s="187"/>
      <c r="AA270" s="162" t="s">
        <v>209</v>
      </c>
      <c r="AB270" s="162" t="s">
        <v>122</v>
      </c>
      <c r="AC270" s="162" t="s">
        <v>191</v>
      </c>
      <c r="AD270" s="162" t="s">
        <v>196</v>
      </c>
      <c r="AE270" s="162">
        <v>0</v>
      </c>
    </row>
    <row r="271" spans="13:31" ht="13.2" x14ac:dyDescent="0.2">
      <c r="M271" s="192" t="s">
        <v>264</v>
      </c>
      <c r="U271" s="196" t="s">
        <v>284</v>
      </c>
      <c r="AA271" s="162" t="s">
        <v>212</v>
      </c>
      <c r="AB271" s="162" t="s">
        <v>122</v>
      </c>
      <c r="AC271" s="162" t="s">
        <v>191</v>
      </c>
      <c r="AD271" s="162" t="s">
        <v>196</v>
      </c>
      <c r="AE271" s="162">
        <v>0</v>
      </c>
    </row>
    <row r="272" spans="13:31" ht="13.2" x14ac:dyDescent="0.2">
      <c r="U272" s="196" t="s">
        <v>764</v>
      </c>
      <c r="AA272" s="162" t="s">
        <v>215</v>
      </c>
      <c r="AB272" s="162" t="s">
        <v>122</v>
      </c>
      <c r="AC272" s="162" t="s">
        <v>191</v>
      </c>
      <c r="AD272" s="162" t="s">
        <v>196</v>
      </c>
      <c r="AE272" s="162">
        <v>3.579630786025597E-2</v>
      </c>
    </row>
    <row r="273" spans="13:31" ht="13.2" x14ac:dyDescent="0.2">
      <c r="M273" s="162" t="s">
        <v>459</v>
      </c>
      <c r="N273" s="159" t="s">
        <v>111</v>
      </c>
      <c r="U273" s="196" t="s">
        <v>285</v>
      </c>
      <c r="AA273" s="162" t="s">
        <v>218</v>
      </c>
      <c r="AB273" s="162" t="s">
        <v>122</v>
      </c>
      <c r="AC273" s="162" t="s">
        <v>191</v>
      </c>
      <c r="AD273" s="162" t="s">
        <v>196</v>
      </c>
      <c r="AE273" s="162">
        <v>5.1115984359196062E-3</v>
      </c>
    </row>
    <row r="274" spans="13:31" ht="13.2" x14ac:dyDescent="0.2">
      <c r="M274" s="162">
        <v>0</v>
      </c>
      <c r="N274" s="162" t="s">
        <v>123</v>
      </c>
      <c r="U274" s="196" t="s">
        <v>264</v>
      </c>
      <c r="AA274" s="162" t="s">
        <v>221</v>
      </c>
      <c r="AB274" s="162" t="s">
        <v>122</v>
      </c>
      <c r="AC274" s="162" t="s">
        <v>191</v>
      </c>
      <c r="AD274" s="162" t="s">
        <v>186</v>
      </c>
      <c r="AE274" s="162">
        <v>0</v>
      </c>
    </row>
    <row r="275" spans="13:31" x14ac:dyDescent="0.2">
      <c r="M275" s="162">
        <v>0</v>
      </c>
      <c r="N275" s="162" t="s">
        <v>123</v>
      </c>
      <c r="AA275" s="162" t="s">
        <v>224</v>
      </c>
      <c r="AB275" s="162" t="s">
        <v>122</v>
      </c>
      <c r="AC275" s="162" t="s">
        <v>185</v>
      </c>
      <c r="AD275" s="162" t="s">
        <v>186</v>
      </c>
      <c r="AE275" s="162">
        <v>9.9180831514964832E-3</v>
      </c>
    </row>
    <row r="276" spans="13:31" x14ac:dyDescent="0.2">
      <c r="M276" s="162">
        <v>0</v>
      </c>
      <c r="N276" s="162" t="s">
        <v>123</v>
      </c>
      <c r="U276" s="167" t="s">
        <v>172</v>
      </c>
      <c r="V276" s="167" t="s">
        <v>111</v>
      </c>
      <c r="W276" s="167" t="s">
        <v>173</v>
      </c>
      <c r="X276" s="167" t="s">
        <v>174</v>
      </c>
      <c r="Y276" s="167" t="s">
        <v>326</v>
      </c>
      <c r="AA276" s="162" t="s">
        <v>226</v>
      </c>
      <c r="AB276" s="162" t="s">
        <v>122</v>
      </c>
      <c r="AC276" s="162" t="s">
        <v>185</v>
      </c>
      <c r="AD276" s="162" t="s">
        <v>186</v>
      </c>
      <c r="AE276" s="162">
        <v>4.9798671384849958E-3</v>
      </c>
    </row>
    <row r="277" spans="13:31" x14ac:dyDescent="0.2">
      <c r="M277" s="162">
        <v>0</v>
      </c>
      <c r="N277" s="162" t="s">
        <v>123</v>
      </c>
      <c r="U277" s="162" t="s">
        <v>178</v>
      </c>
      <c r="V277" s="162" t="s">
        <v>123</v>
      </c>
      <c r="W277" s="162" t="s">
        <v>177</v>
      </c>
      <c r="X277" s="162" t="s">
        <v>177</v>
      </c>
      <c r="Y277" s="162">
        <v>0</v>
      </c>
      <c r="AA277" s="162" t="s">
        <v>228</v>
      </c>
      <c r="AB277" s="162" t="s">
        <v>122</v>
      </c>
      <c r="AC277" s="162" t="s">
        <v>191</v>
      </c>
      <c r="AD277" s="162" t="s">
        <v>186</v>
      </c>
      <c r="AE277" s="162">
        <v>0</v>
      </c>
    </row>
    <row r="278" spans="13:31" x14ac:dyDescent="0.2">
      <c r="M278" s="162">
        <v>0</v>
      </c>
      <c r="N278" s="162" t="s">
        <v>123</v>
      </c>
      <c r="U278" s="162" t="s">
        <v>180</v>
      </c>
      <c r="V278" s="162" t="s">
        <v>123</v>
      </c>
      <c r="W278" s="162" t="s">
        <v>177</v>
      </c>
      <c r="X278" s="162" t="s">
        <v>177</v>
      </c>
      <c r="Y278" s="162">
        <v>0</v>
      </c>
      <c r="AA278" s="162" t="s">
        <v>230</v>
      </c>
      <c r="AB278" s="162" t="s">
        <v>122</v>
      </c>
      <c r="AC278" s="162" t="s">
        <v>185</v>
      </c>
      <c r="AD278" s="162" t="s">
        <v>186</v>
      </c>
      <c r="AE278" s="162">
        <v>0</v>
      </c>
    </row>
    <row r="279" spans="13:31" x14ac:dyDescent="0.2">
      <c r="M279" s="162">
        <v>0</v>
      </c>
      <c r="N279" s="162" t="s">
        <v>123</v>
      </c>
      <c r="U279" s="162" t="s">
        <v>182</v>
      </c>
      <c r="V279" s="162" t="s">
        <v>123</v>
      </c>
      <c r="W279" s="162" t="s">
        <v>177</v>
      </c>
      <c r="X279" s="162" t="s">
        <v>177</v>
      </c>
      <c r="Y279" s="162">
        <v>0</v>
      </c>
      <c r="AA279" s="162" t="s">
        <v>232</v>
      </c>
      <c r="AB279" s="162" t="s">
        <v>122</v>
      </c>
      <c r="AC279" s="162" t="s">
        <v>185</v>
      </c>
      <c r="AD279" s="162" t="s">
        <v>186</v>
      </c>
      <c r="AE279" s="162">
        <v>4.9221790102735863E-2</v>
      </c>
    </row>
    <row r="280" spans="13:31" x14ac:dyDescent="0.2">
      <c r="M280" s="162">
        <v>0</v>
      </c>
      <c r="N280" s="162" t="s">
        <v>123</v>
      </c>
      <c r="U280" s="162" t="s">
        <v>184</v>
      </c>
      <c r="V280" s="162" t="s">
        <v>123</v>
      </c>
      <c r="W280" s="162" t="s">
        <v>185</v>
      </c>
      <c r="X280" s="162" t="s">
        <v>186</v>
      </c>
      <c r="Y280" s="162">
        <v>0</v>
      </c>
      <c r="AA280" s="162" t="s">
        <v>234</v>
      </c>
      <c r="AB280" s="162" t="s">
        <v>122</v>
      </c>
      <c r="AC280" s="162" t="s">
        <v>191</v>
      </c>
      <c r="AD280" s="162" t="s">
        <v>186</v>
      </c>
      <c r="AE280" s="162">
        <v>2.8741237957872843E-2</v>
      </c>
    </row>
    <row r="281" spans="13:31" x14ac:dyDescent="0.2">
      <c r="M281" s="162">
        <v>0</v>
      </c>
      <c r="N281" s="162" t="s">
        <v>123</v>
      </c>
      <c r="S281" s="169"/>
      <c r="U281" s="162" t="s">
        <v>188</v>
      </c>
      <c r="V281" s="162" t="s">
        <v>123</v>
      </c>
      <c r="W281" s="162" t="s">
        <v>185</v>
      </c>
      <c r="X281" s="162" t="s">
        <v>186</v>
      </c>
      <c r="Y281" s="162">
        <v>0</v>
      </c>
      <c r="AA281" s="162" t="s">
        <v>235</v>
      </c>
      <c r="AB281" s="162" t="s">
        <v>122</v>
      </c>
      <c r="AC281" s="162" t="s">
        <v>185</v>
      </c>
      <c r="AD281" s="162" t="s">
        <v>186</v>
      </c>
      <c r="AE281" s="162">
        <v>0.19531607190591693</v>
      </c>
    </row>
    <row r="282" spans="13:31" x14ac:dyDescent="0.2">
      <c r="M282" s="162">
        <v>0</v>
      </c>
      <c r="N282" s="162" t="s">
        <v>123</v>
      </c>
      <c r="S282" s="177"/>
      <c r="U282" s="162" t="s">
        <v>190</v>
      </c>
      <c r="V282" s="162" t="s">
        <v>123</v>
      </c>
      <c r="W282" s="162" t="s">
        <v>191</v>
      </c>
      <c r="X282" s="162" t="s">
        <v>186</v>
      </c>
      <c r="Y282" s="162">
        <v>0</v>
      </c>
      <c r="AA282" s="162" t="s">
        <v>237</v>
      </c>
      <c r="AB282" s="162" t="s">
        <v>122</v>
      </c>
      <c r="AC282" s="162" t="s">
        <v>191</v>
      </c>
      <c r="AD282" s="162" t="s">
        <v>186</v>
      </c>
      <c r="AE282" s="162">
        <v>0</v>
      </c>
    </row>
    <row r="283" spans="13:31" x14ac:dyDescent="0.2">
      <c r="M283" s="159">
        <v>5.5480187288996133E-2</v>
      </c>
      <c r="N283" s="159" t="s">
        <v>124</v>
      </c>
      <c r="S283" s="177"/>
      <c r="U283" s="162" t="s">
        <v>193</v>
      </c>
      <c r="V283" s="162" t="s">
        <v>123</v>
      </c>
      <c r="W283" s="162" t="s">
        <v>185</v>
      </c>
      <c r="X283" s="162" t="s">
        <v>186</v>
      </c>
      <c r="Y283" s="162">
        <v>0</v>
      </c>
      <c r="AA283" s="159" t="s">
        <v>176</v>
      </c>
      <c r="AB283" s="159" t="s">
        <v>0</v>
      </c>
      <c r="AC283" s="159" t="s">
        <v>177</v>
      </c>
      <c r="AD283" s="159" t="s">
        <v>177</v>
      </c>
      <c r="AE283" s="162">
        <v>0</v>
      </c>
    </row>
    <row r="284" spans="13:31" x14ac:dyDescent="0.2">
      <c r="M284" s="159">
        <v>9.5537932358594563E-2</v>
      </c>
      <c r="N284" s="159" t="s">
        <v>124</v>
      </c>
      <c r="S284" s="177"/>
      <c r="U284" s="162" t="s">
        <v>195</v>
      </c>
      <c r="V284" s="162" t="s">
        <v>123</v>
      </c>
      <c r="W284" s="162" t="s">
        <v>185</v>
      </c>
      <c r="X284" s="162" t="s">
        <v>196</v>
      </c>
      <c r="Y284" s="162">
        <v>0</v>
      </c>
      <c r="AA284" s="159" t="s">
        <v>179</v>
      </c>
      <c r="AB284" s="159" t="s">
        <v>0</v>
      </c>
      <c r="AC284" s="159" t="s">
        <v>177</v>
      </c>
      <c r="AD284" s="159" t="s">
        <v>177</v>
      </c>
      <c r="AE284" s="162">
        <v>0</v>
      </c>
    </row>
    <row r="285" spans="13:31" x14ac:dyDescent="0.2">
      <c r="M285" s="159">
        <v>0.10519866089827501</v>
      </c>
      <c r="N285" s="159" t="s">
        <v>124</v>
      </c>
      <c r="S285" s="177"/>
      <c r="U285" s="162" t="s">
        <v>198</v>
      </c>
      <c r="V285" s="162" t="s">
        <v>123</v>
      </c>
      <c r="W285" s="162" t="s">
        <v>185</v>
      </c>
      <c r="X285" s="162" t="s">
        <v>196</v>
      </c>
      <c r="Y285" s="162">
        <v>0</v>
      </c>
      <c r="AA285" s="159" t="s">
        <v>181</v>
      </c>
      <c r="AB285" s="159" t="s">
        <v>0</v>
      </c>
      <c r="AC285" s="159" t="s">
        <v>177</v>
      </c>
      <c r="AD285" s="159" t="s">
        <v>177</v>
      </c>
      <c r="AE285" s="162">
        <v>0</v>
      </c>
    </row>
    <row r="286" spans="13:31" x14ac:dyDescent="0.2">
      <c r="M286" s="159">
        <v>4.0682405569483548E-2</v>
      </c>
      <c r="N286" s="159" t="s">
        <v>124</v>
      </c>
      <c r="S286" s="169"/>
      <c r="U286" s="162" t="s">
        <v>176</v>
      </c>
      <c r="V286" s="162" t="s">
        <v>0</v>
      </c>
      <c r="W286" s="162" t="s">
        <v>177</v>
      </c>
      <c r="X286" s="162" t="s">
        <v>177</v>
      </c>
      <c r="Y286" s="162">
        <v>0</v>
      </c>
      <c r="AA286" s="159" t="s">
        <v>183</v>
      </c>
      <c r="AB286" s="159" t="s">
        <v>0</v>
      </c>
      <c r="AC286" s="159" t="s">
        <v>177</v>
      </c>
      <c r="AD286" s="159" t="s">
        <v>177</v>
      </c>
      <c r="AE286" s="162">
        <v>0</v>
      </c>
    </row>
    <row r="287" spans="13:31" x14ac:dyDescent="0.2">
      <c r="M287" s="159">
        <v>8.7497241993782157E-2</v>
      </c>
      <c r="N287" s="159" t="s">
        <v>124</v>
      </c>
      <c r="S287" s="169"/>
      <c r="U287" s="162" t="s">
        <v>179</v>
      </c>
      <c r="V287" s="162" t="s">
        <v>0</v>
      </c>
      <c r="W287" s="162" t="s">
        <v>177</v>
      </c>
      <c r="X287" s="162" t="s">
        <v>177</v>
      </c>
      <c r="Y287" s="162">
        <v>3.1445295687354734E-2</v>
      </c>
      <c r="AA287" s="159" t="s">
        <v>187</v>
      </c>
      <c r="AB287" s="159" t="s">
        <v>0</v>
      </c>
      <c r="AC287" s="159" t="s">
        <v>177</v>
      </c>
      <c r="AD287" s="159" t="s">
        <v>177</v>
      </c>
      <c r="AE287" s="162">
        <v>0</v>
      </c>
    </row>
    <row r="288" spans="13:31" x14ac:dyDescent="0.2">
      <c r="M288" s="159">
        <v>3.1264205105639285E-2</v>
      </c>
      <c r="N288" s="159" t="s">
        <v>124</v>
      </c>
      <c r="S288" s="177"/>
      <c r="U288" s="162" t="s">
        <v>181</v>
      </c>
      <c r="V288" s="162" t="s">
        <v>0</v>
      </c>
      <c r="W288" s="162" t="s">
        <v>177</v>
      </c>
      <c r="X288" s="162" t="s">
        <v>177</v>
      </c>
      <c r="Y288" s="162">
        <v>0</v>
      </c>
      <c r="AA288" s="159" t="s">
        <v>189</v>
      </c>
      <c r="AB288" s="159" t="s">
        <v>0</v>
      </c>
      <c r="AC288" s="159" t="s">
        <v>177</v>
      </c>
      <c r="AD288" s="159" t="s">
        <v>177</v>
      </c>
      <c r="AE288" s="162">
        <v>0</v>
      </c>
    </row>
    <row r="289" spans="13:31" x14ac:dyDescent="0.2">
      <c r="M289" s="159">
        <v>3.8143333419921023E-2</v>
      </c>
      <c r="N289" s="159" t="s">
        <v>124</v>
      </c>
      <c r="U289" s="162" t="s">
        <v>183</v>
      </c>
      <c r="V289" s="162" t="s">
        <v>0</v>
      </c>
      <c r="W289" s="162" t="s">
        <v>177</v>
      </c>
      <c r="X289" s="162" t="s">
        <v>177</v>
      </c>
      <c r="Y289" s="162">
        <v>3.4706948804755955E-3</v>
      </c>
      <c r="AA289" s="159" t="s">
        <v>211</v>
      </c>
      <c r="AB289" s="159" t="s">
        <v>0</v>
      </c>
      <c r="AC289" s="159" t="s">
        <v>185</v>
      </c>
      <c r="AD289" s="162" t="s">
        <v>186</v>
      </c>
      <c r="AE289" s="162">
        <v>0</v>
      </c>
    </row>
    <row r="290" spans="13:31" x14ac:dyDescent="0.2">
      <c r="M290" s="159">
        <v>4.2581087184316219E-2</v>
      </c>
      <c r="N290" s="159" t="s">
        <v>124</v>
      </c>
      <c r="U290" s="162" t="s">
        <v>187</v>
      </c>
      <c r="V290" s="162" t="s">
        <v>0</v>
      </c>
      <c r="W290" s="162" t="s">
        <v>177</v>
      </c>
      <c r="X290" s="162" t="s">
        <v>177</v>
      </c>
      <c r="Y290" s="162">
        <v>0</v>
      </c>
      <c r="AA290" s="159" t="s">
        <v>214</v>
      </c>
      <c r="AB290" s="159" t="s">
        <v>0</v>
      </c>
      <c r="AC290" s="159" t="s">
        <v>185</v>
      </c>
      <c r="AD290" s="162" t="s">
        <v>186</v>
      </c>
      <c r="AE290" s="162">
        <v>0</v>
      </c>
    </row>
    <row r="291" spans="13:31" x14ac:dyDescent="0.2">
      <c r="M291" s="159">
        <v>5.8221705501854473E-2</v>
      </c>
      <c r="N291" s="159" t="s">
        <v>124</v>
      </c>
      <c r="U291" s="162" t="s">
        <v>189</v>
      </c>
      <c r="V291" s="162" t="s">
        <v>0</v>
      </c>
      <c r="W291" s="162" t="s">
        <v>177</v>
      </c>
      <c r="X291" s="162" t="s">
        <v>177</v>
      </c>
      <c r="Y291" s="162">
        <v>1.3729579213927682E-3</v>
      </c>
      <c r="AA291" s="159" t="s">
        <v>217</v>
      </c>
      <c r="AB291" s="159" t="s">
        <v>0</v>
      </c>
      <c r="AC291" s="159" t="s">
        <v>191</v>
      </c>
      <c r="AD291" s="162" t="s">
        <v>186</v>
      </c>
      <c r="AE291" s="162">
        <v>0</v>
      </c>
    </row>
    <row r="292" spans="13:31" x14ac:dyDescent="0.2">
      <c r="M292" s="159">
        <v>0.17713393443188616</v>
      </c>
      <c r="N292" s="159" t="s">
        <v>124</v>
      </c>
      <c r="U292" s="162" t="s">
        <v>211</v>
      </c>
      <c r="V292" s="162" t="s">
        <v>0</v>
      </c>
      <c r="W292" s="162" t="s">
        <v>185</v>
      </c>
      <c r="X292" s="162" t="s">
        <v>186</v>
      </c>
      <c r="Y292" s="162">
        <v>0</v>
      </c>
      <c r="AA292" s="159" t="s">
        <v>220</v>
      </c>
      <c r="AB292" s="159" t="s">
        <v>0</v>
      </c>
      <c r="AC292" s="159" t="s">
        <v>185</v>
      </c>
      <c r="AD292" s="162" t="s">
        <v>186</v>
      </c>
      <c r="AE292" s="162">
        <v>0</v>
      </c>
    </row>
    <row r="293" spans="13:31" x14ac:dyDescent="0.2">
      <c r="M293" s="159">
        <v>0.10706151404731558</v>
      </c>
      <c r="N293" s="159" t="s">
        <v>124</v>
      </c>
      <c r="U293" s="162" t="s">
        <v>214</v>
      </c>
      <c r="V293" s="162" t="s">
        <v>0</v>
      </c>
      <c r="W293" s="162" t="s">
        <v>185</v>
      </c>
      <c r="X293" s="162" t="s">
        <v>186</v>
      </c>
      <c r="Y293" s="162">
        <v>3.98592193630348E-3</v>
      </c>
      <c r="AA293" s="159" t="s">
        <v>223</v>
      </c>
      <c r="AB293" s="159" t="s">
        <v>0</v>
      </c>
      <c r="AC293" s="159" t="s">
        <v>185</v>
      </c>
      <c r="AD293" s="162" t="s">
        <v>186</v>
      </c>
      <c r="AE293" s="162">
        <v>0</v>
      </c>
    </row>
    <row r="294" spans="13:31" x14ac:dyDescent="0.2">
      <c r="U294" s="162" t="s">
        <v>217</v>
      </c>
      <c r="V294" s="162" t="s">
        <v>0</v>
      </c>
      <c r="W294" s="162" t="s">
        <v>191</v>
      </c>
      <c r="X294" s="162" t="s">
        <v>186</v>
      </c>
      <c r="Y294" s="162">
        <v>0</v>
      </c>
      <c r="AA294" s="159" t="s">
        <v>225</v>
      </c>
      <c r="AB294" s="159" t="s">
        <v>0</v>
      </c>
      <c r="AC294" s="159" t="s">
        <v>191</v>
      </c>
      <c r="AD294" s="162" t="s">
        <v>186</v>
      </c>
      <c r="AE294" s="162">
        <v>0</v>
      </c>
    </row>
    <row r="295" spans="13:31" ht="13.2" x14ac:dyDescent="0.2">
      <c r="M295" s="192" t="s">
        <v>1298</v>
      </c>
      <c r="U295" s="162" t="s">
        <v>220</v>
      </c>
      <c r="V295" s="162" t="s">
        <v>0</v>
      </c>
      <c r="W295" s="162" t="s">
        <v>185</v>
      </c>
      <c r="X295" s="162" t="s">
        <v>186</v>
      </c>
      <c r="Y295" s="162">
        <v>0</v>
      </c>
      <c r="AA295" s="159" t="s">
        <v>227</v>
      </c>
      <c r="AB295" s="159" t="s">
        <v>0</v>
      </c>
      <c r="AC295" s="159" t="s">
        <v>185</v>
      </c>
      <c r="AD295" s="162" t="s">
        <v>186</v>
      </c>
      <c r="AE295" s="162">
        <v>0</v>
      </c>
    </row>
    <row r="296" spans="13:31" ht="13.2" x14ac:dyDescent="0.2">
      <c r="M296" s="192" t="s">
        <v>243</v>
      </c>
      <c r="U296" s="162" t="s">
        <v>223</v>
      </c>
      <c r="V296" s="162" t="s">
        <v>0</v>
      </c>
      <c r="W296" s="162" t="s">
        <v>185</v>
      </c>
      <c r="X296" s="162" t="s">
        <v>186</v>
      </c>
      <c r="Y296" s="162">
        <v>0</v>
      </c>
      <c r="AA296" s="159" t="s">
        <v>229</v>
      </c>
      <c r="AB296" s="159" t="s">
        <v>0</v>
      </c>
      <c r="AC296" s="159" t="s">
        <v>191</v>
      </c>
      <c r="AD296" s="162" t="s">
        <v>186</v>
      </c>
      <c r="AE296" s="162">
        <v>0</v>
      </c>
    </row>
    <row r="297" spans="13:31" ht="13.2" x14ac:dyDescent="0.2">
      <c r="M297" s="194" t="s">
        <v>1222</v>
      </c>
      <c r="U297" s="162" t="s">
        <v>225</v>
      </c>
      <c r="V297" s="162" t="s">
        <v>0</v>
      </c>
      <c r="W297" s="162" t="s">
        <v>191</v>
      </c>
      <c r="X297" s="162" t="s">
        <v>186</v>
      </c>
      <c r="Y297" s="162">
        <v>3.9885530720926935E-3</v>
      </c>
      <c r="AA297" s="159" t="s">
        <v>231</v>
      </c>
      <c r="AB297" s="159" t="s">
        <v>0</v>
      </c>
      <c r="AC297" s="159" t="s">
        <v>191</v>
      </c>
      <c r="AD297" s="162" t="s">
        <v>186</v>
      </c>
      <c r="AE297" s="162">
        <v>0</v>
      </c>
    </row>
    <row r="298" spans="13:31" x14ac:dyDescent="0.2">
      <c r="M298" s="195"/>
      <c r="U298" s="162" t="s">
        <v>227</v>
      </c>
      <c r="V298" s="162" t="s">
        <v>0</v>
      </c>
      <c r="W298" s="162" t="s">
        <v>185</v>
      </c>
      <c r="X298" s="162" t="s">
        <v>186</v>
      </c>
      <c r="Y298" s="162">
        <v>1.9390666636345114E-3</v>
      </c>
      <c r="AA298" s="159" t="s">
        <v>233</v>
      </c>
      <c r="AB298" s="159" t="s">
        <v>0</v>
      </c>
      <c r="AC298" s="159" t="s">
        <v>185</v>
      </c>
      <c r="AD298" s="162" t="s">
        <v>186</v>
      </c>
      <c r="AE298" s="162">
        <v>0</v>
      </c>
    </row>
    <row r="299" spans="13:31" ht="13.2" x14ac:dyDescent="0.2">
      <c r="M299" s="194" t="s">
        <v>1299</v>
      </c>
      <c r="U299" s="162" t="s">
        <v>229</v>
      </c>
      <c r="V299" s="162" t="s">
        <v>0</v>
      </c>
      <c r="W299" s="162" t="s">
        <v>191</v>
      </c>
      <c r="X299" s="162" t="s">
        <v>186</v>
      </c>
      <c r="Y299" s="162">
        <v>0</v>
      </c>
      <c r="AA299" s="159" t="s">
        <v>236</v>
      </c>
      <c r="AB299" s="159" t="s">
        <v>0</v>
      </c>
      <c r="AC299" s="159" t="s">
        <v>185</v>
      </c>
      <c r="AD299" s="162" t="s">
        <v>196</v>
      </c>
      <c r="AE299" s="162">
        <v>0</v>
      </c>
    </row>
    <row r="300" spans="13:31" ht="13.2" x14ac:dyDescent="0.2">
      <c r="M300" s="192" t="s">
        <v>244</v>
      </c>
      <c r="U300" s="162" t="s">
        <v>231</v>
      </c>
      <c r="V300" s="162" t="s">
        <v>0</v>
      </c>
      <c r="W300" s="162" t="s">
        <v>191</v>
      </c>
      <c r="X300" s="162" t="s">
        <v>186</v>
      </c>
      <c r="Y300" s="162">
        <v>0</v>
      </c>
      <c r="AA300" s="159" t="s">
        <v>238</v>
      </c>
      <c r="AB300" s="159" t="s">
        <v>0</v>
      </c>
      <c r="AC300" s="159" t="s">
        <v>185</v>
      </c>
      <c r="AD300" s="162" t="s">
        <v>196</v>
      </c>
      <c r="AE300" s="162">
        <v>0</v>
      </c>
    </row>
    <row r="301" spans="13:31" ht="13.2" x14ac:dyDescent="0.2">
      <c r="M301" s="194" t="s">
        <v>1300</v>
      </c>
      <c r="U301" s="162" t="s">
        <v>233</v>
      </c>
      <c r="V301" s="162" t="s">
        <v>0</v>
      </c>
      <c r="W301" s="162" t="s">
        <v>185</v>
      </c>
      <c r="X301" s="162" t="s">
        <v>186</v>
      </c>
      <c r="Y301" s="162">
        <v>0</v>
      </c>
      <c r="AA301" s="159" t="s">
        <v>239</v>
      </c>
      <c r="AB301" s="159" t="s">
        <v>0</v>
      </c>
      <c r="AC301" s="159" t="s">
        <v>185</v>
      </c>
      <c r="AD301" s="162" t="s">
        <v>196</v>
      </c>
      <c r="AE301" s="162">
        <v>0</v>
      </c>
    </row>
    <row r="302" spans="13:31" ht="13.2" x14ac:dyDescent="0.2">
      <c r="M302" s="194" t="s">
        <v>1301</v>
      </c>
      <c r="U302" s="162" t="s">
        <v>236</v>
      </c>
      <c r="V302" s="162" t="s">
        <v>0</v>
      </c>
      <c r="W302" s="162" t="s">
        <v>185</v>
      </c>
      <c r="X302" s="162" t="s">
        <v>196</v>
      </c>
      <c r="Y302" s="162">
        <v>1.2111459375178837E-3</v>
      </c>
      <c r="AA302" s="159" t="s">
        <v>240</v>
      </c>
      <c r="AB302" s="159" t="s">
        <v>0</v>
      </c>
      <c r="AC302" s="159" t="s">
        <v>185</v>
      </c>
      <c r="AD302" s="162" t="s">
        <v>196</v>
      </c>
      <c r="AE302" s="162">
        <v>0</v>
      </c>
    </row>
    <row r="303" spans="13:31" ht="13.2" x14ac:dyDescent="0.2">
      <c r="M303" s="194" t="s">
        <v>1302</v>
      </c>
      <c r="U303" s="162" t="s">
        <v>238</v>
      </c>
      <c r="V303" s="162" t="s">
        <v>0</v>
      </c>
      <c r="W303" s="162" t="s">
        <v>185</v>
      </c>
      <c r="X303" s="162" t="s">
        <v>196</v>
      </c>
      <c r="Y303" s="162">
        <v>0</v>
      </c>
      <c r="AA303" s="159" t="s">
        <v>241</v>
      </c>
      <c r="AB303" s="159" t="s">
        <v>0</v>
      </c>
      <c r="AC303" s="159" t="s">
        <v>185</v>
      </c>
      <c r="AD303" s="162" t="s">
        <v>196</v>
      </c>
      <c r="AE303" s="162">
        <v>0</v>
      </c>
    </row>
    <row r="304" spans="13:31" ht="13.2" x14ac:dyDescent="0.2">
      <c r="M304" s="192" t="s">
        <v>473</v>
      </c>
      <c r="U304" s="162" t="s">
        <v>239</v>
      </c>
      <c r="V304" s="162" t="s">
        <v>0</v>
      </c>
      <c r="W304" s="162" t="s">
        <v>185</v>
      </c>
      <c r="X304" s="162" t="s">
        <v>196</v>
      </c>
      <c r="Y304" s="162">
        <v>4.4579259858159659E-3</v>
      </c>
      <c r="AA304" s="159" t="s">
        <v>242</v>
      </c>
      <c r="AB304" s="159" t="s">
        <v>0</v>
      </c>
      <c r="AC304" s="159" t="s">
        <v>185</v>
      </c>
      <c r="AD304" s="162" t="s">
        <v>196</v>
      </c>
      <c r="AE304" s="162">
        <v>0</v>
      </c>
    </row>
    <row r="305" spans="13:27" x14ac:dyDescent="0.2">
      <c r="M305" s="195"/>
      <c r="U305" s="162" t="s">
        <v>240</v>
      </c>
      <c r="V305" s="162" t="s">
        <v>0</v>
      </c>
      <c r="W305" s="162" t="s">
        <v>185</v>
      </c>
      <c r="X305" s="162" t="s">
        <v>196</v>
      </c>
      <c r="Y305" s="162">
        <v>6.0983394360640845E-3</v>
      </c>
    </row>
    <row r="306" spans="13:27" ht="13.2" x14ac:dyDescent="0.2">
      <c r="M306" s="194" t="s">
        <v>282</v>
      </c>
      <c r="U306" s="162" t="s">
        <v>241</v>
      </c>
      <c r="V306" s="162" t="s">
        <v>0</v>
      </c>
      <c r="W306" s="162" t="s">
        <v>185</v>
      </c>
      <c r="X306" s="162" t="s">
        <v>196</v>
      </c>
      <c r="Y306" s="162">
        <v>0</v>
      </c>
      <c r="AA306" s="192" t="s">
        <v>1303</v>
      </c>
    </row>
    <row r="307" spans="13:27" ht="13.2" x14ac:dyDescent="0.2">
      <c r="M307" s="195"/>
      <c r="U307" s="162" t="s">
        <v>242</v>
      </c>
      <c r="V307" s="162" t="s">
        <v>0</v>
      </c>
      <c r="W307" s="162" t="s">
        <v>185</v>
      </c>
      <c r="X307" s="162" t="s">
        <v>196</v>
      </c>
      <c r="Y307" s="162">
        <v>1.3107044719458697E-3</v>
      </c>
      <c r="AA307" s="192" t="s">
        <v>243</v>
      </c>
    </row>
    <row r="308" spans="13:27" ht="13.2" x14ac:dyDescent="0.2">
      <c r="M308" s="194" t="s">
        <v>466</v>
      </c>
      <c r="AA308" s="192" t="s">
        <v>244</v>
      </c>
    </row>
    <row r="309" spans="13:27" ht="14.4" x14ac:dyDescent="0.2">
      <c r="M309" s="25" t="s">
        <v>1296</v>
      </c>
      <c r="U309" s="192" t="s">
        <v>1304</v>
      </c>
      <c r="AA309" s="194" t="s">
        <v>297</v>
      </c>
    </row>
    <row r="310" spans="13:27" ht="13.2" x14ac:dyDescent="0.2">
      <c r="M310" s="194" t="s">
        <v>283</v>
      </c>
      <c r="U310" s="192" t="s">
        <v>243</v>
      </c>
      <c r="AA310" s="194" t="s">
        <v>1305</v>
      </c>
    </row>
    <row r="311" spans="13:27" ht="13.2" x14ac:dyDescent="0.2">
      <c r="M311" s="195"/>
      <c r="U311" s="192" t="s">
        <v>244</v>
      </c>
      <c r="AA311" s="194" t="s">
        <v>1306</v>
      </c>
    </row>
    <row r="312" spans="13:27" ht="13.2" x14ac:dyDescent="0.2">
      <c r="M312" s="194" t="s">
        <v>284</v>
      </c>
      <c r="U312" s="194" t="s">
        <v>288</v>
      </c>
      <c r="AA312" s="194" t="s">
        <v>1307</v>
      </c>
    </row>
    <row r="313" spans="13:27" ht="13.2" x14ac:dyDescent="0.2">
      <c r="M313" s="194" t="s">
        <v>1308</v>
      </c>
      <c r="U313" s="194" t="s">
        <v>1309</v>
      </c>
      <c r="AA313" s="194" t="s">
        <v>1310</v>
      </c>
    </row>
    <row r="314" spans="13:27" ht="13.2" x14ac:dyDescent="0.2">
      <c r="M314" s="194" t="s">
        <v>285</v>
      </c>
      <c r="U314" s="194" t="s">
        <v>1311</v>
      </c>
      <c r="AA314" s="192" t="s">
        <v>721</v>
      </c>
    </row>
    <row r="315" spans="13:27" ht="13.2" x14ac:dyDescent="0.2">
      <c r="M315" s="192" t="s">
        <v>264</v>
      </c>
      <c r="U315" s="194" t="s">
        <v>1312</v>
      </c>
      <c r="AA315" s="195"/>
    </row>
    <row r="316" spans="13:27" ht="13.2" x14ac:dyDescent="0.2">
      <c r="U316" s="194" t="s">
        <v>1313</v>
      </c>
      <c r="AA316" s="194" t="s">
        <v>282</v>
      </c>
    </row>
    <row r="317" spans="13:27" ht="13.2" x14ac:dyDescent="0.2">
      <c r="M317" s="162" t="s">
        <v>459</v>
      </c>
      <c r="N317" s="159" t="s">
        <v>111</v>
      </c>
      <c r="U317" s="192" t="s">
        <v>720</v>
      </c>
      <c r="AA317" s="195"/>
    </row>
    <row r="318" spans="13:27" ht="13.2" x14ac:dyDescent="0.2">
      <c r="M318" s="162">
        <v>0</v>
      </c>
      <c r="N318" s="162" t="s">
        <v>123</v>
      </c>
      <c r="U318" s="195"/>
      <c r="AA318" s="194" t="s">
        <v>722</v>
      </c>
    </row>
    <row r="319" spans="13:27" ht="14.4" x14ac:dyDescent="0.2">
      <c r="M319" s="162">
        <v>0</v>
      </c>
      <c r="N319" s="162" t="s">
        <v>123</v>
      </c>
      <c r="U319" s="194" t="s">
        <v>282</v>
      </c>
      <c r="AA319" s="25" t="s">
        <v>1314</v>
      </c>
    </row>
    <row r="320" spans="13:27" ht="13.2" x14ac:dyDescent="0.2">
      <c r="M320" s="162">
        <v>0</v>
      </c>
      <c r="N320" s="162" t="s">
        <v>123</v>
      </c>
      <c r="U320" s="195"/>
      <c r="AA320" s="194" t="s">
        <v>283</v>
      </c>
    </row>
    <row r="321" spans="13:31" ht="13.2" x14ac:dyDescent="0.2">
      <c r="M321" s="162">
        <v>0</v>
      </c>
      <c r="N321" s="162" t="s">
        <v>123</v>
      </c>
      <c r="U321" s="194" t="s">
        <v>735</v>
      </c>
      <c r="AA321" s="195"/>
    </row>
    <row r="322" spans="13:31" ht="14.4" x14ac:dyDescent="0.2">
      <c r="M322" s="162">
        <v>0</v>
      </c>
      <c r="N322" s="162" t="s">
        <v>123</v>
      </c>
      <c r="U322" s="25" t="s">
        <v>1315</v>
      </c>
      <c r="AA322" s="194" t="s">
        <v>284</v>
      </c>
    </row>
    <row r="323" spans="13:31" ht="13.2" x14ac:dyDescent="0.2">
      <c r="M323" s="162">
        <v>0</v>
      </c>
      <c r="N323" s="162" t="s">
        <v>123</v>
      </c>
      <c r="U323" s="194" t="s">
        <v>283</v>
      </c>
      <c r="AA323" s="194" t="s">
        <v>1316</v>
      </c>
    </row>
    <row r="324" spans="13:31" ht="13.2" x14ac:dyDescent="0.2">
      <c r="M324" s="162">
        <v>0</v>
      </c>
      <c r="N324" s="162" t="s">
        <v>123</v>
      </c>
      <c r="U324" s="195"/>
      <c r="AA324" s="194" t="s">
        <v>285</v>
      </c>
    </row>
    <row r="325" spans="13:31" ht="13.2" x14ac:dyDescent="0.2">
      <c r="M325" s="162">
        <v>0</v>
      </c>
      <c r="N325" s="162" t="s">
        <v>123</v>
      </c>
      <c r="U325" s="194" t="s">
        <v>284</v>
      </c>
      <c r="AA325" s="192" t="s">
        <v>264</v>
      </c>
    </row>
    <row r="326" spans="13:31" ht="13.2" x14ac:dyDescent="0.2">
      <c r="M326" s="162">
        <v>0</v>
      </c>
      <c r="N326" s="162" t="s">
        <v>123</v>
      </c>
      <c r="U326" s="194" t="s">
        <v>1317</v>
      </c>
    </row>
    <row r="327" spans="13:31" ht="13.2" x14ac:dyDescent="0.2">
      <c r="M327" s="162">
        <v>0</v>
      </c>
      <c r="N327" s="162" t="s">
        <v>122</v>
      </c>
      <c r="U327" s="194" t="s">
        <v>285</v>
      </c>
      <c r="AA327" s="167" t="s">
        <v>172</v>
      </c>
      <c r="AB327" s="167" t="s">
        <v>111</v>
      </c>
      <c r="AC327" s="167" t="s">
        <v>173</v>
      </c>
      <c r="AD327" s="167" t="s">
        <v>174</v>
      </c>
      <c r="AE327" s="167" t="s">
        <v>715</v>
      </c>
    </row>
    <row r="328" spans="13:31" ht="13.2" x14ac:dyDescent="0.2">
      <c r="M328" s="162">
        <v>1.0415988542412603E-3</v>
      </c>
      <c r="N328" s="162" t="s">
        <v>122</v>
      </c>
      <c r="U328" s="192" t="s">
        <v>264</v>
      </c>
      <c r="AA328" s="162" t="s">
        <v>192</v>
      </c>
      <c r="AB328" s="162" t="s">
        <v>122</v>
      </c>
      <c r="AC328" s="162" t="s">
        <v>177</v>
      </c>
      <c r="AD328" s="162" t="s">
        <v>177</v>
      </c>
      <c r="AE328" s="162">
        <v>0</v>
      </c>
    </row>
    <row r="329" spans="13:31" x14ac:dyDescent="0.2">
      <c r="M329" s="162">
        <v>0</v>
      </c>
      <c r="N329" s="162" t="s">
        <v>122</v>
      </c>
      <c r="AA329" s="162" t="s">
        <v>194</v>
      </c>
      <c r="AB329" s="162" t="s">
        <v>122</v>
      </c>
      <c r="AC329" s="162" t="s">
        <v>177</v>
      </c>
      <c r="AD329" s="162" t="s">
        <v>177</v>
      </c>
      <c r="AE329" s="162">
        <v>0</v>
      </c>
    </row>
    <row r="330" spans="13:31" x14ac:dyDescent="0.2">
      <c r="M330" s="162">
        <v>0.17227387570366215</v>
      </c>
      <c r="N330" s="162" t="s">
        <v>122</v>
      </c>
      <c r="U330" s="167" t="s">
        <v>172</v>
      </c>
      <c r="V330" s="167" t="s">
        <v>111</v>
      </c>
      <c r="W330" s="167" t="s">
        <v>173</v>
      </c>
      <c r="X330" s="167" t="s">
        <v>174</v>
      </c>
      <c r="Y330" s="167" t="s">
        <v>326</v>
      </c>
      <c r="AA330" s="162" t="s">
        <v>197</v>
      </c>
      <c r="AB330" s="162" t="s">
        <v>122</v>
      </c>
      <c r="AC330" s="162" t="s">
        <v>177</v>
      </c>
      <c r="AD330" s="162" t="s">
        <v>177</v>
      </c>
      <c r="AE330" s="162">
        <v>0</v>
      </c>
    </row>
    <row r="331" spans="13:31" x14ac:dyDescent="0.2">
      <c r="M331" s="162">
        <v>0.10325683035906111</v>
      </c>
      <c r="N331" s="162" t="s">
        <v>122</v>
      </c>
      <c r="U331" s="162" t="s">
        <v>178</v>
      </c>
      <c r="V331" s="162" t="s">
        <v>123</v>
      </c>
      <c r="W331" s="162" t="s">
        <v>177</v>
      </c>
      <c r="X331" s="162" t="s">
        <v>177</v>
      </c>
      <c r="Y331" s="162">
        <v>0</v>
      </c>
      <c r="AA331" s="162" t="s">
        <v>199</v>
      </c>
      <c r="AB331" s="162" t="s">
        <v>122</v>
      </c>
      <c r="AC331" s="162" t="s">
        <v>177</v>
      </c>
      <c r="AD331" s="162" t="s">
        <v>177</v>
      </c>
      <c r="AE331" s="162">
        <v>0.1099021160036229</v>
      </c>
    </row>
    <row r="332" spans="13:31" x14ac:dyDescent="0.2">
      <c r="M332" s="162">
        <v>2.0173838559032799E-2</v>
      </c>
      <c r="N332" s="162" t="s">
        <v>122</v>
      </c>
      <c r="U332" s="162" t="s">
        <v>180</v>
      </c>
      <c r="V332" s="162" t="s">
        <v>123</v>
      </c>
      <c r="W332" s="162" t="s">
        <v>177</v>
      </c>
      <c r="X332" s="162" t="s">
        <v>177</v>
      </c>
      <c r="Y332" s="162">
        <v>0</v>
      </c>
      <c r="AA332" s="162" t="s">
        <v>205</v>
      </c>
      <c r="AB332" s="162" t="s">
        <v>122</v>
      </c>
      <c r="AC332" s="162" t="s">
        <v>191</v>
      </c>
      <c r="AD332" s="162" t="s">
        <v>196</v>
      </c>
      <c r="AE332" s="162">
        <v>5.3486861131141122E-2</v>
      </c>
    </row>
    <row r="333" spans="13:31" x14ac:dyDescent="0.2">
      <c r="M333" s="162">
        <v>0</v>
      </c>
      <c r="N333" s="162" t="s">
        <v>122</v>
      </c>
      <c r="U333" s="162" t="s">
        <v>182</v>
      </c>
      <c r="V333" s="162" t="s">
        <v>123</v>
      </c>
      <c r="W333" s="162" t="s">
        <v>177</v>
      </c>
      <c r="X333" s="162" t="s">
        <v>177</v>
      </c>
      <c r="Y333" s="162">
        <v>0</v>
      </c>
      <c r="AA333" s="162" t="s">
        <v>207</v>
      </c>
      <c r="AB333" s="162" t="s">
        <v>122</v>
      </c>
      <c r="AC333" s="162" t="s">
        <v>191</v>
      </c>
      <c r="AD333" s="162" t="s">
        <v>196</v>
      </c>
      <c r="AE333" s="162">
        <v>0</v>
      </c>
    </row>
    <row r="334" spans="13:31" x14ac:dyDescent="0.2">
      <c r="M334" s="162">
        <v>9.515847953343844E-4</v>
      </c>
      <c r="N334" s="162" t="s">
        <v>122</v>
      </c>
      <c r="U334" s="162" t="s">
        <v>184</v>
      </c>
      <c r="V334" s="162" t="s">
        <v>123</v>
      </c>
      <c r="W334" s="162" t="s">
        <v>185</v>
      </c>
      <c r="X334" s="162" t="s">
        <v>186</v>
      </c>
      <c r="Y334" s="162">
        <v>0</v>
      </c>
      <c r="AA334" s="162" t="s">
        <v>209</v>
      </c>
      <c r="AB334" s="162" t="s">
        <v>122</v>
      </c>
      <c r="AC334" s="162" t="s">
        <v>191</v>
      </c>
      <c r="AD334" s="162" t="s">
        <v>196</v>
      </c>
      <c r="AE334" s="162">
        <v>0</v>
      </c>
    </row>
    <row r="335" spans="13:31" x14ac:dyDescent="0.2">
      <c r="M335" s="162">
        <v>5.3534289101160107E-2</v>
      </c>
      <c r="N335" s="162" t="s">
        <v>122</v>
      </c>
      <c r="U335" s="162" t="s">
        <v>188</v>
      </c>
      <c r="V335" s="162" t="s">
        <v>123</v>
      </c>
      <c r="W335" s="162" t="s">
        <v>185</v>
      </c>
      <c r="X335" s="162" t="s">
        <v>186</v>
      </c>
      <c r="Y335" s="162">
        <v>0</v>
      </c>
      <c r="AA335" s="162" t="s">
        <v>212</v>
      </c>
      <c r="AB335" s="162" t="s">
        <v>122</v>
      </c>
      <c r="AC335" s="162" t="s">
        <v>191</v>
      </c>
      <c r="AD335" s="162" t="s">
        <v>196</v>
      </c>
      <c r="AE335" s="162">
        <v>0</v>
      </c>
    </row>
    <row r="336" spans="13:31" x14ac:dyDescent="0.2">
      <c r="M336" s="162">
        <v>5.1115984359196062E-3</v>
      </c>
      <c r="N336" s="162" t="s">
        <v>122</v>
      </c>
      <c r="U336" s="162" t="s">
        <v>190</v>
      </c>
      <c r="V336" s="162" t="s">
        <v>123</v>
      </c>
      <c r="W336" s="162" t="s">
        <v>191</v>
      </c>
      <c r="X336" s="162" t="s">
        <v>186</v>
      </c>
      <c r="Y336" s="162">
        <v>0</v>
      </c>
      <c r="AA336" s="162" t="s">
        <v>215</v>
      </c>
      <c r="AB336" s="162" t="s">
        <v>122</v>
      </c>
      <c r="AC336" s="162" t="s">
        <v>191</v>
      </c>
      <c r="AD336" s="162" t="s">
        <v>196</v>
      </c>
      <c r="AE336" s="162">
        <v>3.579630786025597E-2</v>
      </c>
    </row>
    <row r="337" spans="13:31" x14ac:dyDescent="0.2">
      <c r="M337" s="162">
        <v>3.7161034537380025E-2</v>
      </c>
      <c r="N337" s="162" t="s">
        <v>122</v>
      </c>
      <c r="U337" s="162" t="s">
        <v>193</v>
      </c>
      <c r="V337" s="162" t="s">
        <v>123</v>
      </c>
      <c r="W337" s="162" t="s">
        <v>185</v>
      </c>
      <c r="X337" s="162" t="s">
        <v>186</v>
      </c>
      <c r="Y337" s="162">
        <v>0</v>
      </c>
      <c r="AA337" s="162" t="s">
        <v>218</v>
      </c>
      <c r="AB337" s="162" t="s">
        <v>122</v>
      </c>
      <c r="AC337" s="162" t="s">
        <v>191</v>
      </c>
      <c r="AD337" s="162" t="s">
        <v>196</v>
      </c>
      <c r="AE337" s="162">
        <v>5.1115984359196062E-3</v>
      </c>
    </row>
    <row r="338" spans="13:31" x14ac:dyDescent="0.2">
      <c r="M338" s="162">
        <v>1.4114522972898561E-2</v>
      </c>
      <c r="N338" s="162" t="s">
        <v>122</v>
      </c>
      <c r="U338" s="162" t="s">
        <v>195</v>
      </c>
      <c r="V338" s="162" t="s">
        <v>123</v>
      </c>
      <c r="W338" s="162" t="s">
        <v>185</v>
      </c>
      <c r="X338" s="162" t="s">
        <v>196</v>
      </c>
      <c r="Y338" s="162">
        <v>0</v>
      </c>
      <c r="AA338" s="162" t="s">
        <v>221</v>
      </c>
      <c r="AB338" s="162" t="s">
        <v>122</v>
      </c>
      <c r="AC338" s="162" t="s">
        <v>191</v>
      </c>
      <c r="AD338" s="162" t="s">
        <v>186</v>
      </c>
      <c r="AE338" s="162">
        <v>0</v>
      </c>
    </row>
    <row r="339" spans="13:31" x14ac:dyDescent="0.2">
      <c r="M339" s="162">
        <v>6.6509916029555702E-3</v>
      </c>
      <c r="N339" s="162" t="s">
        <v>122</v>
      </c>
      <c r="U339" s="162" t="s">
        <v>198</v>
      </c>
      <c r="V339" s="162" t="s">
        <v>123</v>
      </c>
      <c r="W339" s="162" t="s">
        <v>185</v>
      </c>
      <c r="X339" s="162" t="s">
        <v>196</v>
      </c>
      <c r="Y339" s="162">
        <v>0</v>
      </c>
      <c r="AA339" s="162" t="s">
        <v>224</v>
      </c>
      <c r="AB339" s="162" t="s">
        <v>122</v>
      </c>
      <c r="AC339" s="162" t="s">
        <v>185</v>
      </c>
      <c r="AD339" s="162" t="s">
        <v>186</v>
      </c>
      <c r="AE339" s="162">
        <v>9.9180831514964832E-3</v>
      </c>
    </row>
    <row r="340" spans="13:31" x14ac:dyDescent="0.2">
      <c r="M340" s="162">
        <v>0</v>
      </c>
      <c r="N340" s="162" t="s">
        <v>122</v>
      </c>
      <c r="U340" s="162" t="s">
        <v>192</v>
      </c>
      <c r="V340" s="162" t="s">
        <v>122</v>
      </c>
      <c r="W340" s="162" t="s">
        <v>177</v>
      </c>
      <c r="X340" s="162" t="s">
        <v>177</v>
      </c>
      <c r="Y340" s="162">
        <v>0</v>
      </c>
      <c r="AA340" s="162" t="s">
        <v>226</v>
      </c>
      <c r="AB340" s="162" t="s">
        <v>122</v>
      </c>
      <c r="AC340" s="162" t="s">
        <v>185</v>
      </c>
      <c r="AD340" s="162" t="s">
        <v>186</v>
      </c>
      <c r="AE340" s="162">
        <v>4.9798671384849958E-3</v>
      </c>
    </row>
    <row r="341" spans="13:31" x14ac:dyDescent="0.2">
      <c r="M341" s="162">
        <v>1.5238493415744123E-3</v>
      </c>
      <c r="N341" s="162" t="s">
        <v>122</v>
      </c>
      <c r="U341" s="162" t="s">
        <v>194</v>
      </c>
      <c r="V341" s="162" t="s">
        <v>122</v>
      </c>
      <c r="W341" s="162" t="s">
        <v>177</v>
      </c>
      <c r="X341" s="162" t="s">
        <v>177</v>
      </c>
      <c r="Y341" s="162">
        <v>1.0415988542412603E-3</v>
      </c>
      <c r="AA341" s="162" t="s">
        <v>228</v>
      </c>
      <c r="AB341" s="162" t="s">
        <v>122</v>
      </c>
      <c r="AC341" s="162" t="s">
        <v>191</v>
      </c>
      <c r="AD341" s="162" t="s">
        <v>186</v>
      </c>
      <c r="AE341" s="162">
        <v>0</v>
      </c>
    </row>
    <row r="342" spans="13:31" x14ac:dyDescent="0.2">
      <c r="M342" s="162">
        <v>7.9080189275962887E-2</v>
      </c>
      <c r="N342" s="162" t="s">
        <v>122</v>
      </c>
      <c r="U342" s="162" t="s">
        <v>197</v>
      </c>
      <c r="V342" s="162" t="s">
        <v>122</v>
      </c>
      <c r="W342" s="162" t="s">
        <v>177</v>
      </c>
      <c r="X342" s="162" t="s">
        <v>177</v>
      </c>
      <c r="Y342" s="162">
        <v>0</v>
      </c>
      <c r="AA342" s="162" t="s">
        <v>230</v>
      </c>
      <c r="AB342" s="162" t="s">
        <v>122</v>
      </c>
      <c r="AC342" s="162" t="s">
        <v>185</v>
      </c>
      <c r="AD342" s="162" t="s">
        <v>186</v>
      </c>
      <c r="AE342" s="162">
        <v>0</v>
      </c>
    </row>
    <row r="343" spans="13:31" x14ac:dyDescent="0.2">
      <c r="M343" s="162">
        <v>9.501693498144409E-2</v>
      </c>
      <c r="N343" s="162" t="s">
        <v>122</v>
      </c>
      <c r="U343" s="162" t="s">
        <v>199</v>
      </c>
      <c r="V343" s="162" t="s">
        <v>122</v>
      </c>
      <c r="W343" s="162" t="s">
        <v>177</v>
      </c>
      <c r="X343" s="162" t="s">
        <v>177</v>
      </c>
      <c r="Y343" s="162">
        <v>6.2371759700039255E-2</v>
      </c>
      <c r="AA343" s="162" t="s">
        <v>232</v>
      </c>
      <c r="AB343" s="162" t="s">
        <v>122</v>
      </c>
      <c r="AC343" s="162" t="s">
        <v>185</v>
      </c>
      <c r="AD343" s="162" t="s">
        <v>186</v>
      </c>
      <c r="AE343" s="162">
        <v>4.9221790102735863E-2</v>
      </c>
    </row>
    <row r="344" spans="13:31" x14ac:dyDescent="0.2">
      <c r="M344" s="162">
        <v>0.31894934683582005</v>
      </c>
      <c r="N344" s="162" t="s">
        <v>122</v>
      </c>
      <c r="U344" s="162" t="s">
        <v>205</v>
      </c>
      <c r="V344" s="162" t="s">
        <v>122</v>
      </c>
      <c r="W344" s="162" t="s">
        <v>191</v>
      </c>
      <c r="X344" s="162" t="s">
        <v>196</v>
      </c>
      <c r="Y344" s="162">
        <v>4.9769969227919986E-2</v>
      </c>
      <c r="AA344" s="162" t="s">
        <v>234</v>
      </c>
      <c r="AB344" s="162" t="s">
        <v>122</v>
      </c>
      <c r="AC344" s="162" t="s">
        <v>191</v>
      </c>
      <c r="AD344" s="162" t="s">
        <v>186</v>
      </c>
      <c r="AE344" s="162">
        <v>2.8741237957872843E-2</v>
      </c>
    </row>
    <row r="345" spans="13:31" x14ac:dyDescent="0.2">
      <c r="M345" s="162">
        <v>1.7050455120098781E-2</v>
      </c>
      <c r="N345" s="162" t="s">
        <v>122</v>
      </c>
      <c r="U345" s="162" t="s">
        <v>207</v>
      </c>
      <c r="V345" s="162" t="s">
        <v>122</v>
      </c>
      <c r="W345" s="162" t="s">
        <v>191</v>
      </c>
      <c r="X345" s="162" t="s">
        <v>196</v>
      </c>
      <c r="Y345" s="162">
        <v>2.0173838559032799E-2</v>
      </c>
      <c r="AA345" s="162" t="s">
        <v>235</v>
      </c>
      <c r="AB345" s="162" t="s">
        <v>122</v>
      </c>
      <c r="AC345" s="162" t="s">
        <v>185</v>
      </c>
      <c r="AD345" s="162" t="s">
        <v>186</v>
      </c>
      <c r="AE345" s="162">
        <v>0.19531607190591693</v>
      </c>
    </row>
    <row r="346" spans="13:31" x14ac:dyDescent="0.2">
      <c r="U346" s="162" t="s">
        <v>209</v>
      </c>
      <c r="V346" s="162" t="s">
        <v>122</v>
      </c>
      <c r="W346" s="162" t="s">
        <v>191</v>
      </c>
      <c r="X346" s="162" t="s">
        <v>196</v>
      </c>
      <c r="Y346" s="162">
        <v>0</v>
      </c>
      <c r="AA346" s="162" t="s">
        <v>237</v>
      </c>
      <c r="AB346" s="162" t="s">
        <v>122</v>
      </c>
      <c r="AC346" s="162" t="s">
        <v>191</v>
      </c>
      <c r="AD346" s="162" t="s">
        <v>186</v>
      </c>
      <c r="AE346" s="162">
        <v>0</v>
      </c>
    </row>
    <row r="347" spans="13:31" ht="13.2" x14ac:dyDescent="0.2">
      <c r="M347" s="192" t="s">
        <v>1318</v>
      </c>
      <c r="U347" s="162" t="s">
        <v>212</v>
      </c>
      <c r="V347" s="162" t="s">
        <v>122</v>
      </c>
      <c r="W347" s="162" t="s">
        <v>191</v>
      </c>
      <c r="X347" s="162" t="s">
        <v>196</v>
      </c>
      <c r="Y347" s="162">
        <v>9.515847953343844E-4</v>
      </c>
      <c r="AA347" s="162" t="s">
        <v>178</v>
      </c>
      <c r="AB347" s="162" t="s">
        <v>123</v>
      </c>
      <c r="AC347" s="162" t="s">
        <v>177</v>
      </c>
      <c r="AD347" s="162" t="s">
        <v>177</v>
      </c>
      <c r="AE347" s="162">
        <v>0</v>
      </c>
    </row>
    <row r="348" spans="13:31" ht="13.2" x14ac:dyDescent="0.2">
      <c r="M348" s="192" t="s">
        <v>243</v>
      </c>
      <c r="U348" s="162" t="s">
        <v>215</v>
      </c>
      <c r="V348" s="162" t="s">
        <v>122</v>
      </c>
      <c r="W348" s="162" t="s">
        <v>191</v>
      </c>
      <c r="X348" s="162" t="s">
        <v>196</v>
      </c>
      <c r="Y348" s="162">
        <v>1.7737981240904133E-2</v>
      </c>
      <c r="AA348" s="162" t="s">
        <v>180</v>
      </c>
      <c r="AB348" s="162" t="s">
        <v>123</v>
      </c>
      <c r="AC348" s="162" t="s">
        <v>177</v>
      </c>
      <c r="AD348" s="162" t="s">
        <v>177</v>
      </c>
      <c r="AE348" s="162">
        <v>0</v>
      </c>
    </row>
    <row r="349" spans="13:31" ht="13.2" x14ac:dyDescent="0.2">
      <c r="M349" s="194" t="s">
        <v>1222</v>
      </c>
      <c r="U349" s="162" t="s">
        <v>218</v>
      </c>
      <c r="V349" s="162" t="s">
        <v>122</v>
      </c>
      <c r="W349" s="162" t="s">
        <v>191</v>
      </c>
      <c r="X349" s="162" t="s">
        <v>196</v>
      </c>
      <c r="Y349" s="162">
        <v>0</v>
      </c>
      <c r="AA349" s="162" t="s">
        <v>182</v>
      </c>
      <c r="AB349" s="162" t="s">
        <v>123</v>
      </c>
      <c r="AC349" s="162" t="s">
        <v>177</v>
      </c>
      <c r="AD349" s="162" t="s">
        <v>177</v>
      </c>
      <c r="AE349" s="162">
        <v>0</v>
      </c>
    </row>
    <row r="350" spans="13:31" x14ac:dyDescent="0.2">
      <c r="M350" s="195"/>
      <c r="U350" s="162" t="s">
        <v>221</v>
      </c>
      <c r="V350" s="162" t="s">
        <v>122</v>
      </c>
      <c r="W350" s="162" t="s">
        <v>191</v>
      </c>
      <c r="X350" s="162" t="s">
        <v>186</v>
      </c>
      <c r="Y350" s="162">
        <v>3.7161034537380025E-2</v>
      </c>
      <c r="AA350" s="162" t="s">
        <v>184</v>
      </c>
      <c r="AB350" s="162" t="s">
        <v>123</v>
      </c>
      <c r="AC350" s="162" t="s">
        <v>185</v>
      </c>
      <c r="AD350" s="162" t="s">
        <v>186</v>
      </c>
      <c r="AE350" s="162">
        <v>0</v>
      </c>
    </row>
    <row r="351" spans="13:31" ht="13.2" x14ac:dyDescent="0.2">
      <c r="M351" s="194" t="s">
        <v>1299</v>
      </c>
      <c r="U351" s="162" t="s">
        <v>224</v>
      </c>
      <c r="V351" s="162" t="s">
        <v>122</v>
      </c>
      <c r="W351" s="162" t="s">
        <v>185</v>
      </c>
      <c r="X351" s="162" t="s">
        <v>186</v>
      </c>
      <c r="Y351" s="162">
        <v>4.1964398214020772E-3</v>
      </c>
      <c r="AA351" s="162" t="s">
        <v>188</v>
      </c>
      <c r="AB351" s="162" t="s">
        <v>123</v>
      </c>
      <c r="AC351" s="162" t="s">
        <v>185</v>
      </c>
      <c r="AD351" s="162" t="s">
        <v>186</v>
      </c>
      <c r="AE351" s="162">
        <v>0</v>
      </c>
    </row>
    <row r="352" spans="13:31" ht="13.2" x14ac:dyDescent="0.2">
      <c r="M352" s="192" t="s">
        <v>244</v>
      </c>
      <c r="U352" s="162" t="s">
        <v>226</v>
      </c>
      <c r="V352" s="162" t="s">
        <v>122</v>
      </c>
      <c r="W352" s="162" t="s">
        <v>185</v>
      </c>
      <c r="X352" s="162" t="s">
        <v>186</v>
      </c>
      <c r="Y352" s="162">
        <v>1.6711244644705746E-3</v>
      </c>
      <c r="AA352" s="162" t="s">
        <v>190</v>
      </c>
      <c r="AB352" s="162" t="s">
        <v>123</v>
      </c>
      <c r="AC352" s="162" t="s">
        <v>191</v>
      </c>
      <c r="AD352" s="162" t="s">
        <v>186</v>
      </c>
      <c r="AE352" s="162">
        <v>0</v>
      </c>
    </row>
    <row r="353" spans="13:31" ht="13.2" x14ac:dyDescent="0.2">
      <c r="M353" s="194" t="s">
        <v>1319</v>
      </c>
      <c r="U353" s="162" t="s">
        <v>228</v>
      </c>
      <c r="V353" s="162" t="s">
        <v>122</v>
      </c>
      <c r="W353" s="162" t="s">
        <v>191</v>
      </c>
      <c r="X353" s="162" t="s">
        <v>186</v>
      </c>
      <c r="Y353" s="162">
        <v>0</v>
      </c>
      <c r="AA353" s="162" t="s">
        <v>193</v>
      </c>
      <c r="AB353" s="162" t="s">
        <v>123</v>
      </c>
      <c r="AC353" s="162" t="s">
        <v>185</v>
      </c>
      <c r="AD353" s="162" t="s">
        <v>186</v>
      </c>
      <c r="AE353" s="162">
        <v>0</v>
      </c>
    </row>
    <row r="354" spans="13:31" ht="13.2" x14ac:dyDescent="0.2">
      <c r="M354" s="194" t="s">
        <v>1320</v>
      </c>
      <c r="U354" s="162" t="s">
        <v>230</v>
      </c>
      <c r="V354" s="162" t="s">
        <v>122</v>
      </c>
      <c r="W354" s="162" t="s">
        <v>185</v>
      </c>
      <c r="X354" s="162" t="s">
        <v>186</v>
      </c>
      <c r="Y354" s="162">
        <v>1.5238493415744123E-3</v>
      </c>
      <c r="AA354" s="162" t="s">
        <v>195</v>
      </c>
      <c r="AB354" s="162" t="s">
        <v>123</v>
      </c>
      <c r="AC354" s="162" t="s">
        <v>185</v>
      </c>
      <c r="AD354" s="162" t="s">
        <v>196</v>
      </c>
      <c r="AE354" s="162">
        <v>0</v>
      </c>
    </row>
    <row r="355" spans="13:31" ht="13.2" x14ac:dyDescent="0.2">
      <c r="M355" s="194" t="s">
        <v>1321</v>
      </c>
      <c r="U355" s="162" t="s">
        <v>232</v>
      </c>
      <c r="V355" s="162" t="s">
        <v>122</v>
      </c>
      <c r="W355" s="162" t="s">
        <v>185</v>
      </c>
      <c r="X355" s="162" t="s">
        <v>186</v>
      </c>
      <c r="Y355" s="162">
        <v>2.985839917322702E-2</v>
      </c>
      <c r="AA355" s="162" t="s">
        <v>198</v>
      </c>
      <c r="AB355" s="162" t="s">
        <v>123</v>
      </c>
      <c r="AC355" s="162" t="s">
        <v>185</v>
      </c>
      <c r="AD355" s="162" t="s">
        <v>196</v>
      </c>
      <c r="AE355" s="162">
        <v>0</v>
      </c>
    </row>
    <row r="356" spans="13:31" ht="13.2" x14ac:dyDescent="0.2">
      <c r="M356" s="192" t="s">
        <v>473</v>
      </c>
      <c r="U356" s="162" t="s">
        <v>234</v>
      </c>
      <c r="V356" s="162" t="s">
        <v>122</v>
      </c>
      <c r="W356" s="162" t="s">
        <v>191</v>
      </c>
      <c r="X356" s="162" t="s">
        <v>186</v>
      </c>
      <c r="Y356" s="162">
        <v>6.6275697023571251E-2</v>
      </c>
    </row>
    <row r="357" spans="13:31" ht="13.2" x14ac:dyDescent="0.2">
      <c r="M357" s="195"/>
      <c r="U357" s="162" t="s">
        <v>235</v>
      </c>
      <c r="V357" s="162" t="s">
        <v>122</v>
      </c>
      <c r="W357" s="162" t="s">
        <v>185</v>
      </c>
      <c r="X357" s="162" t="s">
        <v>186</v>
      </c>
      <c r="Y357" s="162">
        <v>0.12363327492990311</v>
      </c>
      <c r="AA357" s="192" t="s">
        <v>1322</v>
      </c>
    </row>
    <row r="358" spans="13:31" ht="13.2" x14ac:dyDescent="0.2">
      <c r="M358" s="194" t="s">
        <v>282</v>
      </c>
      <c r="U358" s="162" t="s">
        <v>237</v>
      </c>
      <c r="V358" s="162" t="s">
        <v>122</v>
      </c>
      <c r="W358" s="162" t="s">
        <v>191</v>
      </c>
      <c r="X358" s="162" t="s">
        <v>186</v>
      </c>
      <c r="Y358" s="162">
        <v>1.7050455120098781E-2</v>
      </c>
      <c r="AA358" s="192" t="s">
        <v>243</v>
      </c>
    </row>
    <row r="359" spans="13:31" ht="13.2" x14ac:dyDescent="0.2">
      <c r="M359" s="195"/>
      <c r="AA359" s="192" t="s">
        <v>244</v>
      </c>
    </row>
    <row r="360" spans="13:31" ht="13.2" x14ac:dyDescent="0.2">
      <c r="M360" s="194" t="s">
        <v>466</v>
      </c>
      <c r="U360" s="192" t="s">
        <v>1323</v>
      </c>
      <c r="AA360" s="194" t="s">
        <v>649</v>
      </c>
    </row>
    <row r="361" spans="13:31" ht="14.4" x14ac:dyDescent="0.2">
      <c r="M361" s="25" t="s">
        <v>1324</v>
      </c>
      <c r="U361" s="192" t="s">
        <v>243</v>
      </c>
      <c r="AA361" s="194" t="s">
        <v>1325</v>
      </c>
    </row>
    <row r="362" spans="13:31" ht="13.2" x14ac:dyDescent="0.2">
      <c r="M362" s="194" t="s">
        <v>283</v>
      </c>
      <c r="U362" s="192" t="s">
        <v>244</v>
      </c>
      <c r="AA362" s="194" t="s">
        <v>1306</v>
      </c>
    </row>
    <row r="363" spans="13:31" ht="13.2" x14ac:dyDescent="0.2">
      <c r="M363" s="195"/>
      <c r="U363" s="194" t="s">
        <v>649</v>
      </c>
      <c r="AA363" s="194" t="s">
        <v>1307</v>
      </c>
    </row>
    <row r="364" spans="13:31" ht="13.2" x14ac:dyDescent="0.2">
      <c r="M364" s="194" t="s">
        <v>284</v>
      </c>
      <c r="U364" s="194" t="s">
        <v>1326</v>
      </c>
      <c r="AA364" s="194" t="s">
        <v>1310</v>
      </c>
    </row>
    <row r="365" spans="13:31" ht="13.2" x14ac:dyDescent="0.2">
      <c r="M365" s="194" t="s">
        <v>1317</v>
      </c>
      <c r="U365" s="194" t="s">
        <v>1311</v>
      </c>
      <c r="AA365" s="192" t="s">
        <v>721</v>
      </c>
    </row>
    <row r="366" spans="13:31" ht="13.2" x14ac:dyDescent="0.2">
      <c r="M366" s="194" t="s">
        <v>285</v>
      </c>
      <c r="U366" s="194" t="s">
        <v>1312</v>
      </c>
      <c r="AA366" s="195"/>
    </row>
    <row r="367" spans="13:31" ht="13.2" x14ac:dyDescent="0.2">
      <c r="M367" s="192" t="s">
        <v>264</v>
      </c>
      <c r="U367" s="194" t="s">
        <v>1313</v>
      </c>
      <c r="AA367" s="194" t="s">
        <v>282</v>
      </c>
    </row>
    <row r="368" spans="13:31" ht="13.2" x14ac:dyDescent="0.2">
      <c r="U368" s="192" t="s">
        <v>720</v>
      </c>
      <c r="AA368" s="195"/>
    </row>
    <row r="369" spans="13:31" ht="13.2" x14ac:dyDescent="0.2">
      <c r="M369" s="162" t="s">
        <v>459</v>
      </c>
      <c r="N369" s="159" t="s">
        <v>111</v>
      </c>
      <c r="U369" s="195"/>
      <c r="AA369" s="194" t="s">
        <v>722</v>
      </c>
    </row>
    <row r="370" spans="13:31" ht="14.4" x14ac:dyDescent="0.2">
      <c r="M370" s="162">
        <v>0</v>
      </c>
      <c r="N370" s="162" t="s">
        <v>123</v>
      </c>
      <c r="U370" s="194" t="s">
        <v>282</v>
      </c>
      <c r="AA370" s="25" t="s">
        <v>1327</v>
      </c>
    </row>
    <row r="371" spans="13:31" ht="13.2" x14ac:dyDescent="0.2">
      <c r="M371" s="162">
        <v>0</v>
      </c>
      <c r="N371" s="162" t="s">
        <v>123</v>
      </c>
      <c r="U371" s="195"/>
      <c r="AA371" s="194" t="s">
        <v>283</v>
      </c>
    </row>
    <row r="372" spans="13:31" ht="13.2" x14ac:dyDescent="0.2">
      <c r="M372" s="162">
        <v>0</v>
      </c>
      <c r="N372" s="162" t="s">
        <v>123</v>
      </c>
      <c r="U372" s="194" t="s">
        <v>735</v>
      </c>
      <c r="AA372" s="195"/>
    </row>
    <row r="373" spans="13:31" ht="14.4" x14ac:dyDescent="0.2">
      <c r="M373" s="162">
        <v>0</v>
      </c>
      <c r="N373" s="162" t="s">
        <v>123</v>
      </c>
      <c r="U373" s="25" t="s">
        <v>1328</v>
      </c>
      <c r="AA373" s="194" t="s">
        <v>284</v>
      </c>
    </row>
    <row r="374" spans="13:31" ht="13.2" x14ac:dyDescent="0.2">
      <c r="M374" s="162">
        <v>0</v>
      </c>
      <c r="N374" s="162" t="s">
        <v>123</v>
      </c>
      <c r="U374" s="194" t="s">
        <v>283</v>
      </c>
      <c r="AA374" s="194" t="s">
        <v>1317</v>
      </c>
    </row>
    <row r="375" spans="13:31" ht="13.2" x14ac:dyDescent="0.2">
      <c r="M375" s="162">
        <v>0</v>
      </c>
      <c r="N375" s="162" t="s">
        <v>123</v>
      </c>
      <c r="U375" s="195"/>
      <c r="AA375" s="194" t="s">
        <v>285</v>
      </c>
    </row>
    <row r="376" spans="13:31" ht="13.2" x14ac:dyDescent="0.2">
      <c r="M376" s="162">
        <v>0</v>
      </c>
      <c r="N376" s="162" t="s">
        <v>123</v>
      </c>
      <c r="U376" s="194" t="s">
        <v>284</v>
      </c>
      <c r="AA376" s="192" t="s">
        <v>264</v>
      </c>
    </row>
    <row r="377" spans="13:31" ht="13.2" x14ac:dyDescent="0.2">
      <c r="M377" s="162">
        <v>0</v>
      </c>
      <c r="N377" s="162" t="s">
        <v>123</v>
      </c>
      <c r="U377" s="194" t="s">
        <v>1317</v>
      </c>
    </row>
    <row r="378" spans="13:31" ht="13.2" x14ac:dyDescent="0.2">
      <c r="M378" s="162">
        <v>0</v>
      </c>
      <c r="N378" s="162" t="s">
        <v>123</v>
      </c>
      <c r="U378" s="194" t="s">
        <v>285</v>
      </c>
      <c r="AA378" s="167" t="s">
        <v>172</v>
      </c>
      <c r="AB378" s="167" t="s">
        <v>111</v>
      </c>
      <c r="AC378" s="167" t="s">
        <v>173</v>
      </c>
      <c r="AD378" s="167" t="s">
        <v>174</v>
      </c>
      <c r="AE378" s="167" t="s">
        <v>715</v>
      </c>
    </row>
    <row r="379" spans="13:31" ht="13.2" x14ac:dyDescent="0.2">
      <c r="M379" s="159">
        <v>0</v>
      </c>
      <c r="N379" s="159" t="s">
        <v>0</v>
      </c>
      <c r="U379" s="192" t="s">
        <v>264</v>
      </c>
      <c r="AA379" s="159" t="s">
        <v>176</v>
      </c>
      <c r="AB379" s="159" t="s">
        <v>0</v>
      </c>
      <c r="AC379" s="159" t="s">
        <v>177</v>
      </c>
      <c r="AD379" s="159" t="s">
        <v>177</v>
      </c>
      <c r="AE379" s="162">
        <v>0</v>
      </c>
    </row>
    <row r="380" spans="13:31" x14ac:dyDescent="0.2">
      <c r="M380" s="159">
        <v>3.1445295687354734E-2</v>
      </c>
      <c r="N380" s="159" t="s">
        <v>0</v>
      </c>
      <c r="AA380" s="159" t="s">
        <v>179</v>
      </c>
      <c r="AB380" s="159" t="s">
        <v>0</v>
      </c>
      <c r="AC380" s="159" t="s">
        <v>177</v>
      </c>
      <c r="AD380" s="159" t="s">
        <v>177</v>
      </c>
      <c r="AE380" s="162">
        <v>0</v>
      </c>
    </row>
    <row r="381" spans="13:31" x14ac:dyDescent="0.2">
      <c r="M381" s="159">
        <v>0</v>
      </c>
      <c r="N381" s="159" t="s">
        <v>0</v>
      </c>
      <c r="U381" s="167" t="s">
        <v>172</v>
      </c>
      <c r="V381" s="167" t="s">
        <v>111</v>
      </c>
      <c r="W381" s="167" t="s">
        <v>173</v>
      </c>
      <c r="X381" s="167" t="s">
        <v>174</v>
      </c>
      <c r="Y381" s="167" t="s">
        <v>326</v>
      </c>
      <c r="AA381" s="159" t="s">
        <v>181</v>
      </c>
      <c r="AB381" s="159" t="s">
        <v>0</v>
      </c>
      <c r="AC381" s="159" t="s">
        <v>177</v>
      </c>
      <c r="AD381" s="159" t="s">
        <v>177</v>
      </c>
      <c r="AE381" s="162">
        <v>0</v>
      </c>
    </row>
    <row r="382" spans="13:31" x14ac:dyDescent="0.2">
      <c r="M382" s="159">
        <v>3.4706948804755955E-3</v>
      </c>
      <c r="N382" s="159" t="s">
        <v>0</v>
      </c>
      <c r="U382" s="162" t="s">
        <v>178</v>
      </c>
      <c r="V382" s="162" t="s">
        <v>123</v>
      </c>
      <c r="W382" s="162" t="s">
        <v>177</v>
      </c>
      <c r="X382" s="162" t="s">
        <v>177</v>
      </c>
      <c r="Y382" s="162">
        <v>0</v>
      </c>
      <c r="AA382" s="159" t="s">
        <v>183</v>
      </c>
      <c r="AB382" s="159" t="s">
        <v>0</v>
      </c>
      <c r="AC382" s="159" t="s">
        <v>177</v>
      </c>
      <c r="AD382" s="159" t="s">
        <v>177</v>
      </c>
      <c r="AE382" s="162">
        <v>0</v>
      </c>
    </row>
    <row r="383" spans="13:31" x14ac:dyDescent="0.2">
      <c r="M383" s="159">
        <v>0</v>
      </c>
      <c r="N383" s="159" t="s">
        <v>0</v>
      </c>
      <c r="U383" s="162" t="s">
        <v>180</v>
      </c>
      <c r="V383" s="162" t="s">
        <v>123</v>
      </c>
      <c r="W383" s="162" t="s">
        <v>177</v>
      </c>
      <c r="X383" s="162" t="s">
        <v>177</v>
      </c>
      <c r="Y383" s="162">
        <v>0</v>
      </c>
      <c r="AA383" s="159" t="s">
        <v>187</v>
      </c>
      <c r="AB383" s="159" t="s">
        <v>0</v>
      </c>
      <c r="AC383" s="159" t="s">
        <v>177</v>
      </c>
      <c r="AD383" s="159" t="s">
        <v>177</v>
      </c>
      <c r="AE383" s="162">
        <v>0</v>
      </c>
    </row>
    <row r="384" spans="13:31" x14ac:dyDescent="0.2">
      <c r="M384" s="159">
        <v>1.3729579213927682E-3</v>
      </c>
      <c r="N384" s="159" t="s">
        <v>0</v>
      </c>
      <c r="U384" s="162" t="s">
        <v>182</v>
      </c>
      <c r="V384" s="162" t="s">
        <v>123</v>
      </c>
      <c r="W384" s="162" t="s">
        <v>177</v>
      </c>
      <c r="X384" s="162" t="s">
        <v>177</v>
      </c>
      <c r="Y384" s="162">
        <v>0</v>
      </c>
      <c r="AA384" s="159" t="s">
        <v>189</v>
      </c>
      <c r="AB384" s="159" t="s">
        <v>0</v>
      </c>
      <c r="AC384" s="159" t="s">
        <v>177</v>
      </c>
      <c r="AD384" s="159" t="s">
        <v>177</v>
      </c>
      <c r="AE384" s="162">
        <v>0</v>
      </c>
    </row>
    <row r="385" spans="13:31" x14ac:dyDescent="0.2">
      <c r="M385" s="159">
        <v>0</v>
      </c>
      <c r="N385" s="159" t="s">
        <v>0</v>
      </c>
      <c r="U385" s="162" t="s">
        <v>184</v>
      </c>
      <c r="V385" s="162" t="s">
        <v>123</v>
      </c>
      <c r="W385" s="162" t="s">
        <v>185</v>
      </c>
      <c r="X385" s="162" t="s">
        <v>186</v>
      </c>
      <c r="Y385" s="162">
        <v>0</v>
      </c>
      <c r="AA385" s="159" t="s">
        <v>211</v>
      </c>
      <c r="AB385" s="159" t="s">
        <v>0</v>
      </c>
      <c r="AC385" s="159" t="s">
        <v>185</v>
      </c>
      <c r="AD385" s="162" t="s">
        <v>186</v>
      </c>
      <c r="AE385" s="162">
        <v>0</v>
      </c>
    </row>
    <row r="386" spans="13:31" x14ac:dyDescent="0.2">
      <c r="M386" s="159">
        <v>3.98592193630348E-3</v>
      </c>
      <c r="N386" s="159" t="s">
        <v>0</v>
      </c>
      <c r="U386" s="162" t="s">
        <v>188</v>
      </c>
      <c r="V386" s="162" t="s">
        <v>123</v>
      </c>
      <c r="W386" s="162" t="s">
        <v>185</v>
      </c>
      <c r="X386" s="162" t="s">
        <v>186</v>
      </c>
      <c r="Y386" s="162">
        <v>0</v>
      </c>
      <c r="AA386" s="159" t="s">
        <v>214</v>
      </c>
      <c r="AB386" s="159" t="s">
        <v>0</v>
      </c>
      <c r="AC386" s="159" t="s">
        <v>185</v>
      </c>
      <c r="AD386" s="162" t="s">
        <v>186</v>
      </c>
      <c r="AE386" s="162">
        <v>0</v>
      </c>
    </row>
    <row r="387" spans="13:31" x14ac:dyDescent="0.2">
      <c r="M387" s="159">
        <v>0</v>
      </c>
      <c r="N387" s="159" t="s">
        <v>0</v>
      </c>
      <c r="U387" s="162" t="s">
        <v>190</v>
      </c>
      <c r="V387" s="162" t="s">
        <v>123</v>
      </c>
      <c r="W387" s="162" t="s">
        <v>191</v>
      </c>
      <c r="X387" s="162" t="s">
        <v>186</v>
      </c>
      <c r="Y387" s="162">
        <v>0</v>
      </c>
      <c r="AA387" s="159" t="s">
        <v>217</v>
      </c>
      <c r="AB387" s="159" t="s">
        <v>0</v>
      </c>
      <c r="AC387" s="159" t="s">
        <v>191</v>
      </c>
      <c r="AD387" s="162" t="s">
        <v>186</v>
      </c>
      <c r="AE387" s="162">
        <v>0</v>
      </c>
    </row>
    <row r="388" spans="13:31" x14ac:dyDescent="0.2">
      <c r="M388" s="159">
        <v>0</v>
      </c>
      <c r="N388" s="159" t="s">
        <v>0</v>
      </c>
      <c r="U388" s="162" t="s">
        <v>193</v>
      </c>
      <c r="V388" s="162" t="s">
        <v>123</v>
      </c>
      <c r="W388" s="162" t="s">
        <v>185</v>
      </c>
      <c r="X388" s="162" t="s">
        <v>186</v>
      </c>
      <c r="Y388" s="162">
        <v>0</v>
      </c>
      <c r="AA388" s="159" t="s">
        <v>220</v>
      </c>
      <c r="AB388" s="159" t="s">
        <v>0</v>
      </c>
      <c r="AC388" s="159" t="s">
        <v>185</v>
      </c>
      <c r="AD388" s="162" t="s">
        <v>186</v>
      </c>
      <c r="AE388" s="162">
        <v>0</v>
      </c>
    </row>
    <row r="389" spans="13:31" x14ac:dyDescent="0.2">
      <c r="M389" s="159">
        <v>0</v>
      </c>
      <c r="N389" s="159" t="s">
        <v>0</v>
      </c>
      <c r="U389" s="162" t="s">
        <v>195</v>
      </c>
      <c r="V389" s="162" t="s">
        <v>123</v>
      </c>
      <c r="W389" s="162" t="s">
        <v>185</v>
      </c>
      <c r="X389" s="162" t="s">
        <v>196</v>
      </c>
      <c r="Y389" s="162">
        <v>0</v>
      </c>
      <c r="AA389" s="159" t="s">
        <v>223</v>
      </c>
      <c r="AB389" s="159" t="s">
        <v>0</v>
      </c>
      <c r="AC389" s="159" t="s">
        <v>185</v>
      </c>
      <c r="AD389" s="162" t="s">
        <v>186</v>
      </c>
      <c r="AE389" s="162">
        <v>0</v>
      </c>
    </row>
    <row r="390" spans="13:31" x14ac:dyDescent="0.2">
      <c r="M390" s="159">
        <v>3.9885530720926935E-3</v>
      </c>
      <c r="N390" s="159" t="s">
        <v>0</v>
      </c>
      <c r="U390" s="162" t="s">
        <v>198</v>
      </c>
      <c r="V390" s="162" t="s">
        <v>123</v>
      </c>
      <c r="W390" s="162" t="s">
        <v>185</v>
      </c>
      <c r="X390" s="162" t="s">
        <v>196</v>
      </c>
      <c r="Y390" s="162">
        <v>0</v>
      </c>
      <c r="AA390" s="159" t="s">
        <v>225</v>
      </c>
      <c r="AB390" s="159" t="s">
        <v>0</v>
      </c>
      <c r="AC390" s="159" t="s">
        <v>191</v>
      </c>
      <c r="AD390" s="162" t="s">
        <v>186</v>
      </c>
      <c r="AE390" s="162">
        <v>0</v>
      </c>
    </row>
    <row r="391" spans="13:31" x14ac:dyDescent="0.2">
      <c r="M391" s="159">
        <v>1.9390666636345114E-3</v>
      </c>
      <c r="N391" s="159" t="s">
        <v>0</v>
      </c>
      <c r="U391" s="162" t="s">
        <v>200</v>
      </c>
      <c r="V391" s="162" t="s">
        <v>124</v>
      </c>
      <c r="W391" s="162" t="s">
        <v>177</v>
      </c>
      <c r="X391" s="162" t="s">
        <v>177</v>
      </c>
      <c r="Y391" s="162">
        <v>3.0332709892953513E-2</v>
      </c>
      <c r="AA391" s="159" t="s">
        <v>227</v>
      </c>
      <c r="AB391" s="159" t="s">
        <v>0</v>
      </c>
      <c r="AC391" s="159" t="s">
        <v>185</v>
      </c>
      <c r="AD391" s="162" t="s">
        <v>186</v>
      </c>
      <c r="AE391" s="162">
        <v>0</v>
      </c>
    </row>
    <row r="392" spans="13:31" x14ac:dyDescent="0.2">
      <c r="M392" s="159">
        <v>0</v>
      </c>
      <c r="N392" s="159" t="s">
        <v>0</v>
      </c>
      <c r="U392" s="162" t="s">
        <v>201</v>
      </c>
      <c r="V392" s="162" t="s">
        <v>124</v>
      </c>
      <c r="W392" s="162" t="s">
        <v>177</v>
      </c>
      <c r="X392" s="162" t="s">
        <v>177</v>
      </c>
      <c r="Y392" s="162">
        <v>3.3725222604418389E-2</v>
      </c>
      <c r="AA392" s="159" t="s">
        <v>229</v>
      </c>
      <c r="AB392" s="159" t="s">
        <v>0</v>
      </c>
      <c r="AC392" s="159" t="s">
        <v>191</v>
      </c>
      <c r="AD392" s="162" t="s">
        <v>186</v>
      </c>
      <c r="AE392" s="162">
        <v>0</v>
      </c>
    </row>
    <row r="393" spans="13:31" x14ac:dyDescent="0.2">
      <c r="M393" s="159">
        <v>0</v>
      </c>
      <c r="N393" s="159" t="s">
        <v>0</v>
      </c>
      <c r="U393" s="162" t="s">
        <v>202</v>
      </c>
      <c r="V393" s="162" t="s">
        <v>124</v>
      </c>
      <c r="W393" s="162" t="s">
        <v>177</v>
      </c>
      <c r="X393" s="162" t="s">
        <v>177</v>
      </c>
      <c r="Y393" s="162">
        <v>3.5773594408259661E-2</v>
      </c>
      <c r="AA393" s="159" t="s">
        <v>231</v>
      </c>
      <c r="AB393" s="159" t="s">
        <v>0</v>
      </c>
      <c r="AC393" s="159" t="s">
        <v>191</v>
      </c>
      <c r="AD393" s="162" t="s">
        <v>186</v>
      </c>
      <c r="AE393" s="162">
        <v>0</v>
      </c>
    </row>
    <row r="394" spans="13:31" x14ac:dyDescent="0.2">
      <c r="M394" s="159">
        <v>0</v>
      </c>
      <c r="N394" s="159" t="s">
        <v>0</v>
      </c>
      <c r="U394" s="162" t="s">
        <v>204</v>
      </c>
      <c r="V394" s="162" t="s">
        <v>124</v>
      </c>
      <c r="W394" s="162" t="s">
        <v>191</v>
      </c>
      <c r="X394" s="162" t="s">
        <v>196</v>
      </c>
      <c r="Y394" s="162">
        <v>8.5791977315295767E-3</v>
      </c>
      <c r="AA394" s="159" t="s">
        <v>233</v>
      </c>
      <c r="AB394" s="159" t="s">
        <v>0</v>
      </c>
      <c r="AC394" s="159" t="s">
        <v>185</v>
      </c>
      <c r="AD394" s="162" t="s">
        <v>186</v>
      </c>
      <c r="AE394" s="162">
        <v>0</v>
      </c>
    </row>
    <row r="395" spans="13:31" x14ac:dyDescent="0.2">
      <c r="M395" s="159">
        <v>1.2111459375178837E-3</v>
      </c>
      <c r="N395" s="159" t="s">
        <v>0</v>
      </c>
      <c r="U395" s="162" t="s">
        <v>206</v>
      </c>
      <c r="V395" s="162" t="s">
        <v>124</v>
      </c>
      <c r="W395" s="162" t="s">
        <v>191</v>
      </c>
      <c r="X395" s="162" t="s">
        <v>196</v>
      </c>
      <c r="Y395" s="162">
        <v>5.1739388218897869E-2</v>
      </c>
      <c r="AA395" s="159" t="s">
        <v>236</v>
      </c>
      <c r="AB395" s="159" t="s">
        <v>0</v>
      </c>
      <c r="AC395" s="159" t="s">
        <v>185</v>
      </c>
      <c r="AD395" s="162" t="s">
        <v>196</v>
      </c>
      <c r="AE395" s="162">
        <v>0</v>
      </c>
    </row>
    <row r="396" spans="13:31" x14ac:dyDescent="0.2">
      <c r="M396" s="159">
        <v>0</v>
      </c>
      <c r="N396" s="159" t="s">
        <v>0</v>
      </c>
      <c r="U396" s="162" t="s">
        <v>208</v>
      </c>
      <c r="V396" s="162" t="s">
        <v>124</v>
      </c>
      <c r="W396" s="162" t="s">
        <v>191</v>
      </c>
      <c r="X396" s="162" t="s">
        <v>196</v>
      </c>
      <c r="Y396" s="162">
        <v>5.1930108065572104E-3</v>
      </c>
      <c r="AA396" s="159" t="s">
        <v>238</v>
      </c>
      <c r="AB396" s="159" t="s">
        <v>0</v>
      </c>
      <c r="AC396" s="159" t="s">
        <v>185</v>
      </c>
      <c r="AD396" s="162" t="s">
        <v>196</v>
      </c>
      <c r="AE396" s="162">
        <v>0</v>
      </c>
    </row>
    <row r="397" spans="13:31" x14ac:dyDescent="0.2">
      <c r="M397" s="159">
        <v>4.4579259858159659E-3</v>
      </c>
      <c r="N397" s="159" t="s">
        <v>0</v>
      </c>
      <c r="U397" s="162" t="s">
        <v>210</v>
      </c>
      <c r="V397" s="162" t="s">
        <v>124</v>
      </c>
      <c r="W397" s="162" t="s">
        <v>191</v>
      </c>
      <c r="X397" s="162" t="s">
        <v>186</v>
      </c>
      <c r="Y397" s="162">
        <v>1.459237567836256E-2</v>
      </c>
      <c r="AA397" s="159" t="s">
        <v>239</v>
      </c>
      <c r="AB397" s="159" t="s">
        <v>0</v>
      </c>
      <c r="AC397" s="159" t="s">
        <v>185</v>
      </c>
      <c r="AD397" s="162" t="s">
        <v>196</v>
      </c>
      <c r="AE397" s="162">
        <v>0</v>
      </c>
    </row>
    <row r="398" spans="13:31" x14ac:dyDescent="0.2">
      <c r="M398" s="159">
        <v>6.0983394360640845E-3</v>
      </c>
      <c r="N398" s="159" t="s">
        <v>0</v>
      </c>
      <c r="U398" s="162" t="s">
        <v>213</v>
      </c>
      <c r="V398" s="162" t="s">
        <v>124</v>
      </c>
      <c r="W398" s="162" t="s">
        <v>185</v>
      </c>
      <c r="X398" s="162" t="s">
        <v>186</v>
      </c>
      <c r="Y398" s="162">
        <v>1.6129978565863044E-2</v>
      </c>
      <c r="AA398" s="159" t="s">
        <v>240</v>
      </c>
      <c r="AB398" s="159" t="s">
        <v>0</v>
      </c>
      <c r="AC398" s="159" t="s">
        <v>185</v>
      </c>
      <c r="AD398" s="162" t="s">
        <v>196</v>
      </c>
      <c r="AE398" s="162">
        <v>0</v>
      </c>
    </row>
    <row r="399" spans="13:31" x14ac:dyDescent="0.2">
      <c r="M399" s="159">
        <v>0</v>
      </c>
      <c r="N399" s="159" t="s">
        <v>0</v>
      </c>
      <c r="U399" s="162" t="s">
        <v>216</v>
      </c>
      <c r="V399" s="162" t="s">
        <v>124</v>
      </c>
      <c r="W399" s="162" t="s">
        <v>191</v>
      </c>
      <c r="X399" s="162" t="s">
        <v>186</v>
      </c>
      <c r="Y399" s="162">
        <v>2.8301427778817417E-2</v>
      </c>
      <c r="AA399" s="159" t="s">
        <v>241</v>
      </c>
      <c r="AB399" s="159" t="s">
        <v>0</v>
      </c>
      <c r="AC399" s="159" t="s">
        <v>185</v>
      </c>
      <c r="AD399" s="162" t="s">
        <v>196</v>
      </c>
      <c r="AE399" s="162">
        <v>0</v>
      </c>
    </row>
    <row r="400" spans="13:31" x14ac:dyDescent="0.2">
      <c r="M400" s="159">
        <v>1.3107044719458697E-3</v>
      </c>
      <c r="N400" s="159" t="s">
        <v>0</v>
      </c>
      <c r="U400" s="162" t="s">
        <v>219</v>
      </c>
      <c r="V400" s="162" t="s">
        <v>124</v>
      </c>
      <c r="W400" s="162" t="s">
        <v>185</v>
      </c>
      <c r="X400" s="162" t="s">
        <v>186</v>
      </c>
      <c r="Y400" s="162">
        <v>6.0108448178913983E-2</v>
      </c>
      <c r="AA400" s="159" t="s">
        <v>242</v>
      </c>
      <c r="AB400" s="159" t="s">
        <v>0</v>
      </c>
      <c r="AC400" s="159" t="s">
        <v>185</v>
      </c>
      <c r="AD400" s="162" t="s">
        <v>196</v>
      </c>
      <c r="AE400" s="162">
        <v>0</v>
      </c>
    </row>
    <row r="401" spans="13:31" x14ac:dyDescent="0.2">
      <c r="U401" s="162" t="s">
        <v>222</v>
      </c>
      <c r="V401" s="162" t="s">
        <v>124</v>
      </c>
      <c r="W401" s="162" t="s">
        <v>185</v>
      </c>
      <c r="X401" s="162" t="s">
        <v>186</v>
      </c>
      <c r="Y401" s="162">
        <v>4.1043702878263977E-2</v>
      </c>
      <c r="AA401" s="162" t="s">
        <v>178</v>
      </c>
      <c r="AB401" s="162" t="s">
        <v>123</v>
      </c>
      <c r="AC401" s="162" t="s">
        <v>177</v>
      </c>
      <c r="AD401" s="162" t="s">
        <v>177</v>
      </c>
      <c r="AE401" s="162">
        <v>0</v>
      </c>
    </row>
    <row r="402" spans="13:31" ht="13.2" x14ac:dyDescent="0.2">
      <c r="M402" s="192" t="s">
        <v>1329</v>
      </c>
      <c r="AA402" s="162" t="s">
        <v>180</v>
      </c>
      <c r="AB402" s="162" t="s">
        <v>123</v>
      </c>
      <c r="AC402" s="162" t="s">
        <v>177</v>
      </c>
      <c r="AD402" s="162" t="s">
        <v>177</v>
      </c>
      <c r="AE402" s="162">
        <v>0</v>
      </c>
    </row>
    <row r="403" spans="13:31" ht="13.2" x14ac:dyDescent="0.2">
      <c r="M403" s="192" t="s">
        <v>243</v>
      </c>
      <c r="U403" s="192" t="s">
        <v>1330</v>
      </c>
      <c r="AA403" s="162" t="s">
        <v>182</v>
      </c>
      <c r="AB403" s="162" t="s">
        <v>123</v>
      </c>
      <c r="AC403" s="162" t="s">
        <v>177</v>
      </c>
      <c r="AD403" s="162" t="s">
        <v>177</v>
      </c>
      <c r="AE403" s="162">
        <v>0</v>
      </c>
    </row>
    <row r="404" spans="13:31" ht="13.2" x14ac:dyDescent="0.2">
      <c r="M404" s="194" t="s">
        <v>1222</v>
      </c>
      <c r="U404" s="192" t="s">
        <v>243</v>
      </c>
      <c r="AA404" s="162" t="s">
        <v>184</v>
      </c>
      <c r="AB404" s="162" t="s">
        <v>123</v>
      </c>
      <c r="AC404" s="162" t="s">
        <v>185</v>
      </c>
      <c r="AD404" s="162" t="s">
        <v>186</v>
      </c>
      <c r="AE404" s="162">
        <v>0</v>
      </c>
    </row>
    <row r="405" spans="13:31" ht="13.2" x14ac:dyDescent="0.2">
      <c r="M405" s="195"/>
      <c r="U405" s="192" t="s">
        <v>244</v>
      </c>
      <c r="AA405" s="162" t="s">
        <v>188</v>
      </c>
      <c r="AB405" s="162" t="s">
        <v>123</v>
      </c>
      <c r="AC405" s="162" t="s">
        <v>185</v>
      </c>
      <c r="AD405" s="162" t="s">
        <v>186</v>
      </c>
      <c r="AE405" s="162">
        <v>0</v>
      </c>
    </row>
    <row r="406" spans="13:31" ht="13.2" x14ac:dyDescent="0.2">
      <c r="M406" s="194" t="s">
        <v>1299</v>
      </c>
      <c r="U406" s="194" t="s">
        <v>655</v>
      </c>
      <c r="AA406" s="162" t="s">
        <v>190</v>
      </c>
      <c r="AB406" s="162" t="s">
        <v>123</v>
      </c>
      <c r="AC406" s="162" t="s">
        <v>191</v>
      </c>
      <c r="AD406" s="162" t="s">
        <v>186</v>
      </c>
      <c r="AE406" s="162">
        <v>0</v>
      </c>
    </row>
    <row r="407" spans="13:31" ht="13.2" x14ac:dyDescent="0.2">
      <c r="M407" s="192" t="s">
        <v>244</v>
      </c>
      <c r="U407" s="194" t="s">
        <v>1331</v>
      </c>
      <c r="AA407" s="162" t="s">
        <v>193</v>
      </c>
      <c r="AB407" s="162" t="s">
        <v>123</v>
      </c>
      <c r="AC407" s="162" t="s">
        <v>185</v>
      </c>
      <c r="AD407" s="162" t="s">
        <v>186</v>
      </c>
      <c r="AE407" s="162">
        <v>0</v>
      </c>
    </row>
    <row r="408" spans="13:31" ht="13.2" x14ac:dyDescent="0.2">
      <c r="M408" s="194" t="s">
        <v>1332</v>
      </c>
      <c r="U408" s="194" t="s">
        <v>1311</v>
      </c>
      <c r="AA408" s="162" t="s">
        <v>195</v>
      </c>
      <c r="AB408" s="162" t="s">
        <v>123</v>
      </c>
      <c r="AC408" s="162" t="s">
        <v>185</v>
      </c>
      <c r="AD408" s="162" t="s">
        <v>196</v>
      </c>
      <c r="AE408" s="162">
        <v>0</v>
      </c>
    </row>
    <row r="409" spans="13:31" ht="13.2" x14ac:dyDescent="0.2">
      <c r="M409" s="194" t="s">
        <v>1320</v>
      </c>
      <c r="U409" s="194" t="s">
        <v>1312</v>
      </c>
      <c r="AA409" s="162" t="s">
        <v>198</v>
      </c>
      <c r="AB409" s="162" t="s">
        <v>123</v>
      </c>
      <c r="AC409" s="162" t="s">
        <v>185</v>
      </c>
      <c r="AD409" s="162" t="s">
        <v>196</v>
      </c>
      <c r="AE409" s="162">
        <v>0</v>
      </c>
    </row>
    <row r="410" spans="13:31" ht="13.2" x14ac:dyDescent="0.2">
      <c r="M410" s="194" t="s">
        <v>1333</v>
      </c>
      <c r="U410" s="194" t="s">
        <v>1334</v>
      </c>
    </row>
    <row r="411" spans="13:31" ht="13.2" x14ac:dyDescent="0.2">
      <c r="M411" s="192" t="s">
        <v>473</v>
      </c>
      <c r="U411" s="192" t="s">
        <v>720</v>
      </c>
      <c r="AA411" s="192" t="s">
        <v>1335</v>
      </c>
    </row>
    <row r="412" spans="13:31" ht="13.2" x14ac:dyDescent="0.2">
      <c r="M412" s="195"/>
      <c r="U412" s="195"/>
      <c r="AA412" s="192" t="s">
        <v>243</v>
      </c>
    </row>
    <row r="413" spans="13:31" ht="13.2" x14ac:dyDescent="0.2">
      <c r="M413" s="194" t="s">
        <v>282</v>
      </c>
      <c r="U413" s="194" t="s">
        <v>282</v>
      </c>
      <c r="AA413" s="192" t="s">
        <v>244</v>
      </c>
    </row>
    <row r="414" spans="13:31" ht="13.2" x14ac:dyDescent="0.2">
      <c r="M414" s="195"/>
      <c r="U414" s="195"/>
      <c r="AA414" s="194" t="s">
        <v>288</v>
      </c>
    </row>
    <row r="415" spans="13:31" ht="13.2" x14ac:dyDescent="0.2">
      <c r="M415" s="194" t="s">
        <v>466</v>
      </c>
      <c r="U415" s="194" t="s">
        <v>735</v>
      </c>
      <c r="AA415" s="194" t="s">
        <v>1336</v>
      </c>
    </row>
    <row r="416" spans="13:31" ht="14.4" x14ac:dyDescent="0.2">
      <c r="M416" s="25" t="s">
        <v>1315</v>
      </c>
      <c r="U416" s="25" t="s">
        <v>1296</v>
      </c>
      <c r="AA416" s="194" t="s">
        <v>1337</v>
      </c>
    </row>
    <row r="417" spans="13:27" ht="13.2" x14ac:dyDescent="0.2">
      <c r="M417" s="194" t="s">
        <v>283</v>
      </c>
      <c r="U417" s="194" t="s">
        <v>283</v>
      </c>
      <c r="AA417" s="194" t="s">
        <v>1338</v>
      </c>
    </row>
    <row r="418" spans="13:27" ht="13.2" x14ac:dyDescent="0.2">
      <c r="M418" s="195"/>
      <c r="U418" s="195"/>
      <c r="AA418" s="194" t="s">
        <v>1339</v>
      </c>
    </row>
    <row r="419" spans="13:27" ht="13.2" x14ac:dyDescent="0.2">
      <c r="M419" s="194" t="s">
        <v>284</v>
      </c>
      <c r="U419" s="194" t="s">
        <v>284</v>
      </c>
      <c r="AA419" s="192" t="s">
        <v>721</v>
      </c>
    </row>
    <row r="420" spans="13:27" ht="13.2" x14ac:dyDescent="0.2">
      <c r="M420" s="194" t="s">
        <v>1317</v>
      </c>
      <c r="U420" s="194" t="s">
        <v>1340</v>
      </c>
      <c r="AA420" s="195"/>
    </row>
    <row r="421" spans="13:27" ht="13.2" x14ac:dyDescent="0.2">
      <c r="M421" s="194" t="s">
        <v>285</v>
      </c>
      <c r="U421" s="194" t="s">
        <v>285</v>
      </c>
      <c r="AA421" s="194" t="s">
        <v>282</v>
      </c>
    </row>
    <row r="422" spans="13:27" ht="13.2" x14ac:dyDescent="0.2">
      <c r="M422" s="192" t="s">
        <v>264</v>
      </c>
      <c r="U422" s="192" t="s">
        <v>264</v>
      </c>
      <c r="AA422" s="195"/>
    </row>
    <row r="423" spans="13:27" ht="13.2" x14ac:dyDescent="0.2">
      <c r="AA423" s="194" t="s">
        <v>722</v>
      </c>
    </row>
    <row r="424" spans="13:27" ht="13.2" x14ac:dyDescent="0.2">
      <c r="AA424" s="194" t="s">
        <v>1341</v>
      </c>
    </row>
    <row r="425" spans="13:27" ht="13.2" x14ac:dyDescent="0.2">
      <c r="AA425" s="194" t="s">
        <v>283</v>
      </c>
    </row>
    <row r="426" spans="13:27" x14ac:dyDescent="0.2">
      <c r="AA426" s="195"/>
    </row>
    <row r="427" spans="13:27" ht="13.2" x14ac:dyDescent="0.2">
      <c r="AA427" s="194" t="s">
        <v>284</v>
      </c>
    </row>
    <row r="428" spans="13:27" ht="13.2" x14ac:dyDescent="0.2">
      <c r="AA428" s="194" t="s">
        <v>1342</v>
      </c>
    </row>
    <row r="429" spans="13:27" ht="13.2" x14ac:dyDescent="0.2">
      <c r="AA429" s="194" t="s">
        <v>285</v>
      </c>
    </row>
    <row r="430" spans="13:27" ht="13.2" x14ac:dyDescent="0.2">
      <c r="AA430" s="192" t="s">
        <v>264</v>
      </c>
    </row>
  </sheetData>
  <sortState ref="AG6:AM31">
    <sortCondition ref="AG6:AG31"/>
  </sortState>
  <mergeCells count="1">
    <mergeCell ref="AG4:A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U30"/>
  <sheetViews>
    <sheetView tabSelected="1" zoomScale="102" zoomScaleNormal="102" workbookViewId="0">
      <selection activeCell="H19" sqref="H19"/>
    </sheetView>
  </sheetViews>
  <sheetFormatPr defaultRowHeight="14.4" x14ac:dyDescent="0.3"/>
  <cols>
    <col min="1" max="1" width="22" bestFit="1" customWidth="1"/>
    <col min="2" max="2" width="12" bestFit="1" customWidth="1"/>
    <col min="3" max="3" width="12.33203125" bestFit="1" customWidth="1"/>
    <col min="4" max="5" width="12" bestFit="1" customWidth="1"/>
    <col min="9" max="9" width="19.88671875" customWidth="1"/>
    <col min="17" max="17" width="9.44140625" bestFit="1" customWidth="1"/>
    <col min="18" max="18" width="22.44140625" bestFit="1" customWidth="1"/>
    <col min="19" max="19" width="15.88671875" bestFit="1" customWidth="1"/>
    <col min="20" max="20" width="15.109375" bestFit="1" customWidth="1"/>
    <col min="21" max="21" width="14.6640625" bestFit="1" customWidth="1"/>
  </cols>
  <sheetData>
    <row r="1" spans="1:21" ht="21" x14ac:dyDescent="0.4">
      <c r="A1" s="221" t="s">
        <v>120</v>
      </c>
      <c r="I1" s="223" t="s">
        <v>121</v>
      </c>
      <c r="Q1" s="2" t="s">
        <v>111</v>
      </c>
      <c r="R1" s="2" t="s">
        <v>495</v>
      </c>
      <c r="S1" s="2" t="s">
        <v>485</v>
      </c>
      <c r="T1" s="2" t="s">
        <v>486</v>
      </c>
      <c r="U1" s="2" t="s">
        <v>487</v>
      </c>
    </row>
    <row r="2" spans="1:21" x14ac:dyDescent="0.3">
      <c r="A2" t="s">
        <v>116</v>
      </c>
      <c r="I2" t="s">
        <v>116</v>
      </c>
      <c r="Q2" t="s">
        <v>0</v>
      </c>
      <c r="R2" t="s">
        <v>499</v>
      </c>
    </row>
    <row r="3" spans="1:21" x14ac:dyDescent="0.3">
      <c r="A3" t="s">
        <v>111</v>
      </c>
      <c r="B3" t="s">
        <v>89</v>
      </c>
      <c r="C3" t="s">
        <v>112</v>
      </c>
      <c r="D3" t="s">
        <v>484</v>
      </c>
      <c r="I3" t="s">
        <v>111</v>
      </c>
      <c r="J3" t="s">
        <v>168</v>
      </c>
      <c r="K3" t="s">
        <v>112</v>
      </c>
      <c r="L3" t="s">
        <v>484</v>
      </c>
      <c r="Q3" t="s">
        <v>492</v>
      </c>
      <c r="R3" t="s">
        <v>500</v>
      </c>
    </row>
    <row r="4" spans="1:21" x14ac:dyDescent="0.3">
      <c r="A4" s="7" t="s">
        <v>0</v>
      </c>
      <c r="B4" s="7">
        <v>1</v>
      </c>
      <c r="C4" s="7">
        <v>1</v>
      </c>
      <c r="D4" s="7">
        <v>1</v>
      </c>
      <c r="E4" s="7"/>
      <c r="I4" s="7" t="s">
        <v>0</v>
      </c>
      <c r="J4" s="7">
        <v>1</v>
      </c>
      <c r="K4" s="7">
        <v>1</v>
      </c>
      <c r="L4" s="7">
        <v>1</v>
      </c>
      <c r="M4" s="7"/>
      <c r="Q4" t="s">
        <v>493</v>
      </c>
      <c r="R4" t="s">
        <v>498</v>
      </c>
    </row>
    <row r="5" spans="1:21" ht="15" x14ac:dyDescent="0.3">
      <c r="A5" t="s">
        <v>123</v>
      </c>
      <c r="B5">
        <f>'Summarized data-glasshouse'!G64</f>
        <v>0.30199644266092018</v>
      </c>
      <c r="C5">
        <f>'Summarized data-glasshouse'!S45</f>
        <v>0</v>
      </c>
      <c r="D5">
        <f>'Summarized data-glasshouse'!AC26</f>
        <v>8.4232394036176078E-2</v>
      </c>
      <c r="I5" t="s">
        <v>123</v>
      </c>
      <c r="J5">
        <f>'Summarized data-field'!D13</f>
        <v>2.031794251098825E-2</v>
      </c>
      <c r="K5">
        <f>'Summarized data-field'!P12</f>
        <v>2.5553247126366852E-2</v>
      </c>
      <c r="L5">
        <f>'Summarized data-field'!AB12</f>
        <v>0</v>
      </c>
      <c r="Q5" t="s">
        <v>0</v>
      </c>
      <c r="R5" t="s">
        <v>496</v>
      </c>
    </row>
    <row r="6" spans="1:21" x14ac:dyDescent="0.3">
      <c r="A6" t="s">
        <v>122</v>
      </c>
      <c r="B6">
        <f>'Summarized data-glasshouse'!G25</f>
        <v>0.83498067297144241</v>
      </c>
      <c r="C6">
        <f>'Summarized data-glasshouse'!P64</f>
        <v>1.06093008675613</v>
      </c>
      <c r="D6">
        <f>'Summarized data-glasshouse'!AA26</f>
        <v>28.630239982729947</v>
      </c>
      <c r="I6" t="s">
        <v>122</v>
      </c>
      <c r="J6">
        <f>'Summarized data-field'!C13</f>
        <v>1.6758267139851564</v>
      </c>
      <c r="K6">
        <f>'Summarized data-field'!O12</f>
        <v>1.013990525169411</v>
      </c>
      <c r="L6">
        <f>'Summarized data-field'!AA12</f>
        <v>18.08490700991571</v>
      </c>
      <c r="Q6" t="s">
        <v>494</v>
      </c>
      <c r="R6" t="s">
        <v>497</v>
      </c>
    </row>
    <row r="7" spans="1:21" x14ac:dyDescent="0.3">
      <c r="A7" t="s">
        <v>124</v>
      </c>
      <c r="B7">
        <f>'Summarized data-glasshouse'!J64</f>
        <v>0.21462121716773611</v>
      </c>
      <c r="C7">
        <f>'Summarized data-glasshouse'!V45</f>
        <v>2.9801861825408697E-3</v>
      </c>
      <c r="D7">
        <f>'Summarized data-glasshouse'!AD26</f>
        <v>11.923667368653183</v>
      </c>
      <c r="I7" t="s">
        <v>124</v>
      </c>
      <c r="J7">
        <f>'Summarized data-field'!E13</f>
        <v>3.4231195095232279E-2</v>
      </c>
      <c r="K7">
        <f>'Summarized data-field'!Q12</f>
        <v>2.6161902724498753E-2</v>
      </c>
      <c r="L7">
        <f>'Summarized data-field'!AC12</f>
        <v>28.299380337131037</v>
      </c>
    </row>
    <row r="9" spans="1:21" x14ac:dyDescent="0.3">
      <c r="B9" t="s">
        <v>117</v>
      </c>
      <c r="C9" t="s">
        <v>118</v>
      </c>
      <c r="D9" t="s">
        <v>119</v>
      </c>
      <c r="J9" t="s">
        <v>169</v>
      </c>
      <c r="K9" t="s">
        <v>118</v>
      </c>
      <c r="L9" t="s">
        <v>119</v>
      </c>
    </row>
    <row r="10" spans="1:21" x14ac:dyDescent="0.3">
      <c r="A10" t="s">
        <v>123</v>
      </c>
      <c r="B10">
        <f>'Summarized data-glasshouse'!G65</f>
        <v>7.4142417456103671E-2</v>
      </c>
      <c r="C10">
        <f>'Summarized data-glasshouse'!S46</f>
        <v>0</v>
      </c>
      <c r="D10">
        <f>'Summarized data-glasshouse'!AC27</f>
        <v>3.5954780302583401E-2</v>
      </c>
      <c r="I10" t="s">
        <v>123</v>
      </c>
      <c r="J10">
        <f>'Summarized data-field'!D14</f>
        <v>5.2295665000062922E-3</v>
      </c>
      <c r="K10">
        <f>'Summarized data-field'!P13</f>
        <v>4.7026217841075668E-3</v>
      </c>
      <c r="L10">
        <f>'Summarized data-field'!AB13</f>
        <v>0</v>
      </c>
    </row>
    <row r="11" spans="1:21" x14ac:dyDescent="0.3">
      <c r="A11" t="s">
        <v>122</v>
      </c>
      <c r="B11">
        <f>'Summarized data-glasshouse'!G40</f>
        <v>6.221361036290099E-2</v>
      </c>
      <c r="C11">
        <f>'Summarized data-glasshouse'!P65</f>
        <v>0.16997230828428594</v>
      </c>
      <c r="D11">
        <f>'Summarized data-glasshouse'!AA27</f>
        <v>3.793106973010369</v>
      </c>
      <c r="I11" t="s">
        <v>122</v>
      </c>
      <c r="J11">
        <f>'Summarized data-field'!C14</f>
        <v>0.26414321673248753</v>
      </c>
      <c r="K11">
        <f>'Summarized data-field'!O13</f>
        <v>0.15869378772487361</v>
      </c>
      <c r="L11">
        <f>'Summarized data-field'!AA13</f>
        <v>6.8773764040931775</v>
      </c>
    </row>
    <row r="12" spans="1:21" x14ac:dyDescent="0.3">
      <c r="A12" t="s">
        <v>124</v>
      </c>
      <c r="B12">
        <f>'Summarized data-glasshouse'!J65</f>
        <v>4.0172684982125596E-2</v>
      </c>
      <c r="C12">
        <f>'Summarized data-glasshouse'!V46</f>
        <v>2.9801861825408697E-3</v>
      </c>
      <c r="D12">
        <f>'Summarized data-glasshouse'!AD27</f>
        <v>2.8481074744295913</v>
      </c>
      <c r="I12" t="s">
        <v>124</v>
      </c>
      <c r="J12">
        <f>'Summarized data-field'!E14</f>
        <v>5.6624561876968604E-3</v>
      </c>
      <c r="K12">
        <f>'Summarized data-field'!Q13</f>
        <v>4.2885911761095562E-3</v>
      </c>
      <c r="L12">
        <f>'Summarized data-field'!AC13</f>
        <v>4.8895204526149696</v>
      </c>
    </row>
    <row r="13" spans="1:21" x14ac:dyDescent="0.3">
      <c r="A13" s="50"/>
      <c r="B13" s="222" t="s">
        <v>123</v>
      </c>
      <c r="C13" s="222"/>
      <c r="D13" s="222" t="s">
        <v>122</v>
      </c>
      <c r="E13" s="222"/>
      <c r="F13" s="222" t="s">
        <v>124</v>
      </c>
      <c r="G13" s="222"/>
      <c r="H13" s="4"/>
      <c r="I13" s="5"/>
      <c r="J13" s="224" t="s">
        <v>123</v>
      </c>
      <c r="K13" s="224"/>
      <c r="L13" s="224" t="s">
        <v>122</v>
      </c>
      <c r="M13" s="224"/>
      <c r="N13" s="224" t="s">
        <v>124</v>
      </c>
      <c r="O13" s="224"/>
    </row>
    <row r="14" spans="1:21" x14ac:dyDescent="0.3">
      <c r="A14" s="50"/>
      <c r="B14" s="50" t="s">
        <v>1422</v>
      </c>
      <c r="C14" s="50" t="s">
        <v>151</v>
      </c>
      <c r="D14" s="50" t="s">
        <v>1422</v>
      </c>
      <c r="E14" s="50" t="s">
        <v>151</v>
      </c>
      <c r="F14" s="50" t="s">
        <v>1422</v>
      </c>
      <c r="G14" s="50" t="s">
        <v>151</v>
      </c>
      <c r="H14" s="4"/>
      <c r="I14" s="5"/>
      <c r="J14" s="5" t="s">
        <v>1422</v>
      </c>
      <c r="K14" s="5" t="s">
        <v>151</v>
      </c>
      <c r="L14" s="5" t="s">
        <v>1422</v>
      </c>
      <c r="M14" s="5" t="s">
        <v>151</v>
      </c>
      <c r="N14" s="5" t="s">
        <v>1422</v>
      </c>
      <c r="O14" s="5" t="s">
        <v>151</v>
      </c>
      <c r="Q14" s="2" t="s">
        <v>111</v>
      </c>
      <c r="R14" s="2" t="s">
        <v>488</v>
      </c>
      <c r="S14" s="2" t="s">
        <v>490</v>
      </c>
      <c r="T14" s="2" t="s">
        <v>489</v>
      </c>
      <c r="U14" s="2" t="s">
        <v>491</v>
      </c>
    </row>
    <row r="15" spans="1:21" x14ac:dyDescent="0.3">
      <c r="A15" s="50" t="s">
        <v>484</v>
      </c>
      <c r="B15" s="50">
        <f>D5</f>
        <v>8.4232394036176078E-2</v>
      </c>
      <c r="C15" s="50">
        <f>D10</f>
        <v>3.5954780302583401E-2</v>
      </c>
      <c r="D15" s="50">
        <f>D6</f>
        <v>28.630239982729947</v>
      </c>
      <c r="E15" s="50">
        <f>D11</f>
        <v>3.793106973010369</v>
      </c>
      <c r="F15" s="50">
        <f>D7</f>
        <v>11.923667368653183</v>
      </c>
      <c r="G15" s="50">
        <f>D12</f>
        <v>2.8481074744295913</v>
      </c>
      <c r="H15" s="4"/>
      <c r="I15" s="5" t="s">
        <v>484</v>
      </c>
      <c r="J15" s="5">
        <f>L5</f>
        <v>0</v>
      </c>
      <c r="K15" s="5">
        <f>L10</f>
        <v>0</v>
      </c>
      <c r="L15" s="5">
        <f>L6</f>
        <v>18.08490700991571</v>
      </c>
      <c r="M15" s="5">
        <f>L11</f>
        <v>6.8773764040931775</v>
      </c>
      <c r="N15" s="5">
        <f>L7</f>
        <v>28.299380337131037</v>
      </c>
      <c r="O15" s="5">
        <f>L12</f>
        <v>4.8895204526149696</v>
      </c>
      <c r="Q15" t="s">
        <v>0</v>
      </c>
    </row>
    <row r="16" spans="1:21" x14ac:dyDescent="0.3">
      <c r="A16" s="50" t="s">
        <v>112</v>
      </c>
      <c r="B16" s="50">
        <f>C5</f>
        <v>0</v>
      </c>
      <c r="C16" s="50">
        <f>C10</f>
        <v>0</v>
      </c>
      <c r="D16" s="50">
        <f>C6</f>
        <v>1.06093008675613</v>
      </c>
      <c r="E16" s="50">
        <f>C11</f>
        <v>0.16997230828428594</v>
      </c>
      <c r="F16" s="50">
        <f>C7</f>
        <v>2.9801861825408697E-3</v>
      </c>
      <c r="G16" s="50">
        <f>C12</f>
        <v>2.9801861825408697E-3</v>
      </c>
      <c r="H16" s="4"/>
      <c r="I16" s="5" t="s">
        <v>112</v>
      </c>
      <c r="J16" s="5">
        <f>K5</f>
        <v>2.5553247126366852E-2</v>
      </c>
      <c r="K16" s="5">
        <f>K10</f>
        <v>4.7026217841075668E-3</v>
      </c>
      <c r="L16" s="5">
        <f>K6</f>
        <v>1.013990525169411</v>
      </c>
      <c r="M16" s="5">
        <f>K11</f>
        <v>0.15869378772487361</v>
      </c>
      <c r="N16" s="5">
        <f>K7</f>
        <v>2.6161902724498753E-2</v>
      </c>
      <c r="O16" s="5">
        <f>K12</f>
        <v>4.2885911761095562E-3</v>
      </c>
      <c r="Q16" t="s">
        <v>492</v>
      </c>
    </row>
    <row r="17" spans="1:17" x14ac:dyDescent="0.3">
      <c r="A17" s="50" t="s">
        <v>89</v>
      </c>
      <c r="B17" s="50">
        <f>B5</f>
        <v>0.30199644266092018</v>
      </c>
      <c r="C17" s="50">
        <f>B10</f>
        <v>7.4142417456103671E-2</v>
      </c>
      <c r="D17" s="50">
        <f>B6</f>
        <v>0.83498067297144241</v>
      </c>
      <c r="E17" s="50">
        <f>B11</f>
        <v>6.221361036290099E-2</v>
      </c>
      <c r="F17" s="50">
        <f>B7</f>
        <v>0.21462121716773611</v>
      </c>
      <c r="G17" s="50">
        <f>B12</f>
        <v>4.0172684982125596E-2</v>
      </c>
      <c r="H17" s="4"/>
      <c r="I17" s="5" t="s">
        <v>168</v>
      </c>
      <c r="J17" s="5">
        <f>J5</f>
        <v>2.031794251098825E-2</v>
      </c>
      <c r="K17" s="5">
        <f>J10</f>
        <v>5.2295665000062922E-3</v>
      </c>
      <c r="L17" s="5">
        <f>J6</f>
        <v>1.6758267139851564</v>
      </c>
      <c r="M17" s="5">
        <f>J11</f>
        <v>0.26414321673248753</v>
      </c>
      <c r="N17" s="5">
        <f>J7</f>
        <v>3.4231195095232279E-2</v>
      </c>
      <c r="O17" s="5">
        <f>J12</f>
        <v>5.6624561876968604E-3</v>
      </c>
      <c r="Q17" t="s">
        <v>493</v>
      </c>
    </row>
    <row r="18" spans="1:17" x14ac:dyDescent="0.3">
      <c r="Q18" t="s">
        <v>0</v>
      </c>
    </row>
    <row r="19" spans="1:17" x14ac:dyDescent="0.3">
      <c r="Q19" t="s">
        <v>494</v>
      </c>
    </row>
    <row r="30" spans="1:17" ht="11.4" customHeight="1" x14ac:dyDescent="0.3"/>
  </sheetData>
  <mergeCells count="6">
    <mergeCell ref="J13:K13"/>
    <mergeCell ref="L13:M13"/>
    <mergeCell ref="N13:O13"/>
    <mergeCell ref="B13:C13"/>
    <mergeCell ref="D13:E13"/>
    <mergeCell ref="F13:G13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Summarized data-glasshouse</vt:lpstr>
      <vt:lpstr>Stats</vt:lpstr>
      <vt:lpstr>Stats batch 2 0-3 h</vt:lpstr>
      <vt:lpstr>Batch 4 stats</vt:lpstr>
      <vt:lpstr>Summarized data-field</vt:lpstr>
      <vt:lpstr>TPI protein STATS</vt:lpstr>
      <vt:lpstr>Total GLVs % Tetralin STATS</vt:lpstr>
      <vt:lpstr>TAB TBF % Tetralin STATS</vt:lpstr>
      <vt:lpstr>Org, graphs, tables</vt:lpstr>
      <vt:lpstr>Sheet1</vt:lpstr>
      <vt:lpstr>'Stats batch 2 0-3 h'!Print_Area</vt:lpstr>
      <vt:lpstr>'Stats batch 2 0-3 h'!Print_Titles</vt:lpstr>
    </vt:vector>
  </TitlesOfParts>
  <Company>Max Planck Institute for Chemical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mschuman</dc:creator>
  <cp:lastModifiedBy>Merry</cp:lastModifiedBy>
  <dcterms:created xsi:type="dcterms:W3CDTF">2013-02-20T15:22:33Z</dcterms:created>
  <dcterms:modified xsi:type="dcterms:W3CDTF">2014-12-20T12:27:17Z</dcterms:modified>
</cp:coreProperties>
</file>