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4E897393-34B8-4514-9A86-59CF7D68A6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SMast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3" l="1"/>
  <c r="M87" i="3"/>
  <c r="N87" i="3" s="1"/>
  <c r="O87" i="3"/>
  <c r="P87" i="3" s="1"/>
  <c r="Q87" i="3"/>
  <c r="AH87" i="3"/>
  <c r="M10" i="3"/>
  <c r="N10" i="3" s="1"/>
  <c r="O10" i="3"/>
  <c r="P10" i="3"/>
  <c r="Q10" i="3"/>
  <c r="AH10" i="3"/>
  <c r="M11" i="3"/>
  <c r="N11" i="3"/>
  <c r="O11" i="3"/>
  <c r="P11" i="3" s="1"/>
  <c r="Q11" i="3"/>
  <c r="AH11" i="3"/>
  <c r="F22" i="3"/>
  <c r="J22" i="3"/>
  <c r="M22" i="3"/>
  <c r="N22" i="3" s="1"/>
  <c r="O22" i="3"/>
  <c r="P22" i="3" s="1"/>
  <c r="Q22" i="3"/>
  <c r="AH22" i="3"/>
  <c r="F73" i="3"/>
  <c r="J73" i="3"/>
  <c r="M73" i="3"/>
  <c r="N73" i="3" s="1"/>
  <c r="O73" i="3"/>
  <c r="P73" i="3" s="1"/>
  <c r="Q73" i="3"/>
  <c r="AH73" i="3"/>
  <c r="AH3" i="3"/>
  <c r="AH4" i="3"/>
  <c r="AH5" i="3"/>
  <c r="AH6" i="3"/>
  <c r="AH12" i="3"/>
  <c r="AH13" i="3"/>
  <c r="AH14" i="3"/>
  <c r="AH15" i="3"/>
  <c r="AH16" i="3"/>
  <c r="AH17" i="3"/>
  <c r="AH18" i="3"/>
  <c r="AH19" i="3"/>
  <c r="AH20" i="3"/>
  <c r="AH21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6" i="3"/>
  <c r="AH67" i="3"/>
  <c r="AH68" i="3"/>
  <c r="AH69" i="3"/>
  <c r="AH70" i="3"/>
  <c r="AH71" i="3"/>
  <c r="AH72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8" i="3"/>
  <c r="AH89" i="3"/>
  <c r="AH90" i="3"/>
  <c r="AH91" i="3"/>
  <c r="AH92" i="3"/>
  <c r="AH93" i="3"/>
  <c r="AH94" i="3"/>
  <c r="AH95" i="3"/>
  <c r="AH96" i="3"/>
  <c r="AH97" i="3"/>
  <c r="AH2" i="3"/>
  <c r="Q16" i="3" l="1"/>
  <c r="F3" i="3" l="1"/>
  <c r="F4" i="3"/>
  <c r="F5" i="3"/>
  <c r="F6" i="3"/>
  <c r="F7" i="3"/>
  <c r="F8" i="3"/>
  <c r="F9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8" i="3"/>
  <c r="F89" i="3"/>
  <c r="F90" i="3"/>
  <c r="F91" i="3"/>
  <c r="F92" i="3"/>
  <c r="F93" i="3"/>
  <c r="F94" i="3"/>
  <c r="F95" i="3"/>
  <c r="F96" i="3"/>
  <c r="F97" i="3"/>
  <c r="F2" i="3"/>
  <c r="O3" i="3" l="1"/>
  <c r="P3" i="3" s="1"/>
  <c r="O4" i="3"/>
  <c r="P4" i="3" s="1"/>
  <c r="O5" i="3"/>
  <c r="P5" i="3" s="1"/>
  <c r="O6" i="3"/>
  <c r="P6" i="3" s="1"/>
  <c r="O7" i="3"/>
  <c r="P7" i="3" s="1"/>
  <c r="O8" i="3"/>
  <c r="P8" i="3" s="1"/>
  <c r="O9" i="3"/>
  <c r="P9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34" i="3"/>
  <c r="P34" i="3" s="1"/>
  <c r="O35" i="3"/>
  <c r="P35" i="3" s="1"/>
  <c r="O36" i="3"/>
  <c r="P36" i="3" s="1"/>
  <c r="O37" i="3"/>
  <c r="P37" i="3" s="1"/>
  <c r="O38" i="3"/>
  <c r="P38" i="3" s="1"/>
  <c r="O39" i="3"/>
  <c r="P39" i="3" s="1"/>
  <c r="O40" i="3"/>
  <c r="P40" i="3" s="1"/>
  <c r="O41" i="3"/>
  <c r="P41" i="3" s="1"/>
  <c r="O42" i="3"/>
  <c r="P42" i="3" s="1"/>
  <c r="O43" i="3"/>
  <c r="P43" i="3" s="1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O50" i="3"/>
  <c r="P50" i="3" s="1"/>
  <c r="O51" i="3"/>
  <c r="P51" i="3" s="1"/>
  <c r="O52" i="3"/>
  <c r="P52" i="3" s="1"/>
  <c r="O53" i="3"/>
  <c r="P53" i="3" s="1"/>
  <c r="O54" i="3"/>
  <c r="P54" i="3" s="1"/>
  <c r="O55" i="3"/>
  <c r="P55" i="3" s="1"/>
  <c r="O56" i="3"/>
  <c r="P56" i="3" s="1"/>
  <c r="O57" i="3"/>
  <c r="P57" i="3" s="1"/>
  <c r="O58" i="3"/>
  <c r="P58" i="3" s="1"/>
  <c r="O59" i="3"/>
  <c r="P59" i="3" s="1"/>
  <c r="O60" i="3"/>
  <c r="P60" i="3" s="1"/>
  <c r="O61" i="3"/>
  <c r="P61" i="3" s="1"/>
  <c r="O62" i="3"/>
  <c r="P62" i="3" s="1"/>
  <c r="O63" i="3"/>
  <c r="P63" i="3" s="1"/>
  <c r="O64" i="3"/>
  <c r="P64" i="3" s="1"/>
  <c r="O65" i="3"/>
  <c r="P65" i="3" s="1"/>
  <c r="O66" i="3"/>
  <c r="P66" i="3" s="1"/>
  <c r="O67" i="3"/>
  <c r="P67" i="3" s="1"/>
  <c r="O68" i="3"/>
  <c r="P68" i="3" s="1"/>
  <c r="O69" i="3"/>
  <c r="P69" i="3" s="1"/>
  <c r="O70" i="3"/>
  <c r="P70" i="3" s="1"/>
  <c r="O71" i="3"/>
  <c r="P71" i="3" s="1"/>
  <c r="O72" i="3"/>
  <c r="P72" i="3" s="1"/>
  <c r="O74" i="3"/>
  <c r="P74" i="3" s="1"/>
  <c r="O75" i="3"/>
  <c r="P75" i="3" s="1"/>
  <c r="O76" i="3"/>
  <c r="P76" i="3" s="1"/>
  <c r="O77" i="3"/>
  <c r="P77" i="3" s="1"/>
  <c r="O78" i="3"/>
  <c r="P78" i="3" s="1"/>
  <c r="O79" i="3"/>
  <c r="P79" i="3" s="1"/>
  <c r="O80" i="3"/>
  <c r="P80" i="3" s="1"/>
  <c r="O81" i="3"/>
  <c r="P81" i="3" s="1"/>
  <c r="O82" i="3"/>
  <c r="P82" i="3" s="1"/>
  <c r="O83" i="3"/>
  <c r="P83" i="3" s="1"/>
  <c r="O84" i="3"/>
  <c r="P84" i="3" s="1"/>
  <c r="O85" i="3"/>
  <c r="P85" i="3" s="1"/>
  <c r="O86" i="3"/>
  <c r="P86" i="3" s="1"/>
  <c r="O88" i="3"/>
  <c r="P88" i="3" s="1"/>
  <c r="O89" i="3"/>
  <c r="P89" i="3" s="1"/>
  <c r="O90" i="3"/>
  <c r="P90" i="3" s="1"/>
  <c r="O91" i="3"/>
  <c r="P91" i="3" s="1"/>
  <c r="O92" i="3"/>
  <c r="P92" i="3" s="1"/>
  <c r="O93" i="3"/>
  <c r="P93" i="3" s="1"/>
  <c r="O94" i="3"/>
  <c r="P94" i="3" s="1"/>
  <c r="O95" i="3"/>
  <c r="P95" i="3" s="1"/>
  <c r="O96" i="3"/>
  <c r="P96" i="3" s="1"/>
  <c r="O97" i="3"/>
  <c r="P97" i="3" s="1"/>
  <c r="O2" i="3"/>
  <c r="P2" i="3" s="1"/>
  <c r="AB8" i="3" l="1"/>
  <c r="AB9" i="3"/>
  <c r="AB60" i="3"/>
  <c r="AB61" i="3"/>
  <c r="AB62" i="3"/>
  <c r="AB63" i="3"/>
  <c r="AB64" i="3"/>
  <c r="AB65" i="3"/>
  <c r="AB29" i="3"/>
  <c r="AB30" i="3"/>
  <c r="AB31" i="3"/>
  <c r="AB32" i="3"/>
  <c r="AB33" i="3"/>
  <c r="AB34" i="3"/>
  <c r="AB36" i="3"/>
  <c r="AB84" i="3"/>
  <c r="AB85" i="3"/>
  <c r="AB86" i="3"/>
  <c r="AB88" i="3"/>
  <c r="AB23" i="3"/>
  <c r="AB24" i="3"/>
  <c r="AB25" i="3"/>
  <c r="AB26" i="3"/>
  <c r="AB27" i="3"/>
  <c r="AB45" i="3"/>
  <c r="AB46" i="3"/>
  <c r="AB47" i="3"/>
  <c r="AB48" i="3"/>
  <c r="AB49" i="3"/>
  <c r="AB79" i="3"/>
  <c r="AB80" i="3"/>
  <c r="AB81" i="3"/>
  <c r="AB82" i="3"/>
  <c r="AB83" i="3"/>
  <c r="AB50" i="3"/>
  <c r="AB51" i="3"/>
  <c r="AB52" i="3"/>
  <c r="AB53" i="3"/>
  <c r="AB54" i="3"/>
  <c r="AB70" i="3"/>
  <c r="AB71" i="3"/>
  <c r="AB72" i="3"/>
  <c r="AB74" i="3"/>
  <c r="AB95" i="3"/>
  <c r="AB96" i="3"/>
  <c r="AB97" i="3"/>
  <c r="AB55" i="3"/>
  <c r="AB56" i="3"/>
  <c r="AB57" i="3"/>
  <c r="AB58" i="3"/>
  <c r="AB59" i="3"/>
  <c r="AB75" i="3"/>
  <c r="AB76" i="3"/>
  <c r="AB77" i="3"/>
  <c r="AB78" i="3"/>
  <c r="AB66" i="3"/>
  <c r="AB67" i="3"/>
  <c r="AB68" i="3"/>
  <c r="AB69" i="3"/>
  <c r="AB2" i="3"/>
  <c r="AB3" i="3"/>
  <c r="AB4" i="3"/>
  <c r="AB5" i="3"/>
  <c r="AB6" i="3"/>
  <c r="AB89" i="3"/>
  <c r="AB90" i="3"/>
  <c r="AB91" i="3"/>
  <c r="AB92" i="3"/>
  <c r="AB93" i="3"/>
  <c r="AB94" i="3"/>
  <c r="AB12" i="3"/>
  <c r="AB13" i="3"/>
  <c r="AB14" i="3"/>
  <c r="AB15" i="3"/>
  <c r="AB16" i="3"/>
  <c r="AB17" i="3"/>
  <c r="AB18" i="3"/>
  <c r="AB19" i="3"/>
  <c r="AB20" i="3"/>
  <c r="AB21" i="3"/>
  <c r="AB37" i="3"/>
  <c r="AB38" i="3"/>
  <c r="AB39" i="3"/>
  <c r="AB40" i="3"/>
  <c r="AB41" i="3"/>
  <c r="AB42" i="3"/>
  <c r="AB43" i="3"/>
  <c r="AB44" i="3"/>
  <c r="AB7" i="3"/>
  <c r="W8" i="3"/>
  <c r="W9" i="3"/>
  <c r="W60" i="3"/>
  <c r="W61" i="3"/>
  <c r="W62" i="3"/>
  <c r="W63" i="3"/>
  <c r="W64" i="3"/>
  <c r="W65" i="3"/>
  <c r="W29" i="3"/>
  <c r="W30" i="3"/>
  <c r="W31" i="3"/>
  <c r="W32" i="3"/>
  <c r="W33" i="3"/>
  <c r="W34" i="3"/>
  <c r="W35" i="3"/>
  <c r="W36" i="3"/>
  <c r="W84" i="3"/>
  <c r="W85" i="3"/>
  <c r="W86" i="3"/>
  <c r="W88" i="3"/>
  <c r="W23" i="3"/>
  <c r="W24" i="3"/>
  <c r="W25" i="3"/>
  <c r="W26" i="3"/>
  <c r="W27" i="3"/>
  <c r="W45" i="3"/>
  <c r="W46" i="3"/>
  <c r="W47" i="3"/>
  <c r="W48" i="3"/>
  <c r="W49" i="3"/>
  <c r="W79" i="3"/>
  <c r="W80" i="3"/>
  <c r="W81" i="3"/>
  <c r="W82" i="3"/>
  <c r="W83" i="3"/>
  <c r="W50" i="3"/>
  <c r="W51" i="3"/>
  <c r="W52" i="3"/>
  <c r="W53" i="3"/>
  <c r="W54" i="3"/>
  <c r="W70" i="3"/>
  <c r="W71" i="3"/>
  <c r="W72" i="3"/>
  <c r="W74" i="3"/>
  <c r="W95" i="3"/>
  <c r="W96" i="3"/>
  <c r="W97" i="3"/>
  <c r="W55" i="3"/>
  <c r="W56" i="3"/>
  <c r="W57" i="3"/>
  <c r="W58" i="3"/>
  <c r="W59" i="3"/>
  <c r="W75" i="3"/>
  <c r="W76" i="3"/>
  <c r="W77" i="3"/>
  <c r="W78" i="3"/>
  <c r="W66" i="3"/>
  <c r="W67" i="3"/>
  <c r="W68" i="3"/>
  <c r="W69" i="3"/>
  <c r="W2" i="3"/>
  <c r="W3" i="3"/>
  <c r="W4" i="3"/>
  <c r="W5" i="3"/>
  <c r="W6" i="3"/>
  <c r="W89" i="3"/>
  <c r="W90" i="3"/>
  <c r="W91" i="3"/>
  <c r="W92" i="3"/>
  <c r="W93" i="3"/>
  <c r="W94" i="3"/>
  <c r="W12" i="3"/>
  <c r="W13" i="3"/>
  <c r="W14" i="3"/>
  <c r="W15" i="3"/>
  <c r="W16" i="3"/>
  <c r="W17" i="3"/>
  <c r="W18" i="3"/>
  <c r="W19" i="3"/>
  <c r="W20" i="3"/>
  <c r="W21" i="3"/>
  <c r="W37" i="3"/>
  <c r="W38" i="3"/>
  <c r="W39" i="3"/>
  <c r="W40" i="3"/>
  <c r="W41" i="3"/>
  <c r="W42" i="3"/>
  <c r="W43" i="3"/>
  <c r="W44" i="3"/>
  <c r="Y8" i="3"/>
  <c r="Y9" i="3"/>
  <c r="Y60" i="3"/>
  <c r="Y61" i="3"/>
  <c r="Y62" i="3"/>
  <c r="Y63" i="3"/>
  <c r="Y64" i="3"/>
  <c r="Y65" i="3"/>
  <c r="Y29" i="3"/>
  <c r="Y30" i="3"/>
  <c r="Y31" i="3"/>
  <c r="Y32" i="3"/>
  <c r="Y33" i="3"/>
  <c r="Y34" i="3"/>
  <c r="Y35" i="3"/>
  <c r="Y36" i="3"/>
  <c r="Y84" i="3"/>
  <c r="Y85" i="3"/>
  <c r="Y86" i="3"/>
  <c r="Y88" i="3"/>
  <c r="Y23" i="3"/>
  <c r="Y24" i="3"/>
  <c r="Y25" i="3"/>
  <c r="Y26" i="3"/>
  <c r="Y27" i="3"/>
  <c r="Y45" i="3"/>
  <c r="Y46" i="3"/>
  <c r="Y47" i="3"/>
  <c r="Y48" i="3"/>
  <c r="Y49" i="3"/>
  <c r="Y79" i="3"/>
  <c r="Y80" i="3"/>
  <c r="Y81" i="3"/>
  <c r="Y82" i="3"/>
  <c r="Y83" i="3"/>
  <c r="Y50" i="3"/>
  <c r="Y51" i="3"/>
  <c r="Y52" i="3"/>
  <c r="Y53" i="3"/>
  <c r="Y54" i="3"/>
  <c r="Y70" i="3"/>
  <c r="Y71" i="3"/>
  <c r="Y72" i="3"/>
  <c r="Y74" i="3"/>
  <c r="Y95" i="3"/>
  <c r="Y96" i="3"/>
  <c r="Y97" i="3"/>
  <c r="Y55" i="3"/>
  <c r="Y56" i="3"/>
  <c r="Y57" i="3"/>
  <c r="Y58" i="3"/>
  <c r="Y59" i="3"/>
  <c r="Y75" i="3"/>
  <c r="Y76" i="3"/>
  <c r="Y77" i="3"/>
  <c r="Y78" i="3"/>
  <c r="Y66" i="3"/>
  <c r="Y67" i="3"/>
  <c r="Y68" i="3"/>
  <c r="Y69" i="3"/>
  <c r="Y2" i="3"/>
  <c r="Y3" i="3"/>
  <c r="Y4" i="3"/>
  <c r="Y5" i="3"/>
  <c r="Y6" i="3"/>
  <c r="Y89" i="3"/>
  <c r="Y90" i="3"/>
  <c r="Y91" i="3"/>
  <c r="Y92" i="3"/>
  <c r="Y93" i="3"/>
  <c r="Y94" i="3"/>
  <c r="Y12" i="3"/>
  <c r="Y13" i="3"/>
  <c r="Y14" i="3"/>
  <c r="Y15" i="3"/>
  <c r="Y16" i="3"/>
  <c r="Y17" i="3"/>
  <c r="Y18" i="3"/>
  <c r="Y19" i="3"/>
  <c r="Y20" i="3"/>
  <c r="Y21" i="3"/>
  <c r="Y37" i="3"/>
  <c r="Y38" i="3"/>
  <c r="Y39" i="3"/>
  <c r="Y40" i="3"/>
  <c r="Y41" i="3"/>
  <c r="Y42" i="3"/>
  <c r="Y43" i="3"/>
  <c r="Y44" i="3"/>
  <c r="Y7" i="3"/>
  <c r="W7" i="3"/>
  <c r="U8" i="3"/>
  <c r="U9" i="3"/>
  <c r="U60" i="3"/>
  <c r="U61" i="3"/>
  <c r="U62" i="3"/>
  <c r="U63" i="3"/>
  <c r="U64" i="3"/>
  <c r="U65" i="3"/>
  <c r="U29" i="3"/>
  <c r="U30" i="3"/>
  <c r="U31" i="3"/>
  <c r="U32" i="3"/>
  <c r="U33" i="3"/>
  <c r="U34" i="3"/>
  <c r="U35" i="3"/>
  <c r="U36" i="3"/>
  <c r="U84" i="3"/>
  <c r="U85" i="3"/>
  <c r="U86" i="3"/>
  <c r="U88" i="3"/>
  <c r="U23" i="3"/>
  <c r="U24" i="3"/>
  <c r="U25" i="3"/>
  <c r="U26" i="3"/>
  <c r="U27" i="3"/>
  <c r="U45" i="3"/>
  <c r="U46" i="3"/>
  <c r="U47" i="3"/>
  <c r="U48" i="3"/>
  <c r="U49" i="3"/>
  <c r="U79" i="3"/>
  <c r="U80" i="3"/>
  <c r="U81" i="3"/>
  <c r="U82" i="3"/>
  <c r="U83" i="3"/>
  <c r="U50" i="3"/>
  <c r="U51" i="3"/>
  <c r="U52" i="3"/>
  <c r="U53" i="3"/>
  <c r="U54" i="3"/>
  <c r="U70" i="3"/>
  <c r="U71" i="3"/>
  <c r="U72" i="3"/>
  <c r="U74" i="3"/>
  <c r="U95" i="3"/>
  <c r="U96" i="3"/>
  <c r="U97" i="3"/>
  <c r="U55" i="3"/>
  <c r="U56" i="3"/>
  <c r="U57" i="3"/>
  <c r="U58" i="3"/>
  <c r="U59" i="3"/>
  <c r="U75" i="3"/>
  <c r="U76" i="3"/>
  <c r="U77" i="3"/>
  <c r="U78" i="3"/>
  <c r="U66" i="3"/>
  <c r="U67" i="3"/>
  <c r="U68" i="3"/>
  <c r="U69" i="3"/>
  <c r="U2" i="3"/>
  <c r="U3" i="3"/>
  <c r="U4" i="3"/>
  <c r="U5" i="3"/>
  <c r="U6" i="3"/>
  <c r="U89" i="3"/>
  <c r="U90" i="3"/>
  <c r="U91" i="3"/>
  <c r="U92" i="3"/>
  <c r="U93" i="3"/>
  <c r="U94" i="3"/>
  <c r="U12" i="3"/>
  <c r="U13" i="3"/>
  <c r="U14" i="3"/>
  <c r="U15" i="3"/>
  <c r="U16" i="3"/>
  <c r="U17" i="3"/>
  <c r="U18" i="3"/>
  <c r="U19" i="3"/>
  <c r="U20" i="3"/>
  <c r="U21" i="3"/>
  <c r="U37" i="3"/>
  <c r="U38" i="3"/>
  <c r="U39" i="3"/>
  <c r="U40" i="3"/>
  <c r="U41" i="3"/>
  <c r="U42" i="3"/>
  <c r="U43" i="3"/>
  <c r="U44" i="3"/>
  <c r="U7" i="3"/>
  <c r="S8" i="3" l="1"/>
  <c r="S9" i="3"/>
  <c r="S60" i="3"/>
  <c r="S61" i="3"/>
  <c r="S62" i="3"/>
  <c r="S63" i="3"/>
  <c r="S64" i="3"/>
  <c r="S65" i="3"/>
  <c r="S29" i="3"/>
  <c r="S30" i="3"/>
  <c r="S31" i="3"/>
  <c r="S32" i="3"/>
  <c r="S33" i="3"/>
  <c r="S34" i="3"/>
  <c r="S35" i="3"/>
  <c r="S36" i="3"/>
  <c r="S84" i="3"/>
  <c r="S85" i="3"/>
  <c r="S86" i="3"/>
  <c r="S88" i="3"/>
  <c r="S23" i="3"/>
  <c r="S24" i="3"/>
  <c r="S25" i="3"/>
  <c r="S26" i="3"/>
  <c r="S27" i="3"/>
  <c r="S45" i="3"/>
  <c r="S46" i="3"/>
  <c r="S47" i="3"/>
  <c r="S48" i="3"/>
  <c r="S49" i="3"/>
  <c r="S79" i="3"/>
  <c r="S80" i="3"/>
  <c r="S81" i="3"/>
  <c r="S82" i="3"/>
  <c r="S83" i="3"/>
  <c r="S50" i="3"/>
  <c r="S51" i="3"/>
  <c r="S52" i="3"/>
  <c r="S53" i="3"/>
  <c r="S54" i="3"/>
  <c r="S70" i="3"/>
  <c r="S71" i="3"/>
  <c r="S72" i="3"/>
  <c r="S74" i="3"/>
  <c r="S95" i="3"/>
  <c r="S96" i="3"/>
  <c r="S97" i="3"/>
  <c r="S55" i="3"/>
  <c r="S56" i="3"/>
  <c r="S57" i="3"/>
  <c r="S58" i="3"/>
  <c r="S59" i="3"/>
  <c r="S75" i="3"/>
  <c r="S76" i="3"/>
  <c r="S77" i="3"/>
  <c r="S78" i="3"/>
  <c r="S66" i="3"/>
  <c r="S67" i="3"/>
  <c r="S68" i="3"/>
  <c r="S69" i="3"/>
  <c r="S2" i="3"/>
  <c r="S3" i="3"/>
  <c r="S4" i="3"/>
  <c r="S5" i="3"/>
  <c r="S6" i="3"/>
  <c r="S89" i="3"/>
  <c r="S90" i="3"/>
  <c r="S91" i="3"/>
  <c r="S92" i="3"/>
  <c r="S93" i="3"/>
  <c r="S94" i="3"/>
  <c r="S12" i="3"/>
  <c r="S13" i="3"/>
  <c r="S14" i="3"/>
  <c r="S15" i="3"/>
  <c r="S16" i="3"/>
  <c r="S17" i="3"/>
  <c r="S18" i="3"/>
  <c r="S19" i="3"/>
  <c r="S20" i="3"/>
  <c r="S21" i="3"/>
  <c r="S37" i="3"/>
  <c r="S38" i="3"/>
  <c r="S39" i="3"/>
  <c r="S40" i="3"/>
  <c r="S41" i="3"/>
  <c r="S42" i="3"/>
  <c r="S43" i="3"/>
  <c r="S44" i="3"/>
  <c r="S7" i="3"/>
  <c r="Q44" i="3" l="1"/>
  <c r="N44" i="3"/>
  <c r="M44" i="3"/>
  <c r="J44" i="3"/>
  <c r="Q43" i="3"/>
  <c r="N43" i="3"/>
  <c r="M43" i="3"/>
  <c r="J43" i="3"/>
  <c r="Q42" i="3"/>
  <c r="N42" i="3"/>
  <c r="M42" i="3"/>
  <c r="J42" i="3"/>
  <c r="Q41" i="3"/>
  <c r="N41" i="3"/>
  <c r="M41" i="3"/>
  <c r="J41" i="3"/>
  <c r="Q40" i="3"/>
  <c r="N40" i="3"/>
  <c r="M40" i="3"/>
  <c r="J40" i="3"/>
  <c r="Q39" i="3"/>
  <c r="N39" i="3"/>
  <c r="M39" i="3"/>
  <c r="J39" i="3"/>
  <c r="Q38" i="3"/>
  <c r="N38" i="3"/>
  <c r="M38" i="3"/>
  <c r="J38" i="3"/>
  <c r="Q37" i="3"/>
  <c r="N37" i="3"/>
  <c r="M37" i="3"/>
  <c r="J37" i="3"/>
  <c r="Q21" i="3"/>
  <c r="N21" i="3"/>
  <c r="M21" i="3"/>
  <c r="J21" i="3"/>
  <c r="Q20" i="3"/>
  <c r="N20" i="3"/>
  <c r="M20" i="3"/>
  <c r="J20" i="3"/>
  <c r="Q19" i="3"/>
  <c r="N19" i="3"/>
  <c r="M19" i="3"/>
  <c r="J19" i="3"/>
  <c r="Q18" i="3"/>
  <c r="N18" i="3"/>
  <c r="M18" i="3"/>
  <c r="J18" i="3"/>
  <c r="Q17" i="3"/>
  <c r="N17" i="3"/>
  <c r="M17" i="3"/>
  <c r="J17" i="3"/>
  <c r="N16" i="3"/>
  <c r="M16" i="3"/>
  <c r="J16" i="3"/>
  <c r="Q15" i="3"/>
  <c r="N15" i="3"/>
  <c r="M15" i="3"/>
  <c r="J15" i="3"/>
  <c r="Q14" i="3"/>
  <c r="N14" i="3"/>
  <c r="M14" i="3"/>
  <c r="J14" i="3"/>
  <c r="Q13" i="3"/>
  <c r="N13" i="3"/>
  <c r="M13" i="3"/>
  <c r="J13" i="3"/>
  <c r="Q12" i="3"/>
  <c r="N12" i="3"/>
  <c r="M12" i="3"/>
  <c r="J12" i="3"/>
  <c r="Q94" i="3"/>
  <c r="N94" i="3"/>
  <c r="M94" i="3"/>
  <c r="J94" i="3"/>
  <c r="Q93" i="3"/>
  <c r="N93" i="3"/>
  <c r="M93" i="3"/>
  <c r="J93" i="3"/>
  <c r="Q92" i="3"/>
  <c r="N92" i="3"/>
  <c r="M92" i="3"/>
  <c r="J92" i="3"/>
  <c r="Q91" i="3"/>
  <c r="N91" i="3"/>
  <c r="M91" i="3"/>
  <c r="J91" i="3"/>
  <c r="Q90" i="3"/>
  <c r="N90" i="3"/>
  <c r="M90" i="3"/>
  <c r="J90" i="3"/>
  <c r="Q89" i="3"/>
  <c r="N89" i="3"/>
  <c r="M89" i="3"/>
  <c r="J89" i="3"/>
  <c r="Q6" i="3"/>
  <c r="N6" i="3"/>
  <c r="M6" i="3"/>
  <c r="J6" i="3"/>
  <c r="Q5" i="3"/>
  <c r="N5" i="3"/>
  <c r="M5" i="3"/>
  <c r="J5" i="3"/>
  <c r="Q4" i="3"/>
  <c r="N4" i="3"/>
  <c r="M4" i="3"/>
  <c r="J4" i="3"/>
  <c r="Q3" i="3"/>
  <c r="N3" i="3"/>
  <c r="M3" i="3"/>
  <c r="J3" i="3"/>
  <c r="Q2" i="3"/>
  <c r="N2" i="3"/>
  <c r="M2" i="3"/>
  <c r="J2" i="3"/>
  <c r="Q69" i="3"/>
  <c r="N69" i="3"/>
  <c r="M69" i="3"/>
  <c r="J69" i="3"/>
  <c r="Q68" i="3"/>
  <c r="N68" i="3"/>
  <c r="M68" i="3"/>
  <c r="J68" i="3"/>
  <c r="Q67" i="3"/>
  <c r="N67" i="3"/>
  <c r="M67" i="3"/>
  <c r="J67" i="3"/>
  <c r="Q66" i="3"/>
  <c r="N66" i="3"/>
  <c r="M66" i="3"/>
  <c r="J66" i="3"/>
  <c r="Q78" i="3"/>
  <c r="N78" i="3"/>
  <c r="M78" i="3"/>
  <c r="J78" i="3"/>
  <c r="Q77" i="3"/>
  <c r="N77" i="3"/>
  <c r="M77" i="3"/>
  <c r="J77" i="3"/>
  <c r="Q76" i="3"/>
  <c r="N76" i="3"/>
  <c r="M76" i="3"/>
  <c r="J76" i="3"/>
  <c r="Q75" i="3"/>
  <c r="N75" i="3"/>
  <c r="M75" i="3"/>
  <c r="J75" i="3"/>
  <c r="Q59" i="3"/>
  <c r="N59" i="3"/>
  <c r="M59" i="3"/>
  <c r="J59" i="3"/>
  <c r="Q58" i="3"/>
  <c r="N58" i="3"/>
  <c r="M58" i="3"/>
  <c r="J58" i="3"/>
  <c r="Q57" i="3"/>
  <c r="N57" i="3"/>
  <c r="M57" i="3"/>
  <c r="J57" i="3"/>
  <c r="Q56" i="3"/>
  <c r="N56" i="3"/>
  <c r="M56" i="3"/>
  <c r="J56" i="3"/>
  <c r="Q55" i="3"/>
  <c r="N55" i="3"/>
  <c r="M55" i="3"/>
  <c r="J55" i="3"/>
  <c r="Q97" i="3"/>
  <c r="N97" i="3"/>
  <c r="M97" i="3"/>
  <c r="J97" i="3"/>
  <c r="Q96" i="3"/>
  <c r="N96" i="3"/>
  <c r="M96" i="3"/>
  <c r="J96" i="3"/>
  <c r="Q95" i="3"/>
  <c r="N95" i="3"/>
  <c r="M95" i="3"/>
  <c r="J95" i="3"/>
  <c r="Q74" i="3"/>
  <c r="N74" i="3"/>
  <c r="M74" i="3"/>
  <c r="J74" i="3"/>
  <c r="Q72" i="3"/>
  <c r="N72" i="3"/>
  <c r="M72" i="3"/>
  <c r="J72" i="3"/>
  <c r="Q71" i="3"/>
  <c r="N71" i="3"/>
  <c r="M71" i="3"/>
  <c r="J71" i="3"/>
  <c r="Q70" i="3"/>
  <c r="N70" i="3"/>
  <c r="M70" i="3"/>
  <c r="J70" i="3"/>
  <c r="Q28" i="3"/>
  <c r="M28" i="3"/>
  <c r="N28" i="3" s="1"/>
  <c r="J28" i="3"/>
  <c r="Q54" i="3"/>
  <c r="N54" i="3"/>
  <c r="M54" i="3"/>
  <c r="J54" i="3"/>
  <c r="Q53" i="3"/>
  <c r="N53" i="3"/>
  <c r="M53" i="3"/>
  <c r="J53" i="3"/>
  <c r="Q52" i="3"/>
  <c r="N52" i="3"/>
  <c r="M52" i="3"/>
  <c r="J52" i="3"/>
  <c r="Q51" i="3"/>
  <c r="N51" i="3"/>
  <c r="M51" i="3"/>
  <c r="J51" i="3"/>
  <c r="Q50" i="3"/>
  <c r="N50" i="3"/>
  <c r="M50" i="3"/>
  <c r="J50" i="3"/>
  <c r="Q83" i="3"/>
  <c r="N83" i="3"/>
  <c r="M83" i="3"/>
  <c r="J83" i="3"/>
  <c r="Q82" i="3"/>
  <c r="N82" i="3"/>
  <c r="M82" i="3"/>
  <c r="J82" i="3"/>
  <c r="Q81" i="3"/>
  <c r="N81" i="3"/>
  <c r="M81" i="3"/>
  <c r="J81" i="3"/>
  <c r="Q80" i="3"/>
  <c r="N80" i="3"/>
  <c r="M80" i="3"/>
  <c r="J80" i="3"/>
  <c r="Q79" i="3"/>
  <c r="N79" i="3"/>
  <c r="M79" i="3"/>
  <c r="J79" i="3"/>
  <c r="Q49" i="3"/>
  <c r="N49" i="3"/>
  <c r="M49" i="3"/>
  <c r="J49" i="3"/>
  <c r="Q48" i="3"/>
  <c r="N48" i="3"/>
  <c r="M48" i="3"/>
  <c r="J48" i="3"/>
  <c r="Q47" i="3"/>
  <c r="N47" i="3"/>
  <c r="M47" i="3"/>
  <c r="J47" i="3"/>
  <c r="Q46" i="3"/>
  <c r="N46" i="3"/>
  <c r="M46" i="3"/>
  <c r="J46" i="3"/>
  <c r="Q45" i="3"/>
  <c r="N45" i="3"/>
  <c r="M45" i="3"/>
  <c r="J45" i="3"/>
  <c r="Q27" i="3"/>
  <c r="N27" i="3"/>
  <c r="M27" i="3"/>
  <c r="J27" i="3"/>
  <c r="Q26" i="3"/>
  <c r="N26" i="3"/>
  <c r="M26" i="3"/>
  <c r="J26" i="3"/>
  <c r="Q25" i="3"/>
  <c r="N25" i="3"/>
  <c r="M25" i="3"/>
  <c r="J25" i="3"/>
  <c r="Q24" i="3"/>
  <c r="N24" i="3"/>
  <c r="M24" i="3"/>
  <c r="J24" i="3"/>
  <c r="Q23" i="3"/>
  <c r="N23" i="3"/>
  <c r="M23" i="3"/>
  <c r="J23" i="3"/>
  <c r="Q88" i="3"/>
  <c r="N88" i="3"/>
  <c r="M88" i="3"/>
  <c r="J88" i="3"/>
  <c r="Q86" i="3"/>
  <c r="N86" i="3"/>
  <c r="M86" i="3"/>
  <c r="J86" i="3"/>
  <c r="Q85" i="3"/>
  <c r="N85" i="3"/>
  <c r="M85" i="3"/>
  <c r="J85" i="3"/>
  <c r="Q84" i="3"/>
  <c r="N84" i="3"/>
  <c r="M84" i="3"/>
  <c r="J84" i="3"/>
  <c r="Q36" i="3"/>
  <c r="N36" i="3"/>
  <c r="M36" i="3"/>
  <c r="J36" i="3"/>
  <c r="Q35" i="3"/>
  <c r="N35" i="3"/>
  <c r="M35" i="3"/>
  <c r="J35" i="3"/>
  <c r="Q34" i="3"/>
  <c r="N34" i="3"/>
  <c r="M34" i="3"/>
  <c r="J34" i="3"/>
  <c r="Q33" i="3"/>
  <c r="N33" i="3"/>
  <c r="M33" i="3"/>
  <c r="J33" i="3"/>
  <c r="Q32" i="3"/>
  <c r="N32" i="3"/>
  <c r="M32" i="3"/>
  <c r="J32" i="3"/>
  <c r="Q31" i="3"/>
  <c r="N31" i="3"/>
  <c r="M31" i="3"/>
  <c r="J31" i="3"/>
  <c r="Q30" i="3"/>
  <c r="N30" i="3"/>
  <c r="M30" i="3"/>
  <c r="J30" i="3"/>
  <c r="Q29" i="3"/>
  <c r="N29" i="3"/>
  <c r="M29" i="3"/>
  <c r="J29" i="3"/>
  <c r="Q65" i="3"/>
  <c r="N65" i="3"/>
  <c r="M65" i="3"/>
  <c r="J65" i="3"/>
  <c r="Q64" i="3"/>
  <c r="N64" i="3"/>
  <c r="M64" i="3"/>
  <c r="J64" i="3"/>
  <c r="Q63" i="3"/>
  <c r="N63" i="3"/>
  <c r="M63" i="3"/>
  <c r="J63" i="3"/>
  <c r="Q62" i="3"/>
  <c r="N62" i="3"/>
  <c r="M62" i="3"/>
  <c r="J62" i="3"/>
  <c r="Q61" i="3"/>
  <c r="N61" i="3"/>
  <c r="M61" i="3"/>
  <c r="J61" i="3"/>
  <c r="Q60" i="3"/>
  <c r="N60" i="3"/>
  <c r="M60" i="3"/>
  <c r="J60" i="3"/>
  <c r="Q9" i="3"/>
  <c r="N9" i="3"/>
  <c r="M9" i="3"/>
  <c r="J9" i="3"/>
  <c r="Q8" i="3"/>
  <c r="N8" i="3"/>
  <c r="M8" i="3"/>
  <c r="J8" i="3"/>
  <c r="Q7" i="3"/>
  <c r="N7" i="3"/>
  <c r="M7" i="3"/>
  <c r="J7" i="3"/>
</calcChain>
</file>

<file path=xl/sharedStrings.xml><?xml version="1.0" encoding="utf-8"?>
<sst xmlns="http://schemas.openxmlformats.org/spreadsheetml/2006/main" count="310" uniqueCount="40">
  <si>
    <t>Nest</t>
  </si>
  <si>
    <t>Nestling</t>
  </si>
  <si>
    <t>RightTarsus</t>
  </si>
  <si>
    <t>Trt</t>
  </si>
  <si>
    <t>DateInj</t>
  </si>
  <si>
    <t>TimeInj</t>
  </si>
  <si>
    <t>BodyMassInj</t>
  </si>
  <si>
    <t>DateBleed</t>
  </si>
  <si>
    <t>TimeBleed</t>
  </si>
  <si>
    <t>BodyMassBleed</t>
  </si>
  <si>
    <t>Minutes</t>
  </si>
  <si>
    <t>TimeDiff</t>
  </si>
  <si>
    <t>DiffBodyMass</t>
  </si>
  <si>
    <t>NONE</t>
  </si>
  <si>
    <t>TBARS</t>
  </si>
  <si>
    <t>Glycerol</t>
  </si>
  <si>
    <t>Total</t>
  </si>
  <si>
    <t>Free</t>
  </si>
  <si>
    <t>dROMs</t>
  </si>
  <si>
    <t>Haptoglobin</t>
  </si>
  <si>
    <t>InvTBARS</t>
  </si>
  <si>
    <t>logGlycerol</t>
  </si>
  <si>
    <t>logTotal</t>
  </si>
  <si>
    <t>logFree</t>
  </si>
  <si>
    <t>SqrtHapt</t>
  </si>
  <si>
    <t>Fleas</t>
  </si>
  <si>
    <t>AvgBodyMass</t>
  </si>
  <si>
    <t>SqAvgBodyMass</t>
  </si>
  <si>
    <t>Blowflies</t>
  </si>
  <si>
    <t>OMites</t>
  </si>
  <si>
    <t>DMites</t>
  </si>
  <si>
    <t>BothMites</t>
  </si>
  <si>
    <t>ParasitesTotal</t>
  </si>
  <si>
    <t>ND</t>
  </si>
  <si>
    <t>MitesYN</t>
  </si>
  <si>
    <t>Challenged</t>
  </si>
  <si>
    <t>Yes</t>
  </si>
  <si>
    <t>No</t>
  </si>
  <si>
    <t>Individual</t>
  </si>
  <si>
    <t>NoDataCollected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</si>
</sst>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0" fillId="0" borderId="1" xfId="0" applyFill="1" applyBorder="1"/>
    <xf numFmtId="16" fontId="0" fillId="0" borderId="1" xfId="0" applyNumberFormat="1" applyFill="1" applyBorder="1"/>
    <xf numFmtId="20" fontId="0" fillId="0" borderId="1" xfId="0" applyNumberFormat="1" applyFill="1" applyBorder="1"/>
    <xf numFmtId="1" fontId="0" fillId="0" borderId="1" xfId="0" applyNumberFormat="1" applyFill="1" applyBorder="1"/>
    <xf numFmtId="165" fontId="0" fillId="0" borderId="0" xfId="0" applyNumberFormat="1"/>
    <xf numFmtId="0" fontId="3" fillId="0" borderId="0" xfId="0" applyFont="1" applyFill="1" applyBorder="1"/>
    <xf numFmtId="2" fontId="0" fillId="0" borderId="1" xfId="0" applyNumberFormat="1" applyFill="1" applyBorder="1"/>
    <xf numFmtId="166" fontId="0" fillId="0" borderId="1" xfId="0" applyNumberFormat="1" applyFill="1" applyBorder="1"/>
    <xf numFmtId="0" fontId="2" fillId="0" borderId="0" xfId="0" applyFont="1"/>
    <xf numFmtId="49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/>
    <xf numFmtId="49" fontId="1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9"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7"/>
  <sheetViews>
    <sheetView tabSelected="1" workbookViewId="0">
      <pane ySplit="1" topLeftCell="A2" activePane="bottomLeft" state="frozen"/>
      <selection pane="bottomLeft" activeCell="A87" sqref="A87:XFD87"/>
    </sheetView>
  </sheetViews>
  <sheetFormatPr defaultRowHeight="15.75" x14ac:dyDescent="0.25"/>
  <cols>
    <col min="1" max="1" width="12.7109375" customWidth="1"/>
    <col min="2" max="2" width="9.85546875" customWidth="1"/>
    <col min="3" max="3" width="10.85546875" customWidth="1"/>
    <col min="4" max="4" width="14.5703125" customWidth="1"/>
    <col min="5" max="5" width="6.42578125" style="16" customWidth="1"/>
    <col min="6" max="6" width="15.28515625" style="16" customWidth="1"/>
    <col min="7" max="7" width="9.5703125" customWidth="1"/>
    <col min="8" max="8" width="9.7109375" customWidth="1"/>
    <col min="9" max="9" width="16" customWidth="1"/>
    <col min="10" max="10" width="13.28515625" customWidth="1"/>
    <col min="11" max="11" width="13.42578125" customWidth="1"/>
    <col min="12" max="12" width="19.85546875" customWidth="1"/>
    <col min="13" max="13" width="10.7109375" style="9" customWidth="1"/>
    <col min="14" max="14" width="11.5703125" style="9" customWidth="1"/>
    <col min="15" max="15" width="17.5703125" style="9" customWidth="1"/>
    <col min="16" max="16" width="22" style="9" customWidth="1"/>
    <col min="17" max="17" width="19.85546875" customWidth="1"/>
    <col min="18" max="28" width="9.140625" customWidth="1"/>
  </cols>
  <sheetData>
    <row r="1" spans="1:35" s="13" customFormat="1" ht="21.75" customHeight="1" x14ac:dyDescent="0.3">
      <c r="A1" s="1" t="s">
        <v>38</v>
      </c>
      <c r="B1" s="1" t="s">
        <v>0</v>
      </c>
      <c r="C1" s="1" t="s">
        <v>1</v>
      </c>
      <c r="D1" s="2" t="s">
        <v>2</v>
      </c>
      <c r="E1" s="14" t="s">
        <v>3</v>
      </c>
      <c r="F1" s="14" t="s">
        <v>35</v>
      </c>
      <c r="G1" s="1" t="s">
        <v>4</v>
      </c>
      <c r="H1" s="1" t="s">
        <v>5</v>
      </c>
      <c r="I1" s="3" t="s">
        <v>6</v>
      </c>
      <c r="J1" s="3" t="s">
        <v>7</v>
      </c>
      <c r="K1" s="1" t="s">
        <v>8</v>
      </c>
      <c r="L1" s="3" t="s">
        <v>9</v>
      </c>
      <c r="M1" s="4" t="s">
        <v>10</v>
      </c>
      <c r="N1" s="4" t="s">
        <v>11</v>
      </c>
      <c r="O1" s="4" t="s">
        <v>26</v>
      </c>
      <c r="P1" s="4" t="s">
        <v>27</v>
      </c>
      <c r="Q1" s="3" t="s">
        <v>12</v>
      </c>
      <c r="R1" s="13" t="s">
        <v>14</v>
      </c>
      <c r="S1" s="13" t="s">
        <v>20</v>
      </c>
      <c r="T1" s="13" t="s">
        <v>15</v>
      </c>
      <c r="U1" s="13" t="s">
        <v>21</v>
      </c>
      <c r="V1" s="13" t="s">
        <v>16</v>
      </c>
      <c r="W1" s="13" t="s">
        <v>22</v>
      </c>
      <c r="X1" s="13" t="s">
        <v>17</v>
      </c>
      <c r="Y1" s="13" t="s">
        <v>23</v>
      </c>
      <c r="Z1" s="13" t="s">
        <v>18</v>
      </c>
      <c r="AA1" s="13" t="s">
        <v>19</v>
      </c>
      <c r="AB1" s="13" t="s">
        <v>24</v>
      </c>
      <c r="AC1" s="13" t="s">
        <v>28</v>
      </c>
      <c r="AD1" s="13" t="s">
        <v>25</v>
      </c>
      <c r="AE1" s="13" t="s">
        <v>29</v>
      </c>
      <c r="AF1" s="13" t="s">
        <v>30</v>
      </c>
      <c r="AG1" s="13" t="s">
        <v>31</v>
      </c>
      <c r="AH1" s="13" t="s">
        <v>32</v>
      </c>
      <c r="AI1" s="13" t="s">
        <v>34</v>
      </c>
    </row>
    <row r="2" spans="1:35" x14ac:dyDescent="0.25">
      <c r="A2" s="5">
        <v>1</v>
      </c>
      <c r="B2" s="5">
        <v>204</v>
      </c>
      <c r="C2" s="5">
        <v>1</v>
      </c>
      <c r="D2" s="5">
        <v>13</v>
      </c>
      <c r="E2" s="15">
        <v>0.01</v>
      </c>
      <c r="F2" s="15" t="str">
        <f>IF(E2=0,"No","Yes")</f>
        <v>Yes</v>
      </c>
      <c r="G2" s="6">
        <v>43271</v>
      </c>
      <c r="H2" s="7">
        <v>0.39374999999999999</v>
      </c>
      <c r="I2" s="5">
        <v>18.8</v>
      </c>
      <c r="J2" s="6">
        <f t="shared" ref="J2:J9" si="0">G2+1</f>
        <v>43272</v>
      </c>
      <c r="K2" s="7">
        <v>0.39374999999999999</v>
      </c>
      <c r="L2" s="5">
        <v>19.5</v>
      </c>
      <c r="M2" s="8">
        <f t="shared" ref="M2:M33" si="1">ABS(K2-H2)*1440</f>
        <v>0</v>
      </c>
      <c r="N2" s="8">
        <f t="shared" ref="N2:N33" si="2">IFERROR((K2-H2)*1440,-1*M2)</f>
        <v>0</v>
      </c>
      <c r="O2" s="11">
        <f t="shared" ref="O2:O33" si="3">AVERAGE(I2,L2)</f>
        <v>19.149999999999999</v>
      </c>
      <c r="P2" s="12">
        <f>O2*O2</f>
        <v>366.72249999999997</v>
      </c>
      <c r="Q2" s="5">
        <f t="shared" ref="Q2:Q33" si="4">L2-I2</f>
        <v>0.69999999999999929</v>
      </c>
      <c r="R2">
        <v>9.5164395948529226</v>
      </c>
      <c r="S2">
        <f t="shared" ref="S2:S9" si="5">1/R2</f>
        <v>0.10508131639283054</v>
      </c>
      <c r="T2">
        <v>7.6923080122887372E-2</v>
      </c>
      <c r="U2">
        <f t="shared" ref="U2:U9" si="6">LOG(T2)</f>
        <v>-1.1139433342412568</v>
      </c>
      <c r="V2">
        <v>1.5093273519229635</v>
      </c>
      <c r="W2">
        <f t="shared" ref="W2:W9" si="7">LOG(V2)</f>
        <v>0.17878344237044774</v>
      </c>
      <c r="X2">
        <v>1.4324042718000762</v>
      </c>
      <c r="Y2">
        <f t="shared" ref="Y2:Y9" si="8">LOG(X2)</f>
        <v>0.15606560752028598</v>
      </c>
      <c r="Z2">
        <v>13.602345534543375</v>
      </c>
      <c r="AA2" s="10">
        <v>0.24825616987006491</v>
      </c>
      <c r="AB2">
        <f t="shared" ref="AB2:AB9" si="9">AA2^0.5</f>
        <v>0.49825311827430135</v>
      </c>
      <c r="AC2">
        <v>0</v>
      </c>
      <c r="AD2">
        <v>0</v>
      </c>
      <c r="AE2">
        <v>56</v>
      </c>
      <c r="AF2">
        <v>7</v>
      </c>
      <c r="AG2">
        <v>63</v>
      </c>
      <c r="AH2">
        <f>SUM(AC2:AF2)</f>
        <v>63</v>
      </c>
      <c r="AI2" t="s">
        <v>36</v>
      </c>
    </row>
    <row r="3" spans="1:35" x14ac:dyDescent="0.25">
      <c r="A3" s="5">
        <v>2</v>
      </c>
      <c r="B3" s="5">
        <v>204</v>
      </c>
      <c r="C3" s="5">
        <v>2</v>
      </c>
      <c r="D3" s="5">
        <v>12.9</v>
      </c>
      <c r="E3" s="15">
        <v>0</v>
      </c>
      <c r="F3" s="15" t="str">
        <f t="shared" ref="F3:F66" si="10">IF(E3=0,"No","Yes")</f>
        <v>No</v>
      </c>
      <c r="G3" s="6">
        <v>43271</v>
      </c>
      <c r="H3" s="7">
        <v>0.39652777777777781</v>
      </c>
      <c r="I3" s="5">
        <v>18.399999999999999</v>
      </c>
      <c r="J3" s="6">
        <f t="shared" si="0"/>
        <v>43272</v>
      </c>
      <c r="K3" s="7">
        <v>0.39652777777777781</v>
      </c>
      <c r="L3" s="5">
        <v>18.8</v>
      </c>
      <c r="M3" s="8">
        <f t="shared" si="1"/>
        <v>0</v>
      </c>
      <c r="N3" s="8">
        <f t="shared" si="2"/>
        <v>0</v>
      </c>
      <c r="O3" s="11">
        <f t="shared" si="3"/>
        <v>18.600000000000001</v>
      </c>
      <c r="P3" s="12">
        <f t="shared" ref="P3:P66" si="11">O3*O3</f>
        <v>345.96000000000004</v>
      </c>
      <c r="Q3" s="5">
        <f t="shared" si="4"/>
        <v>0.40000000000000213</v>
      </c>
      <c r="R3">
        <v>12.408384763973952</v>
      </c>
      <c r="S3">
        <f t="shared" si="5"/>
        <v>8.0590666635625544E-2</v>
      </c>
      <c r="T3">
        <v>5.1282050847509121E-2</v>
      </c>
      <c r="U3">
        <f t="shared" si="6"/>
        <v>-1.2900346150425437</v>
      </c>
      <c r="V3">
        <v>2.2452735442975911</v>
      </c>
      <c r="W3">
        <f t="shared" si="7"/>
        <v>0.35126925916651747</v>
      </c>
      <c r="X3">
        <v>2.1939914934500822</v>
      </c>
      <c r="Y3">
        <f t="shared" si="8"/>
        <v>0.34123493939418403</v>
      </c>
      <c r="Z3">
        <v>11.418288607642832</v>
      </c>
      <c r="AA3" s="10">
        <v>0.43003632444889062</v>
      </c>
      <c r="AB3">
        <f t="shared" si="9"/>
        <v>0.65577154897791246</v>
      </c>
      <c r="AC3">
        <v>0</v>
      </c>
      <c r="AD3">
        <v>0</v>
      </c>
      <c r="AE3">
        <v>56</v>
      </c>
      <c r="AF3">
        <v>7</v>
      </c>
      <c r="AG3">
        <v>63</v>
      </c>
      <c r="AH3">
        <f t="shared" ref="AH3:AH66" si="12">SUM(AC3:AF3)</f>
        <v>63</v>
      </c>
      <c r="AI3" t="s">
        <v>36</v>
      </c>
    </row>
    <row r="4" spans="1:35" x14ac:dyDescent="0.25">
      <c r="A4" s="5">
        <v>3</v>
      </c>
      <c r="B4" s="5">
        <v>204</v>
      </c>
      <c r="C4" s="5">
        <v>3</v>
      </c>
      <c r="D4" s="5">
        <v>13</v>
      </c>
      <c r="E4" s="15">
        <v>0.1</v>
      </c>
      <c r="F4" s="15" t="str">
        <f t="shared" si="10"/>
        <v>Yes</v>
      </c>
      <c r="G4" s="6">
        <v>43271</v>
      </c>
      <c r="H4" s="7">
        <v>0.39930555555555558</v>
      </c>
      <c r="I4" s="5">
        <v>20.399999999999999</v>
      </c>
      <c r="J4" s="6">
        <f t="shared" si="0"/>
        <v>43272</v>
      </c>
      <c r="K4" s="7">
        <v>0.39930555555555558</v>
      </c>
      <c r="L4" s="5">
        <v>20.5</v>
      </c>
      <c r="M4" s="8">
        <f t="shared" si="1"/>
        <v>0</v>
      </c>
      <c r="N4" s="8">
        <f t="shared" si="2"/>
        <v>0</v>
      </c>
      <c r="O4" s="11">
        <f t="shared" si="3"/>
        <v>20.45</v>
      </c>
      <c r="P4" s="12">
        <f t="shared" si="11"/>
        <v>418.20249999999999</v>
      </c>
      <c r="Q4" s="5">
        <f t="shared" si="4"/>
        <v>0.10000000000000142</v>
      </c>
      <c r="R4">
        <v>13.265834178555011</v>
      </c>
      <c r="S4">
        <f t="shared" si="5"/>
        <v>7.5381614645580144E-2</v>
      </c>
      <c r="T4">
        <v>5.2729529549062314E-2</v>
      </c>
      <c r="U4">
        <f t="shared" si="6"/>
        <v>-1.2779461034107638</v>
      </c>
      <c r="V4">
        <v>1.3961852962958046</v>
      </c>
      <c r="W4">
        <f t="shared" si="7"/>
        <v>0.1449430599909432</v>
      </c>
      <c r="X4">
        <v>1.3434557667467422</v>
      </c>
      <c r="Y4">
        <f t="shared" si="8"/>
        <v>0.12822337186777177</v>
      </c>
      <c r="Z4">
        <v>10.584056388414838</v>
      </c>
      <c r="AA4" s="10">
        <v>0.39198179534902711</v>
      </c>
      <c r="AB4">
        <f t="shared" si="9"/>
        <v>0.62608449537504685</v>
      </c>
      <c r="AC4">
        <v>0</v>
      </c>
      <c r="AD4">
        <v>0</v>
      </c>
      <c r="AE4">
        <v>56</v>
      </c>
      <c r="AF4">
        <v>7</v>
      </c>
      <c r="AG4">
        <v>63</v>
      </c>
      <c r="AH4">
        <f t="shared" si="12"/>
        <v>63</v>
      </c>
      <c r="AI4" t="s">
        <v>36</v>
      </c>
    </row>
    <row r="5" spans="1:35" x14ac:dyDescent="0.25">
      <c r="A5" s="5">
        <v>4</v>
      </c>
      <c r="B5" s="5">
        <v>204</v>
      </c>
      <c r="C5" s="5">
        <v>4</v>
      </c>
      <c r="D5" s="5">
        <v>13</v>
      </c>
      <c r="E5" s="15">
        <v>0</v>
      </c>
      <c r="F5" s="15" t="str">
        <f t="shared" si="10"/>
        <v>No</v>
      </c>
      <c r="G5" s="6">
        <v>43271</v>
      </c>
      <c r="H5" s="7">
        <v>0.40208333333333335</v>
      </c>
      <c r="I5" s="5">
        <v>21.9</v>
      </c>
      <c r="J5" s="6">
        <f t="shared" si="0"/>
        <v>43272</v>
      </c>
      <c r="K5" s="7">
        <v>0.40138888888888885</v>
      </c>
      <c r="L5" s="5">
        <v>21.7</v>
      </c>
      <c r="M5" s="8">
        <f t="shared" si="1"/>
        <v>1.0000000000000764</v>
      </c>
      <c r="N5" s="8">
        <f t="shared" si="2"/>
        <v>-1.0000000000000764</v>
      </c>
      <c r="O5" s="11">
        <f t="shared" si="3"/>
        <v>21.799999999999997</v>
      </c>
      <c r="P5" s="12">
        <f t="shared" si="11"/>
        <v>475.2399999999999</v>
      </c>
      <c r="Q5" s="5">
        <f t="shared" si="4"/>
        <v>-0.19999999999999929</v>
      </c>
      <c r="R5">
        <v>10.878579858163</v>
      </c>
      <c r="S5">
        <f t="shared" si="5"/>
        <v>9.1923763307177109E-2</v>
      </c>
      <c r="T5">
        <v>0.10125286053846658</v>
      </c>
      <c r="U5">
        <f t="shared" si="6"/>
        <v>-0.99459269849825649</v>
      </c>
      <c r="V5">
        <v>1.5176206773910512</v>
      </c>
      <c r="W5">
        <f t="shared" si="7"/>
        <v>0.18116323512866703</v>
      </c>
      <c r="X5">
        <v>1.4163678168525846</v>
      </c>
      <c r="Y5">
        <f t="shared" si="8"/>
        <v>0.15117605002470236</v>
      </c>
      <c r="Z5">
        <v>7.8548655687527651</v>
      </c>
      <c r="AA5">
        <v>0.17479745053097673</v>
      </c>
      <c r="AB5">
        <f t="shared" si="9"/>
        <v>0.41808785025515477</v>
      </c>
      <c r="AC5">
        <v>0</v>
      </c>
      <c r="AD5">
        <v>0</v>
      </c>
      <c r="AE5">
        <v>56</v>
      </c>
      <c r="AF5">
        <v>7</v>
      </c>
      <c r="AG5">
        <v>63</v>
      </c>
      <c r="AH5">
        <f t="shared" si="12"/>
        <v>63</v>
      </c>
      <c r="AI5" t="s">
        <v>36</v>
      </c>
    </row>
    <row r="6" spans="1:35" x14ac:dyDescent="0.25">
      <c r="A6" s="5">
        <v>5</v>
      </c>
      <c r="B6" s="5">
        <v>204</v>
      </c>
      <c r="C6" s="5">
        <v>5</v>
      </c>
      <c r="D6" s="5">
        <v>13.1</v>
      </c>
      <c r="E6" s="15">
        <v>1</v>
      </c>
      <c r="F6" s="15" t="str">
        <f t="shared" si="10"/>
        <v>Yes</v>
      </c>
      <c r="G6" s="6">
        <v>43271</v>
      </c>
      <c r="H6" s="7">
        <v>0.40416666666666662</v>
      </c>
      <c r="I6" s="5">
        <v>20</v>
      </c>
      <c r="J6" s="6">
        <f t="shared" si="0"/>
        <v>43272</v>
      </c>
      <c r="K6" s="7">
        <v>0.40486111111111112</v>
      </c>
      <c r="L6" s="5">
        <v>18.7</v>
      </c>
      <c r="M6" s="8">
        <f t="shared" si="1"/>
        <v>1.0000000000000764</v>
      </c>
      <c r="N6" s="8">
        <f t="shared" si="2"/>
        <v>1.0000000000000764</v>
      </c>
      <c r="O6" s="11">
        <f t="shared" si="3"/>
        <v>19.350000000000001</v>
      </c>
      <c r="P6" s="12">
        <f t="shared" si="11"/>
        <v>374.42250000000007</v>
      </c>
      <c r="Q6" s="5">
        <f t="shared" si="4"/>
        <v>-1.3000000000000007</v>
      </c>
      <c r="R6">
        <v>10.402654398003222</v>
      </c>
      <c r="S6">
        <f t="shared" si="5"/>
        <v>9.6129311014306981E-2</v>
      </c>
      <c r="T6">
        <v>0.12410370494312971</v>
      </c>
      <c r="U6">
        <f t="shared" si="6"/>
        <v>-0.90621525305131856</v>
      </c>
      <c r="V6">
        <v>1.4833025498705121</v>
      </c>
      <c r="W6">
        <f t="shared" si="7"/>
        <v>0.17122974329940666</v>
      </c>
      <c r="X6">
        <v>1.3591988449273824</v>
      </c>
      <c r="Y6">
        <f t="shared" si="8"/>
        <v>0.1332829967895669</v>
      </c>
      <c r="Z6">
        <v>17.295897744613224</v>
      </c>
      <c r="AA6">
        <v>0.24759408940153588</v>
      </c>
      <c r="AB6">
        <f t="shared" si="9"/>
        <v>0.49758827297428931</v>
      </c>
      <c r="AC6">
        <v>0</v>
      </c>
      <c r="AD6">
        <v>0</v>
      </c>
      <c r="AE6">
        <v>56</v>
      </c>
      <c r="AF6">
        <v>7</v>
      </c>
      <c r="AG6">
        <v>63</v>
      </c>
      <c r="AH6">
        <f t="shared" si="12"/>
        <v>63</v>
      </c>
      <c r="AI6" t="s">
        <v>36</v>
      </c>
    </row>
    <row r="7" spans="1:35" x14ac:dyDescent="0.25">
      <c r="A7" s="5">
        <v>6</v>
      </c>
      <c r="B7" s="5">
        <v>211</v>
      </c>
      <c r="C7" s="5">
        <v>1</v>
      </c>
      <c r="D7" s="5">
        <v>11.6</v>
      </c>
      <c r="E7" s="15">
        <v>0.01</v>
      </c>
      <c r="F7" s="15" t="str">
        <f t="shared" si="10"/>
        <v>Yes</v>
      </c>
      <c r="G7" s="6">
        <v>43256</v>
      </c>
      <c r="H7" s="7">
        <v>0.32847222222222222</v>
      </c>
      <c r="I7" s="5">
        <v>24.2</v>
      </c>
      <c r="J7" s="6">
        <f t="shared" si="0"/>
        <v>43257</v>
      </c>
      <c r="K7" s="7">
        <v>0.32916666666666666</v>
      </c>
      <c r="L7" s="5">
        <v>22.3</v>
      </c>
      <c r="M7" s="8">
        <f t="shared" si="1"/>
        <v>0.99999999999999645</v>
      </c>
      <c r="N7" s="8">
        <f t="shared" si="2"/>
        <v>0.99999999999999645</v>
      </c>
      <c r="O7" s="11">
        <f t="shared" si="3"/>
        <v>23.25</v>
      </c>
      <c r="P7" s="12">
        <f t="shared" si="11"/>
        <v>540.5625</v>
      </c>
      <c r="Q7" s="5">
        <f t="shared" si="4"/>
        <v>-1.8999999999999986</v>
      </c>
      <c r="R7">
        <v>14.843422508093713</v>
      </c>
      <c r="S7">
        <f t="shared" si="5"/>
        <v>6.736990740880193E-2</v>
      </c>
      <c r="T7">
        <v>0.14489399441813763</v>
      </c>
      <c r="U7">
        <f t="shared" si="6"/>
        <v>-0.83894961484017805</v>
      </c>
      <c r="V7">
        <v>1.267958566656787</v>
      </c>
      <c r="W7">
        <f t="shared" si="7"/>
        <v>0.10310506224735246</v>
      </c>
      <c r="X7">
        <v>1.1230645722386494</v>
      </c>
      <c r="Y7">
        <f t="shared" si="8"/>
        <v>5.0404727375186149E-2</v>
      </c>
      <c r="Z7">
        <v>11.540588482969099</v>
      </c>
      <c r="AA7">
        <v>0.31805164960603072</v>
      </c>
      <c r="AB7">
        <f t="shared" si="9"/>
        <v>0.5639606809042903</v>
      </c>
      <c r="AC7" t="s">
        <v>33</v>
      </c>
      <c r="AD7" t="s">
        <v>33</v>
      </c>
      <c r="AE7" t="s">
        <v>33</v>
      </c>
      <c r="AF7" t="s">
        <v>33</v>
      </c>
      <c r="AG7" t="s">
        <v>33</v>
      </c>
      <c r="AH7" t="s">
        <v>33</v>
      </c>
      <c r="AI7" t="s">
        <v>33</v>
      </c>
    </row>
    <row r="8" spans="1:35" x14ac:dyDescent="0.25">
      <c r="A8" s="5">
        <v>7</v>
      </c>
      <c r="B8" s="5">
        <v>211</v>
      </c>
      <c r="C8" s="5">
        <v>2</v>
      </c>
      <c r="D8" s="5">
        <v>11.9</v>
      </c>
      <c r="E8" s="15">
        <v>0</v>
      </c>
      <c r="F8" s="15" t="str">
        <f t="shared" si="10"/>
        <v>No</v>
      </c>
      <c r="G8" s="6">
        <v>43256</v>
      </c>
      <c r="H8" s="7">
        <v>0.33124999999999999</v>
      </c>
      <c r="I8" s="5">
        <v>21.6</v>
      </c>
      <c r="J8" s="6">
        <f t="shared" si="0"/>
        <v>43257</v>
      </c>
      <c r="K8" s="7">
        <v>0.33402777777777781</v>
      </c>
      <c r="L8" s="5">
        <v>20.399999999999999</v>
      </c>
      <c r="M8" s="8">
        <f t="shared" si="1"/>
        <v>4.0000000000000657</v>
      </c>
      <c r="N8" s="8">
        <f t="shared" si="2"/>
        <v>4.0000000000000657</v>
      </c>
      <c r="O8" s="11">
        <f t="shared" si="3"/>
        <v>21</v>
      </c>
      <c r="P8" s="12">
        <f t="shared" si="11"/>
        <v>441</v>
      </c>
      <c r="Q8" s="5">
        <f t="shared" si="4"/>
        <v>-1.2000000000000028</v>
      </c>
      <c r="R8">
        <v>15.051145938712359</v>
      </c>
      <c r="S8">
        <f t="shared" si="5"/>
        <v>6.6440123833225617E-2</v>
      </c>
      <c r="T8">
        <v>9.1899390163277667E-2</v>
      </c>
      <c r="U8">
        <f t="shared" si="6"/>
        <v>-1.0366873705464472</v>
      </c>
      <c r="V8">
        <v>1.5210491627884613</v>
      </c>
      <c r="W8">
        <f t="shared" si="7"/>
        <v>0.18214325138546938</v>
      </c>
      <c r="X8">
        <v>1.4291497726251836</v>
      </c>
      <c r="Y8">
        <f t="shared" si="8"/>
        <v>0.15507774454759007</v>
      </c>
      <c r="Z8">
        <v>9.8988314027047792</v>
      </c>
      <c r="AA8">
        <v>0.35194386964520419</v>
      </c>
      <c r="AB8">
        <f t="shared" si="9"/>
        <v>0.59324857323486602</v>
      </c>
      <c r="AC8" t="s">
        <v>33</v>
      </c>
      <c r="AD8" t="s">
        <v>33</v>
      </c>
      <c r="AE8" t="s">
        <v>33</v>
      </c>
      <c r="AF8" t="s">
        <v>33</v>
      </c>
      <c r="AG8" t="s">
        <v>33</v>
      </c>
      <c r="AH8" t="s">
        <v>33</v>
      </c>
      <c r="AI8" t="s">
        <v>33</v>
      </c>
    </row>
    <row r="9" spans="1:35" x14ac:dyDescent="0.25">
      <c r="A9" s="5">
        <v>8</v>
      </c>
      <c r="B9" s="5">
        <v>211</v>
      </c>
      <c r="C9" s="5">
        <v>3</v>
      </c>
      <c r="D9" s="5">
        <v>12.3</v>
      </c>
      <c r="E9" s="15">
        <v>1</v>
      </c>
      <c r="F9" s="15" t="str">
        <f t="shared" si="10"/>
        <v>Yes</v>
      </c>
      <c r="G9" s="6">
        <v>43256</v>
      </c>
      <c r="H9" s="7">
        <v>0.33402777777777781</v>
      </c>
      <c r="I9" s="5">
        <v>23.3</v>
      </c>
      <c r="J9" s="6">
        <f t="shared" si="0"/>
        <v>43257</v>
      </c>
      <c r="K9" s="7">
        <v>0.33958333333333335</v>
      </c>
      <c r="L9" s="5">
        <v>21</v>
      </c>
      <c r="M9" s="8">
        <f t="shared" si="1"/>
        <v>7.9999999999999716</v>
      </c>
      <c r="N9" s="8">
        <f t="shared" si="2"/>
        <v>7.9999999999999716</v>
      </c>
      <c r="O9" s="11">
        <f t="shared" si="3"/>
        <v>22.15</v>
      </c>
      <c r="P9" s="12">
        <f t="shared" si="11"/>
        <v>490.62249999999995</v>
      </c>
      <c r="Q9" s="5">
        <f t="shared" si="4"/>
        <v>-2.3000000000000007</v>
      </c>
      <c r="R9">
        <v>12.88927252859175</v>
      </c>
      <c r="S9">
        <f t="shared" si="5"/>
        <v>7.7583897600251722E-2</v>
      </c>
      <c r="T9">
        <v>0.25529944867427595</v>
      </c>
      <c r="U9">
        <f t="shared" si="6"/>
        <v>-0.59295012306483785</v>
      </c>
      <c r="V9">
        <v>1.6029067847017364</v>
      </c>
      <c r="W9">
        <f t="shared" si="7"/>
        <v>0.20490826716589705</v>
      </c>
      <c r="X9">
        <v>1.3476073360274605</v>
      </c>
      <c r="Y9">
        <f t="shared" si="8"/>
        <v>0.12956336650288885</v>
      </c>
      <c r="Z9">
        <v>18.613775070582239</v>
      </c>
      <c r="AA9">
        <v>0.58630967295872949</v>
      </c>
      <c r="AB9">
        <f t="shared" si="9"/>
        <v>0.76570860838750499</v>
      </c>
      <c r="AC9" t="s">
        <v>33</v>
      </c>
      <c r="AD9" t="s">
        <v>33</v>
      </c>
      <c r="AE9" t="s">
        <v>33</v>
      </c>
      <c r="AF9" t="s">
        <v>33</v>
      </c>
      <c r="AG9" t="s">
        <v>33</v>
      </c>
      <c r="AH9" t="s">
        <v>33</v>
      </c>
      <c r="AI9" t="s">
        <v>33</v>
      </c>
    </row>
    <row r="10" spans="1:35" x14ac:dyDescent="0.25">
      <c r="A10" s="5">
        <v>9</v>
      </c>
      <c r="B10" s="5">
        <v>230</v>
      </c>
      <c r="C10" s="5">
        <v>1</v>
      </c>
      <c r="D10" s="5">
        <v>12.5</v>
      </c>
      <c r="E10" s="15" t="s">
        <v>39</v>
      </c>
      <c r="F10" s="15" t="s">
        <v>39</v>
      </c>
      <c r="G10" s="6" t="s">
        <v>39</v>
      </c>
      <c r="H10" s="7" t="s">
        <v>39</v>
      </c>
      <c r="I10" s="5">
        <v>15.9</v>
      </c>
      <c r="J10" s="6" t="s">
        <v>39</v>
      </c>
      <c r="K10" s="7" t="s">
        <v>39</v>
      </c>
      <c r="L10" s="5" t="s">
        <v>39</v>
      </c>
      <c r="M10" s="8" t="e">
        <f t="shared" si="1"/>
        <v>#VALUE!</v>
      </c>
      <c r="N10" s="8" t="e">
        <f t="shared" si="2"/>
        <v>#VALUE!</v>
      </c>
      <c r="O10" s="11">
        <f t="shared" si="3"/>
        <v>15.9</v>
      </c>
      <c r="P10" s="12">
        <f t="shared" si="11"/>
        <v>252.81</v>
      </c>
      <c r="Q10" s="5" t="e">
        <f t="shared" si="4"/>
        <v>#VALUE!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f t="shared" si="12"/>
        <v>0</v>
      </c>
      <c r="AI10" t="s">
        <v>37</v>
      </c>
    </row>
    <row r="11" spans="1:35" x14ac:dyDescent="0.25">
      <c r="A11" s="5">
        <v>10</v>
      </c>
      <c r="B11" s="5">
        <v>230</v>
      </c>
      <c r="C11" s="5">
        <v>2</v>
      </c>
      <c r="D11" s="5">
        <v>12.6</v>
      </c>
      <c r="E11" s="15" t="s">
        <v>39</v>
      </c>
      <c r="F11" s="15" t="s">
        <v>39</v>
      </c>
      <c r="G11" s="6" t="s">
        <v>39</v>
      </c>
      <c r="H11" s="7" t="s">
        <v>39</v>
      </c>
      <c r="I11" s="5">
        <v>14.1</v>
      </c>
      <c r="J11" s="6" t="s">
        <v>39</v>
      </c>
      <c r="K11" s="7" t="s">
        <v>39</v>
      </c>
      <c r="L11" s="5" t="s">
        <v>39</v>
      </c>
      <c r="M11" s="8" t="e">
        <f t="shared" si="1"/>
        <v>#VALUE!</v>
      </c>
      <c r="N11" s="8" t="e">
        <f t="shared" si="2"/>
        <v>#VALUE!</v>
      </c>
      <c r="O11" s="11">
        <f t="shared" si="3"/>
        <v>14.1</v>
      </c>
      <c r="P11" s="12">
        <f t="shared" si="11"/>
        <v>198.81</v>
      </c>
      <c r="Q11" s="5" t="e">
        <f t="shared" si="4"/>
        <v>#VALUE!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13</v>
      </c>
      <c r="X11" t="s">
        <v>13</v>
      </c>
      <c r="Y11" t="s">
        <v>13</v>
      </c>
      <c r="Z11" t="s">
        <v>13</v>
      </c>
      <c r="AA11" t="s">
        <v>13</v>
      </c>
      <c r="AB11" t="s">
        <v>13</v>
      </c>
      <c r="AC11">
        <v>0</v>
      </c>
      <c r="AD11">
        <v>0</v>
      </c>
      <c r="AE11">
        <v>0</v>
      </c>
      <c r="AF11">
        <v>0</v>
      </c>
      <c r="AG11">
        <v>0</v>
      </c>
      <c r="AH11">
        <f t="shared" si="12"/>
        <v>0</v>
      </c>
      <c r="AI11" t="s">
        <v>37</v>
      </c>
    </row>
    <row r="12" spans="1:35" x14ac:dyDescent="0.25">
      <c r="A12" s="5">
        <v>11</v>
      </c>
      <c r="B12" s="5">
        <v>231</v>
      </c>
      <c r="C12" s="5">
        <v>1</v>
      </c>
      <c r="D12" s="5">
        <v>12</v>
      </c>
      <c r="E12" s="15">
        <v>0.01</v>
      </c>
      <c r="F12" s="15" t="str">
        <f t="shared" si="10"/>
        <v>Yes</v>
      </c>
      <c r="G12" s="6">
        <v>43276</v>
      </c>
      <c r="H12" s="7">
        <v>0.44305555555555554</v>
      </c>
      <c r="I12" s="5">
        <v>22.5</v>
      </c>
      <c r="J12" s="6">
        <f t="shared" ref="J12:J43" si="13">G12+1</f>
        <v>43277</v>
      </c>
      <c r="K12" s="7">
        <v>0.44236111111111115</v>
      </c>
      <c r="L12" s="5">
        <v>21.1</v>
      </c>
      <c r="M12" s="8">
        <f t="shared" si="1"/>
        <v>0.99999999999991651</v>
      </c>
      <c r="N12" s="8">
        <f t="shared" si="2"/>
        <v>-0.99999999999991651</v>
      </c>
      <c r="O12" s="11">
        <f t="shared" si="3"/>
        <v>21.8</v>
      </c>
      <c r="P12" s="12">
        <f t="shared" si="11"/>
        <v>475.24</v>
      </c>
      <c r="Q12" s="5">
        <f t="shared" si="4"/>
        <v>-1.3999999999999986</v>
      </c>
      <c r="R12">
        <v>11.217496685379743</v>
      </c>
      <c r="S12">
        <f t="shared" ref="S12:S21" si="14">1/R12</f>
        <v>8.9146449341352962E-2</v>
      </c>
      <c r="T12">
        <v>4.274682558725932E-2</v>
      </c>
      <c r="U12">
        <f t="shared" ref="U12:U21" si="15">LOG(T12)</f>
        <v>-1.3690961307866709</v>
      </c>
      <c r="V12">
        <v>0.76964758959222479</v>
      </c>
      <c r="W12">
        <f t="shared" ref="W12:W21" si="16">LOG(V12)</f>
        <v>-0.11370808642462572</v>
      </c>
      <c r="X12">
        <v>0.72690076400496551</v>
      </c>
      <c r="Y12">
        <f t="shared" ref="Y12:Y21" si="17">LOG(X12)</f>
        <v>-0.13852487467981542</v>
      </c>
      <c r="Z12">
        <v>11.452051949506423</v>
      </c>
      <c r="AA12">
        <v>0.23546769995239231</v>
      </c>
      <c r="AB12">
        <f t="shared" ref="AB12:AB21" si="18">AA12^0.5</f>
        <v>0.48525014163047114</v>
      </c>
      <c r="AC12">
        <v>0</v>
      </c>
      <c r="AD12">
        <v>0</v>
      </c>
      <c r="AE12">
        <v>1</v>
      </c>
      <c r="AF12">
        <v>0</v>
      </c>
      <c r="AG12">
        <v>1</v>
      </c>
      <c r="AH12">
        <f t="shared" si="12"/>
        <v>1</v>
      </c>
      <c r="AI12" t="s">
        <v>36</v>
      </c>
    </row>
    <row r="13" spans="1:35" x14ac:dyDescent="0.25">
      <c r="A13" s="5">
        <v>12</v>
      </c>
      <c r="B13" s="5">
        <v>231</v>
      </c>
      <c r="C13" s="5">
        <v>2</v>
      </c>
      <c r="D13" s="5">
        <v>12.3</v>
      </c>
      <c r="E13" s="15">
        <v>1</v>
      </c>
      <c r="F13" s="15" t="str">
        <f t="shared" si="10"/>
        <v>Yes</v>
      </c>
      <c r="G13" s="6">
        <v>43276</v>
      </c>
      <c r="H13" s="7">
        <v>0.4465277777777778</v>
      </c>
      <c r="I13" s="5">
        <v>22.8</v>
      </c>
      <c r="J13" s="6">
        <f t="shared" si="13"/>
        <v>43277</v>
      </c>
      <c r="K13" s="7">
        <v>0.4465277777777778</v>
      </c>
      <c r="L13" s="5">
        <v>22.1</v>
      </c>
      <c r="M13" s="8">
        <f t="shared" si="1"/>
        <v>0</v>
      </c>
      <c r="N13" s="8">
        <f t="shared" si="2"/>
        <v>0</v>
      </c>
      <c r="O13" s="11">
        <f t="shared" si="3"/>
        <v>22.450000000000003</v>
      </c>
      <c r="P13" s="12">
        <f t="shared" si="11"/>
        <v>504.00250000000011</v>
      </c>
      <c r="Q13" s="5">
        <f t="shared" si="4"/>
        <v>-0.69999999999999929</v>
      </c>
      <c r="R13">
        <v>11.015588491106033</v>
      </c>
      <c r="S13">
        <f t="shared" si="14"/>
        <v>9.0780442716010878E-2</v>
      </c>
      <c r="T13">
        <v>8.5099671857726072E-2</v>
      </c>
      <c r="U13">
        <f t="shared" si="15"/>
        <v>-1.0700721145411889</v>
      </c>
      <c r="V13">
        <v>1.1427310413992324</v>
      </c>
      <c r="W13">
        <f t="shared" si="16"/>
        <v>5.794402481238746E-2</v>
      </c>
      <c r="X13">
        <v>1.0576313695415063</v>
      </c>
      <c r="Y13">
        <f t="shared" si="17"/>
        <v>2.433432358704014E-2</v>
      </c>
      <c r="Z13">
        <v>16.797890233975782</v>
      </c>
      <c r="AA13">
        <v>0.28102781945460154</v>
      </c>
      <c r="AB13">
        <f t="shared" si="18"/>
        <v>0.53012057067671081</v>
      </c>
      <c r="AC13">
        <v>0</v>
      </c>
      <c r="AD13">
        <v>0</v>
      </c>
      <c r="AE13">
        <v>1</v>
      </c>
      <c r="AF13">
        <v>0</v>
      </c>
      <c r="AG13">
        <v>1</v>
      </c>
      <c r="AH13">
        <f t="shared" si="12"/>
        <v>1</v>
      </c>
      <c r="AI13" t="s">
        <v>36</v>
      </c>
    </row>
    <row r="14" spans="1:35" x14ac:dyDescent="0.25">
      <c r="A14" s="5">
        <v>13</v>
      </c>
      <c r="B14" s="5">
        <v>231</v>
      </c>
      <c r="C14" s="5">
        <v>3</v>
      </c>
      <c r="D14" s="5">
        <v>12.6</v>
      </c>
      <c r="E14" s="15">
        <v>0</v>
      </c>
      <c r="F14" s="15" t="str">
        <f t="shared" si="10"/>
        <v>No</v>
      </c>
      <c r="G14" s="6">
        <v>43276</v>
      </c>
      <c r="H14" s="7">
        <v>0.44861111111111113</v>
      </c>
      <c r="I14" s="5">
        <v>21.9</v>
      </c>
      <c r="J14" s="6">
        <f t="shared" si="13"/>
        <v>43277</v>
      </c>
      <c r="K14" s="7">
        <v>0.4513888888888889</v>
      </c>
      <c r="L14" s="5">
        <v>21.4</v>
      </c>
      <c r="M14" s="8">
        <f t="shared" si="1"/>
        <v>3.9999999999999858</v>
      </c>
      <c r="N14" s="8">
        <f t="shared" si="2"/>
        <v>3.9999999999999858</v>
      </c>
      <c r="O14" s="11">
        <f t="shared" si="3"/>
        <v>21.65</v>
      </c>
      <c r="P14" s="12">
        <f t="shared" si="11"/>
        <v>468.72249999999991</v>
      </c>
      <c r="Q14" s="5">
        <f t="shared" si="4"/>
        <v>-0.5</v>
      </c>
      <c r="R14">
        <v>10.792047467896342</v>
      </c>
      <c r="S14">
        <f t="shared" si="14"/>
        <v>9.2660822978656396E-2</v>
      </c>
      <c r="T14">
        <v>5.3778268472798318E-2</v>
      </c>
      <c r="U14">
        <f t="shared" si="15"/>
        <v>-1.2693931850955171</v>
      </c>
      <c r="V14">
        <v>0.87059488485540681</v>
      </c>
      <c r="W14">
        <f t="shared" si="16"/>
        <v>-6.0183888850567482E-2</v>
      </c>
      <c r="X14">
        <v>0.8168166163826085</v>
      </c>
      <c r="Y14">
        <f t="shared" si="17"/>
        <v>-8.78754360412803E-2</v>
      </c>
      <c r="Z14">
        <v>9.4923803121053751</v>
      </c>
      <c r="AA14">
        <v>0.32928916995320823</v>
      </c>
      <c r="AB14">
        <f t="shared" si="18"/>
        <v>0.57383723297918565</v>
      </c>
      <c r="AC14">
        <v>0</v>
      </c>
      <c r="AD14">
        <v>0</v>
      </c>
      <c r="AE14">
        <v>1</v>
      </c>
      <c r="AF14">
        <v>0</v>
      </c>
      <c r="AG14">
        <v>1</v>
      </c>
      <c r="AH14">
        <f t="shared" si="12"/>
        <v>1</v>
      </c>
      <c r="AI14" t="s">
        <v>36</v>
      </c>
    </row>
    <row r="15" spans="1:35" x14ac:dyDescent="0.25">
      <c r="A15" s="5">
        <v>14</v>
      </c>
      <c r="B15" s="5">
        <v>231</v>
      </c>
      <c r="C15" s="5">
        <v>4</v>
      </c>
      <c r="D15" s="5">
        <v>12.4</v>
      </c>
      <c r="E15" s="15">
        <v>1</v>
      </c>
      <c r="F15" s="15" t="str">
        <f t="shared" si="10"/>
        <v>Yes</v>
      </c>
      <c r="G15" s="6">
        <v>43276</v>
      </c>
      <c r="H15" s="7">
        <v>0.45208333333333334</v>
      </c>
      <c r="I15" s="5">
        <v>22.1</v>
      </c>
      <c r="J15" s="6">
        <f t="shared" si="13"/>
        <v>43277</v>
      </c>
      <c r="K15" s="7">
        <v>0.4548611111111111</v>
      </c>
      <c r="L15" s="5">
        <v>19.7</v>
      </c>
      <c r="M15" s="8">
        <f t="shared" si="1"/>
        <v>3.9999999999999858</v>
      </c>
      <c r="N15" s="8">
        <f t="shared" si="2"/>
        <v>3.9999999999999858</v>
      </c>
      <c r="O15" s="11">
        <f t="shared" si="3"/>
        <v>20.9</v>
      </c>
      <c r="P15" s="12">
        <f t="shared" si="11"/>
        <v>436.80999999999995</v>
      </c>
      <c r="Q15" s="5">
        <f t="shared" si="4"/>
        <v>-2.4000000000000021</v>
      </c>
      <c r="R15">
        <v>10.806469712027909</v>
      </c>
      <c r="S15">
        <f t="shared" si="14"/>
        <v>9.2537158447496645E-2</v>
      </c>
      <c r="T15">
        <v>9.1206362275684405E-2</v>
      </c>
      <c r="U15">
        <f t="shared" si="15"/>
        <v>-1.0399748655658041</v>
      </c>
      <c r="V15">
        <v>0.68154451664153792</v>
      </c>
      <c r="W15">
        <f t="shared" si="16"/>
        <v>-0.16650577196377778</v>
      </c>
      <c r="X15">
        <v>0.59033815436585346</v>
      </c>
      <c r="Y15">
        <f t="shared" si="17"/>
        <v>-0.22889914682274773</v>
      </c>
      <c r="Z15">
        <v>17.167175187184078</v>
      </c>
      <c r="AA15">
        <v>0.47663427550846776</v>
      </c>
      <c r="AB15">
        <f t="shared" si="18"/>
        <v>0.69038704761059055</v>
      </c>
      <c r="AC15">
        <v>0</v>
      </c>
      <c r="AD15">
        <v>0</v>
      </c>
      <c r="AE15">
        <v>1</v>
      </c>
      <c r="AF15">
        <v>0</v>
      </c>
      <c r="AG15">
        <v>1</v>
      </c>
      <c r="AH15">
        <f t="shared" si="12"/>
        <v>1</v>
      </c>
      <c r="AI15" t="s">
        <v>36</v>
      </c>
    </row>
    <row r="16" spans="1:35" x14ac:dyDescent="0.25">
      <c r="A16" s="5">
        <v>15</v>
      </c>
      <c r="B16" s="5">
        <v>231</v>
      </c>
      <c r="C16" s="5">
        <v>5</v>
      </c>
      <c r="D16" s="5">
        <v>12.9</v>
      </c>
      <c r="E16" s="15">
        <v>0.1</v>
      </c>
      <c r="F16" s="15" t="str">
        <f t="shared" si="10"/>
        <v>Yes</v>
      </c>
      <c r="G16" s="6">
        <v>43276</v>
      </c>
      <c r="H16" s="7">
        <v>0.45416666666666666</v>
      </c>
      <c r="I16" s="5">
        <v>23.1</v>
      </c>
      <c r="J16" s="6">
        <f t="shared" si="13"/>
        <v>43277</v>
      </c>
      <c r="K16" s="7">
        <v>0.45902777777777781</v>
      </c>
      <c r="L16" s="5">
        <v>23</v>
      </c>
      <c r="M16" s="8">
        <f t="shared" si="1"/>
        <v>7.0000000000000551</v>
      </c>
      <c r="N16" s="8">
        <f t="shared" si="2"/>
        <v>7.0000000000000551</v>
      </c>
      <c r="O16" s="11">
        <f t="shared" si="3"/>
        <v>23.05</v>
      </c>
      <c r="P16" s="12">
        <f t="shared" si="11"/>
        <v>531.30250000000001</v>
      </c>
      <c r="Q16" s="5">
        <f>L16-I16</f>
        <v>-0.10000000000000142</v>
      </c>
      <c r="R16">
        <v>9.8618288392513982</v>
      </c>
      <c r="S16">
        <f t="shared" si="14"/>
        <v>0.10140107035926908</v>
      </c>
      <c r="T16">
        <v>7.288629102180938E-2</v>
      </c>
      <c r="U16">
        <f t="shared" si="15"/>
        <v>-1.1373541492328643</v>
      </c>
      <c r="V16">
        <v>0.71726741088720058</v>
      </c>
      <c r="W16">
        <f t="shared" si="16"/>
        <v>-0.14431890092725852</v>
      </c>
      <c r="X16">
        <v>0.64438111986539126</v>
      </c>
      <c r="Y16">
        <f t="shared" si="17"/>
        <v>-0.1908571927382304</v>
      </c>
      <c r="Z16">
        <v>14.618758341867702</v>
      </c>
      <c r="AA16">
        <v>0.55062578173048493</v>
      </c>
      <c r="AB16">
        <f t="shared" si="18"/>
        <v>0.74204163072598894</v>
      </c>
      <c r="AC16">
        <v>0</v>
      </c>
      <c r="AD16">
        <v>0</v>
      </c>
      <c r="AE16">
        <v>1</v>
      </c>
      <c r="AF16">
        <v>0</v>
      </c>
      <c r="AG16">
        <v>1</v>
      </c>
      <c r="AH16">
        <f t="shared" si="12"/>
        <v>1</v>
      </c>
      <c r="AI16" t="s">
        <v>36</v>
      </c>
    </row>
    <row r="17" spans="1:35" x14ac:dyDescent="0.25">
      <c r="A17" s="5">
        <v>16</v>
      </c>
      <c r="B17" s="5">
        <v>233</v>
      </c>
      <c r="C17" s="5">
        <v>1</v>
      </c>
      <c r="D17" s="5">
        <v>13</v>
      </c>
      <c r="E17" s="15">
        <v>0</v>
      </c>
      <c r="F17" s="15" t="str">
        <f t="shared" si="10"/>
        <v>No</v>
      </c>
      <c r="G17" s="6">
        <v>43278</v>
      </c>
      <c r="H17" s="7">
        <v>0.35069444444444442</v>
      </c>
      <c r="I17" s="5">
        <v>25.1</v>
      </c>
      <c r="J17" s="6">
        <f t="shared" si="13"/>
        <v>43279</v>
      </c>
      <c r="K17" s="7">
        <v>0.33888888888888885</v>
      </c>
      <c r="L17" s="5">
        <v>23.4</v>
      </c>
      <c r="M17" s="8">
        <f t="shared" si="1"/>
        <v>17.000000000000021</v>
      </c>
      <c r="N17" s="8">
        <f t="shared" si="2"/>
        <v>-17.000000000000021</v>
      </c>
      <c r="O17" s="11">
        <f t="shared" si="3"/>
        <v>24.25</v>
      </c>
      <c r="P17" s="12">
        <f t="shared" si="11"/>
        <v>588.0625</v>
      </c>
      <c r="Q17" s="5">
        <f t="shared" si="4"/>
        <v>-1.7000000000000028</v>
      </c>
      <c r="R17">
        <v>12.868815700852871</v>
      </c>
      <c r="S17">
        <f t="shared" si="14"/>
        <v>7.7707228329777528E-2</v>
      </c>
      <c r="T17">
        <v>4.4913722837292044E-2</v>
      </c>
      <c r="U17">
        <f t="shared" si="15"/>
        <v>-1.3476209453673984</v>
      </c>
      <c r="V17">
        <v>1.1569800304368516</v>
      </c>
      <c r="W17">
        <f t="shared" si="16"/>
        <v>6.3325863060715484E-2</v>
      </c>
      <c r="X17">
        <v>1.1120663075995596</v>
      </c>
      <c r="Y17">
        <f t="shared" si="17"/>
        <v>4.6130683078826673E-2</v>
      </c>
      <c r="Z17">
        <v>13.518640486759722</v>
      </c>
      <c r="AA17">
        <v>0.3486748077248718</v>
      </c>
      <c r="AB17">
        <f t="shared" si="18"/>
        <v>0.59048692426240212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f t="shared" si="12"/>
        <v>0</v>
      </c>
      <c r="AI17" t="s">
        <v>37</v>
      </c>
    </row>
    <row r="18" spans="1:35" x14ac:dyDescent="0.25">
      <c r="A18" s="5">
        <v>17</v>
      </c>
      <c r="B18" s="5">
        <v>233</v>
      </c>
      <c r="C18" s="5">
        <v>2</v>
      </c>
      <c r="D18" s="5">
        <v>12.9</v>
      </c>
      <c r="E18" s="15">
        <v>0.01</v>
      </c>
      <c r="F18" s="15" t="str">
        <f t="shared" si="10"/>
        <v>Yes</v>
      </c>
      <c r="G18" s="6">
        <v>43278</v>
      </c>
      <c r="H18" s="7">
        <v>0.35416666666666669</v>
      </c>
      <c r="I18" s="5">
        <v>22.2</v>
      </c>
      <c r="J18" s="6">
        <f t="shared" si="13"/>
        <v>43279</v>
      </c>
      <c r="K18" s="7">
        <v>0.34166666666666662</v>
      </c>
      <c r="L18" s="5">
        <v>21.6</v>
      </c>
      <c r="M18" s="8">
        <f t="shared" si="1"/>
        <v>18.000000000000096</v>
      </c>
      <c r="N18" s="8">
        <f t="shared" si="2"/>
        <v>-18.000000000000096</v>
      </c>
      <c r="O18" s="11">
        <f t="shared" si="3"/>
        <v>21.9</v>
      </c>
      <c r="P18" s="12">
        <f t="shared" si="11"/>
        <v>479.60999999999996</v>
      </c>
      <c r="Q18" s="5">
        <f t="shared" si="4"/>
        <v>-0.59999999999999787</v>
      </c>
      <c r="R18">
        <v>12.674118628644944</v>
      </c>
      <c r="S18">
        <f t="shared" si="14"/>
        <v>7.8900949983211191E-2</v>
      </c>
      <c r="T18">
        <v>9.593411407719514E-2</v>
      </c>
      <c r="U18">
        <f t="shared" si="15"/>
        <v>-1.0180269306711482</v>
      </c>
      <c r="V18">
        <v>1.7199165956615114</v>
      </c>
      <c r="W18">
        <f t="shared" si="16"/>
        <v>0.23550738706904867</v>
      </c>
      <c r="X18">
        <v>1.6239824815843162</v>
      </c>
      <c r="Y18">
        <f t="shared" si="17"/>
        <v>0.21058134005768189</v>
      </c>
      <c r="Z18">
        <v>12.357327177208711</v>
      </c>
      <c r="AA18">
        <v>0.40352394212782033</v>
      </c>
      <c r="AB18">
        <f t="shared" si="18"/>
        <v>0.63523534389060909</v>
      </c>
      <c r="AC18">
        <v>0</v>
      </c>
      <c r="AD18">
        <v>0</v>
      </c>
      <c r="AE18">
        <v>0</v>
      </c>
      <c r="AF18">
        <v>0</v>
      </c>
      <c r="AG18">
        <v>0</v>
      </c>
      <c r="AH18">
        <f t="shared" si="12"/>
        <v>0</v>
      </c>
      <c r="AI18" t="s">
        <v>37</v>
      </c>
    </row>
    <row r="19" spans="1:35" x14ac:dyDescent="0.25">
      <c r="A19" s="5">
        <v>18</v>
      </c>
      <c r="B19" s="5">
        <v>233</v>
      </c>
      <c r="C19" s="5">
        <v>3</v>
      </c>
      <c r="D19" s="5">
        <v>13.3</v>
      </c>
      <c r="E19" s="15">
        <v>1</v>
      </c>
      <c r="F19" s="15" t="str">
        <f t="shared" si="10"/>
        <v>Yes</v>
      </c>
      <c r="G19" s="6">
        <v>43278</v>
      </c>
      <c r="H19" s="7">
        <v>0.35694444444444445</v>
      </c>
      <c r="I19" s="5">
        <v>25.1</v>
      </c>
      <c r="J19" s="6">
        <f t="shared" si="13"/>
        <v>43279</v>
      </c>
      <c r="K19" s="7">
        <v>0.34513888888888888</v>
      </c>
      <c r="L19" s="5">
        <v>23.2</v>
      </c>
      <c r="M19" s="8">
        <f t="shared" si="1"/>
        <v>17.000000000000021</v>
      </c>
      <c r="N19" s="8">
        <f t="shared" si="2"/>
        <v>-17.000000000000021</v>
      </c>
      <c r="O19" s="11">
        <f t="shared" si="3"/>
        <v>24.15</v>
      </c>
      <c r="P19" s="12">
        <f t="shared" si="11"/>
        <v>583.22249999999997</v>
      </c>
      <c r="Q19" s="5">
        <f t="shared" si="4"/>
        <v>-1.9000000000000021</v>
      </c>
      <c r="R19">
        <v>12.003495559015871</v>
      </c>
      <c r="S19">
        <f t="shared" si="14"/>
        <v>8.3309065687027825E-2</v>
      </c>
      <c r="T19">
        <v>0.10775353761166657</v>
      </c>
      <c r="U19">
        <f t="shared" si="15"/>
        <v>-0.96756846279130737</v>
      </c>
      <c r="V19">
        <v>1.2751866615859331</v>
      </c>
      <c r="W19">
        <f t="shared" si="16"/>
        <v>0.10557376136859707</v>
      </c>
      <c r="X19">
        <v>1.1674331239742666</v>
      </c>
      <c r="Y19">
        <f t="shared" si="17"/>
        <v>6.7232011532953523E-2</v>
      </c>
      <c r="Z19">
        <v>18.704103840709649</v>
      </c>
      <c r="AA19">
        <v>0.42892707712059147</v>
      </c>
      <c r="AB19">
        <f t="shared" si="18"/>
        <v>0.65492524544454034</v>
      </c>
      <c r="AC19">
        <v>0</v>
      </c>
      <c r="AD19">
        <v>0</v>
      </c>
      <c r="AE19">
        <v>0</v>
      </c>
      <c r="AF19">
        <v>0</v>
      </c>
      <c r="AG19">
        <v>0</v>
      </c>
      <c r="AH19">
        <f t="shared" si="12"/>
        <v>0</v>
      </c>
      <c r="AI19" t="s">
        <v>37</v>
      </c>
    </row>
    <row r="20" spans="1:35" x14ac:dyDescent="0.25">
      <c r="A20" s="5">
        <v>19</v>
      </c>
      <c r="B20" s="5">
        <v>233</v>
      </c>
      <c r="C20" s="5">
        <v>4</v>
      </c>
      <c r="D20" s="5">
        <v>13.9</v>
      </c>
      <c r="E20" s="15">
        <v>0.1</v>
      </c>
      <c r="F20" s="15" t="str">
        <f t="shared" si="10"/>
        <v>Yes</v>
      </c>
      <c r="G20" s="6">
        <v>43278</v>
      </c>
      <c r="H20" s="7">
        <v>0.35972222222222222</v>
      </c>
      <c r="I20" s="5">
        <v>23</v>
      </c>
      <c r="J20" s="6">
        <f t="shared" si="13"/>
        <v>43279</v>
      </c>
      <c r="K20" s="7">
        <v>0.34722222222222227</v>
      </c>
      <c r="L20" s="5">
        <v>21.1</v>
      </c>
      <c r="M20" s="8">
        <f t="shared" si="1"/>
        <v>17.999999999999936</v>
      </c>
      <c r="N20" s="8">
        <f t="shared" si="2"/>
        <v>-17.999999999999936</v>
      </c>
      <c r="O20" s="11">
        <f t="shared" si="3"/>
        <v>22.05</v>
      </c>
      <c r="P20" s="12">
        <f t="shared" si="11"/>
        <v>486.20250000000004</v>
      </c>
      <c r="Q20" s="5">
        <f t="shared" si="4"/>
        <v>-1.8999999999999986</v>
      </c>
      <c r="R20">
        <v>9.6599211822390565</v>
      </c>
      <c r="S20">
        <f t="shared" si="14"/>
        <v>0.10352051338044269</v>
      </c>
      <c r="T20">
        <v>0.12508864222743746</v>
      </c>
      <c r="U20">
        <f t="shared" si="15"/>
        <v>-0.90278212149666204</v>
      </c>
      <c r="V20">
        <v>0.99723047521759467</v>
      </c>
      <c r="W20">
        <f t="shared" si="16"/>
        <v>-1.2044579895628886E-3</v>
      </c>
      <c r="X20">
        <v>0.87214183299015724</v>
      </c>
      <c r="Y20">
        <f t="shared" si="17"/>
        <v>-5.941288172334596E-2</v>
      </c>
      <c r="Z20">
        <v>16.029777665465392</v>
      </c>
      <c r="AA20">
        <v>0.29841380197769368</v>
      </c>
      <c r="AB20">
        <f t="shared" si="18"/>
        <v>0.54627264436148881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f t="shared" si="12"/>
        <v>0</v>
      </c>
      <c r="AI20" t="s">
        <v>37</v>
      </c>
    </row>
    <row r="21" spans="1:35" x14ac:dyDescent="0.25">
      <c r="A21" s="5">
        <v>20</v>
      </c>
      <c r="B21" s="5">
        <v>233</v>
      </c>
      <c r="C21" s="5">
        <v>5</v>
      </c>
      <c r="D21" s="5">
        <v>13.8</v>
      </c>
      <c r="E21" s="15">
        <v>0.01</v>
      </c>
      <c r="F21" s="15" t="str">
        <f t="shared" si="10"/>
        <v>Yes</v>
      </c>
      <c r="G21" s="6">
        <v>43278</v>
      </c>
      <c r="H21" s="7">
        <v>0.36319444444444443</v>
      </c>
      <c r="I21" s="5">
        <v>26.4</v>
      </c>
      <c r="J21" s="6">
        <f t="shared" si="13"/>
        <v>43279</v>
      </c>
      <c r="K21" s="7">
        <v>0.35000000000000003</v>
      </c>
      <c r="L21" s="5">
        <v>26.2</v>
      </c>
      <c r="M21" s="8">
        <f t="shared" si="1"/>
        <v>18.999999999999932</v>
      </c>
      <c r="N21" s="8">
        <f t="shared" si="2"/>
        <v>-18.999999999999932</v>
      </c>
      <c r="O21" s="11">
        <f t="shared" si="3"/>
        <v>26.299999999999997</v>
      </c>
      <c r="P21" s="12">
        <f t="shared" si="11"/>
        <v>691.68999999999983</v>
      </c>
      <c r="Q21" s="5">
        <f t="shared" si="4"/>
        <v>-0.19999999999999929</v>
      </c>
      <c r="R21">
        <v>10.186323959597946</v>
      </c>
      <c r="S21">
        <f t="shared" si="14"/>
        <v>9.8170842000146835E-2</v>
      </c>
      <c r="T21">
        <v>7.0916401776295671E-2</v>
      </c>
      <c r="U21">
        <f t="shared" si="15"/>
        <v>-1.1492533081577436</v>
      </c>
      <c r="V21">
        <v>1.338604818608248</v>
      </c>
      <c r="W21">
        <f t="shared" si="16"/>
        <v>0.12665238401068021</v>
      </c>
      <c r="X21">
        <v>1.2676884168319522</v>
      </c>
      <c r="Y21">
        <f t="shared" si="17"/>
        <v>0.10301252209533543</v>
      </c>
      <c r="Z21">
        <v>13.748651812002809</v>
      </c>
      <c r="AA21">
        <v>0.26287686818297673</v>
      </c>
      <c r="AB21">
        <f t="shared" si="18"/>
        <v>0.51271519207351046</v>
      </c>
      <c r="AC21">
        <v>0</v>
      </c>
      <c r="AD21">
        <v>0</v>
      </c>
      <c r="AE21">
        <v>0</v>
      </c>
      <c r="AF21">
        <v>0</v>
      </c>
      <c r="AG21">
        <v>0</v>
      </c>
      <c r="AH21">
        <f t="shared" si="12"/>
        <v>0</v>
      </c>
      <c r="AI21" t="s">
        <v>37</v>
      </c>
    </row>
    <row r="22" spans="1:35" x14ac:dyDescent="0.25">
      <c r="A22" s="5">
        <v>21</v>
      </c>
      <c r="B22" s="5">
        <v>233</v>
      </c>
      <c r="C22" s="5">
        <v>6</v>
      </c>
      <c r="D22" s="5">
        <v>12.6</v>
      </c>
      <c r="E22" s="15" t="s">
        <v>39</v>
      </c>
      <c r="F22" s="15" t="str">
        <f t="shared" si="10"/>
        <v>Yes</v>
      </c>
      <c r="G22" s="6">
        <v>43278</v>
      </c>
      <c r="H22" s="7" t="s">
        <v>39</v>
      </c>
      <c r="I22" s="5">
        <v>11.2</v>
      </c>
      <c r="J22" s="6">
        <f t="shared" si="13"/>
        <v>43279</v>
      </c>
      <c r="K22" s="7" t="s">
        <v>39</v>
      </c>
      <c r="L22" s="5">
        <v>11.3</v>
      </c>
      <c r="M22" s="8" t="e">
        <f t="shared" si="1"/>
        <v>#VALUE!</v>
      </c>
      <c r="N22" s="8" t="e">
        <f t="shared" si="2"/>
        <v>#VALUE!</v>
      </c>
      <c r="O22" s="11">
        <f t="shared" si="3"/>
        <v>11.25</v>
      </c>
      <c r="P22" s="12">
        <f t="shared" si="11"/>
        <v>126.5625</v>
      </c>
      <c r="Q22" s="5">
        <f t="shared" si="4"/>
        <v>0.10000000000000142</v>
      </c>
      <c r="R22" t="s">
        <v>13</v>
      </c>
      <c r="S22" t="s">
        <v>13</v>
      </c>
      <c r="T22" t="s">
        <v>13</v>
      </c>
      <c r="U22" t="s">
        <v>13</v>
      </c>
      <c r="V22" t="s">
        <v>13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t="s">
        <v>13</v>
      </c>
      <c r="AC22">
        <v>0</v>
      </c>
      <c r="AD22">
        <v>0</v>
      </c>
      <c r="AE22">
        <v>0</v>
      </c>
      <c r="AF22">
        <v>0</v>
      </c>
      <c r="AG22">
        <v>0</v>
      </c>
      <c r="AH22">
        <f t="shared" si="12"/>
        <v>0</v>
      </c>
      <c r="AI22" t="s">
        <v>37</v>
      </c>
    </row>
    <row r="23" spans="1:35" x14ac:dyDescent="0.25">
      <c r="A23" s="5">
        <v>22</v>
      </c>
      <c r="B23" s="5">
        <v>234</v>
      </c>
      <c r="C23" s="5">
        <v>1</v>
      </c>
      <c r="D23" s="5">
        <v>11.4</v>
      </c>
      <c r="E23" s="15">
        <v>0</v>
      </c>
      <c r="F23" s="15" t="str">
        <f t="shared" si="10"/>
        <v>No</v>
      </c>
      <c r="G23" s="6">
        <v>43262</v>
      </c>
      <c r="H23" s="7">
        <v>0.36388888888888887</v>
      </c>
      <c r="I23" s="5">
        <v>20.5</v>
      </c>
      <c r="J23" s="6">
        <f t="shared" si="13"/>
        <v>43263</v>
      </c>
      <c r="K23" s="7">
        <v>0.3666666666666667</v>
      </c>
      <c r="L23" s="5">
        <v>20.399999999999999</v>
      </c>
      <c r="M23" s="8">
        <f t="shared" si="1"/>
        <v>4.0000000000000657</v>
      </c>
      <c r="N23" s="8">
        <f t="shared" si="2"/>
        <v>4.0000000000000657</v>
      </c>
      <c r="O23" s="11">
        <f t="shared" si="3"/>
        <v>20.45</v>
      </c>
      <c r="P23" s="12">
        <f t="shared" si="11"/>
        <v>418.20249999999999</v>
      </c>
      <c r="Q23" s="5">
        <f t="shared" si="4"/>
        <v>-0.10000000000000142</v>
      </c>
      <c r="R23">
        <v>11.696780477988721</v>
      </c>
      <c r="S23">
        <f>1/R23</f>
        <v>8.5493610988239349E-2</v>
      </c>
      <c r="T23">
        <v>0.11124662937300561</v>
      </c>
      <c r="U23">
        <f>LOG(T23)</f>
        <v>-0.95371313870101082</v>
      </c>
      <c r="V23">
        <v>1.2132475818931339</v>
      </c>
      <c r="W23">
        <f>LOG(V23)</f>
        <v>8.3949434401899573E-2</v>
      </c>
      <c r="X23">
        <v>1.1020009525201282</v>
      </c>
      <c r="Y23">
        <f>LOG(X23)</f>
        <v>4.2181969900572776E-2</v>
      </c>
      <c r="Z23">
        <v>10.524164595338119</v>
      </c>
      <c r="AA23">
        <v>0.63261261889980436</v>
      </c>
      <c r="AB23">
        <f>AA23^0.5</f>
        <v>0.79536948577362732</v>
      </c>
      <c r="AC23" t="s">
        <v>33</v>
      </c>
      <c r="AD23" t="s">
        <v>33</v>
      </c>
      <c r="AE23" t="s">
        <v>33</v>
      </c>
      <c r="AF23" t="s">
        <v>33</v>
      </c>
      <c r="AG23" t="s">
        <v>33</v>
      </c>
      <c r="AH23" t="s">
        <v>33</v>
      </c>
      <c r="AI23" t="s">
        <v>33</v>
      </c>
    </row>
    <row r="24" spans="1:35" x14ac:dyDescent="0.25">
      <c r="A24" s="5">
        <v>23</v>
      </c>
      <c r="B24" s="5">
        <v>234</v>
      </c>
      <c r="C24" s="5">
        <v>2</v>
      </c>
      <c r="D24" s="5">
        <v>12.4</v>
      </c>
      <c r="E24" s="15">
        <v>1</v>
      </c>
      <c r="F24" s="15" t="str">
        <f t="shared" si="10"/>
        <v>Yes</v>
      </c>
      <c r="G24" s="6">
        <v>43262</v>
      </c>
      <c r="H24" s="7">
        <v>0.3666666666666667</v>
      </c>
      <c r="I24" s="5">
        <v>21.3</v>
      </c>
      <c r="J24" s="6">
        <f t="shared" si="13"/>
        <v>43263</v>
      </c>
      <c r="K24" s="7">
        <v>0.36874999999999997</v>
      </c>
      <c r="L24" s="5">
        <v>19.3</v>
      </c>
      <c r="M24" s="8">
        <f t="shared" si="1"/>
        <v>2.9999999999999094</v>
      </c>
      <c r="N24" s="8">
        <f t="shared" si="2"/>
        <v>2.9999999999999094</v>
      </c>
      <c r="O24" s="11">
        <f t="shared" si="3"/>
        <v>20.3</v>
      </c>
      <c r="P24" s="12">
        <f t="shared" si="11"/>
        <v>412.09000000000003</v>
      </c>
      <c r="Q24" s="5">
        <f t="shared" si="4"/>
        <v>-2</v>
      </c>
      <c r="R24">
        <v>9.8965013835236419</v>
      </c>
      <c r="S24">
        <f>1/R24</f>
        <v>0.10104581015517938</v>
      </c>
      <c r="T24">
        <v>7.6547781722044447E-2</v>
      </c>
      <c r="U24">
        <f>LOG(T24)</f>
        <v>-1.1160673902019613</v>
      </c>
      <c r="V24">
        <v>0.93175746615214217</v>
      </c>
      <c r="W24">
        <f>LOG(V24)</f>
        <v>-3.0697118568021008E-2</v>
      </c>
      <c r="X24">
        <v>0.85520968443009771</v>
      </c>
      <c r="Y24">
        <f>LOG(X24)</f>
        <v>-6.7927389802625152E-2</v>
      </c>
      <c r="Z24">
        <v>20.730867499843576</v>
      </c>
      <c r="AA24">
        <v>0.60251793750407956</v>
      </c>
      <c r="AB24">
        <f>AA24^0.5</f>
        <v>0.77622028928911635</v>
      </c>
      <c r="AC24" t="s">
        <v>33</v>
      </c>
      <c r="AD24" t="s">
        <v>33</v>
      </c>
      <c r="AE24" t="s">
        <v>33</v>
      </c>
      <c r="AF24" t="s">
        <v>33</v>
      </c>
      <c r="AG24" t="s">
        <v>33</v>
      </c>
      <c r="AH24" t="s">
        <v>33</v>
      </c>
      <c r="AI24" t="s">
        <v>33</v>
      </c>
    </row>
    <row r="25" spans="1:35" x14ac:dyDescent="0.25">
      <c r="A25" s="5">
        <v>24</v>
      </c>
      <c r="B25" s="5">
        <v>234</v>
      </c>
      <c r="C25" s="5">
        <v>3</v>
      </c>
      <c r="D25" s="5">
        <v>12.7</v>
      </c>
      <c r="E25" s="15">
        <v>0.01</v>
      </c>
      <c r="F25" s="15" t="str">
        <f t="shared" si="10"/>
        <v>Yes</v>
      </c>
      <c r="G25" s="6">
        <v>43262</v>
      </c>
      <c r="H25" s="7">
        <v>0.36944444444444446</v>
      </c>
      <c r="I25" s="5">
        <v>22.7</v>
      </c>
      <c r="J25" s="6">
        <f t="shared" si="13"/>
        <v>43263</v>
      </c>
      <c r="K25" s="7">
        <v>0.37222222222222223</v>
      </c>
      <c r="L25" s="5">
        <v>22.6</v>
      </c>
      <c r="M25" s="8">
        <f t="shared" si="1"/>
        <v>3.9999999999999858</v>
      </c>
      <c r="N25" s="8">
        <f t="shared" si="2"/>
        <v>3.9999999999999858</v>
      </c>
      <c r="O25" s="11">
        <f t="shared" si="3"/>
        <v>22.65</v>
      </c>
      <c r="P25" s="12">
        <f t="shared" si="11"/>
        <v>513.02249999999992</v>
      </c>
      <c r="Q25" s="5">
        <f t="shared" si="4"/>
        <v>-9.9999999999997868E-2</v>
      </c>
      <c r="R25">
        <v>11.796795951391758</v>
      </c>
      <c r="S25">
        <f>1/R25</f>
        <v>8.4768779939948219E-2</v>
      </c>
      <c r="T25">
        <v>7.5285999461393471E-2</v>
      </c>
      <c r="U25">
        <f>LOG(T25)</f>
        <v>-1.123285779735439</v>
      </c>
      <c r="V25">
        <v>1.3174490418826901</v>
      </c>
      <c r="W25">
        <f>LOG(V25)</f>
        <v>0.11973382596644093</v>
      </c>
      <c r="X25">
        <v>1.2421630424212966</v>
      </c>
      <c r="Y25">
        <f>LOG(X25)</f>
        <v>9.4178603712249162E-2</v>
      </c>
      <c r="Z25">
        <v>14.128908090217868</v>
      </c>
      <c r="AA25">
        <v>0.46394835957183</v>
      </c>
      <c r="AB25">
        <f>AA25^0.5</f>
        <v>0.68113754820287953</v>
      </c>
      <c r="AC25" t="s">
        <v>33</v>
      </c>
      <c r="AD25" t="s">
        <v>33</v>
      </c>
      <c r="AE25" t="s">
        <v>33</v>
      </c>
      <c r="AF25" t="s">
        <v>33</v>
      </c>
      <c r="AG25" t="s">
        <v>33</v>
      </c>
      <c r="AH25" t="s">
        <v>33</v>
      </c>
      <c r="AI25" t="s">
        <v>33</v>
      </c>
    </row>
    <row r="26" spans="1:35" x14ac:dyDescent="0.25">
      <c r="A26" s="5">
        <v>25</v>
      </c>
      <c r="B26" s="5">
        <v>234</v>
      </c>
      <c r="C26" s="5">
        <v>4</v>
      </c>
      <c r="D26" s="5">
        <v>12.4</v>
      </c>
      <c r="E26" s="15">
        <v>0.1</v>
      </c>
      <c r="F26" s="15" t="str">
        <f t="shared" si="10"/>
        <v>Yes</v>
      </c>
      <c r="G26" s="6">
        <v>43262</v>
      </c>
      <c r="H26" s="7">
        <v>0.37222222222222223</v>
      </c>
      <c r="I26" s="5">
        <v>22.2</v>
      </c>
      <c r="J26" s="6">
        <f t="shared" si="13"/>
        <v>43263</v>
      </c>
      <c r="K26" s="7">
        <v>0.3756944444444445</v>
      </c>
      <c r="L26" s="5">
        <v>21.7</v>
      </c>
      <c r="M26" s="8">
        <f t="shared" si="1"/>
        <v>5.0000000000000622</v>
      </c>
      <c r="N26" s="8">
        <f t="shared" si="2"/>
        <v>5.0000000000000622</v>
      </c>
      <c r="O26" s="11">
        <f t="shared" si="3"/>
        <v>21.95</v>
      </c>
      <c r="P26" s="12">
        <f t="shared" si="11"/>
        <v>481.80249999999995</v>
      </c>
      <c r="Q26" s="5">
        <f t="shared" si="4"/>
        <v>-0.5</v>
      </c>
      <c r="R26">
        <v>10.781253956894577</v>
      </c>
      <c r="S26">
        <f>1/R26</f>
        <v>9.2753589146325893E-2</v>
      </c>
      <c r="T26">
        <v>0.11902759125517316</v>
      </c>
      <c r="U26">
        <f>LOG(T26)</f>
        <v>-0.92435235507022917</v>
      </c>
      <c r="V26">
        <v>1.0296942649096925</v>
      </c>
      <c r="W26">
        <f>LOG(V26)</f>
        <v>1.2708293857636195E-2</v>
      </c>
      <c r="X26">
        <v>0.91066667365451937</v>
      </c>
      <c r="Y26">
        <f>LOG(X26)</f>
        <v>-4.0640556377679354E-2</v>
      </c>
      <c r="Z26">
        <v>20.162382853494204</v>
      </c>
      <c r="AA26">
        <v>0.3981851874144931</v>
      </c>
      <c r="AB26">
        <f>AA26^0.5</f>
        <v>0.6310191656475207</v>
      </c>
      <c r="AC26" t="s">
        <v>33</v>
      </c>
      <c r="AD26" t="s">
        <v>33</v>
      </c>
      <c r="AE26" t="s">
        <v>33</v>
      </c>
      <c r="AF26" t="s">
        <v>33</v>
      </c>
      <c r="AG26" t="s">
        <v>33</v>
      </c>
      <c r="AH26" t="s">
        <v>33</v>
      </c>
      <c r="AI26" t="s">
        <v>33</v>
      </c>
    </row>
    <row r="27" spans="1:35" x14ac:dyDescent="0.25">
      <c r="A27" s="5">
        <v>26</v>
      </c>
      <c r="B27" s="5">
        <v>234</v>
      </c>
      <c r="C27" s="5">
        <v>5</v>
      </c>
      <c r="D27" s="5">
        <v>12.2</v>
      </c>
      <c r="E27" s="15">
        <v>0.01</v>
      </c>
      <c r="F27" s="15" t="str">
        <f t="shared" si="10"/>
        <v>Yes</v>
      </c>
      <c r="G27" s="6">
        <v>43262</v>
      </c>
      <c r="H27" s="7">
        <v>0.375</v>
      </c>
      <c r="I27" s="5">
        <v>20.6</v>
      </c>
      <c r="J27" s="6">
        <f t="shared" si="13"/>
        <v>43263</v>
      </c>
      <c r="K27" s="7">
        <v>0.37777777777777777</v>
      </c>
      <c r="L27" s="5">
        <v>20.3</v>
      </c>
      <c r="M27" s="8">
        <f t="shared" si="1"/>
        <v>3.9999999999999858</v>
      </c>
      <c r="N27" s="8">
        <f t="shared" si="2"/>
        <v>3.9999999999999858</v>
      </c>
      <c r="O27" s="11">
        <f t="shared" si="3"/>
        <v>20.450000000000003</v>
      </c>
      <c r="P27" s="12">
        <f t="shared" si="11"/>
        <v>418.2025000000001</v>
      </c>
      <c r="Q27" s="5">
        <f t="shared" si="4"/>
        <v>-0.30000000000000071</v>
      </c>
      <c r="R27">
        <v>10.196547803732752</v>
      </c>
      <c r="S27">
        <f>1/R27</f>
        <v>9.807240835314085E-2</v>
      </c>
      <c r="T27">
        <v>9.0637607902626705E-2</v>
      </c>
      <c r="U27">
        <f>LOG(T27)</f>
        <v>-1.0426915648436685</v>
      </c>
      <c r="V27">
        <v>0.88853158992486225</v>
      </c>
      <c r="W27">
        <f>LOG(V27)</f>
        <v>-5.1327127131423449E-2</v>
      </c>
      <c r="X27">
        <v>0.79789398202223549</v>
      </c>
      <c r="Y27">
        <f>LOG(X27)</f>
        <v>-9.8054810505799991E-2</v>
      </c>
      <c r="Z27">
        <v>13.322754544634519</v>
      </c>
      <c r="AA27">
        <v>0.25528621870744894</v>
      </c>
      <c r="AB27">
        <f>AA27^0.5</f>
        <v>0.50525856618908394</v>
      </c>
      <c r="AC27" t="s">
        <v>33</v>
      </c>
      <c r="AD27" t="s">
        <v>33</v>
      </c>
      <c r="AE27" t="s">
        <v>33</v>
      </c>
      <c r="AF27" t="s">
        <v>33</v>
      </c>
      <c r="AG27" t="s">
        <v>33</v>
      </c>
      <c r="AH27" t="s">
        <v>33</v>
      </c>
      <c r="AI27" t="s">
        <v>33</v>
      </c>
    </row>
    <row r="28" spans="1:35" x14ac:dyDescent="0.25">
      <c r="A28" s="5">
        <v>27</v>
      </c>
      <c r="B28" s="5">
        <v>236</v>
      </c>
      <c r="C28" s="5">
        <v>1</v>
      </c>
      <c r="D28" s="5">
        <v>12.5</v>
      </c>
      <c r="E28" s="15">
        <v>0</v>
      </c>
      <c r="F28" s="15" t="str">
        <f t="shared" si="10"/>
        <v>No</v>
      </c>
      <c r="G28" s="6">
        <v>43267</v>
      </c>
      <c r="H28" s="7">
        <v>0.35625000000000001</v>
      </c>
      <c r="I28" s="5">
        <v>22.5</v>
      </c>
      <c r="J28" s="6">
        <f t="shared" si="13"/>
        <v>43268</v>
      </c>
      <c r="K28" s="7" t="s">
        <v>39</v>
      </c>
      <c r="L28" s="5" t="s">
        <v>39</v>
      </c>
      <c r="M28" s="8" t="e">
        <f t="shared" si="1"/>
        <v>#VALUE!</v>
      </c>
      <c r="N28" s="8" t="e">
        <f t="shared" si="2"/>
        <v>#VALUE!</v>
      </c>
      <c r="O28" s="11">
        <f t="shared" si="3"/>
        <v>22.5</v>
      </c>
      <c r="P28" s="12">
        <f t="shared" si="11"/>
        <v>506.25</v>
      </c>
      <c r="Q28" s="5" t="e">
        <f t="shared" si="4"/>
        <v>#VALUE!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13</v>
      </c>
      <c r="AC28">
        <v>0</v>
      </c>
      <c r="AD28">
        <v>0</v>
      </c>
      <c r="AE28">
        <v>1</v>
      </c>
      <c r="AF28">
        <v>0</v>
      </c>
      <c r="AG28">
        <v>1</v>
      </c>
      <c r="AH28">
        <f t="shared" si="12"/>
        <v>1</v>
      </c>
      <c r="AI28" t="s">
        <v>36</v>
      </c>
    </row>
    <row r="29" spans="1:35" x14ac:dyDescent="0.25">
      <c r="A29" s="5">
        <v>28</v>
      </c>
      <c r="B29" s="5">
        <v>238</v>
      </c>
      <c r="C29" s="5">
        <v>1</v>
      </c>
      <c r="D29" s="5">
        <v>12.5</v>
      </c>
      <c r="E29" s="15">
        <v>0.01</v>
      </c>
      <c r="F29" s="15" t="str">
        <f t="shared" si="10"/>
        <v>Yes</v>
      </c>
      <c r="G29" s="6">
        <v>43259</v>
      </c>
      <c r="H29" s="7">
        <v>0.34375</v>
      </c>
      <c r="I29" s="5">
        <v>21.5</v>
      </c>
      <c r="J29" s="6">
        <f t="shared" si="13"/>
        <v>43260</v>
      </c>
      <c r="K29" s="7">
        <v>0.34583333333333338</v>
      </c>
      <c r="L29" s="5">
        <v>20.6</v>
      </c>
      <c r="M29" s="8">
        <f t="shared" si="1"/>
        <v>3.0000000000000693</v>
      </c>
      <c r="N29" s="8">
        <f t="shared" si="2"/>
        <v>3.0000000000000693</v>
      </c>
      <c r="O29" s="11">
        <f t="shared" si="3"/>
        <v>21.05</v>
      </c>
      <c r="P29" s="12">
        <f t="shared" si="11"/>
        <v>443.10250000000002</v>
      </c>
      <c r="Q29" s="5">
        <f t="shared" si="4"/>
        <v>-0.89999999999999858</v>
      </c>
      <c r="R29">
        <v>17.859273970651625</v>
      </c>
      <c r="S29">
        <f t="shared" ref="S29:S72" si="19">1/R29</f>
        <v>5.5993317625526819E-2</v>
      </c>
      <c r="T29">
        <v>0.16424124929614561</v>
      </c>
      <c r="U29">
        <f t="shared" ref="U29:U72" si="20">LOG(T29)</f>
        <v>-0.78451776017692632</v>
      </c>
      <c r="V29">
        <v>2.0944704755793269</v>
      </c>
      <c r="W29">
        <f t="shared" ref="W29:W72" si="21">LOG(V29)</f>
        <v>0.32107424276677604</v>
      </c>
      <c r="X29">
        <v>1.9302292262831813</v>
      </c>
      <c r="Y29">
        <f t="shared" ref="Y29:Y72" si="22">LOG(X29)</f>
        <v>0.28560888714170013</v>
      </c>
      <c r="Z29">
        <v>14.476163053294103</v>
      </c>
      <c r="AA29">
        <v>0.28476024735728733</v>
      </c>
      <c r="AB29">
        <f t="shared" ref="AB29:AB34" si="23">AA29^0.5</f>
        <v>0.53362931643350264</v>
      </c>
      <c r="AC29">
        <v>0</v>
      </c>
      <c r="AD29">
        <v>0</v>
      </c>
      <c r="AE29">
        <v>0</v>
      </c>
      <c r="AF29">
        <v>0</v>
      </c>
      <c r="AG29">
        <v>0</v>
      </c>
      <c r="AH29">
        <f t="shared" si="12"/>
        <v>0</v>
      </c>
      <c r="AI29" t="s">
        <v>37</v>
      </c>
    </row>
    <row r="30" spans="1:35" x14ac:dyDescent="0.25">
      <c r="A30" s="5">
        <v>29</v>
      </c>
      <c r="B30" s="5">
        <v>238</v>
      </c>
      <c r="C30" s="5">
        <v>2</v>
      </c>
      <c r="D30" s="5">
        <v>12.9</v>
      </c>
      <c r="E30" s="15">
        <v>0</v>
      </c>
      <c r="F30" s="15" t="str">
        <f t="shared" si="10"/>
        <v>No</v>
      </c>
      <c r="G30" s="6">
        <v>43259</v>
      </c>
      <c r="H30" s="7">
        <v>0.34583333333333338</v>
      </c>
      <c r="I30" s="5">
        <v>23.8</v>
      </c>
      <c r="J30" s="6">
        <f t="shared" si="13"/>
        <v>43260</v>
      </c>
      <c r="K30" s="7">
        <v>0.34930555555555554</v>
      </c>
      <c r="L30" s="5">
        <v>22.6</v>
      </c>
      <c r="M30" s="8">
        <f t="shared" si="1"/>
        <v>4.9999999999999023</v>
      </c>
      <c r="N30" s="8">
        <f t="shared" si="2"/>
        <v>4.9999999999999023</v>
      </c>
      <c r="O30" s="11">
        <f t="shared" si="3"/>
        <v>23.200000000000003</v>
      </c>
      <c r="P30" s="12">
        <f t="shared" si="11"/>
        <v>538.24000000000012</v>
      </c>
      <c r="Q30" s="5">
        <f t="shared" si="4"/>
        <v>-1.1999999999999993</v>
      </c>
      <c r="R30">
        <v>18.590156232196094</v>
      </c>
      <c r="S30">
        <f t="shared" si="19"/>
        <v>5.379190941214957E-2</v>
      </c>
      <c r="T30">
        <v>0.17643842558817149</v>
      </c>
      <c r="U30">
        <f t="shared" si="20"/>
        <v>-0.75340682621339927</v>
      </c>
      <c r="V30">
        <v>2.1504343428026744</v>
      </c>
      <c r="W30">
        <f t="shared" si="21"/>
        <v>0.33252618718595095</v>
      </c>
      <c r="X30">
        <v>1.973995917214503</v>
      </c>
      <c r="Y30">
        <f t="shared" si="22"/>
        <v>0.29534625008992704</v>
      </c>
      <c r="Z30">
        <v>13.18714040259619</v>
      </c>
      <c r="AA30">
        <v>0.31297137165027294</v>
      </c>
      <c r="AB30">
        <f t="shared" si="23"/>
        <v>0.55943844312870827</v>
      </c>
      <c r="AC30">
        <v>0</v>
      </c>
      <c r="AD30">
        <v>0</v>
      </c>
      <c r="AE30">
        <v>0</v>
      </c>
      <c r="AF30">
        <v>0</v>
      </c>
      <c r="AG30">
        <v>0</v>
      </c>
      <c r="AH30">
        <f t="shared" si="12"/>
        <v>0</v>
      </c>
      <c r="AI30" t="s">
        <v>37</v>
      </c>
    </row>
    <row r="31" spans="1:35" x14ac:dyDescent="0.25">
      <c r="A31" s="5">
        <v>30</v>
      </c>
      <c r="B31" s="5">
        <v>238</v>
      </c>
      <c r="C31" s="5">
        <v>3</v>
      </c>
      <c r="D31" s="5">
        <v>12.5</v>
      </c>
      <c r="E31" s="15">
        <v>0.1</v>
      </c>
      <c r="F31" s="15" t="str">
        <f t="shared" si="10"/>
        <v>Yes</v>
      </c>
      <c r="G31" s="6">
        <v>43259</v>
      </c>
      <c r="H31" s="7">
        <v>0.34791666666666665</v>
      </c>
      <c r="I31" s="5">
        <v>22.7</v>
      </c>
      <c r="J31" s="6">
        <f t="shared" si="13"/>
        <v>43260</v>
      </c>
      <c r="K31" s="7">
        <v>0.35347222222222219</v>
      </c>
      <c r="L31" s="5">
        <v>21.7</v>
      </c>
      <c r="M31" s="8">
        <f t="shared" si="1"/>
        <v>7.9999999999999716</v>
      </c>
      <c r="N31" s="8">
        <f t="shared" si="2"/>
        <v>7.9999999999999716</v>
      </c>
      <c r="O31" s="11">
        <f t="shared" si="3"/>
        <v>22.2</v>
      </c>
      <c r="P31" s="12">
        <f t="shared" si="11"/>
        <v>492.84</v>
      </c>
      <c r="Q31" s="5">
        <f t="shared" si="4"/>
        <v>-1</v>
      </c>
      <c r="R31">
        <v>16.636007399114966</v>
      </c>
      <c r="S31">
        <f t="shared" si="19"/>
        <v>6.0110576775362572E-2</v>
      </c>
      <c r="T31">
        <v>0.1825370059000444</v>
      </c>
      <c r="U31">
        <f t="shared" si="20"/>
        <v>-0.73864907735004848</v>
      </c>
      <c r="V31">
        <v>2.4110423581592846</v>
      </c>
      <c r="W31">
        <f t="shared" si="21"/>
        <v>0.38220484030414237</v>
      </c>
      <c r="X31">
        <v>2.2285053522592402</v>
      </c>
      <c r="Y31">
        <f t="shared" si="22"/>
        <v>0.3480136814797955</v>
      </c>
      <c r="Z31">
        <v>20.485666477472677</v>
      </c>
      <c r="AA31">
        <v>0.56875818360443742</v>
      </c>
      <c r="AB31">
        <f t="shared" si="23"/>
        <v>0.75416058210731052</v>
      </c>
      <c r="AC31">
        <v>0</v>
      </c>
      <c r="AD31">
        <v>0</v>
      </c>
      <c r="AE31">
        <v>0</v>
      </c>
      <c r="AF31">
        <v>0</v>
      </c>
      <c r="AG31">
        <v>0</v>
      </c>
      <c r="AH31">
        <f t="shared" si="12"/>
        <v>0</v>
      </c>
      <c r="AI31" t="s">
        <v>37</v>
      </c>
    </row>
    <row r="32" spans="1:35" x14ac:dyDescent="0.25">
      <c r="A32" s="5">
        <v>31</v>
      </c>
      <c r="B32" s="5">
        <v>238</v>
      </c>
      <c r="C32" s="5">
        <v>4</v>
      </c>
      <c r="D32" s="5">
        <v>12.4</v>
      </c>
      <c r="E32" s="15">
        <v>1</v>
      </c>
      <c r="F32" s="15" t="str">
        <f t="shared" si="10"/>
        <v>Yes</v>
      </c>
      <c r="G32" s="6">
        <v>43259</v>
      </c>
      <c r="H32" s="7">
        <v>0.35069444444444442</v>
      </c>
      <c r="I32" s="5">
        <v>23.6</v>
      </c>
      <c r="J32" s="6">
        <f t="shared" si="13"/>
        <v>43260</v>
      </c>
      <c r="K32" s="7">
        <v>0.35555555555555557</v>
      </c>
      <c r="L32" s="5">
        <v>21.3</v>
      </c>
      <c r="M32" s="8">
        <f t="shared" si="1"/>
        <v>7.0000000000000551</v>
      </c>
      <c r="N32" s="8">
        <f t="shared" si="2"/>
        <v>7.0000000000000551</v>
      </c>
      <c r="O32" s="11">
        <f t="shared" si="3"/>
        <v>22.450000000000003</v>
      </c>
      <c r="P32" s="12">
        <f t="shared" si="11"/>
        <v>504.00250000000011</v>
      </c>
      <c r="Q32" s="5">
        <f t="shared" si="4"/>
        <v>-2.3000000000000007</v>
      </c>
      <c r="R32">
        <v>16.651394659581779</v>
      </c>
      <c r="S32">
        <f t="shared" si="19"/>
        <v>6.0055029650298151E-2</v>
      </c>
      <c r="T32">
        <v>0.11187751266919106</v>
      </c>
      <c r="U32">
        <f t="shared" si="20"/>
        <v>-0.95125719769962658</v>
      </c>
      <c r="V32">
        <v>1.7273638416124439</v>
      </c>
      <c r="W32">
        <f t="shared" si="21"/>
        <v>0.23738382440115707</v>
      </c>
      <c r="X32">
        <v>1.6154863289432528</v>
      </c>
      <c r="Y32">
        <f t="shared" si="22"/>
        <v>0.20830328715116883</v>
      </c>
      <c r="Z32">
        <v>14.986429490859539</v>
      </c>
      <c r="AA32">
        <v>0.39054297010359235</v>
      </c>
      <c r="AB32">
        <f t="shared" si="23"/>
        <v>0.62493437263731333</v>
      </c>
      <c r="AC32">
        <v>0</v>
      </c>
      <c r="AD32">
        <v>0</v>
      </c>
      <c r="AE32">
        <v>0</v>
      </c>
      <c r="AF32">
        <v>0</v>
      </c>
      <c r="AG32">
        <v>0</v>
      </c>
      <c r="AH32">
        <f t="shared" si="12"/>
        <v>0</v>
      </c>
      <c r="AI32" t="s">
        <v>37</v>
      </c>
    </row>
    <row r="33" spans="1:35" x14ac:dyDescent="0.25">
      <c r="A33" s="5">
        <v>32</v>
      </c>
      <c r="B33" s="5">
        <v>238</v>
      </c>
      <c r="C33" s="5">
        <v>5</v>
      </c>
      <c r="D33" s="5">
        <v>13.1</v>
      </c>
      <c r="E33" s="15">
        <v>0.1</v>
      </c>
      <c r="F33" s="15" t="str">
        <f t="shared" si="10"/>
        <v>Yes</v>
      </c>
      <c r="G33" s="6">
        <v>43259</v>
      </c>
      <c r="H33" s="7">
        <v>0.3527777777777778</v>
      </c>
      <c r="I33" s="5">
        <v>24.8</v>
      </c>
      <c r="J33" s="6">
        <f t="shared" si="13"/>
        <v>43260</v>
      </c>
      <c r="K33" s="7">
        <v>0.35833333333333334</v>
      </c>
      <c r="L33" s="5">
        <v>23.7</v>
      </c>
      <c r="M33" s="8">
        <f t="shared" si="1"/>
        <v>7.9999999999999716</v>
      </c>
      <c r="N33" s="8">
        <f t="shared" si="2"/>
        <v>7.9999999999999716</v>
      </c>
      <c r="O33" s="11">
        <f t="shared" si="3"/>
        <v>24.25</v>
      </c>
      <c r="P33" s="12">
        <f t="shared" si="11"/>
        <v>588.0625</v>
      </c>
      <c r="Q33" s="5">
        <f t="shared" si="4"/>
        <v>-1.1000000000000014</v>
      </c>
      <c r="R33">
        <v>14.628003154399991</v>
      </c>
      <c r="S33">
        <f t="shared" si="19"/>
        <v>6.8362030650725394E-2</v>
      </c>
      <c r="T33">
        <v>5.9724075697058357E-2</v>
      </c>
      <c r="U33">
        <f t="shared" si="20"/>
        <v>-1.223850562763072</v>
      </c>
      <c r="V33">
        <v>1.8810557768279035</v>
      </c>
      <c r="W33">
        <f t="shared" si="21"/>
        <v>0.27440167338633631</v>
      </c>
      <c r="X33">
        <v>1.8213317011308452</v>
      </c>
      <c r="Y33">
        <f t="shared" si="22"/>
        <v>0.26038904675715291</v>
      </c>
      <c r="Z33">
        <v>16.013126867853156</v>
      </c>
      <c r="AA33">
        <v>0.34091707191116871</v>
      </c>
      <c r="AB33">
        <f t="shared" si="23"/>
        <v>0.58388104260300211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f t="shared" si="12"/>
        <v>0</v>
      </c>
      <c r="AI33" t="s">
        <v>37</v>
      </c>
    </row>
    <row r="34" spans="1:35" x14ac:dyDescent="0.25">
      <c r="A34" s="5">
        <v>33</v>
      </c>
      <c r="B34" s="5">
        <v>239</v>
      </c>
      <c r="C34" s="5">
        <v>1</v>
      </c>
      <c r="D34" s="5">
        <v>12.9</v>
      </c>
      <c r="E34" s="15">
        <v>0.01</v>
      </c>
      <c r="F34" s="15" t="str">
        <f t="shared" si="10"/>
        <v>Yes</v>
      </c>
      <c r="G34" s="6">
        <v>43260</v>
      </c>
      <c r="H34" s="7">
        <v>0.36527777777777781</v>
      </c>
      <c r="I34" s="5">
        <v>24.9</v>
      </c>
      <c r="J34" s="6">
        <f t="shared" si="13"/>
        <v>43261</v>
      </c>
      <c r="K34" s="7">
        <v>0.36527777777777781</v>
      </c>
      <c r="L34" s="5">
        <v>23.5</v>
      </c>
      <c r="M34" s="8">
        <f t="shared" ref="M34:M65" si="24">ABS(K34-H34)*1440</f>
        <v>0</v>
      </c>
      <c r="N34" s="8">
        <f t="shared" ref="N34:N65" si="25">IFERROR((K34-H34)*1440,-1*M34)</f>
        <v>0</v>
      </c>
      <c r="O34" s="11">
        <f t="shared" ref="O34:O65" si="26">AVERAGE(I34,L34)</f>
        <v>24.2</v>
      </c>
      <c r="P34" s="12">
        <f t="shared" si="11"/>
        <v>585.64</v>
      </c>
      <c r="Q34" s="5">
        <f t="shared" ref="Q34:Q65" si="27">L34-I34</f>
        <v>-1.3999999999999986</v>
      </c>
      <c r="R34">
        <v>11.889118367771804</v>
      </c>
      <c r="S34">
        <f t="shared" si="19"/>
        <v>8.4110526034523347E-2</v>
      </c>
      <c r="T34">
        <v>6.7715337234047754E-2</v>
      </c>
      <c r="U34">
        <f t="shared" si="20"/>
        <v>-1.1693129543321721</v>
      </c>
      <c r="V34">
        <v>1.1558219147445039</v>
      </c>
      <c r="W34">
        <f t="shared" si="21"/>
        <v>6.2890924567449269E-2</v>
      </c>
      <c r="X34">
        <v>1.0881065775104561</v>
      </c>
      <c r="Y34">
        <f t="shared" si="22"/>
        <v>3.6671435580734449E-2</v>
      </c>
      <c r="Z34">
        <v>11.151552894089143</v>
      </c>
      <c r="AA34">
        <v>0.39159359966288498</v>
      </c>
      <c r="AB34">
        <f t="shared" si="23"/>
        <v>0.62577439997405215</v>
      </c>
      <c r="AC34">
        <v>0</v>
      </c>
      <c r="AD34">
        <v>0</v>
      </c>
      <c r="AE34">
        <v>1</v>
      </c>
      <c r="AF34">
        <v>5</v>
      </c>
      <c r="AG34">
        <v>6</v>
      </c>
      <c r="AH34">
        <f t="shared" si="12"/>
        <v>6</v>
      </c>
      <c r="AI34" t="s">
        <v>36</v>
      </c>
    </row>
    <row r="35" spans="1:35" x14ac:dyDescent="0.25">
      <c r="A35" s="5">
        <v>34</v>
      </c>
      <c r="B35" s="5">
        <v>239</v>
      </c>
      <c r="C35" s="5">
        <v>2</v>
      </c>
      <c r="D35" s="5">
        <v>12.1</v>
      </c>
      <c r="E35" s="15">
        <v>0</v>
      </c>
      <c r="F35" s="15" t="str">
        <f t="shared" si="10"/>
        <v>No</v>
      </c>
      <c r="G35" s="6">
        <v>43260</v>
      </c>
      <c r="H35" s="7">
        <v>0.37013888888888885</v>
      </c>
      <c r="I35" s="5">
        <v>22.4</v>
      </c>
      <c r="J35" s="6">
        <f t="shared" si="13"/>
        <v>43261</v>
      </c>
      <c r="K35" s="7">
        <v>0.37083333333333335</v>
      </c>
      <c r="L35" s="5">
        <v>21.7</v>
      </c>
      <c r="M35" s="8">
        <f t="shared" si="24"/>
        <v>1.0000000000000764</v>
      </c>
      <c r="N35" s="8">
        <f t="shared" si="25"/>
        <v>1.0000000000000764</v>
      </c>
      <c r="O35" s="11">
        <f t="shared" si="26"/>
        <v>22.049999999999997</v>
      </c>
      <c r="P35" s="12">
        <f t="shared" si="11"/>
        <v>486.20249999999987</v>
      </c>
      <c r="Q35" s="5">
        <f t="shared" si="27"/>
        <v>-0.69999999999999929</v>
      </c>
      <c r="R35">
        <v>12.781564571376144</v>
      </c>
      <c r="S35">
        <f t="shared" si="19"/>
        <v>7.8237683220680518E-2</v>
      </c>
      <c r="T35">
        <v>0.43678499547091132</v>
      </c>
      <c r="U35">
        <f t="shared" si="20"/>
        <v>-0.35973228902152338</v>
      </c>
      <c r="V35">
        <v>1.2414383707370122</v>
      </c>
      <c r="W35">
        <f t="shared" si="21"/>
        <v>9.3925164556561538E-2</v>
      </c>
      <c r="X35">
        <v>0.80465337526610092</v>
      </c>
      <c r="Y35">
        <f t="shared" si="22"/>
        <v>-9.4391162648800292E-2</v>
      </c>
      <c r="Z35" t="s">
        <v>13</v>
      </c>
      <c r="AA35" t="s">
        <v>13</v>
      </c>
      <c r="AB35" t="s">
        <v>13</v>
      </c>
      <c r="AC35">
        <v>0</v>
      </c>
      <c r="AD35">
        <v>0</v>
      </c>
      <c r="AE35">
        <v>1</v>
      </c>
      <c r="AF35">
        <v>5</v>
      </c>
      <c r="AG35">
        <v>6</v>
      </c>
      <c r="AH35">
        <f t="shared" si="12"/>
        <v>6</v>
      </c>
      <c r="AI35" t="s">
        <v>36</v>
      </c>
    </row>
    <row r="36" spans="1:35" x14ac:dyDescent="0.25">
      <c r="A36" s="5">
        <v>35</v>
      </c>
      <c r="B36" s="5">
        <v>239</v>
      </c>
      <c r="C36" s="5">
        <v>3</v>
      </c>
      <c r="D36" s="5">
        <v>12.6</v>
      </c>
      <c r="E36" s="15">
        <v>1</v>
      </c>
      <c r="F36" s="15" t="str">
        <f t="shared" si="10"/>
        <v>Yes</v>
      </c>
      <c r="G36" s="6">
        <v>43260</v>
      </c>
      <c r="H36" s="7">
        <v>0.37222222222222223</v>
      </c>
      <c r="I36" s="5">
        <v>21.3</v>
      </c>
      <c r="J36" s="6">
        <f t="shared" si="13"/>
        <v>43261</v>
      </c>
      <c r="K36" s="7">
        <v>0.37291666666666662</v>
      </c>
      <c r="L36" s="5">
        <v>18.899999999999999</v>
      </c>
      <c r="M36" s="8">
        <f t="shared" si="24"/>
        <v>0.99999999999991651</v>
      </c>
      <c r="N36" s="8">
        <f t="shared" si="25"/>
        <v>0.99999999999991651</v>
      </c>
      <c r="O36" s="11">
        <f t="shared" si="26"/>
        <v>20.100000000000001</v>
      </c>
      <c r="P36" s="12">
        <f t="shared" si="11"/>
        <v>404.01000000000005</v>
      </c>
      <c r="Q36" s="5">
        <f t="shared" si="27"/>
        <v>-2.4000000000000021</v>
      </c>
      <c r="R36">
        <v>10.358111745792627</v>
      </c>
      <c r="S36">
        <f t="shared" si="19"/>
        <v>9.6542692774693337E-2</v>
      </c>
      <c r="T36">
        <v>9.7577386833786958E-2</v>
      </c>
      <c r="U36">
        <f t="shared" si="20"/>
        <v>-1.0106508166691597</v>
      </c>
      <c r="V36">
        <v>1.1516454946676276</v>
      </c>
      <c r="W36">
        <f t="shared" si="21"/>
        <v>6.1318812938277227E-2</v>
      </c>
      <c r="X36">
        <v>1.0540681078338405</v>
      </c>
      <c r="Y36">
        <f t="shared" si="22"/>
        <v>2.2868673400989605E-2</v>
      </c>
      <c r="Z36">
        <v>18.515146306739705</v>
      </c>
      <c r="AA36">
        <v>0.2736585188856594</v>
      </c>
      <c r="AB36">
        <f t="shared" ref="AB36:AB72" si="28">AA36^0.5</f>
        <v>0.52312380837203287</v>
      </c>
      <c r="AC36">
        <v>0</v>
      </c>
      <c r="AD36">
        <v>0</v>
      </c>
      <c r="AE36">
        <v>1</v>
      </c>
      <c r="AF36">
        <v>5</v>
      </c>
      <c r="AG36">
        <v>6</v>
      </c>
      <c r="AH36">
        <f t="shared" si="12"/>
        <v>6</v>
      </c>
      <c r="AI36" t="s">
        <v>36</v>
      </c>
    </row>
    <row r="37" spans="1:35" x14ac:dyDescent="0.25">
      <c r="A37" s="5">
        <v>36</v>
      </c>
      <c r="B37" s="5">
        <v>240</v>
      </c>
      <c r="C37" s="5">
        <v>1</v>
      </c>
      <c r="D37" s="5">
        <v>12.5</v>
      </c>
      <c r="E37" s="15">
        <v>0</v>
      </c>
      <c r="F37" s="15" t="str">
        <f t="shared" si="10"/>
        <v>No</v>
      </c>
      <c r="G37" s="6">
        <v>43279</v>
      </c>
      <c r="H37" s="7">
        <v>0.32500000000000001</v>
      </c>
      <c r="I37" s="5">
        <v>20.3</v>
      </c>
      <c r="J37" s="6">
        <f t="shared" si="13"/>
        <v>43280</v>
      </c>
      <c r="K37" s="7">
        <v>0.32569444444444445</v>
      </c>
      <c r="L37" s="5">
        <v>20.399999999999999</v>
      </c>
      <c r="M37" s="8">
        <f t="shared" si="24"/>
        <v>0.99999999999999645</v>
      </c>
      <c r="N37" s="8">
        <f t="shared" si="25"/>
        <v>0.99999999999999645</v>
      </c>
      <c r="O37" s="11">
        <f t="shared" si="26"/>
        <v>20.350000000000001</v>
      </c>
      <c r="P37" s="12">
        <f t="shared" si="11"/>
        <v>414.12250000000006</v>
      </c>
      <c r="Q37" s="5">
        <f t="shared" si="27"/>
        <v>9.9999999999997868E-2</v>
      </c>
      <c r="R37">
        <v>11.751111122065783</v>
      </c>
      <c r="S37">
        <f t="shared" si="19"/>
        <v>8.5098335775434769E-2</v>
      </c>
      <c r="T37">
        <v>6.2248834791512039E-2</v>
      </c>
      <c r="U37">
        <f t="shared" si="20"/>
        <v>-1.2058687735230336</v>
      </c>
      <c r="V37">
        <v>1.1832704666779861</v>
      </c>
      <c r="W37">
        <f t="shared" si="21"/>
        <v>7.3084025067722616E-2</v>
      </c>
      <c r="X37">
        <v>1.1210216318864741</v>
      </c>
      <c r="Y37">
        <f t="shared" si="22"/>
        <v>4.9613993075157223E-2</v>
      </c>
      <c r="Z37">
        <v>7.8379836881915006</v>
      </c>
      <c r="AA37">
        <v>0.26953520839256012</v>
      </c>
      <c r="AB37">
        <f t="shared" si="28"/>
        <v>0.51916780369410442</v>
      </c>
      <c r="AC37">
        <v>0</v>
      </c>
      <c r="AD37">
        <v>0</v>
      </c>
      <c r="AE37">
        <v>14</v>
      </c>
      <c r="AF37">
        <v>3</v>
      </c>
      <c r="AG37">
        <v>17</v>
      </c>
      <c r="AH37">
        <f t="shared" si="12"/>
        <v>17</v>
      </c>
      <c r="AI37" t="s">
        <v>36</v>
      </c>
    </row>
    <row r="38" spans="1:35" x14ac:dyDescent="0.25">
      <c r="A38" s="5">
        <v>37</v>
      </c>
      <c r="B38" s="5">
        <v>240</v>
      </c>
      <c r="C38" s="5">
        <v>2</v>
      </c>
      <c r="D38" s="5">
        <v>12.8</v>
      </c>
      <c r="E38" s="15">
        <v>0.01</v>
      </c>
      <c r="F38" s="15" t="str">
        <f t="shared" si="10"/>
        <v>Yes</v>
      </c>
      <c r="G38" s="6">
        <v>43279</v>
      </c>
      <c r="H38" s="7">
        <v>0.32708333333333334</v>
      </c>
      <c r="I38" s="5">
        <v>22.2</v>
      </c>
      <c r="J38" s="6">
        <f t="shared" si="13"/>
        <v>43280</v>
      </c>
      <c r="K38" s="7">
        <v>0.32916666666666666</v>
      </c>
      <c r="L38" s="5">
        <v>21.8</v>
      </c>
      <c r="M38" s="8">
        <f t="shared" si="24"/>
        <v>2.9999999999999893</v>
      </c>
      <c r="N38" s="8">
        <f t="shared" si="25"/>
        <v>2.9999999999999893</v>
      </c>
      <c r="O38" s="11">
        <f t="shared" si="26"/>
        <v>22</v>
      </c>
      <c r="P38" s="12">
        <f t="shared" si="11"/>
        <v>484</v>
      </c>
      <c r="Q38" s="5">
        <f t="shared" si="27"/>
        <v>-0.39999999999999858</v>
      </c>
      <c r="R38">
        <v>10.70551615215242</v>
      </c>
      <c r="S38">
        <f t="shared" si="19"/>
        <v>9.3409788541484101E-2</v>
      </c>
      <c r="T38">
        <v>8.4311713224140952E-2</v>
      </c>
      <c r="U38">
        <f t="shared" si="20"/>
        <v>-1.0741120856927928</v>
      </c>
      <c r="V38">
        <v>1.4060367913650682</v>
      </c>
      <c r="W38">
        <f t="shared" si="21"/>
        <v>0.14799668489275206</v>
      </c>
      <c r="X38">
        <v>1.3217250781409273</v>
      </c>
      <c r="Y38">
        <f t="shared" si="22"/>
        <v>0.12114113029113487</v>
      </c>
      <c r="Z38">
        <v>11.33458397911812</v>
      </c>
      <c r="AA38">
        <v>0.3533414452553803</v>
      </c>
      <c r="AB38">
        <f t="shared" si="28"/>
        <v>0.5944253067084041</v>
      </c>
      <c r="AC38">
        <v>0</v>
      </c>
      <c r="AD38">
        <v>0</v>
      </c>
      <c r="AE38">
        <v>14</v>
      </c>
      <c r="AF38">
        <v>3</v>
      </c>
      <c r="AG38">
        <v>17</v>
      </c>
      <c r="AH38">
        <f t="shared" si="12"/>
        <v>17</v>
      </c>
      <c r="AI38" t="s">
        <v>36</v>
      </c>
    </row>
    <row r="39" spans="1:35" x14ac:dyDescent="0.25">
      <c r="A39" s="5">
        <v>38</v>
      </c>
      <c r="B39" s="5">
        <v>240</v>
      </c>
      <c r="C39" s="5">
        <v>3</v>
      </c>
      <c r="D39" s="5">
        <v>12.7</v>
      </c>
      <c r="E39" s="15">
        <v>1</v>
      </c>
      <c r="F39" s="15" t="str">
        <f t="shared" si="10"/>
        <v>Yes</v>
      </c>
      <c r="G39" s="6">
        <v>43279</v>
      </c>
      <c r="H39" s="7">
        <v>0.3298611111111111</v>
      </c>
      <c r="I39" s="5">
        <v>22.9</v>
      </c>
      <c r="J39" s="6">
        <f t="shared" si="13"/>
        <v>43280</v>
      </c>
      <c r="K39" s="7">
        <v>0.33194444444444443</v>
      </c>
      <c r="L39" s="5">
        <v>21.7</v>
      </c>
      <c r="M39" s="8">
        <f t="shared" si="24"/>
        <v>2.9999999999999893</v>
      </c>
      <c r="N39" s="8">
        <f t="shared" si="25"/>
        <v>2.9999999999999893</v>
      </c>
      <c r="O39" s="11">
        <f t="shared" si="26"/>
        <v>22.299999999999997</v>
      </c>
      <c r="P39" s="12">
        <f t="shared" si="11"/>
        <v>497.28999999999985</v>
      </c>
      <c r="Q39" s="5">
        <f t="shared" si="27"/>
        <v>-1.1999999999999993</v>
      </c>
      <c r="R39">
        <v>11.239129514315724</v>
      </c>
      <c r="S39">
        <f t="shared" si="19"/>
        <v>8.897486221920127E-2</v>
      </c>
      <c r="T39">
        <v>9.3570252853337976E-2</v>
      </c>
      <c r="U39">
        <f t="shared" si="20"/>
        <v>-1.028862196934853</v>
      </c>
      <c r="V39">
        <v>1.1296861552146893</v>
      </c>
      <c r="W39">
        <f t="shared" si="21"/>
        <v>5.2957806324143042E-2</v>
      </c>
      <c r="X39">
        <v>1.0361159023613513</v>
      </c>
      <c r="Y39">
        <f t="shared" si="22"/>
        <v>1.5408339328646103E-2</v>
      </c>
      <c r="Z39">
        <v>12.837046193534254</v>
      </c>
      <c r="AA39">
        <v>0.25903236068495344</v>
      </c>
      <c r="AB39">
        <f t="shared" si="28"/>
        <v>0.50895221846942906</v>
      </c>
      <c r="AC39">
        <v>0</v>
      </c>
      <c r="AD39">
        <v>0</v>
      </c>
      <c r="AE39">
        <v>14</v>
      </c>
      <c r="AF39">
        <v>3</v>
      </c>
      <c r="AG39">
        <v>17</v>
      </c>
      <c r="AH39">
        <f t="shared" si="12"/>
        <v>17</v>
      </c>
      <c r="AI39" t="s">
        <v>36</v>
      </c>
    </row>
    <row r="40" spans="1:35" x14ac:dyDescent="0.25">
      <c r="A40" s="5">
        <v>39</v>
      </c>
      <c r="B40" s="5">
        <v>240</v>
      </c>
      <c r="C40" s="5">
        <v>4</v>
      </c>
      <c r="D40" s="5">
        <v>12.9</v>
      </c>
      <c r="E40" s="15">
        <v>0.1</v>
      </c>
      <c r="F40" s="15" t="str">
        <f t="shared" si="10"/>
        <v>Yes</v>
      </c>
      <c r="G40" s="6">
        <v>43279</v>
      </c>
      <c r="H40" s="7">
        <v>0.33124999999999999</v>
      </c>
      <c r="I40" s="5">
        <v>24.3</v>
      </c>
      <c r="J40" s="6">
        <f t="shared" si="13"/>
        <v>43280</v>
      </c>
      <c r="K40" s="7">
        <v>0.33402777777777781</v>
      </c>
      <c r="L40" s="5">
        <v>22.3</v>
      </c>
      <c r="M40" s="8">
        <f t="shared" si="24"/>
        <v>4.0000000000000657</v>
      </c>
      <c r="N40" s="8">
        <f t="shared" si="25"/>
        <v>4.0000000000000657</v>
      </c>
      <c r="O40" s="11">
        <f t="shared" si="26"/>
        <v>23.3</v>
      </c>
      <c r="P40" s="12">
        <f t="shared" si="11"/>
        <v>542.89</v>
      </c>
      <c r="Q40" s="5">
        <f t="shared" si="27"/>
        <v>-2</v>
      </c>
      <c r="R40">
        <v>11.477092781656982</v>
      </c>
      <c r="S40">
        <f t="shared" si="19"/>
        <v>8.7130078934120725E-2</v>
      </c>
      <c r="T40">
        <v>5.6536123690346246E-2</v>
      </c>
      <c r="U40">
        <f t="shared" si="20"/>
        <v>-1.247673971538104</v>
      </c>
      <c r="V40">
        <v>1.391787802327449</v>
      </c>
      <c r="W40">
        <f t="shared" si="21"/>
        <v>0.14357302600502711</v>
      </c>
      <c r="X40">
        <v>1.3352516786371027</v>
      </c>
      <c r="Y40">
        <f t="shared" si="22"/>
        <v>0.12556313262310531</v>
      </c>
      <c r="Z40">
        <v>11.583587315177898</v>
      </c>
      <c r="AA40">
        <v>0.29243738046509615</v>
      </c>
      <c r="AB40">
        <f t="shared" si="28"/>
        <v>0.54077479644034465</v>
      </c>
      <c r="AC40">
        <v>0</v>
      </c>
      <c r="AD40">
        <v>0</v>
      </c>
      <c r="AE40">
        <v>14</v>
      </c>
      <c r="AF40">
        <v>3</v>
      </c>
      <c r="AG40">
        <v>17</v>
      </c>
      <c r="AH40">
        <f t="shared" si="12"/>
        <v>17</v>
      </c>
      <c r="AI40" t="s">
        <v>36</v>
      </c>
    </row>
    <row r="41" spans="1:35" x14ac:dyDescent="0.25">
      <c r="A41" s="5">
        <v>40</v>
      </c>
      <c r="B41" s="5">
        <v>243</v>
      </c>
      <c r="C41" s="5">
        <v>1</v>
      </c>
      <c r="D41" s="5">
        <v>12.6</v>
      </c>
      <c r="E41" s="15">
        <v>0</v>
      </c>
      <c r="F41" s="15" t="str">
        <f t="shared" si="10"/>
        <v>No</v>
      </c>
      <c r="G41" s="6">
        <v>43286</v>
      </c>
      <c r="H41" s="7">
        <v>0.36805555555555558</v>
      </c>
      <c r="I41" s="5">
        <v>16.399999999999999</v>
      </c>
      <c r="J41" s="6">
        <f t="shared" si="13"/>
        <v>43287</v>
      </c>
      <c r="K41" s="7">
        <v>0.36805555555555558</v>
      </c>
      <c r="L41" s="5">
        <v>18.100000000000001</v>
      </c>
      <c r="M41" s="8">
        <f t="shared" si="24"/>
        <v>0</v>
      </c>
      <c r="N41" s="8">
        <f t="shared" si="25"/>
        <v>0</v>
      </c>
      <c r="O41" s="11">
        <f t="shared" si="26"/>
        <v>17.25</v>
      </c>
      <c r="P41" s="12">
        <f t="shared" si="11"/>
        <v>297.5625</v>
      </c>
      <c r="Q41" s="5">
        <f t="shared" si="27"/>
        <v>1.7000000000000028</v>
      </c>
      <c r="R41">
        <v>10.460342300006747</v>
      </c>
      <c r="S41">
        <f t="shared" si="19"/>
        <v>9.5599166004286015E-2</v>
      </c>
      <c r="T41">
        <v>1.7138125965048254E-2</v>
      </c>
      <c r="U41">
        <f t="shared" si="20"/>
        <v>-1.7660366694335567</v>
      </c>
      <c r="V41">
        <v>0.59665248431637641</v>
      </c>
      <c r="W41">
        <f t="shared" si="21"/>
        <v>-0.22427854673922284</v>
      </c>
      <c r="X41">
        <v>0.57951435835132814</v>
      </c>
      <c r="Y41">
        <f t="shared" si="22"/>
        <v>-0.23693579925948743</v>
      </c>
      <c r="Z41">
        <v>8.229074298976693</v>
      </c>
      <c r="AA41">
        <v>0.36320505173163642</v>
      </c>
      <c r="AB41">
        <f t="shared" si="28"/>
        <v>0.6026649581082647</v>
      </c>
      <c r="AC41">
        <v>9</v>
      </c>
      <c r="AD41">
        <v>0</v>
      </c>
      <c r="AE41">
        <v>1</v>
      </c>
      <c r="AF41">
        <v>0</v>
      </c>
      <c r="AG41">
        <v>1</v>
      </c>
      <c r="AH41">
        <f t="shared" si="12"/>
        <v>10</v>
      </c>
      <c r="AI41" t="s">
        <v>36</v>
      </c>
    </row>
    <row r="42" spans="1:35" x14ac:dyDescent="0.25">
      <c r="A42" s="5">
        <v>41</v>
      </c>
      <c r="B42" s="5">
        <v>243</v>
      </c>
      <c r="C42" s="5">
        <v>2</v>
      </c>
      <c r="D42" s="5">
        <v>13.4</v>
      </c>
      <c r="E42" s="15">
        <v>0.01</v>
      </c>
      <c r="F42" s="15" t="str">
        <f t="shared" si="10"/>
        <v>Yes</v>
      </c>
      <c r="G42" s="6">
        <v>43286</v>
      </c>
      <c r="H42" s="7">
        <v>0.37013888888888885</v>
      </c>
      <c r="I42" s="5">
        <v>16.899999999999999</v>
      </c>
      <c r="J42" s="6">
        <f t="shared" si="13"/>
        <v>43287</v>
      </c>
      <c r="K42" s="7">
        <v>0.37083333333333335</v>
      </c>
      <c r="L42" s="5">
        <v>18.399999999999999</v>
      </c>
      <c r="M42" s="8">
        <f t="shared" si="24"/>
        <v>1.0000000000000764</v>
      </c>
      <c r="N42" s="8">
        <f t="shared" si="25"/>
        <v>1.0000000000000764</v>
      </c>
      <c r="O42" s="11">
        <f t="shared" si="26"/>
        <v>17.649999999999999</v>
      </c>
      <c r="P42" s="12">
        <f t="shared" si="11"/>
        <v>311.52249999999992</v>
      </c>
      <c r="Q42" s="5">
        <f t="shared" si="27"/>
        <v>1.5</v>
      </c>
      <c r="R42">
        <v>11.541991268464923</v>
      </c>
      <c r="S42">
        <f t="shared" si="19"/>
        <v>8.6640162580282329E-2</v>
      </c>
      <c r="T42">
        <v>6.1854855474719472E-2</v>
      </c>
      <c r="U42">
        <f t="shared" si="20"/>
        <v>-1.2086262035027497</v>
      </c>
      <c r="V42">
        <v>1.2966605069835826</v>
      </c>
      <c r="W42">
        <f t="shared" si="21"/>
        <v>0.11282628352939159</v>
      </c>
      <c r="X42">
        <v>1.234805651508863</v>
      </c>
      <c r="Y42">
        <f t="shared" si="22"/>
        <v>9.1598608511302401E-2</v>
      </c>
      <c r="Z42">
        <v>9.3988281295493934</v>
      </c>
      <c r="AA42">
        <v>0.34009329697096041</v>
      </c>
      <c r="AB42">
        <f t="shared" si="28"/>
        <v>0.58317518548971237</v>
      </c>
      <c r="AC42">
        <v>9</v>
      </c>
      <c r="AD42">
        <v>0</v>
      </c>
      <c r="AE42">
        <v>1</v>
      </c>
      <c r="AF42">
        <v>0</v>
      </c>
      <c r="AG42">
        <v>1</v>
      </c>
      <c r="AH42">
        <f t="shared" si="12"/>
        <v>10</v>
      </c>
      <c r="AI42" t="s">
        <v>36</v>
      </c>
    </row>
    <row r="43" spans="1:35" x14ac:dyDescent="0.25">
      <c r="A43" s="5">
        <v>42</v>
      </c>
      <c r="B43" s="5">
        <v>243</v>
      </c>
      <c r="C43" s="5">
        <v>3</v>
      </c>
      <c r="D43" s="5">
        <v>12.5</v>
      </c>
      <c r="E43" s="15">
        <v>0.1</v>
      </c>
      <c r="F43" s="15" t="str">
        <f t="shared" si="10"/>
        <v>Yes</v>
      </c>
      <c r="G43" s="6">
        <v>43286</v>
      </c>
      <c r="H43" s="7">
        <v>0.37222222222222223</v>
      </c>
      <c r="I43" s="5">
        <v>16.899999999999999</v>
      </c>
      <c r="J43" s="6">
        <f t="shared" si="13"/>
        <v>43287</v>
      </c>
      <c r="K43" s="7">
        <v>0.37291666666666662</v>
      </c>
      <c r="L43" s="5">
        <v>16.8</v>
      </c>
      <c r="M43" s="8">
        <f t="shared" si="24"/>
        <v>0.99999999999991651</v>
      </c>
      <c r="N43" s="8">
        <f t="shared" si="25"/>
        <v>0.99999999999991651</v>
      </c>
      <c r="O43" s="11">
        <f t="shared" si="26"/>
        <v>16.850000000000001</v>
      </c>
      <c r="P43" s="12">
        <f t="shared" si="11"/>
        <v>283.92250000000007</v>
      </c>
      <c r="Q43" s="5">
        <f t="shared" si="27"/>
        <v>-9.9999999999997868E-2</v>
      </c>
      <c r="R43">
        <v>17.584810017192364</v>
      </c>
      <c r="S43">
        <f t="shared" si="19"/>
        <v>5.6867262087126183E-2</v>
      </c>
      <c r="T43">
        <v>6.7173587259092699E-2</v>
      </c>
      <c r="U43">
        <f t="shared" si="20"/>
        <v>-1.1728014585312978</v>
      </c>
      <c r="V43">
        <v>1.5220358208696521</v>
      </c>
      <c r="W43">
        <f t="shared" si="21"/>
        <v>0.18242487360601392</v>
      </c>
      <c r="X43">
        <v>1.4548622336105594</v>
      </c>
      <c r="Y43">
        <f t="shared" si="22"/>
        <v>0.16282187028724809</v>
      </c>
      <c r="Z43">
        <v>12.780774096847917</v>
      </c>
      <c r="AA43">
        <v>0.20727787726767971</v>
      </c>
      <c r="AB43">
        <f t="shared" si="28"/>
        <v>0.45527780230061704</v>
      </c>
      <c r="AC43">
        <v>9</v>
      </c>
      <c r="AD43">
        <v>0</v>
      </c>
      <c r="AE43">
        <v>1</v>
      </c>
      <c r="AF43">
        <v>0</v>
      </c>
      <c r="AG43">
        <v>1</v>
      </c>
      <c r="AH43">
        <f t="shared" si="12"/>
        <v>10</v>
      </c>
      <c r="AI43" t="s">
        <v>36</v>
      </c>
    </row>
    <row r="44" spans="1:35" x14ac:dyDescent="0.25">
      <c r="A44" s="5">
        <v>43</v>
      </c>
      <c r="B44" s="5">
        <v>243</v>
      </c>
      <c r="C44" s="5">
        <v>4</v>
      </c>
      <c r="D44" s="5">
        <v>12.8</v>
      </c>
      <c r="E44" s="15">
        <v>1</v>
      </c>
      <c r="F44" s="15" t="str">
        <f t="shared" si="10"/>
        <v>Yes</v>
      </c>
      <c r="G44" s="6">
        <v>43286</v>
      </c>
      <c r="H44" s="7">
        <v>0.3743055555555555</v>
      </c>
      <c r="I44" s="5">
        <v>14</v>
      </c>
      <c r="J44" s="6">
        <f t="shared" ref="J44:J75" si="29">G44+1</f>
        <v>43287</v>
      </c>
      <c r="K44" s="7">
        <v>0.37638888888888888</v>
      </c>
      <c r="L44" s="5">
        <v>13.1</v>
      </c>
      <c r="M44" s="8">
        <f t="shared" si="24"/>
        <v>3.0000000000000693</v>
      </c>
      <c r="N44" s="8">
        <f t="shared" si="25"/>
        <v>3.0000000000000693</v>
      </c>
      <c r="O44" s="11">
        <f t="shared" si="26"/>
        <v>13.55</v>
      </c>
      <c r="P44" s="12">
        <f t="shared" si="11"/>
        <v>183.60250000000002</v>
      </c>
      <c r="Q44" s="5">
        <f t="shared" si="27"/>
        <v>-0.90000000000000036</v>
      </c>
      <c r="R44">
        <v>20.620640829795597</v>
      </c>
      <c r="S44">
        <f t="shared" si="19"/>
        <v>4.8495098103598193E-2</v>
      </c>
      <c r="T44">
        <v>4.9050509332838485E-2</v>
      </c>
      <c r="U44">
        <f t="shared" si="20"/>
        <v>-1.3093564786144558</v>
      </c>
      <c r="V44">
        <v>1.077707334158958</v>
      </c>
      <c r="W44">
        <f t="shared" si="21"/>
        <v>3.2500838386410429E-2</v>
      </c>
      <c r="X44">
        <v>1.0286568248261196</v>
      </c>
      <c r="Y44">
        <f t="shared" si="22"/>
        <v>1.227051184464596E-2</v>
      </c>
      <c r="Z44">
        <v>15.557796072915695</v>
      </c>
      <c r="AA44">
        <v>0.24255631655791482</v>
      </c>
      <c r="AB44">
        <f t="shared" si="28"/>
        <v>0.49250006757148251</v>
      </c>
      <c r="AC44">
        <v>9</v>
      </c>
      <c r="AD44">
        <v>0</v>
      </c>
      <c r="AE44">
        <v>1</v>
      </c>
      <c r="AF44">
        <v>0</v>
      </c>
      <c r="AG44">
        <v>1</v>
      </c>
      <c r="AH44">
        <f t="shared" si="12"/>
        <v>10</v>
      </c>
      <c r="AI44" t="s">
        <v>36</v>
      </c>
    </row>
    <row r="45" spans="1:35" x14ac:dyDescent="0.25">
      <c r="A45" s="5">
        <v>44</v>
      </c>
      <c r="B45" s="5">
        <v>244</v>
      </c>
      <c r="C45" s="5">
        <v>1</v>
      </c>
      <c r="D45" s="5">
        <v>12.4</v>
      </c>
      <c r="E45" s="15">
        <v>1</v>
      </c>
      <c r="F45" s="15" t="str">
        <f t="shared" si="10"/>
        <v>Yes</v>
      </c>
      <c r="G45" s="6">
        <v>43263</v>
      </c>
      <c r="H45" s="7">
        <v>0.39930555555555558</v>
      </c>
      <c r="I45" s="5">
        <v>23.4</v>
      </c>
      <c r="J45" s="6">
        <f t="shared" si="29"/>
        <v>43264</v>
      </c>
      <c r="K45" s="7">
        <v>0.4069444444444445</v>
      </c>
      <c r="L45" s="5">
        <v>21.5</v>
      </c>
      <c r="M45" s="8">
        <f t="shared" si="24"/>
        <v>11.000000000000041</v>
      </c>
      <c r="N45" s="8">
        <f t="shared" si="25"/>
        <v>11.000000000000041</v>
      </c>
      <c r="O45" s="11">
        <f t="shared" si="26"/>
        <v>22.45</v>
      </c>
      <c r="P45" s="12">
        <f t="shared" si="11"/>
        <v>504.00249999999994</v>
      </c>
      <c r="Q45" s="5">
        <f t="shared" si="27"/>
        <v>-1.8999999999999986</v>
      </c>
      <c r="R45">
        <v>9.5272134376347068</v>
      </c>
      <c r="S45">
        <f t="shared" si="19"/>
        <v>0.10496248525825691</v>
      </c>
      <c r="T45">
        <v>0.12260260704574413</v>
      </c>
      <c r="U45">
        <f t="shared" si="20"/>
        <v>-0.91150029479686379</v>
      </c>
      <c r="V45">
        <v>1.1148931349045577</v>
      </c>
      <c r="W45">
        <f t="shared" si="21"/>
        <v>4.7233241244731147E-2</v>
      </c>
      <c r="X45">
        <v>0.99229052785881355</v>
      </c>
      <c r="Y45">
        <f t="shared" si="22"/>
        <v>-3.3611542842364398E-3</v>
      </c>
      <c r="Z45">
        <v>22.873302971928421</v>
      </c>
      <c r="AA45">
        <v>0.42092049057890135</v>
      </c>
      <c r="AB45">
        <f t="shared" si="28"/>
        <v>0.64878385505413227</v>
      </c>
      <c r="AC45">
        <v>0</v>
      </c>
      <c r="AD45">
        <v>0</v>
      </c>
      <c r="AE45">
        <v>2</v>
      </c>
      <c r="AF45">
        <v>0</v>
      </c>
      <c r="AG45">
        <v>2</v>
      </c>
      <c r="AH45">
        <f t="shared" si="12"/>
        <v>2</v>
      </c>
      <c r="AI45" t="s">
        <v>36</v>
      </c>
    </row>
    <row r="46" spans="1:35" x14ac:dyDescent="0.25">
      <c r="A46" s="5">
        <v>45</v>
      </c>
      <c r="B46" s="5">
        <v>244</v>
      </c>
      <c r="C46" s="5">
        <v>2</v>
      </c>
      <c r="D46" s="5">
        <v>12.8</v>
      </c>
      <c r="E46" s="15">
        <v>0.01</v>
      </c>
      <c r="F46" s="15" t="str">
        <f t="shared" si="10"/>
        <v>Yes</v>
      </c>
      <c r="G46" s="6">
        <v>43263</v>
      </c>
      <c r="H46" s="7">
        <v>0.40208333333333335</v>
      </c>
      <c r="I46" s="5">
        <v>23.2</v>
      </c>
      <c r="J46" s="6">
        <f t="shared" si="29"/>
        <v>43264</v>
      </c>
      <c r="K46" s="7">
        <v>0.40972222222222227</v>
      </c>
      <c r="L46" s="5">
        <v>21.8</v>
      </c>
      <c r="M46" s="8">
        <f t="shared" si="24"/>
        <v>11.000000000000041</v>
      </c>
      <c r="N46" s="8">
        <f t="shared" si="25"/>
        <v>11.000000000000041</v>
      </c>
      <c r="O46" s="11">
        <f t="shared" si="26"/>
        <v>22.5</v>
      </c>
      <c r="P46" s="12">
        <f t="shared" si="11"/>
        <v>506.25</v>
      </c>
      <c r="Q46" s="5">
        <f t="shared" si="27"/>
        <v>-1.3999999999999986</v>
      </c>
      <c r="R46">
        <v>9.7041640669509768</v>
      </c>
      <c r="S46">
        <f t="shared" si="19"/>
        <v>0.10304854628392504</v>
      </c>
      <c r="T46">
        <v>0.10241418488500892</v>
      </c>
      <c r="U46">
        <f t="shared" si="20"/>
        <v>-0.98963988720157903</v>
      </c>
      <c r="V46">
        <v>1.1330604906705797</v>
      </c>
      <c r="W46">
        <f t="shared" si="21"/>
        <v>5.4253096150395128E-2</v>
      </c>
      <c r="X46">
        <v>1.0306463057855708</v>
      </c>
      <c r="Y46">
        <f t="shared" si="22"/>
        <v>1.3109650928645246E-2</v>
      </c>
      <c r="Z46">
        <v>11.824146179016381</v>
      </c>
      <c r="AA46">
        <v>0.35371052577419804</v>
      </c>
      <c r="AB46">
        <f t="shared" si="28"/>
        <v>0.59473567723333876</v>
      </c>
      <c r="AC46">
        <v>0</v>
      </c>
      <c r="AD46">
        <v>0</v>
      </c>
      <c r="AE46">
        <v>2</v>
      </c>
      <c r="AF46">
        <v>0</v>
      </c>
      <c r="AG46">
        <v>2</v>
      </c>
      <c r="AH46">
        <f t="shared" si="12"/>
        <v>2</v>
      </c>
      <c r="AI46" t="s">
        <v>36</v>
      </c>
    </row>
    <row r="47" spans="1:35" x14ac:dyDescent="0.25">
      <c r="A47" s="5">
        <v>46</v>
      </c>
      <c r="B47" s="5">
        <v>244</v>
      </c>
      <c r="C47" s="5">
        <v>3</v>
      </c>
      <c r="D47" s="5">
        <v>12.4</v>
      </c>
      <c r="E47" s="15">
        <v>0.1</v>
      </c>
      <c r="F47" s="15" t="str">
        <f t="shared" si="10"/>
        <v>Yes</v>
      </c>
      <c r="G47" s="6">
        <v>43263</v>
      </c>
      <c r="H47" s="7">
        <v>0.40416666666666662</v>
      </c>
      <c r="I47" s="5">
        <v>24.4</v>
      </c>
      <c r="J47" s="6">
        <f t="shared" si="29"/>
        <v>43264</v>
      </c>
      <c r="K47" s="7">
        <v>0.41180555555555554</v>
      </c>
      <c r="L47" s="5">
        <v>22.3</v>
      </c>
      <c r="M47" s="8">
        <f t="shared" si="24"/>
        <v>11.000000000000041</v>
      </c>
      <c r="N47" s="8">
        <f t="shared" si="25"/>
        <v>11.000000000000041</v>
      </c>
      <c r="O47" s="11">
        <f t="shared" si="26"/>
        <v>23.35</v>
      </c>
      <c r="P47" s="12">
        <f t="shared" si="11"/>
        <v>545.22250000000008</v>
      </c>
      <c r="Q47" s="5">
        <f t="shared" si="27"/>
        <v>-2.0999999999999979</v>
      </c>
      <c r="R47">
        <v>10.581223010088504</v>
      </c>
      <c r="S47">
        <f t="shared" si="19"/>
        <v>9.4507033737646906E-2</v>
      </c>
      <c r="T47">
        <v>0.10851278086516188</v>
      </c>
      <c r="U47">
        <f t="shared" si="20"/>
        <v>-0.96451910667889207</v>
      </c>
      <c r="V47">
        <v>0.85449385031338654</v>
      </c>
      <c r="W47">
        <f t="shared" si="21"/>
        <v>-6.8291058495698734E-2</v>
      </c>
      <c r="X47">
        <v>0.74598106944822462</v>
      </c>
      <c r="Y47">
        <f t="shared" si="22"/>
        <v>-0.12727219335640769</v>
      </c>
      <c r="Z47">
        <v>14.44191700009824</v>
      </c>
      <c r="AA47">
        <v>0.44470894498991342</v>
      </c>
      <c r="AB47">
        <f t="shared" si="28"/>
        <v>0.66686501256994535</v>
      </c>
      <c r="AC47">
        <v>0</v>
      </c>
      <c r="AD47">
        <v>0</v>
      </c>
      <c r="AE47">
        <v>2</v>
      </c>
      <c r="AF47">
        <v>0</v>
      </c>
      <c r="AG47">
        <v>2</v>
      </c>
      <c r="AH47">
        <f t="shared" si="12"/>
        <v>2</v>
      </c>
      <c r="AI47" t="s">
        <v>36</v>
      </c>
    </row>
    <row r="48" spans="1:35" x14ac:dyDescent="0.25">
      <c r="A48" s="5">
        <v>47</v>
      </c>
      <c r="B48" s="5">
        <v>244</v>
      </c>
      <c r="C48" s="5">
        <v>4</v>
      </c>
      <c r="D48" s="5">
        <v>13.1</v>
      </c>
      <c r="E48" s="15">
        <v>0</v>
      </c>
      <c r="F48" s="15" t="str">
        <f t="shared" si="10"/>
        <v>No</v>
      </c>
      <c r="G48" s="6">
        <v>43263</v>
      </c>
      <c r="H48" s="7">
        <v>0.4069444444444445</v>
      </c>
      <c r="I48" s="5">
        <v>24.2</v>
      </c>
      <c r="J48" s="6">
        <f t="shared" si="29"/>
        <v>43264</v>
      </c>
      <c r="K48" s="7">
        <v>0.4152777777777778</v>
      </c>
      <c r="L48" s="5">
        <v>22.6</v>
      </c>
      <c r="M48" s="8">
        <f t="shared" si="24"/>
        <v>11.999999999999957</v>
      </c>
      <c r="N48" s="8">
        <f t="shared" si="25"/>
        <v>11.999999999999957</v>
      </c>
      <c r="O48" s="11">
        <f t="shared" si="26"/>
        <v>23.4</v>
      </c>
      <c r="P48" s="12">
        <f t="shared" si="11"/>
        <v>547.55999999999995</v>
      </c>
      <c r="Q48" s="5">
        <f t="shared" si="27"/>
        <v>-1.5999999999999979</v>
      </c>
      <c r="R48">
        <v>10.20424143396616</v>
      </c>
      <c r="S48">
        <f t="shared" si="19"/>
        <v>9.7998465292223336E-2</v>
      </c>
      <c r="T48">
        <v>0.13143505153374083</v>
      </c>
      <c r="U48">
        <f t="shared" si="20"/>
        <v>-0.88128880024285061</v>
      </c>
      <c r="V48">
        <v>1.0171650669124461</v>
      </c>
      <c r="W48">
        <f t="shared" si="21"/>
        <v>7.391436533483545E-3</v>
      </c>
      <c r="X48">
        <v>0.88573001537870533</v>
      </c>
      <c r="Y48">
        <f t="shared" si="22"/>
        <v>-5.2698637819131151E-2</v>
      </c>
      <c r="Z48">
        <v>8.0248852979418128</v>
      </c>
      <c r="AA48">
        <v>0.36566003446263262</v>
      </c>
      <c r="AB48">
        <f t="shared" si="28"/>
        <v>0.60469830036360495</v>
      </c>
      <c r="AC48">
        <v>0</v>
      </c>
      <c r="AD48">
        <v>0</v>
      </c>
      <c r="AE48">
        <v>2</v>
      </c>
      <c r="AF48">
        <v>0</v>
      </c>
      <c r="AG48">
        <v>2</v>
      </c>
      <c r="AH48">
        <f t="shared" si="12"/>
        <v>2</v>
      </c>
      <c r="AI48" t="s">
        <v>36</v>
      </c>
    </row>
    <row r="49" spans="1:35" x14ac:dyDescent="0.25">
      <c r="A49" s="5">
        <v>48</v>
      </c>
      <c r="B49" s="5">
        <v>244</v>
      </c>
      <c r="C49" s="5">
        <v>5</v>
      </c>
      <c r="D49" s="5">
        <v>12.9</v>
      </c>
      <c r="E49" s="15">
        <v>0</v>
      </c>
      <c r="F49" s="15" t="str">
        <f t="shared" si="10"/>
        <v>No</v>
      </c>
      <c r="G49" s="6">
        <v>43263</v>
      </c>
      <c r="H49" s="7">
        <v>0.40833333333333338</v>
      </c>
      <c r="I49" s="5">
        <v>22.9</v>
      </c>
      <c r="J49" s="6">
        <f t="shared" si="29"/>
        <v>43264</v>
      </c>
      <c r="K49" s="7">
        <v>0.41736111111111113</v>
      </c>
      <c r="L49" s="5">
        <v>21.4</v>
      </c>
      <c r="M49" s="8">
        <f t="shared" si="24"/>
        <v>12.999999999999954</v>
      </c>
      <c r="N49" s="8">
        <f t="shared" si="25"/>
        <v>12.999999999999954</v>
      </c>
      <c r="O49" s="11">
        <f t="shared" si="26"/>
        <v>22.15</v>
      </c>
      <c r="P49" s="12">
        <f t="shared" si="11"/>
        <v>490.62249999999995</v>
      </c>
      <c r="Q49" s="5">
        <f t="shared" si="27"/>
        <v>-1.5</v>
      </c>
      <c r="R49">
        <v>10.034984434883295</v>
      </c>
      <c r="S49">
        <f t="shared" si="19"/>
        <v>9.9651375294996139E-2</v>
      </c>
      <c r="T49">
        <v>8.8324358704426648E-2</v>
      </c>
      <c r="U49">
        <f t="shared" si="20"/>
        <v>-1.0539195071582159</v>
      </c>
      <c r="V49">
        <v>0.98646845091579516</v>
      </c>
      <c r="W49">
        <f t="shared" si="21"/>
        <v>-5.9167997298620444E-3</v>
      </c>
      <c r="X49">
        <v>0.89814409221136848</v>
      </c>
      <c r="Y49">
        <f t="shared" si="22"/>
        <v>-4.6653982450534585E-2</v>
      </c>
      <c r="Z49">
        <v>14.172743005648959</v>
      </c>
      <c r="AA49">
        <v>0.38687442988062809</v>
      </c>
      <c r="AB49">
        <f t="shared" si="28"/>
        <v>0.62199230693042185</v>
      </c>
      <c r="AC49">
        <v>0</v>
      </c>
      <c r="AD49">
        <v>0</v>
      </c>
      <c r="AE49">
        <v>2</v>
      </c>
      <c r="AF49">
        <v>0</v>
      </c>
      <c r="AG49">
        <v>2</v>
      </c>
      <c r="AH49">
        <f t="shared" si="12"/>
        <v>2</v>
      </c>
      <c r="AI49" t="s">
        <v>36</v>
      </c>
    </row>
    <row r="50" spans="1:35" x14ac:dyDescent="0.25">
      <c r="A50" s="5">
        <v>49</v>
      </c>
      <c r="B50" s="5">
        <v>245</v>
      </c>
      <c r="C50" s="5">
        <v>1</v>
      </c>
      <c r="D50" s="5">
        <v>12.5</v>
      </c>
      <c r="E50" s="15">
        <v>1</v>
      </c>
      <c r="F50" s="15" t="str">
        <f t="shared" si="10"/>
        <v>Yes</v>
      </c>
      <c r="G50" s="6">
        <v>43266</v>
      </c>
      <c r="H50" s="7">
        <v>0.36527777777777781</v>
      </c>
      <c r="I50" s="5">
        <v>22.4</v>
      </c>
      <c r="J50" s="6">
        <f t="shared" si="29"/>
        <v>43267</v>
      </c>
      <c r="K50" s="7">
        <v>0.36180555555555555</v>
      </c>
      <c r="L50" s="5">
        <v>22.4</v>
      </c>
      <c r="M50" s="8">
        <f t="shared" si="24"/>
        <v>5.0000000000000622</v>
      </c>
      <c r="N50" s="8">
        <f t="shared" si="25"/>
        <v>-5.0000000000000622</v>
      </c>
      <c r="O50" s="11">
        <f t="shared" si="26"/>
        <v>22.4</v>
      </c>
      <c r="P50" s="12">
        <f t="shared" si="11"/>
        <v>501.75999999999993</v>
      </c>
      <c r="Q50" s="5">
        <f t="shared" si="27"/>
        <v>0</v>
      </c>
      <c r="R50">
        <v>15.401664325374366</v>
      </c>
      <c r="S50">
        <f t="shared" si="19"/>
        <v>6.4928047961186369E-2</v>
      </c>
      <c r="T50">
        <v>0.17783293254980501</v>
      </c>
      <c r="U50">
        <f t="shared" si="20"/>
        <v>-0.74998780973108148</v>
      </c>
      <c r="V50">
        <v>1.9317801215679302</v>
      </c>
      <c r="W50">
        <f t="shared" si="21"/>
        <v>0.2859576927709549</v>
      </c>
      <c r="X50">
        <v>1.7539471890181253</v>
      </c>
      <c r="Y50">
        <f t="shared" si="22"/>
        <v>0.24401651271115032</v>
      </c>
      <c r="Z50">
        <v>17.558995325765185</v>
      </c>
      <c r="AA50" s="10">
        <v>0.45418794295319531</v>
      </c>
      <c r="AB50">
        <f t="shared" si="28"/>
        <v>0.67393467261537698</v>
      </c>
      <c r="AC50">
        <v>0</v>
      </c>
      <c r="AD50">
        <v>0</v>
      </c>
      <c r="AE50">
        <v>6</v>
      </c>
      <c r="AF50">
        <v>3</v>
      </c>
      <c r="AG50">
        <v>9</v>
      </c>
      <c r="AH50">
        <f t="shared" si="12"/>
        <v>9</v>
      </c>
      <c r="AI50" t="s">
        <v>36</v>
      </c>
    </row>
    <row r="51" spans="1:35" x14ac:dyDescent="0.25">
      <c r="A51" s="5">
        <v>50</v>
      </c>
      <c r="B51" s="5">
        <v>245</v>
      </c>
      <c r="C51" s="5">
        <v>2</v>
      </c>
      <c r="D51" s="5">
        <v>12.1</v>
      </c>
      <c r="E51" s="15">
        <v>0.1</v>
      </c>
      <c r="F51" s="15" t="str">
        <f t="shared" si="10"/>
        <v>Yes</v>
      </c>
      <c r="G51" s="6">
        <v>43266</v>
      </c>
      <c r="H51" s="7">
        <v>0.36736111111111108</v>
      </c>
      <c r="I51" s="5">
        <v>21.4</v>
      </c>
      <c r="J51" s="6">
        <f t="shared" si="29"/>
        <v>43267</v>
      </c>
      <c r="K51" s="7">
        <v>0.3666666666666667</v>
      </c>
      <c r="L51" s="5">
        <v>22.6</v>
      </c>
      <c r="M51" s="8">
        <f t="shared" si="24"/>
        <v>0.99999999999991651</v>
      </c>
      <c r="N51" s="8">
        <f t="shared" si="25"/>
        <v>-0.99999999999991651</v>
      </c>
      <c r="O51" s="11">
        <f t="shared" si="26"/>
        <v>22</v>
      </c>
      <c r="P51" s="12">
        <f t="shared" si="11"/>
        <v>484</v>
      </c>
      <c r="Q51" s="5">
        <f t="shared" si="27"/>
        <v>1.2000000000000028</v>
      </c>
      <c r="R51">
        <v>11.956275241601467</v>
      </c>
      <c r="S51">
        <f t="shared" si="19"/>
        <v>8.3638087932312963E-2</v>
      </c>
      <c r="T51">
        <v>0.23325063352893152</v>
      </c>
      <c r="U51">
        <f t="shared" si="20"/>
        <v>-0.63217716799841661</v>
      </c>
      <c r="V51">
        <v>2.1258574567661985</v>
      </c>
      <c r="W51">
        <f t="shared" si="21"/>
        <v>0.32753414080097432</v>
      </c>
      <c r="X51">
        <v>1.892606823237267</v>
      </c>
      <c r="Y51">
        <f t="shared" si="22"/>
        <v>0.27706040147895372</v>
      </c>
      <c r="Z51">
        <v>13.102894932106503</v>
      </c>
      <c r="AA51" s="10">
        <v>0.95758426038928091</v>
      </c>
      <c r="AB51">
        <f t="shared" si="28"/>
        <v>0.97856234363952554</v>
      </c>
      <c r="AC51">
        <v>0</v>
      </c>
      <c r="AD51">
        <v>0</v>
      </c>
      <c r="AE51">
        <v>6</v>
      </c>
      <c r="AF51">
        <v>3</v>
      </c>
      <c r="AG51">
        <v>9</v>
      </c>
      <c r="AH51">
        <f t="shared" si="12"/>
        <v>9</v>
      </c>
      <c r="AI51" t="s">
        <v>36</v>
      </c>
    </row>
    <row r="52" spans="1:35" x14ac:dyDescent="0.25">
      <c r="A52" s="5">
        <v>51</v>
      </c>
      <c r="B52" s="5">
        <v>245</v>
      </c>
      <c r="C52" s="5">
        <v>3</v>
      </c>
      <c r="D52" s="5">
        <v>12</v>
      </c>
      <c r="E52" s="15">
        <v>0</v>
      </c>
      <c r="F52" s="15" t="str">
        <f t="shared" si="10"/>
        <v>No</v>
      </c>
      <c r="G52" s="6">
        <v>43266</v>
      </c>
      <c r="H52" s="7">
        <v>0.37013888888888885</v>
      </c>
      <c r="I52" s="5">
        <v>22</v>
      </c>
      <c r="J52" s="6">
        <f t="shared" si="29"/>
        <v>43267</v>
      </c>
      <c r="K52" s="7">
        <v>0.36874999999999997</v>
      </c>
      <c r="L52" s="5">
        <v>22.1</v>
      </c>
      <c r="M52" s="8">
        <f t="shared" si="24"/>
        <v>1.9999999999999929</v>
      </c>
      <c r="N52" s="8">
        <f t="shared" si="25"/>
        <v>-1.9999999999999929</v>
      </c>
      <c r="O52" s="11">
        <f t="shared" si="26"/>
        <v>22.05</v>
      </c>
      <c r="P52" s="12">
        <f t="shared" si="11"/>
        <v>486.20250000000004</v>
      </c>
      <c r="Q52" s="5">
        <f t="shared" si="27"/>
        <v>0.10000000000000142</v>
      </c>
      <c r="R52">
        <v>10.927334666404128</v>
      </c>
      <c r="S52">
        <f t="shared" si="19"/>
        <v>9.1513624367566951E-2</v>
      </c>
      <c r="T52">
        <v>6.8238215616815631E-2</v>
      </c>
      <c r="U52">
        <f t="shared" si="20"/>
        <v>-1.1659723381990132</v>
      </c>
      <c r="V52">
        <v>0.81353520057837792</v>
      </c>
      <c r="W52">
        <f t="shared" si="21"/>
        <v>-8.9623650980089176E-2</v>
      </c>
      <c r="X52">
        <v>0.74529698496156227</v>
      </c>
      <c r="Y52">
        <f t="shared" si="22"/>
        <v>-0.12767063566925937</v>
      </c>
      <c r="Z52">
        <v>13.57138074386822</v>
      </c>
      <c r="AA52" s="10">
        <v>0.54726814212464359</v>
      </c>
      <c r="AB52">
        <f t="shared" si="28"/>
        <v>0.73977573772369931</v>
      </c>
      <c r="AC52">
        <v>0</v>
      </c>
      <c r="AD52">
        <v>0</v>
      </c>
      <c r="AE52">
        <v>6</v>
      </c>
      <c r="AF52">
        <v>3</v>
      </c>
      <c r="AG52">
        <v>9</v>
      </c>
      <c r="AH52">
        <f t="shared" si="12"/>
        <v>9</v>
      </c>
      <c r="AI52" t="s">
        <v>36</v>
      </c>
    </row>
    <row r="53" spans="1:35" x14ac:dyDescent="0.25">
      <c r="A53" s="5">
        <v>52</v>
      </c>
      <c r="B53" s="5">
        <v>245</v>
      </c>
      <c r="C53" s="5">
        <v>4</v>
      </c>
      <c r="D53" s="5">
        <v>12.1</v>
      </c>
      <c r="E53" s="15">
        <v>0.01</v>
      </c>
      <c r="F53" s="15" t="str">
        <f t="shared" si="10"/>
        <v>Yes</v>
      </c>
      <c r="G53" s="6">
        <v>43266</v>
      </c>
      <c r="H53" s="7">
        <v>0.37222222222222223</v>
      </c>
      <c r="I53" s="5">
        <v>19.7</v>
      </c>
      <c r="J53" s="6">
        <f t="shared" si="29"/>
        <v>43267</v>
      </c>
      <c r="K53" s="7">
        <v>0.37222222222222223</v>
      </c>
      <c r="L53" s="5">
        <v>19.899999999999999</v>
      </c>
      <c r="M53" s="8">
        <f t="shared" si="24"/>
        <v>0</v>
      </c>
      <c r="N53" s="8">
        <f t="shared" si="25"/>
        <v>0</v>
      </c>
      <c r="O53" s="11">
        <f t="shared" si="26"/>
        <v>19.799999999999997</v>
      </c>
      <c r="P53" s="12">
        <f t="shared" si="11"/>
        <v>392.03999999999991</v>
      </c>
      <c r="Q53" s="5">
        <f t="shared" si="27"/>
        <v>0.19999999999999929</v>
      </c>
      <c r="R53">
        <v>9.6957253066480149</v>
      </c>
      <c r="S53">
        <f t="shared" si="19"/>
        <v>0.1031382354978988</v>
      </c>
      <c r="T53">
        <v>6.5963608429588441E-2</v>
      </c>
      <c r="U53">
        <f t="shared" si="20"/>
        <v>-1.1806955950197195</v>
      </c>
      <c r="V53">
        <v>1.0220428153890935</v>
      </c>
      <c r="W53">
        <f t="shared" si="21"/>
        <v>9.4690896320975739E-3</v>
      </c>
      <c r="X53">
        <v>0.95607920695950499</v>
      </c>
      <c r="Y53">
        <f t="shared" si="22"/>
        <v>-1.9506126844723137E-2</v>
      </c>
      <c r="Z53">
        <v>11.635107442821422</v>
      </c>
      <c r="AA53" s="10">
        <v>0.63493503819764785</v>
      </c>
      <c r="AB53">
        <f t="shared" si="28"/>
        <v>0.79682811082293514</v>
      </c>
      <c r="AC53">
        <v>0</v>
      </c>
      <c r="AD53">
        <v>0</v>
      </c>
      <c r="AE53">
        <v>6</v>
      </c>
      <c r="AF53">
        <v>3</v>
      </c>
      <c r="AG53">
        <v>9</v>
      </c>
      <c r="AH53">
        <f t="shared" si="12"/>
        <v>9</v>
      </c>
      <c r="AI53" t="s">
        <v>36</v>
      </c>
    </row>
    <row r="54" spans="1:35" x14ac:dyDescent="0.25">
      <c r="A54" s="5">
        <v>53</v>
      </c>
      <c r="B54" s="5">
        <v>245</v>
      </c>
      <c r="C54" s="5">
        <v>5</v>
      </c>
      <c r="D54" s="5">
        <v>12.6</v>
      </c>
      <c r="E54" s="15">
        <v>1</v>
      </c>
      <c r="F54" s="15" t="str">
        <f t="shared" si="10"/>
        <v>Yes</v>
      </c>
      <c r="G54" s="6">
        <v>43266</v>
      </c>
      <c r="H54" s="7">
        <v>0.3743055555555555</v>
      </c>
      <c r="I54" s="5">
        <v>21.4</v>
      </c>
      <c r="J54" s="6">
        <f t="shared" si="29"/>
        <v>43267</v>
      </c>
      <c r="K54" s="7">
        <v>0.375</v>
      </c>
      <c r="L54" s="5">
        <v>20.5</v>
      </c>
      <c r="M54" s="8">
        <f t="shared" si="24"/>
        <v>1.0000000000000764</v>
      </c>
      <c r="N54" s="8">
        <f t="shared" si="25"/>
        <v>1.0000000000000764</v>
      </c>
      <c r="O54" s="11">
        <f t="shared" si="26"/>
        <v>20.95</v>
      </c>
      <c r="P54" s="12">
        <f t="shared" si="11"/>
        <v>438.90249999999997</v>
      </c>
      <c r="Q54" s="5">
        <f t="shared" si="27"/>
        <v>-0.89999999999999858</v>
      </c>
      <c r="R54">
        <v>12.774750157970189</v>
      </c>
      <c r="S54">
        <f t="shared" si="19"/>
        <v>7.8279417415932653E-2</v>
      </c>
      <c r="T54">
        <v>0.17038876077224427</v>
      </c>
      <c r="U54">
        <f t="shared" si="20"/>
        <v>-0.7685590556701225</v>
      </c>
      <c r="V54">
        <v>1.2978919220391685</v>
      </c>
      <c r="W54">
        <f t="shared" si="21"/>
        <v>0.11323852943180419</v>
      </c>
      <c r="X54">
        <v>1.1275031612669242</v>
      </c>
      <c r="Y54">
        <f t="shared" si="22"/>
        <v>5.2117768216389554E-2</v>
      </c>
      <c r="Z54">
        <v>16.886402449083107</v>
      </c>
      <c r="AA54" s="10">
        <v>0.46427033748942215</v>
      </c>
      <c r="AB54">
        <f t="shared" si="28"/>
        <v>0.68137386029214697</v>
      </c>
      <c r="AC54">
        <v>0</v>
      </c>
      <c r="AD54">
        <v>0</v>
      </c>
      <c r="AE54">
        <v>6</v>
      </c>
      <c r="AF54">
        <v>3</v>
      </c>
      <c r="AG54">
        <v>9</v>
      </c>
      <c r="AH54">
        <f t="shared" si="12"/>
        <v>9</v>
      </c>
      <c r="AI54" t="s">
        <v>36</v>
      </c>
    </row>
    <row r="55" spans="1:35" x14ac:dyDescent="0.25">
      <c r="A55" s="5">
        <v>54</v>
      </c>
      <c r="B55" s="5">
        <v>247</v>
      </c>
      <c r="C55" s="5">
        <v>1</v>
      </c>
      <c r="D55" s="5">
        <v>12.2</v>
      </c>
      <c r="E55" s="15">
        <v>0</v>
      </c>
      <c r="F55" s="15" t="str">
        <f t="shared" si="10"/>
        <v>No</v>
      </c>
      <c r="G55" s="6">
        <v>43270</v>
      </c>
      <c r="H55" s="7">
        <v>0.33680555555555558</v>
      </c>
      <c r="I55" s="5">
        <v>19.600000000000001</v>
      </c>
      <c r="J55" s="6">
        <f t="shared" si="29"/>
        <v>43271</v>
      </c>
      <c r="K55" s="7">
        <v>0.33819444444444446</v>
      </c>
      <c r="L55" s="5">
        <v>19.7</v>
      </c>
      <c r="M55" s="8">
        <f t="shared" si="24"/>
        <v>1.9999999999999929</v>
      </c>
      <c r="N55" s="8">
        <f t="shared" si="25"/>
        <v>1.9999999999999929</v>
      </c>
      <c r="O55" s="11">
        <f t="shared" si="26"/>
        <v>19.649999999999999</v>
      </c>
      <c r="P55" s="12">
        <f t="shared" si="11"/>
        <v>386.12249999999995</v>
      </c>
      <c r="Q55" s="5">
        <f t="shared" si="27"/>
        <v>9.9999999999997868E-2</v>
      </c>
      <c r="R55">
        <v>13.055370262044669</v>
      </c>
      <c r="S55">
        <f t="shared" si="19"/>
        <v>7.6596831796280657E-2</v>
      </c>
      <c r="T55">
        <v>0.1974772610459283</v>
      </c>
      <c r="U55">
        <f t="shared" si="20"/>
        <v>-0.70448290495305632</v>
      </c>
      <c r="V55">
        <v>2.7363225124394197</v>
      </c>
      <c r="W55">
        <f t="shared" si="21"/>
        <v>0.43716728351524459</v>
      </c>
      <c r="X55">
        <v>2.5388452513934916</v>
      </c>
      <c r="Y55">
        <f t="shared" si="22"/>
        <v>0.40463623040737978</v>
      </c>
      <c r="Z55">
        <v>10.428605234911043</v>
      </c>
      <c r="AA55" s="10">
        <v>0.16211147939527262</v>
      </c>
      <c r="AB55">
        <f t="shared" si="28"/>
        <v>0.40263069852567457</v>
      </c>
      <c r="AC55">
        <v>0</v>
      </c>
      <c r="AD55">
        <v>2</v>
      </c>
      <c r="AE55">
        <v>0</v>
      </c>
      <c r="AF55">
        <v>0</v>
      </c>
      <c r="AG55">
        <v>0</v>
      </c>
      <c r="AH55">
        <f t="shared" si="12"/>
        <v>2</v>
      </c>
      <c r="AI55" t="s">
        <v>37</v>
      </c>
    </row>
    <row r="56" spans="1:35" x14ac:dyDescent="0.25">
      <c r="A56" s="5">
        <v>55</v>
      </c>
      <c r="B56" s="5">
        <v>247</v>
      </c>
      <c r="C56" s="5">
        <v>2</v>
      </c>
      <c r="D56" s="5">
        <v>12.9</v>
      </c>
      <c r="E56" s="15">
        <v>0.1</v>
      </c>
      <c r="F56" s="15" t="str">
        <f t="shared" si="10"/>
        <v>Yes</v>
      </c>
      <c r="G56" s="6">
        <v>43270</v>
      </c>
      <c r="H56" s="7">
        <v>0.34027777777777773</v>
      </c>
      <c r="I56" s="5">
        <v>21.2</v>
      </c>
      <c r="J56" s="6">
        <f t="shared" si="29"/>
        <v>43271</v>
      </c>
      <c r="K56" s="7">
        <v>0.34027777777777773</v>
      </c>
      <c r="L56" s="5">
        <v>20.6</v>
      </c>
      <c r="M56" s="8">
        <f t="shared" si="24"/>
        <v>0</v>
      </c>
      <c r="N56" s="8">
        <f t="shared" si="25"/>
        <v>0</v>
      </c>
      <c r="O56" s="11">
        <f t="shared" si="26"/>
        <v>20.9</v>
      </c>
      <c r="P56" s="12">
        <f t="shared" si="11"/>
        <v>436.80999999999995</v>
      </c>
      <c r="Q56" s="5">
        <f t="shared" si="27"/>
        <v>-0.59999999999999787</v>
      </c>
      <c r="R56">
        <v>13.187884020584821</v>
      </c>
      <c r="S56">
        <f t="shared" si="19"/>
        <v>7.582717579553408E-2</v>
      </c>
      <c r="T56">
        <v>0.22622003369745516</v>
      </c>
      <c r="U56">
        <f t="shared" si="20"/>
        <v>-0.64546893725763244</v>
      </c>
      <c r="V56">
        <v>2.9542412062700318</v>
      </c>
      <c r="W56">
        <f t="shared" si="21"/>
        <v>0.47044595146187779</v>
      </c>
      <c r="X56">
        <v>2.7280211725725767</v>
      </c>
      <c r="Y56">
        <f t="shared" si="22"/>
        <v>0.43584773662071524</v>
      </c>
      <c r="Z56">
        <v>16.830949640075644</v>
      </c>
      <c r="AA56" s="10">
        <v>0.23180821893182454</v>
      </c>
      <c r="AB56">
        <f t="shared" si="28"/>
        <v>0.48146466010687072</v>
      </c>
      <c r="AC56">
        <v>0</v>
      </c>
      <c r="AD56">
        <v>2</v>
      </c>
      <c r="AE56">
        <v>0</v>
      </c>
      <c r="AF56">
        <v>0</v>
      </c>
      <c r="AG56">
        <v>0</v>
      </c>
      <c r="AH56">
        <f t="shared" si="12"/>
        <v>2</v>
      </c>
      <c r="AI56" t="s">
        <v>37</v>
      </c>
    </row>
    <row r="57" spans="1:35" x14ac:dyDescent="0.25">
      <c r="A57" s="5">
        <v>56</v>
      </c>
      <c r="B57" s="5">
        <v>247</v>
      </c>
      <c r="C57" s="5">
        <v>3</v>
      </c>
      <c r="D57" s="5">
        <v>12.5</v>
      </c>
      <c r="E57" s="15">
        <v>1</v>
      </c>
      <c r="F57" s="15" t="str">
        <f t="shared" si="10"/>
        <v>Yes</v>
      </c>
      <c r="G57" s="6">
        <v>43270</v>
      </c>
      <c r="H57" s="7">
        <v>0.34236111111111112</v>
      </c>
      <c r="I57" s="5">
        <v>20.6</v>
      </c>
      <c r="J57" s="6">
        <f t="shared" si="29"/>
        <v>43271</v>
      </c>
      <c r="K57" s="7">
        <v>0.34513888888888888</v>
      </c>
      <c r="L57" s="5">
        <v>18.2</v>
      </c>
      <c r="M57" s="8">
        <f t="shared" si="24"/>
        <v>3.9999999999999858</v>
      </c>
      <c r="N57" s="8">
        <f t="shared" si="25"/>
        <v>3.9999999999999858</v>
      </c>
      <c r="O57" s="11">
        <f t="shared" si="26"/>
        <v>19.399999999999999</v>
      </c>
      <c r="P57" s="12">
        <f t="shared" si="11"/>
        <v>376.35999999999996</v>
      </c>
      <c r="Q57" s="5">
        <f t="shared" si="27"/>
        <v>-2.4000000000000021</v>
      </c>
      <c r="R57">
        <v>11.847145136597753</v>
      </c>
      <c r="S57">
        <f t="shared" si="19"/>
        <v>8.4408521079972071E-2</v>
      </c>
      <c r="T57">
        <v>0.35959472155493782</v>
      </c>
      <c r="U57">
        <f t="shared" si="20"/>
        <v>-0.44418669184533938</v>
      </c>
      <c r="V57">
        <v>2.5135937877317494</v>
      </c>
      <c r="W57">
        <f t="shared" si="21"/>
        <v>0.40029509435202665</v>
      </c>
      <c r="X57">
        <v>2.1539990661768114</v>
      </c>
      <c r="Y57">
        <f t="shared" si="22"/>
        <v>0.33324551068232222</v>
      </c>
      <c r="Z57">
        <v>19.192262958797944</v>
      </c>
      <c r="AA57" s="10">
        <v>0.23286451906501285</v>
      </c>
      <c r="AB57">
        <f t="shared" si="28"/>
        <v>0.48256037867298313</v>
      </c>
      <c r="AC57">
        <v>0</v>
      </c>
      <c r="AD57">
        <v>2</v>
      </c>
      <c r="AE57">
        <v>0</v>
      </c>
      <c r="AF57">
        <v>0</v>
      </c>
      <c r="AG57">
        <v>0</v>
      </c>
      <c r="AH57">
        <f t="shared" si="12"/>
        <v>2</v>
      </c>
      <c r="AI57" t="s">
        <v>37</v>
      </c>
    </row>
    <row r="58" spans="1:35" x14ac:dyDescent="0.25">
      <c r="A58" s="5">
        <v>57</v>
      </c>
      <c r="B58" s="5">
        <v>247</v>
      </c>
      <c r="C58" s="5">
        <v>4</v>
      </c>
      <c r="D58" s="5">
        <v>12.8</v>
      </c>
      <c r="E58" s="15">
        <v>0.1</v>
      </c>
      <c r="F58" s="15" t="str">
        <f t="shared" si="10"/>
        <v>Yes</v>
      </c>
      <c r="G58" s="6">
        <v>43270</v>
      </c>
      <c r="H58" s="7">
        <v>0.3444444444444445</v>
      </c>
      <c r="I58" s="5">
        <v>21.4</v>
      </c>
      <c r="J58" s="6">
        <f t="shared" si="29"/>
        <v>43271</v>
      </c>
      <c r="K58" s="7">
        <v>0.34861111111111115</v>
      </c>
      <c r="L58" s="5">
        <v>20.8</v>
      </c>
      <c r="M58" s="8">
        <f t="shared" si="24"/>
        <v>5.9999999999999787</v>
      </c>
      <c r="N58" s="8">
        <f t="shared" si="25"/>
        <v>5.9999999999999787</v>
      </c>
      <c r="O58" s="11">
        <f t="shared" si="26"/>
        <v>21.1</v>
      </c>
      <c r="P58" s="12">
        <f t="shared" si="11"/>
        <v>445.21000000000004</v>
      </c>
      <c r="Q58" s="5">
        <f t="shared" si="27"/>
        <v>-0.59999999999999787</v>
      </c>
      <c r="R58">
        <v>13.203474284487964</v>
      </c>
      <c r="S58">
        <f t="shared" si="19"/>
        <v>7.5737641355112503E-2</v>
      </c>
      <c r="T58">
        <v>0.10732010204251483</v>
      </c>
      <c r="U58">
        <f t="shared" si="20"/>
        <v>-0.96931892306234202</v>
      </c>
      <c r="V58">
        <v>1.2824159185034401</v>
      </c>
      <c r="W58">
        <f t="shared" si="21"/>
        <v>0.10802890023449829</v>
      </c>
      <c r="X58">
        <v>1.1750958164609253</v>
      </c>
      <c r="Y58">
        <f t="shared" si="22"/>
        <v>7.0073280108759545E-2</v>
      </c>
      <c r="Z58">
        <v>13.173270902124806</v>
      </c>
      <c r="AA58" s="10">
        <v>0.34114030414992824</v>
      </c>
      <c r="AB58">
        <f t="shared" si="28"/>
        <v>0.58407217375075171</v>
      </c>
      <c r="AC58">
        <v>0</v>
      </c>
      <c r="AD58">
        <v>2</v>
      </c>
      <c r="AE58">
        <v>0</v>
      </c>
      <c r="AF58">
        <v>0</v>
      </c>
      <c r="AG58">
        <v>0</v>
      </c>
      <c r="AH58">
        <f t="shared" si="12"/>
        <v>2</v>
      </c>
      <c r="AI58" t="s">
        <v>37</v>
      </c>
    </row>
    <row r="59" spans="1:35" x14ac:dyDescent="0.25">
      <c r="A59" s="5">
        <v>58</v>
      </c>
      <c r="B59" s="5">
        <v>247</v>
      </c>
      <c r="C59" s="5">
        <v>5</v>
      </c>
      <c r="D59" s="5">
        <v>12.7</v>
      </c>
      <c r="E59" s="15">
        <v>0.01</v>
      </c>
      <c r="F59" s="15" t="str">
        <f t="shared" si="10"/>
        <v>Yes</v>
      </c>
      <c r="G59" s="6">
        <v>43270</v>
      </c>
      <c r="H59" s="7">
        <v>0.34652777777777777</v>
      </c>
      <c r="I59" s="5">
        <v>20.100000000000001</v>
      </c>
      <c r="J59" s="6">
        <f t="shared" si="29"/>
        <v>43271</v>
      </c>
      <c r="K59" s="7">
        <v>0.35069444444444442</v>
      </c>
      <c r="L59" s="5">
        <v>20.3</v>
      </c>
      <c r="M59" s="8">
        <f t="shared" si="24"/>
        <v>5.9999999999999787</v>
      </c>
      <c r="N59" s="8">
        <f t="shared" si="25"/>
        <v>5.9999999999999787</v>
      </c>
      <c r="O59" s="11">
        <f t="shared" si="26"/>
        <v>20.200000000000003</v>
      </c>
      <c r="P59" s="12">
        <f t="shared" si="11"/>
        <v>408.04000000000013</v>
      </c>
      <c r="Q59" s="5">
        <f t="shared" si="27"/>
        <v>0.19999999999999929</v>
      </c>
      <c r="R59">
        <v>9.5632103865623463</v>
      </c>
      <c r="S59">
        <f t="shared" si="19"/>
        <v>0.1045673952133418</v>
      </c>
      <c r="T59">
        <v>5.5831272925210895E-2</v>
      </c>
      <c r="U59">
        <f t="shared" si="20"/>
        <v>-1.2531224703388442</v>
      </c>
      <c r="V59">
        <v>1.6498661527291134</v>
      </c>
      <c r="W59">
        <f t="shared" si="21"/>
        <v>0.21744871300845411</v>
      </c>
      <c r="X59">
        <v>1.5940348798039026</v>
      </c>
      <c r="Y59">
        <f t="shared" si="22"/>
        <v>0.20249782015961187</v>
      </c>
      <c r="Z59">
        <v>11.042672844409328</v>
      </c>
      <c r="AA59" s="10">
        <v>0.27309490427989036</v>
      </c>
      <c r="AB59">
        <f t="shared" si="28"/>
        <v>0.52258482974526765</v>
      </c>
      <c r="AC59">
        <v>0</v>
      </c>
      <c r="AD59">
        <v>2</v>
      </c>
      <c r="AE59">
        <v>0</v>
      </c>
      <c r="AF59">
        <v>0</v>
      </c>
      <c r="AG59">
        <v>0</v>
      </c>
      <c r="AH59">
        <f t="shared" si="12"/>
        <v>2</v>
      </c>
      <c r="AI59" t="s">
        <v>37</v>
      </c>
    </row>
    <row r="60" spans="1:35" x14ac:dyDescent="0.25">
      <c r="A60" s="5">
        <v>59</v>
      </c>
      <c r="B60" s="5">
        <v>248</v>
      </c>
      <c r="C60" s="5">
        <v>1</v>
      </c>
      <c r="D60" s="5">
        <v>13.9</v>
      </c>
      <c r="E60" s="15">
        <v>0.1</v>
      </c>
      <c r="F60" s="15" t="str">
        <f t="shared" si="10"/>
        <v>Yes</v>
      </c>
      <c r="G60" s="6">
        <v>43258</v>
      </c>
      <c r="H60" s="7">
        <v>0.35972222222222222</v>
      </c>
      <c r="I60" s="5">
        <v>28.1</v>
      </c>
      <c r="J60" s="6">
        <f t="shared" si="29"/>
        <v>43259</v>
      </c>
      <c r="K60" s="7">
        <v>0.36041666666666666</v>
      </c>
      <c r="L60" s="5">
        <v>25.9</v>
      </c>
      <c r="M60" s="8">
        <f t="shared" si="24"/>
        <v>0.99999999999999645</v>
      </c>
      <c r="N60" s="8">
        <f t="shared" si="25"/>
        <v>0.99999999999999645</v>
      </c>
      <c r="O60" s="11">
        <f t="shared" si="26"/>
        <v>27</v>
      </c>
      <c r="P60" s="12">
        <f t="shared" si="11"/>
        <v>729</v>
      </c>
      <c r="Q60" s="5">
        <f t="shared" si="27"/>
        <v>-2.2000000000000028</v>
      </c>
      <c r="R60">
        <v>13.45859199449718</v>
      </c>
      <c r="S60">
        <f t="shared" si="19"/>
        <v>7.4301977532929928E-2</v>
      </c>
      <c r="T60">
        <v>9.042732391608492E-2</v>
      </c>
      <c r="U60">
        <f t="shared" si="20"/>
        <v>-1.0437003213723886</v>
      </c>
      <c r="V60">
        <v>1.6632559272341649</v>
      </c>
      <c r="W60">
        <f t="shared" si="21"/>
        <v>0.2209590797871108</v>
      </c>
      <c r="X60">
        <v>1.5728286033180801</v>
      </c>
      <c r="Y60">
        <f t="shared" si="22"/>
        <v>0.19668139859986772</v>
      </c>
      <c r="Z60">
        <v>20.008276022357983</v>
      </c>
      <c r="AA60">
        <v>0.54660849173395998</v>
      </c>
      <c r="AB60">
        <f t="shared" si="28"/>
        <v>0.73932975845285709</v>
      </c>
      <c r="AC60" t="s">
        <v>33</v>
      </c>
      <c r="AD60" t="s">
        <v>33</v>
      </c>
      <c r="AE60" t="s">
        <v>33</v>
      </c>
      <c r="AF60" t="s">
        <v>33</v>
      </c>
      <c r="AG60" t="s">
        <v>33</v>
      </c>
      <c r="AH60" t="s">
        <v>33</v>
      </c>
      <c r="AI60" t="s">
        <v>33</v>
      </c>
    </row>
    <row r="61" spans="1:35" x14ac:dyDescent="0.25">
      <c r="A61" s="5">
        <v>60</v>
      </c>
      <c r="B61" s="5">
        <v>248</v>
      </c>
      <c r="C61" s="5">
        <v>2</v>
      </c>
      <c r="D61" s="5">
        <v>12.5</v>
      </c>
      <c r="E61" s="15">
        <v>0</v>
      </c>
      <c r="F61" s="15" t="str">
        <f t="shared" si="10"/>
        <v>No</v>
      </c>
      <c r="G61" s="6">
        <v>43258</v>
      </c>
      <c r="H61" s="7">
        <v>0.36249999999999999</v>
      </c>
      <c r="I61" s="5">
        <v>24.8</v>
      </c>
      <c r="J61" s="6">
        <f t="shared" si="29"/>
        <v>43259</v>
      </c>
      <c r="K61" s="7">
        <v>0.36527777777777781</v>
      </c>
      <c r="L61" s="5">
        <v>22.8</v>
      </c>
      <c r="M61" s="8">
        <f t="shared" si="24"/>
        <v>4.0000000000000657</v>
      </c>
      <c r="N61" s="8">
        <f t="shared" si="25"/>
        <v>4.0000000000000657</v>
      </c>
      <c r="O61" s="11">
        <f t="shared" si="26"/>
        <v>23.8</v>
      </c>
      <c r="P61" s="12">
        <f t="shared" si="11"/>
        <v>566.44000000000005</v>
      </c>
      <c r="Q61" s="5">
        <f t="shared" si="27"/>
        <v>-2</v>
      </c>
      <c r="R61">
        <v>14.974211929219962</v>
      </c>
      <c r="S61">
        <f t="shared" si="19"/>
        <v>6.678147769824519E-2</v>
      </c>
      <c r="T61">
        <v>0.15141317403965421</v>
      </c>
      <c r="U61">
        <f t="shared" si="20"/>
        <v>-0.81983633643557041</v>
      </c>
      <c r="V61">
        <v>1.3042933404222135</v>
      </c>
      <c r="W61">
        <f t="shared" si="21"/>
        <v>0.11537527682510466</v>
      </c>
      <c r="X61">
        <v>1.1528801663825592</v>
      </c>
      <c r="Y61">
        <f t="shared" si="22"/>
        <v>6.178416784677225E-2</v>
      </c>
      <c r="Z61">
        <v>14.131647415217799</v>
      </c>
      <c r="AA61">
        <v>0.46451097250113704</v>
      </c>
      <c r="AB61">
        <f t="shared" si="28"/>
        <v>0.68155041816518391</v>
      </c>
      <c r="AC61" t="s">
        <v>33</v>
      </c>
      <c r="AD61" t="s">
        <v>33</v>
      </c>
      <c r="AE61" t="s">
        <v>33</v>
      </c>
      <c r="AF61" t="s">
        <v>33</v>
      </c>
      <c r="AG61" t="s">
        <v>33</v>
      </c>
      <c r="AH61" t="s">
        <v>33</v>
      </c>
      <c r="AI61" t="s">
        <v>33</v>
      </c>
    </row>
    <row r="62" spans="1:35" x14ac:dyDescent="0.25">
      <c r="A62" s="5">
        <v>61</v>
      </c>
      <c r="B62" s="5">
        <v>248</v>
      </c>
      <c r="C62" s="5">
        <v>3</v>
      </c>
      <c r="D62" s="5">
        <v>12.8</v>
      </c>
      <c r="E62" s="15">
        <v>0.01</v>
      </c>
      <c r="F62" s="15" t="str">
        <f t="shared" si="10"/>
        <v>Yes</v>
      </c>
      <c r="G62" s="6">
        <v>43258</v>
      </c>
      <c r="H62" s="7">
        <v>0.3659722222222222</v>
      </c>
      <c r="I62" s="5">
        <v>22.9</v>
      </c>
      <c r="J62" s="6">
        <f t="shared" si="29"/>
        <v>43259</v>
      </c>
      <c r="K62" s="7">
        <v>0.36874999999999997</v>
      </c>
      <c r="L62" s="5">
        <v>22.3</v>
      </c>
      <c r="M62" s="8">
        <f t="shared" si="24"/>
        <v>3.9999999999999858</v>
      </c>
      <c r="N62" s="8">
        <f t="shared" si="25"/>
        <v>3.9999999999999858</v>
      </c>
      <c r="O62" s="11">
        <f t="shared" si="26"/>
        <v>22.6</v>
      </c>
      <c r="P62" s="12">
        <f t="shared" si="11"/>
        <v>510.76000000000005</v>
      </c>
      <c r="Q62" s="5">
        <f t="shared" si="27"/>
        <v>-0.59999999999999787</v>
      </c>
      <c r="R62">
        <v>13.797105992662907</v>
      </c>
      <c r="S62">
        <f t="shared" si="19"/>
        <v>7.2478967729303886E-2</v>
      </c>
      <c r="T62">
        <v>0.13248653413956996</v>
      </c>
      <c r="U62">
        <f t="shared" si="20"/>
        <v>-0.87782826094279709</v>
      </c>
      <c r="V62">
        <v>1.3784246256449662</v>
      </c>
      <c r="W62">
        <f t="shared" si="21"/>
        <v>0.13938302320824694</v>
      </c>
      <c r="X62">
        <v>1.2459380915053961</v>
      </c>
      <c r="Y62">
        <f t="shared" si="22"/>
        <v>9.5496463522548522E-2</v>
      </c>
      <c r="Z62">
        <v>13.239194109517388</v>
      </c>
      <c r="AA62">
        <v>0.45414801370602953</v>
      </c>
      <c r="AB62">
        <f t="shared" si="28"/>
        <v>0.67390504798972206</v>
      </c>
      <c r="AC62" t="s">
        <v>33</v>
      </c>
      <c r="AD62" t="s">
        <v>33</v>
      </c>
      <c r="AE62" t="s">
        <v>33</v>
      </c>
      <c r="AF62" t="s">
        <v>33</v>
      </c>
      <c r="AG62" t="s">
        <v>33</v>
      </c>
      <c r="AH62" t="s">
        <v>33</v>
      </c>
      <c r="AI62" t="s">
        <v>33</v>
      </c>
    </row>
    <row r="63" spans="1:35" x14ac:dyDescent="0.25">
      <c r="A63" s="5">
        <v>62</v>
      </c>
      <c r="B63" s="5">
        <v>248</v>
      </c>
      <c r="C63" s="5">
        <v>4</v>
      </c>
      <c r="D63" s="5">
        <v>12.4</v>
      </c>
      <c r="E63" s="15">
        <v>1</v>
      </c>
      <c r="F63" s="15" t="str">
        <f t="shared" si="10"/>
        <v>Yes</v>
      </c>
      <c r="G63" s="6">
        <v>43258</v>
      </c>
      <c r="H63" s="7">
        <v>0.36874999999999997</v>
      </c>
      <c r="I63" s="5">
        <v>23.8</v>
      </c>
      <c r="J63" s="6">
        <f t="shared" si="29"/>
        <v>43259</v>
      </c>
      <c r="K63" s="7">
        <v>0.37152777777777773</v>
      </c>
      <c r="L63" s="5">
        <v>22.6</v>
      </c>
      <c r="M63" s="8">
        <f t="shared" si="24"/>
        <v>3.9999999999999858</v>
      </c>
      <c r="N63" s="8">
        <f t="shared" si="25"/>
        <v>3.9999999999999858</v>
      </c>
      <c r="O63" s="11">
        <f t="shared" si="26"/>
        <v>23.200000000000003</v>
      </c>
      <c r="P63" s="12">
        <f t="shared" si="11"/>
        <v>538.24000000000012</v>
      </c>
      <c r="Q63" s="5">
        <f t="shared" si="27"/>
        <v>-1.1999999999999993</v>
      </c>
      <c r="R63">
        <v>14.658777675333617</v>
      </c>
      <c r="S63">
        <f t="shared" si="19"/>
        <v>6.821851194883076E-2</v>
      </c>
      <c r="T63">
        <v>8.9796424951619408E-2</v>
      </c>
      <c r="U63">
        <f t="shared" si="20"/>
        <v>-1.0467409534740206</v>
      </c>
      <c r="V63">
        <v>1.6219094369298102</v>
      </c>
      <c r="W63">
        <f t="shared" si="21"/>
        <v>0.21002660071379498</v>
      </c>
      <c r="X63">
        <v>1.5321130119781907</v>
      </c>
      <c r="Y63">
        <f t="shared" si="22"/>
        <v>0.18529080098087458</v>
      </c>
      <c r="Z63">
        <v>20.921276306783657</v>
      </c>
      <c r="AA63">
        <v>0.54600683648115589</v>
      </c>
      <c r="AB63">
        <f t="shared" si="28"/>
        <v>0.73892275406916241</v>
      </c>
      <c r="AC63" t="s">
        <v>33</v>
      </c>
      <c r="AD63" t="s">
        <v>33</v>
      </c>
      <c r="AE63" t="s">
        <v>33</v>
      </c>
      <c r="AF63" t="s">
        <v>33</v>
      </c>
      <c r="AG63" t="s">
        <v>33</v>
      </c>
      <c r="AH63" t="s">
        <v>33</v>
      </c>
      <c r="AI63" t="s">
        <v>33</v>
      </c>
    </row>
    <row r="64" spans="1:35" x14ac:dyDescent="0.25">
      <c r="A64" s="5">
        <v>63</v>
      </c>
      <c r="B64" s="5">
        <v>248</v>
      </c>
      <c r="C64" s="5">
        <v>5</v>
      </c>
      <c r="D64" s="5">
        <v>12.6</v>
      </c>
      <c r="E64" s="15">
        <v>0.1</v>
      </c>
      <c r="F64" s="15" t="str">
        <f t="shared" si="10"/>
        <v>Yes</v>
      </c>
      <c r="G64" s="6">
        <v>43258</v>
      </c>
      <c r="H64" s="7">
        <v>0.37152777777777773</v>
      </c>
      <c r="I64" s="5">
        <v>21.7</v>
      </c>
      <c r="J64" s="6">
        <f t="shared" si="29"/>
        <v>43259</v>
      </c>
      <c r="K64" s="7">
        <v>0.3756944444444445</v>
      </c>
      <c r="L64" s="5">
        <v>20.2</v>
      </c>
      <c r="M64" s="8">
        <f t="shared" si="24"/>
        <v>6.0000000000001386</v>
      </c>
      <c r="N64" s="8">
        <f t="shared" si="25"/>
        <v>6.0000000000001386</v>
      </c>
      <c r="O64" s="11">
        <f t="shared" si="26"/>
        <v>20.95</v>
      </c>
      <c r="P64" s="12">
        <f t="shared" si="11"/>
        <v>438.90249999999997</v>
      </c>
      <c r="Q64" s="5">
        <f t="shared" si="27"/>
        <v>-1.5</v>
      </c>
      <c r="R64">
        <v>13.735558097216487</v>
      </c>
      <c r="S64">
        <f t="shared" si="19"/>
        <v>7.280373996617219E-2</v>
      </c>
      <c r="T64">
        <v>0.14867932553181049</v>
      </c>
      <c r="U64">
        <f t="shared" si="20"/>
        <v>-0.82774941770327781</v>
      </c>
      <c r="V64">
        <v>1.1326428424395538</v>
      </c>
      <c r="W64">
        <f t="shared" si="21"/>
        <v>5.4092984875882745E-2</v>
      </c>
      <c r="X64">
        <v>0.98396351690774331</v>
      </c>
      <c r="Y64">
        <f t="shared" si="22"/>
        <v>-7.0210039054300101E-3</v>
      </c>
      <c r="Z64">
        <v>15.813815050540718</v>
      </c>
      <c r="AA64">
        <v>0.49097698335793727</v>
      </c>
      <c r="AB64">
        <f t="shared" si="28"/>
        <v>0.7006974977534437</v>
      </c>
      <c r="AC64" t="s">
        <v>33</v>
      </c>
      <c r="AD64" t="s">
        <v>33</v>
      </c>
      <c r="AE64" t="s">
        <v>33</v>
      </c>
      <c r="AF64" t="s">
        <v>33</v>
      </c>
      <c r="AG64" t="s">
        <v>33</v>
      </c>
      <c r="AH64" t="s">
        <v>33</v>
      </c>
      <c r="AI64" t="s">
        <v>33</v>
      </c>
    </row>
    <row r="65" spans="1:35" x14ac:dyDescent="0.25">
      <c r="A65" s="5">
        <v>64</v>
      </c>
      <c r="B65" s="5">
        <v>248</v>
      </c>
      <c r="C65" s="5">
        <v>6</v>
      </c>
      <c r="D65" s="5">
        <v>12.9</v>
      </c>
      <c r="E65" s="15">
        <v>1</v>
      </c>
      <c r="F65" s="15" t="str">
        <f t="shared" si="10"/>
        <v>Yes</v>
      </c>
      <c r="G65" s="6">
        <v>43258</v>
      </c>
      <c r="H65" s="7">
        <v>0.375</v>
      </c>
      <c r="I65" s="5">
        <v>23.2</v>
      </c>
      <c r="J65" s="6">
        <f t="shared" si="29"/>
        <v>43259</v>
      </c>
      <c r="K65" s="7">
        <v>0.37847222222222227</v>
      </c>
      <c r="L65" s="5">
        <v>21.4</v>
      </c>
      <c r="M65" s="8">
        <f t="shared" si="24"/>
        <v>5.0000000000000622</v>
      </c>
      <c r="N65" s="8">
        <f t="shared" si="25"/>
        <v>5.0000000000000622</v>
      </c>
      <c r="O65" s="11">
        <f t="shared" si="26"/>
        <v>22.299999999999997</v>
      </c>
      <c r="P65" s="12">
        <f t="shared" si="11"/>
        <v>497.28999999999985</v>
      </c>
      <c r="Q65" s="5">
        <f t="shared" si="27"/>
        <v>-1.8000000000000007</v>
      </c>
      <c r="R65">
        <v>14.758793721947072</v>
      </c>
      <c r="S65">
        <f t="shared" si="19"/>
        <v>6.7756214961724778E-2</v>
      </c>
      <c r="T65">
        <v>0.23469042720389705</v>
      </c>
      <c r="U65">
        <f t="shared" si="20"/>
        <v>-0.62950462449306133</v>
      </c>
      <c r="V65">
        <v>1.1211577339031806</v>
      </c>
      <c r="W65">
        <f t="shared" si="21"/>
        <v>4.9666717095194164E-2</v>
      </c>
      <c r="X65">
        <v>0.88646730669928364</v>
      </c>
      <c r="Y65">
        <f t="shared" si="22"/>
        <v>-5.2337276737532544E-2</v>
      </c>
      <c r="Z65">
        <v>20.833606475921474</v>
      </c>
      <c r="AA65">
        <v>0.58105145906985289</v>
      </c>
      <c r="AB65">
        <f t="shared" si="28"/>
        <v>0.76226731470649645</v>
      </c>
      <c r="AC65" t="s">
        <v>33</v>
      </c>
      <c r="AD65" t="s">
        <v>33</v>
      </c>
      <c r="AE65" t="s">
        <v>33</v>
      </c>
      <c r="AF65" t="s">
        <v>33</v>
      </c>
      <c r="AG65" t="s">
        <v>33</v>
      </c>
      <c r="AH65" t="s">
        <v>33</v>
      </c>
      <c r="AI65" t="s">
        <v>33</v>
      </c>
    </row>
    <row r="66" spans="1:35" x14ac:dyDescent="0.25">
      <c r="A66" s="5">
        <v>65</v>
      </c>
      <c r="B66" s="5">
        <v>251</v>
      </c>
      <c r="C66" s="5">
        <v>1</v>
      </c>
      <c r="D66" s="5">
        <v>12.5</v>
      </c>
      <c r="E66" s="15">
        <v>0.1</v>
      </c>
      <c r="F66" s="15" t="str">
        <f t="shared" si="10"/>
        <v>Yes</v>
      </c>
      <c r="G66" s="6">
        <v>43270</v>
      </c>
      <c r="H66" s="7">
        <v>0.37986111111111115</v>
      </c>
      <c r="I66" s="5">
        <v>23.7</v>
      </c>
      <c r="J66" s="6">
        <f t="shared" si="29"/>
        <v>43271</v>
      </c>
      <c r="K66" s="7">
        <v>0.375</v>
      </c>
      <c r="L66" s="5">
        <v>24</v>
      </c>
      <c r="M66" s="8">
        <f t="shared" ref="M66:M97" si="30">ABS(K66-H66)*1440</f>
        <v>7.0000000000000551</v>
      </c>
      <c r="N66" s="8">
        <f t="shared" ref="N66:N97" si="31">IFERROR((K66-H66)*1440,-1*M66)</f>
        <v>-7.0000000000000551</v>
      </c>
      <c r="O66" s="11">
        <f t="shared" ref="O66:O97" si="32">AVERAGE(I66,L66)</f>
        <v>23.85</v>
      </c>
      <c r="P66" s="12">
        <f t="shared" si="11"/>
        <v>568.8225000000001</v>
      </c>
      <c r="Q66" s="5">
        <f t="shared" ref="Q66:Q97" si="33">L66-I66</f>
        <v>0.30000000000000071</v>
      </c>
      <c r="R66">
        <v>12.423975027877091</v>
      </c>
      <c r="S66">
        <f t="shared" si="19"/>
        <v>8.0489537185658044E-2</v>
      </c>
      <c r="T66">
        <v>0.22622003369745516</v>
      </c>
      <c r="U66">
        <f t="shared" si="20"/>
        <v>-0.64546893725763244</v>
      </c>
      <c r="V66">
        <v>2.3404298091114746</v>
      </c>
      <c r="W66">
        <f t="shared" si="21"/>
        <v>0.36929562090773721</v>
      </c>
      <c r="X66">
        <v>2.1142097754140194</v>
      </c>
      <c r="Y66">
        <f t="shared" si="22"/>
        <v>0.32514807653093336</v>
      </c>
      <c r="Z66">
        <v>17.990152819371229</v>
      </c>
      <c r="AA66" s="10">
        <v>0.2035006943343107</v>
      </c>
      <c r="AB66">
        <f t="shared" si="28"/>
        <v>0.45111051232964045</v>
      </c>
      <c r="AC66">
        <v>0</v>
      </c>
      <c r="AD66">
        <v>0</v>
      </c>
      <c r="AE66">
        <v>9</v>
      </c>
      <c r="AF66">
        <v>0</v>
      </c>
      <c r="AG66">
        <v>9</v>
      </c>
      <c r="AH66">
        <f t="shared" si="12"/>
        <v>9</v>
      </c>
      <c r="AI66" t="s">
        <v>36</v>
      </c>
    </row>
    <row r="67" spans="1:35" x14ac:dyDescent="0.25">
      <c r="A67" s="5">
        <v>66</v>
      </c>
      <c r="B67" s="5">
        <v>251</v>
      </c>
      <c r="C67" s="5">
        <v>2</v>
      </c>
      <c r="D67" s="5">
        <v>12.7</v>
      </c>
      <c r="E67" s="15">
        <v>1</v>
      </c>
      <c r="F67" s="15" t="str">
        <f t="shared" ref="F67:F97" si="34">IF(E67=0,"No","Yes")</f>
        <v>Yes</v>
      </c>
      <c r="G67" s="6">
        <v>43270</v>
      </c>
      <c r="H67" s="7">
        <v>0.38194444444444442</v>
      </c>
      <c r="I67" s="5">
        <v>20.5</v>
      </c>
      <c r="J67" s="6">
        <f t="shared" si="29"/>
        <v>43271</v>
      </c>
      <c r="K67" s="7">
        <v>0.37777777777777777</v>
      </c>
      <c r="L67" s="5">
        <v>19.899999999999999</v>
      </c>
      <c r="M67" s="8">
        <f t="shared" si="30"/>
        <v>5.9999999999999787</v>
      </c>
      <c r="N67" s="8">
        <f t="shared" si="31"/>
        <v>-5.9999999999999787</v>
      </c>
      <c r="O67" s="11">
        <f t="shared" si="32"/>
        <v>20.2</v>
      </c>
      <c r="P67" s="12">
        <f t="shared" ref="P67:P97" si="35">O67*O67</f>
        <v>408.03999999999996</v>
      </c>
      <c r="Q67" s="5">
        <f t="shared" si="33"/>
        <v>-0.60000000000000142</v>
      </c>
      <c r="R67">
        <v>10.989695141243935</v>
      </c>
      <c r="S67">
        <f t="shared" si="19"/>
        <v>9.099433488805668E-2</v>
      </c>
      <c r="T67">
        <v>0.19582298866808553</v>
      </c>
      <c r="U67">
        <f t="shared" si="20"/>
        <v>-0.7081363254764711</v>
      </c>
      <c r="V67">
        <v>1.7241089986379132</v>
      </c>
      <c r="W67">
        <f t="shared" si="21"/>
        <v>0.23656471857141101</v>
      </c>
      <c r="X67">
        <v>1.5282860099698277</v>
      </c>
      <c r="Y67">
        <f t="shared" si="22"/>
        <v>0.18420463756958388</v>
      </c>
      <c r="Z67">
        <v>16.233060394633835</v>
      </c>
      <c r="AA67" s="10">
        <v>0.40408031689440549</v>
      </c>
      <c r="AB67">
        <f t="shared" si="28"/>
        <v>0.63567312110423979</v>
      </c>
      <c r="AC67">
        <v>0</v>
      </c>
      <c r="AD67">
        <v>0</v>
      </c>
      <c r="AE67">
        <v>9</v>
      </c>
      <c r="AF67">
        <v>0</v>
      </c>
      <c r="AG67">
        <v>9</v>
      </c>
      <c r="AH67">
        <f t="shared" ref="AH67:AH97" si="36">SUM(AC67:AF67)</f>
        <v>9</v>
      </c>
      <c r="AI67" t="s">
        <v>36</v>
      </c>
    </row>
    <row r="68" spans="1:35" x14ac:dyDescent="0.25">
      <c r="A68" s="5">
        <v>67</v>
      </c>
      <c r="B68" s="5">
        <v>251</v>
      </c>
      <c r="C68" s="5">
        <v>3</v>
      </c>
      <c r="D68" s="5">
        <v>12.5</v>
      </c>
      <c r="E68" s="15">
        <v>0</v>
      </c>
      <c r="F68" s="15" t="str">
        <f t="shared" si="34"/>
        <v>No</v>
      </c>
      <c r="G68" s="6">
        <v>43270</v>
      </c>
      <c r="H68" s="7">
        <v>0.38541666666666669</v>
      </c>
      <c r="I68" s="5">
        <v>23.1</v>
      </c>
      <c r="J68" s="6">
        <f t="shared" si="29"/>
        <v>43271</v>
      </c>
      <c r="K68" s="7">
        <v>0.38055555555555554</v>
      </c>
      <c r="L68" s="5">
        <v>23.4</v>
      </c>
      <c r="M68" s="8">
        <f t="shared" si="30"/>
        <v>7.0000000000000551</v>
      </c>
      <c r="N68" s="8">
        <f t="shared" si="31"/>
        <v>-7.0000000000000551</v>
      </c>
      <c r="O68" s="11">
        <f t="shared" si="32"/>
        <v>23.25</v>
      </c>
      <c r="P68" s="12">
        <f t="shared" si="35"/>
        <v>540.5625</v>
      </c>
      <c r="Q68" s="5">
        <f t="shared" si="33"/>
        <v>0.29999999999999716</v>
      </c>
      <c r="R68">
        <v>10.233579538169504</v>
      </c>
      <c r="S68">
        <f t="shared" si="19"/>
        <v>9.7717518710845094E-2</v>
      </c>
      <c r="T68">
        <v>6.5963608429588441E-2</v>
      </c>
      <c r="U68">
        <f t="shared" si="20"/>
        <v>-1.1806955950197195</v>
      </c>
      <c r="V68">
        <v>1.3669063976399247</v>
      </c>
      <c r="W68">
        <f t="shared" si="21"/>
        <v>0.13573877617697994</v>
      </c>
      <c r="X68">
        <v>1.3009427892103362</v>
      </c>
      <c r="Y68">
        <f t="shared" si="22"/>
        <v>0.11425819827059897</v>
      </c>
      <c r="Z68">
        <v>9.5880426249167794</v>
      </c>
      <c r="AA68" s="10">
        <v>0.2373187660365835</v>
      </c>
      <c r="AB68">
        <f t="shared" si="28"/>
        <v>0.48715373963111841</v>
      </c>
      <c r="AC68">
        <v>0</v>
      </c>
      <c r="AD68">
        <v>0</v>
      </c>
      <c r="AE68">
        <v>9</v>
      </c>
      <c r="AF68">
        <v>0</v>
      </c>
      <c r="AG68">
        <v>9</v>
      </c>
      <c r="AH68">
        <f t="shared" si="36"/>
        <v>9</v>
      </c>
      <c r="AI68" t="s">
        <v>36</v>
      </c>
    </row>
    <row r="69" spans="1:35" x14ac:dyDescent="0.25">
      <c r="A69" s="5">
        <v>68</v>
      </c>
      <c r="B69" s="5">
        <v>251</v>
      </c>
      <c r="C69" s="5">
        <v>4</v>
      </c>
      <c r="D69" s="5">
        <v>11.7</v>
      </c>
      <c r="E69" s="15">
        <v>0.01</v>
      </c>
      <c r="F69" s="15" t="str">
        <f t="shared" si="34"/>
        <v>Yes</v>
      </c>
      <c r="G69" s="6">
        <v>43270</v>
      </c>
      <c r="H69" s="7">
        <v>0.38750000000000001</v>
      </c>
      <c r="I69" s="5">
        <v>22.4</v>
      </c>
      <c r="J69" s="6">
        <f t="shared" si="29"/>
        <v>43271</v>
      </c>
      <c r="K69" s="7">
        <v>0.3833333333333333</v>
      </c>
      <c r="L69" s="5">
        <v>22.2</v>
      </c>
      <c r="M69" s="8">
        <f t="shared" si="30"/>
        <v>6.0000000000000586</v>
      </c>
      <c r="N69" s="8">
        <f t="shared" si="31"/>
        <v>-6.0000000000000586</v>
      </c>
      <c r="O69" s="11">
        <f t="shared" si="32"/>
        <v>22.299999999999997</v>
      </c>
      <c r="P69" s="12">
        <f t="shared" si="35"/>
        <v>497.28999999999985</v>
      </c>
      <c r="Q69" s="5">
        <f t="shared" si="33"/>
        <v>-0.19999999999999929</v>
      </c>
      <c r="R69">
        <v>9.4774650966405858</v>
      </c>
      <c r="S69">
        <f t="shared" si="19"/>
        <v>0.10551344582154815</v>
      </c>
      <c r="T69">
        <v>0.16191067453596733</v>
      </c>
      <c r="U69">
        <f t="shared" si="20"/>
        <v>-0.79072451789736553</v>
      </c>
      <c r="V69">
        <v>1.2690312381600926</v>
      </c>
      <c r="W69">
        <f t="shared" si="21"/>
        <v>0.10347231271218002</v>
      </c>
      <c r="X69">
        <v>1.1071205636241253</v>
      </c>
      <c r="Y69">
        <f t="shared" si="22"/>
        <v>4.4194917414952885E-2</v>
      </c>
      <c r="Z69">
        <v>12.415709404150469</v>
      </c>
      <c r="AA69" s="10">
        <v>0.38205202471719812</v>
      </c>
      <c r="AB69">
        <f t="shared" si="28"/>
        <v>0.61810357118948778</v>
      </c>
      <c r="AC69">
        <v>0</v>
      </c>
      <c r="AD69">
        <v>0</v>
      </c>
      <c r="AE69">
        <v>9</v>
      </c>
      <c r="AF69">
        <v>0</v>
      </c>
      <c r="AG69">
        <v>9</v>
      </c>
      <c r="AH69">
        <f t="shared" si="36"/>
        <v>9</v>
      </c>
      <c r="AI69" t="s">
        <v>36</v>
      </c>
    </row>
    <row r="70" spans="1:35" x14ac:dyDescent="0.25">
      <c r="A70" s="5">
        <v>69</v>
      </c>
      <c r="B70" s="5">
        <v>253</v>
      </c>
      <c r="C70" s="5">
        <v>1</v>
      </c>
      <c r="D70" s="5">
        <v>13.1</v>
      </c>
      <c r="E70" s="15">
        <v>0.1</v>
      </c>
      <c r="F70" s="15" t="str">
        <f t="shared" si="34"/>
        <v>Yes</v>
      </c>
      <c r="G70" s="6">
        <v>43268</v>
      </c>
      <c r="H70" s="7">
        <v>0.36249999999999999</v>
      </c>
      <c r="I70" s="5">
        <v>23.7</v>
      </c>
      <c r="J70" s="6">
        <f t="shared" si="29"/>
        <v>43269</v>
      </c>
      <c r="K70" s="7">
        <v>0.36874999999999997</v>
      </c>
      <c r="L70" s="5">
        <v>22</v>
      </c>
      <c r="M70" s="8">
        <f t="shared" si="30"/>
        <v>8.999999999999968</v>
      </c>
      <c r="N70" s="8">
        <f t="shared" si="31"/>
        <v>8.999999999999968</v>
      </c>
      <c r="O70" s="11">
        <f t="shared" si="32"/>
        <v>22.85</v>
      </c>
      <c r="P70" s="12">
        <f t="shared" si="35"/>
        <v>522.12250000000006</v>
      </c>
      <c r="Q70" s="5">
        <f t="shared" si="33"/>
        <v>-1.6999999999999993</v>
      </c>
      <c r="R70">
        <v>10.054294987919928</v>
      </c>
      <c r="S70">
        <f t="shared" si="19"/>
        <v>9.9459982147080808E-2</v>
      </c>
      <c r="T70">
        <v>8.0645158308420367E-2</v>
      </c>
      <c r="U70">
        <f t="shared" si="20"/>
        <v>-1.093421701220529</v>
      </c>
      <c r="V70">
        <v>1.7090513345331693</v>
      </c>
      <c r="W70">
        <f t="shared" si="21"/>
        <v>0.23275510775857047</v>
      </c>
      <c r="X70">
        <v>1.6284061762247488</v>
      </c>
      <c r="Y70">
        <f t="shared" si="22"/>
        <v>0.21176274090414443</v>
      </c>
      <c r="Z70">
        <v>17.316532811903908</v>
      </c>
      <c r="AA70" s="10">
        <v>0.19706524118611909</v>
      </c>
      <c r="AB70">
        <f t="shared" si="28"/>
        <v>0.44392030949948563</v>
      </c>
      <c r="AC70">
        <v>0</v>
      </c>
      <c r="AD70">
        <v>0</v>
      </c>
      <c r="AE70">
        <v>4</v>
      </c>
      <c r="AF70">
        <v>1</v>
      </c>
      <c r="AG70">
        <v>5</v>
      </c>
      <c r="AH70">
        <f t="shared" si="36"/>
        <v>5</v>
      </c>
      <c r="AI70" t="s">
        <v>36</v>
      </c>
    </row>
    <row r="71" spans="1:35" x14ac:dyDescent="0.25">
      <c r="A71" s="5">
        <v>70</v>
      </c>
      <c r="B71" s="5">
        <v>253</v>
      </c>
      <c r="C71" s="5">
        <v>2</v>
      </c>
      <c r="D71" s="5">
        <v>12</v>
      </c>
      <c r="E71" s="15">
        <v>0.01</v>
      </c>
      <c r="F71" s="15" t="str">
        <f t="shared" si="34"/>
        <v>Yes</v>
      </c>
      <c r="G71" s="6">
        <v>43268</v>
      </c>
      <c r="H71" s="7">
        <v>0.36458333333333331</v>
      </c>
      <c r="I71" s="5">
        <v>23.7</v>
      </c>
      <c r="J71" s="6">
        <f t="shared" si="29"/>
        <v>43269</v>
      </c>
      <c r="K71" s="7">
        <v>0.3756944444444445</v>
      </c>
      <c r="L71" s="5">
        <v>22.2</v>
      </c>
      <c r="M71" s="8">
        <f t="shared" si="30"/>
        <v>16.000000000000103</v>
      </c>
      <c r="N71" s="8">
        <f t="shared" si="31"/>
        <v>16.000000000000103</v>
      </c>
      <c r="O71" s="11">
        <f t="shared" si="32"/>
        <v>22.95</v>
      </c>
      <c r="P71" s="12">
        <f t="shared" si="35"/>
        <v>526.70249999999999</v>
      </c>
      <c r="Q71" s="5">
        <f t="shared" si="33"/>
        <v>-1.5</v>
      </c>
      <c r="R71">
        <v>15.136634485203029</v>
      </c>
      <c r="S71">
        <f t="shared" si="19"/>
        <v>6.6064883906495869E-2</v>
      </c>
      <c r="T71">
        <v>0.221877605296043</v>
      </c>
      <c r="U71">
        <f t="shared" si="20"/>
        <v>-0.65388653006707376</v>
      </c>
      <c r="V71">
        <v>3.0452148246991531</v>
      </c>
      <c r="W71">
        <f t="shared" si="21"/>
        <v>0.48361793535658421</v>
      </c>
      <c r="X71">
        <v>2.8233372194031099</v>
      </c>
      <c r="Y71">
        <f t="shared" si="22"/>
        <v>0.4507627533787536</v>
      </c>
      <c r="Z71">
        <v>15.840526531128722</v>
      </c>
      <c r="AA71" s="10">
        <v>0.44742614220733523</v>
      </c>
      <c r="AB71">
        <f t="shared" si="28"/>
        <v>0.66889920182889684</v>
      </c>
      <c r="AC71">
        <v>0</v>
      </c>
      <c r="AD71">
        <v>0</v>
      </c>
      <c r="AE71">
        <v>4</v>
      </c>
      <c r="AF71">
        <v>1</v>
      </c>
      <c r="AG71">
        <v>5</v>
      </c>
      <c r="AH71">
        <f t="shared" si="36"/>
        <v>5</v>
      </c>
      <c r="AI71" t="s">
        <v>36</v>
      </c>
    </row>
    <row r="72" spans="1:35" x14ac:dyDescent="0.25">
      <c r="A72" s="5">
        <v>71</v>
      </c>
      <c r="B72" s="5">
        <v>253</v>
      </c>
      <c r="C72" s="5">
        <v>3</v>
      </c>
      <c r="D72" s="5">
        <v>12.7</v>
      </c>
      <c r="E72" s="15">
        <v>0.1</v>
      </c>
      <c r="F72" s="15" t="str">
        <f t="shared" si="34"/>
        <v>Yes</v>
      </c>
      <c r="G72" s="6">
        <v>43268</v>
      </c>
      <c r="H72" s="7">
        <v>0.36736111111111108</v>
      </c>
      <c r="I72" s="5">
        <v>22.3</v>
      </c>
      <c r="J72" s="6">
        <f t="shared" si="29"/>
        <v>43269</v>
      </c>
      <c r="K72" s="7">
        <v>0.37847222222222227</v>
      </c>
      <c r="L72" s="5">
        <v>20.9</v>
      </c>
      <c r="M72" s="8">
        <f t="shared" si="30"/>
        <v>16.000000000000103</v>
      </c>
      <c r="N72" s="8">
        <f t="shared" si="31"/>
        <v>16.000000000000103</v>
      </c>
      <c r="O72" s="11">
        <f t="shared" si="32"/>
        <v>21.6</v>
      </c>
      <c r="P72" s="12">
        <f t="shared" si="35"/>
        <v>466.56000000000006</v>
      </c>
      <c r="Q72" s="5">
        <f t="shared" si="33"/>
        <v>-1.4000000000000021</v>
      </c>
      <c r="R72">
        <v>13.219064548391103</v>
      </c>
      <c r="S72">
        <f t="shared" si="19"/>
        <v>7.5648318104453952E-2</v>
      </c>
      <c r="T72">
        <v>0.10566584507116683</v>
      </c>
      <c r="U72">
        <f t="shared" si="20"/>
        <v>-0.97606536930739163</v>
      </c>
      <c r="V72">
        <v>2.2233143391421359</v>
      </c>
      <c r="W72">
        <f t="shared" si="21"/>
        <v>0.34700086895356036</v>
      </c>
      <c r="X72">
        <v>2.117648494070969</v>
      </c>
      <c r="Y72">
        <f t="shared" si="22"/>
        <v>0.32585387373448954</v>
      </c>
      <c r="Z72">
        <v>18.442543988112615</v>
      </c>
      <c r="AA72" s="10">
        <v>0.46372305958864712</v>
      </c>
      <c r="AB72">
        <f t="shared" si="28"/>
        <v>0.68097214303424125</v>
      </c>
      <c r="AC72">
        <v>0</v>
      </c>
      <c r="AD72">
        <v>0</v>
      </c>
      <c r="AE72">
        <v>4</v>
      </c>
      <c r="AF72">
        <v>1</v>
      </c>
      <c r="AG72">
        <v>5</v>
      </c>
      <c r="AH72">
        <f t="shared" si="36"/>
        <v>5</v>
      </c>
      <c r="AI72" t="s">
        <v>36</v>
      </c>
    </row>
    <row r="73" spans="1:35" x14ac:dyDescent="0.25">
      <c r="A73" s="5">
        <v>72</v>
      </c>
      <c r="B73" s="5">
        <v>253</v>
      </c>
      <c r="C73" s="5">
        <v>4</v>
      </c>
      <c r="D73" s="5">
        <v>12.4</v>
      </c>
      <c r="E73" s="15">
        <v>0.01</v>
      </c>
      <c r="F73" s="15" t="str">
        <f t="shared" si="34"/>
        <v>Yes</v>
      </c>
      <c r="G73" s="6">
        <v>43268</v>
      </c>
      <c r="H73" s="7">
        <v>0.37013888888888885</v>
      </c>
      <c r="I73" s="5">
        <v>24.4</v>
      </c>
      <c r="J73" s="6">
        <f t="shared" si="29"/>
        <v>43269</v>
      </c>
      <c r="K73" s="7" t="s">
        <v>39</v>
      </c>
      <c r="L73" s="5" t="s">
        <v>39</v>
      </c>
      <c r="M73" s="8" t="e">
        <f t="shared" si="30"/>
        <v>#VALUE!</v>
      </c>
      <c r="N73" s="8" t="e">
        <f t="shared" si="31"/>
        <v>#VALUE!</v>
      </c>
      <c r="O73" s="11">
        <f t="shared" si="32"/>
        <v>24.4</v>
      </c>
      <c r="P73" s="12">
        <f t="shared" si="35"/>
        <v>595.3599999999999</v>
      </c>
      <c r="Q73" s="5" t="e">
        <f t="shared" si="33"/>
        <v>#VALUE!</v>
      </c>
      <c r="R73" t="s">
        <v>13</v>
      </c>
      <c r="S73" t="s">
        <v>13</v>
      </c>
      <c r="T73" t="s">
        <v>13</v>
      </c>
      <c r="U73" t="s">
        <v>13</v>
      </c>
      <c r="V73" t="s">
        <v>13</v>
      </c>
      <c r="W73" t="s">
        <v>13</v>
      </c>
      <c r="X73" t="s">
        <v>13</v>
      </c>
      <c r="Y73" t="s">
        <v>13</v>
      </c>
      <c r="Z73" t="s">
        <v>13</v>
      </c>
      <c r="AA73" t="s">
        <v>13</v>
      </c>
      <c r="AB73" t="s">
        <v>13</v>
      </c>
      <c r="AC73">
        <v>0</v>
      </c>
      <c r="AD73">
        <v>0</v>
      </c>
      <c r="AE73">
        <v>4</v>
      </c>
      <c r="AF73">
        <v>1</v>
      </c>
      <c r="AG73">
        <v>5</v>
      </c>
      <c r="AH73">
        <f t="shared" si="36"/>
        <v>5</v>
      </c>
      <c r="AI73" t="s">
        <v>36</v>
      </c>
    </row>
    <row r="74" spans="1:35" x14ac:dyDescent="0.25">
      <c r="A74" s="5">
        <v>73</v>
      </c>
      <c r="B74" s="5">
        <v>253</v>
      </c>
      <c r="C74" s="5">
        <v>5</v>
      </c>
      <c r="D74" s="5">
        <v>12.9</v>
      </c>
      <c r="E74" s="15">
        <v>1</v>
      </c>
      <c r="F74" s="15" t="str">
        <f t="shared" si="34"/>
        <v>Yes</v>
      </c>
      <c r="G74" s="6">
        <v>43268</v>
      </c>
      <c r="H74" s="7">
        <v>0.37361111111111112</v>
      </c>
      <c r="I74" s="5">
        <v>22.4</v>
      </c>
      <c r="J74" s="6">
        <f t="shared" si="29"/>
        <v>43269</v>
      </c>
      <c r="K74" s="7">
        <v>0.38125000000000003</v>
      </c>
      <c r="L74" s="5">
        <v>19.8</v>
      </c>
      <c r="M74" s="8">
        <f t="shared" si="30"/>
        <v>11.000000000000041</v>
      </c>
      <c r="N74" s="8">
        <f t="shared" si="31"/>
        <v>11.000000000000041</v>
      </c>
      <c r="O74" s="11">
        <f t="shared" si="32"/>
        <v>21.1</v>
      </c>
      <c r="P74" s="12">
        <f t="shared" si="35"/>
        <v>445.21000000000004</v>
      </c>
      <c r="Q74" s="5">
        <f t="shared" si="33"/>
        <v>-2.5999999999999979</v>
      </c>
      <c r="R74">
        <v>11.223545034381747</v>
      </c>
      <c r="S74">
        <f t="shared" ref="S74:S86" si="37">1/R74</f>
        <v>8.9098408474028584E-2</v>
      </c>
      <c r="T74">
        <v>0.15963605964549271</v>
      </c>
      <c r="U74">
        <f t="shared" ref="U74:U86" si="38">LOG(T74)</f>
        <v>-0.79686900060324295</v>
      </c>
      <c r="V74">
        <v>1.8102727108441561</v>
      </c>
      <c r="W74">
        <f t="shared" ref="W74:W86" si="39">LOG(V74)</f>
        <v>0.25774400464448372</v>
      </c>
      <c r="X74">
        <v>1.6506366511986634</v>
      </c>
      <c r="Y74">
        <f t="shared" ref="Y74:Y86" si="40">LOG(X74)</f>
        <v>0.21765148407674167</v>
      </c>
      <c r="Z74">
        <v>19.867182413829479</v>
      </c>
      <c r="AA74" s="10">
        <v>0.56465888347512005</v>
      </c>
      <c r="AB74">
        <f t="shared" ref="AB74:AB86" si="41">AA74^0.5</f>
        <v>0.7514378773226168</v>
      </c>
      <c r="AC74">
        <v>0</v>
      </c>
      <c r="AD74">
        <v>0</v>
      </c>
      <c r="AE74">
        <v>4</v>
      </c>
      <c r="AF74">
        <v>1</v>
      </c>
      <c r="AG74">
        <v>5</v>
      </c>
      <c r="AH74">
        <f t="shared" si="36"/>
        <v>5</v>
      </c>
      <c r="AI74" t="s">
        <v>36</v>
      </c>
    </row>
    <row r="75" spans="1:35" x14ac:dyDescent="0.25">
      <c r="A75" s="5">
        <v>74</v>
      </c>
      <c r="B75" s="5">
        <v>254</v>
      </c>
      <c r="C75" s="5">
        <v>1</v>
      </c>
      <c r="D75" s="5">
        <v>12</v>
      </c>
      <c r="E75" s="15">
        <v>0.1</v>
      </c>
      <c r="F75" s="15" t="str">
        <f t="shared" si="34"/>
        <v>Yes</v>
      </c>
      <c r="G75" s="6">
        <v>43270</v>
      </c>
      <c r="H75" s="7">
        <v>0.3666666666666667</v>
      </c>
      <c r="I75" s="5">
        <v>19.7</v>
      </c>
      <c r="J75" s="6">
        <f t="shared" si="29"/>
        <v>43271</v>
      </c>
      <c r="K75" s="7">
        <v>0.35833333333333334</v>
      </c>
      <c r="L75" s="5">
        <v>19.7</v>
      </c>
      <c r="M75" s="8">
        <f t="shared" si="30"/>
        <v>12.000000000000037</v>
      </c>
      <c r="N75" s="8">
        <f t="shared" si="31"/>
        <v>-12.000000000000037</v>
      </c>
      <c r="O75" s="11">
        <f t="shared" si="32"/>
        <v>19.7</v>
      </c>
      <c r="P75" s="12">
        <f t="shared" si="35"/>
        <v>388.09</v>
      </c>
      <c r="Q75" s="5">
        <f t="shared" si="33"/>
        <v>0</v>
      </c>
      <c r="R75">
        <v>12.915060210007429</v>
      </c>
      <c r="S75">
        <f t="shared" si="37"/>
        <v>7.7428984746438501E-2</v>
      </c>
      <c r="T75">
        <v>7.1753523235801198E-2</v>
      </c>
      <c r="U75">
        <f t="shared" si="38"/>
        <v>-1.1441567693772408</v>
      </c>
      <c r="V75">
        <v>1.5406976360983151</v>
      </c>
      <c r="W75">
        <f t="shared" si="39"/>
        <v>0.18771741622747037</v>
      </c>
      <c r="X75">
        <v>1.468944112862514</v>
      </c>
      <c r="Y75">
        <f t="shared" si="40"/>
        <v>0.1670052730284271</v>
      </c>
      <c r="Z75">
        <v>14.077139516076459</v>
      </c>
      <c r="AA75" s="10">
        <v>0.39172593222893537</v>
      </c>
      <c r="AB75">
        <f t="shared" si="41"/>
        <v>0.62588012608560706</v>
      </c>
      <c r="AC75">
        <v>0</v>
      </c>
      <c r="AD75">
        <v>0</v>
      </c>
      <c r="AE75">
        <v>0</v>
      </c>
      <c r="AF75">
        <v>0</v>
      </c>
      <c r="AG75">
        <v>0</v>
      </c>
      <c r="AH75">
        <f t="shared" si="36"/>
        <v>0</v>
      </c>
      <c r="AI75" t="s">
        <v>37</v>
      </c>
    </row>
    <row r="76" spans="1:35" x14ac:dyDescent="0.25">
      <c r="A76" s="5">
        <v>75</v>
      </c>
      <c r="B76" s="5">
        <v>254</v>
      </c>
      <c r="C76" s="5">
        <v>2</v>
      </c>
      <c r="D76" s="5">
        <v>12</v>
      </c>
      <c r="E76" s="15">
        <v>1</v>
      </c>
      <c r="F76" s="15" t="str">
        <f t="shared" si="34"/>
        <v>Yes</v>
      </c>
      <c r="G76" s="6">
        <v>43270</v>
      </c>
      <c r="H76" s="7">
        <v>0.36874999999999997</v>
      </c>
      <c r="I76" s="5">
        <v>21.7</v>
      </c>
      <c r="J76" s="6">
        <f t="shared" ref="J76:J97" si="42">G76+1</f>
        <v>43271</v>
      </c>
      <c r="K76" s="7">
        <v>0.3611111111111111</v>
      </c>
      <c r="L76" s="5">
        <v>21.5</v>
      </c>
      <c r="M76" s="8">
        <f t="shared" si="30"/>
        <v>10.999999999999961</v>
      </c>
      <c r="N76" s="8">
        <f t="shared" si="31"/>
        <v>-10.999999999999961</v>
      </c>
      <c r="O76" s="11">
        <f t="shared" si="32"/>
        <v>21.6</v>
      </c>
      <c r="P76" s="12">
        <f t="shared" si="35"/>
        <v>466.56000000000006</v>
      </c>
      <c r="Q76" s="5">
        <f t="shared" si="33"/>
        <v>-0.19999999999999929</v>
      </c>
      <c r="R76">
        <v>9.1968449925661098</v>
      </c>
      <c r="S76">
        <f t="shared" si="37"/>
        <v>0.10873294056910916</v>
      </c>
      <c r="T76">
        <v>3.5566586509961008E-2</v>
      </c>
      <c r="U76">
        <f t="shared" si="38"/>
        <v>-1.4489578140671002</v>
      </c>
      <c r="V76">
        <v>1.1439685032167619</v>
      </c>
      <c r="W76">
        <f t="shared" si="39"/>
        <v>5.8414067230199485E-2</v>
      </c>
      <c r="X76">
        <v>1.1084019167068009</v>
      </c>
      <c r="Y76">
        <f t="shared" si="40"/>
        <v>4.4697268115668071E-2</v>
      </c>
      <c r="Z76">
        <v>19.135287345606816</v>
      </c>
      <c r="AA76" s="10">
        <v>0.47444209705064977</v>
      </c>
      <c r="AB76">
        <f t="shared" si="41"/>
        <v>0.68879757334840386</v>
      </c>
      <c r="AC76">
        <v>0</v>
      </c>
      <c r="AD76">
        <v>0</v>
      </c>
      <c r="AE76">
        <v>0</v>
      </c>
      <c r="AF76">
        <v>0</v>
      </c>
      <c r="AG76">
        <v>0</v>
      </c>
      <c r="AH76">
        <f t="shared" si="36"/>
        <v>0</v>
      </c>
      <c r="AI76" t="s">
        <v>37</v>
      </c>
    </row>
    <row r="77" spans="1:35" x14ac:dyDescent="0.25">
      <c r="A77" s="5">
        <v>76</v>
      </c>
      <c r="B77" s="5">
        <v>254</v>
      </c>
      <c r="C77" s="5">
        <v>3</v>
      </c>
      <c r="D77" s="5">
        <v>12.4</v>
      </c>
      <c r="E77" s="15">
        <v>0</v>
      </c>
      <c r="F77" s="15" t="str">
        <f t="shared" si="34"/>
        <v>No</v>
      </c>
      <c r="G77" s="6">
        <v>43270</v>
      </c>
      <c r="H77" s="7">
        <v>0.37152777777777773</v>
      </c>
      <c r="I77" s="5">
        <v>21.1</v>
      </c>
      <c r="J77" s="6">
        <f t="shared" si="42"/>
        <v>43271</v>
      </c>
      <c r="K77" s="7">
        <v>0.36458333333333331</v>
      </c>
      <c r="L77" s="5">
        <v>21.1</v>
      </c>
      <c r="M77" s="8">
        <f t="shared" si="30"/>
        <v>9.9999999999999645</v>
      </c>
      <c r="N77" s="8">
        <f t="shared" si="31"/>
        <v>-9.9999999999999645</v>
      </c>
      <c r="O77" s="11">
        <f t="shared" si="32"/>
        <v>21.1</v>
      </c>
      <c r="P77" s="12">
        <f t="shared" si="35"/>
        <v>445.21000000000004</v>
      </c>
      <c r="Q77" s="5">
        <f t="shared" si="33"/>
        <v>0</v>
      </c>
      <c r="R77">
        <v>11.410625297355651</v>
      </c>
      <c r="S77">
        <f t="shared" si="37"/>
        <v>8.7637616163922627E-2</v>
      </c>
      <c r="T77">
        <v>3.825475794002519E-2</v>
      </c>
      <c r="U77">
        <f t="shared" si="38"/>
        <v>-1.417314541723651</v>
      </c>
      <c r="V77">
        <v>0.8426049918458558</v>
      </c>
      <c r="W77">
        <f t="shared" si="39"/>
        <v>-7.4375972310182253E-2</v>
      </c>
      <c r="X77">
        <v>0.8043502339058306</v>
      </c>
      <c r="Y77">
        <f t="shared" si="40"/>
        <v>-9.4554807554019002E-2</v>
      </c>
      <c r="Z77">
        <v>6.9446657255169599</v>
      </c>
      <c r="AA77" s="10">
        <v>0.43776077015831705</v>
      </c>
      <c r="AB77">
        <f t="shared" si="41"/>
        <v>0.66163492211212449</v>
      </c>
      <c r="AC77">
        <v>0</v>
      </c>
      <c r="AD77">
        <v>0</v>
      </c>
      <c r="AE77">
        <v>0</v>
      </c>
      <c r="AF77">
        <v>0</v>
      </c>
      <c r="AG77">
        <v>0</v>
      </c>
      <c r="AH77">
        <f t="shared" si="36"/>
        <v>0</v>
      </c>
      <c r="AI77" t="s">
        <v>37</v>
      </c>
    </row>
    <row r="78" spans="1:35" x14ac:dyDescent="0.25">
      <c r="A78" s="5">
        <v>77</v>
      </c>
      <c r="B78" s="5">
        <v>254</v>
      </c>
      <c r="C78" s="5">
        <v>4</v>
      </c>
      <c r="D78" s="5">
        <v>12.6</v>
      </c>
      <c r="E78" s="15">
        <v>0.01</v>
      </c>
      <c r="F78" s="15" t="str">
        <f t="shared" si="34"/>
        <v>Yes</v>
      </c>
      <c r="G78" s="6">
        <v>43270</v>
      </c>
      <c r="H78" s="7">
        <v>0.37361111111111112</v>
      </c>
      <c r="I78" s="5">
        <v>23.2</v>
      </c>
      <c r="J78" s="6">
        <f t="shared" si="42"/>
        <v>43271</v>
      </c>
      <c r="K78" s="7">
        <v>0.36805555555555558</v>
      </c>
      <c r="L78" s="5">
        <v>23</v>
      </c>
      <c r="M78" s="8">
        <f t="shared" si="30"/>
        <v>7.9999999999999716</v>
      </c>
      <c r="N78" s="8">
        <f t="shared" si="31"/>
        <v>-7.9999999999999716</v>
      </c>
      <c r="O78" s="11">
        <f t="shared" si="32"/>
        <v>23.1</v>
      </c>
      <c r="P78" s="12">
        <f t="shared" si="35"/>
        <v>533.61</v>
      </c>
      <c r="Q78" s="5">
        <f t="shared" si="33"/>
        <v>-0.19999999999999929</v>
      </c>
      <c r="R78">
        <v>9.0643300724804412</v>
      </c>
      <c r="S78">
        <f t="shared" si="37"/>
        <v>0.11032254915738647</v>
      </c>
      <c r="T78">
        <v>6.1000829812297069E-2</v>
      </c>
      <c r="U78">
        <f t="shared" si="38"/>
        <v>-1.2146642571129964</v>
      </c>
      <c r="V78">
        <v>1.1638363228527453</v>
      </c>
      <c r="W78">
        <f t="shared" si="39"/>
        <v>6.5891907220984508E-2</v>
      </c>
      <c r="X78">
        <v>1.1028354930404483</v>
      </c>
      <c r="Y78">
        <f t="shared" si="40"/>
        <v>4.2510734749264985E-2</v>
      </c>
      <c r="Z78">
        <v>10.486283945348012</v>
      </c>
      <c r="AA78" s="10">
        <v>0.19030081562943266</v>
      </c>
      <c r="AB78">
        <f t="shared" si="41"/>
        <v>0.43623481707611633</v>
      </c>
      <c r="AC78">
        <v>0</v>
      </c>
      <c r="AD78">
        <v>0</v>
      </c>
      <c r="AE78">
        <v>0</v>
      </c>
      <c r="AF78">
        <v>0</v>
      </c>
      <c r="AG78">
        <v>0</v>
      </c>
      <c r="AH78">
        <f t="shared" si="36"/>
        <v>0</v>
      </c>
      <c r="AI78" t="s">
        <v>37</v>
      </c>
    </row>
    <row r="79" spans="1:35" x14ac:dyDescent="0.25">
      <c r="A79" s="5">
        <v>78</v>
      </c>
      <c r="B79" s="5">
        <v>256</v>
      </c>
      <c r="C79" s="5">
        <v>1</v>
      </c>
      <c r="D79" s="5">
        <v>13.2</v>
      </c>
      <c r="E79" s="15">
        <v>1</v>
      </c>
      <c r="F79" s="15" t="str">
        <f t="shared" si="34"/>
        <v>Yes</v>
      </c>
      <c r="G79" s="6">
        <v>43263</v>
      </c>
      <c r="H79" s="7">
        <v>0.4145833333333333</v>
      </c>
      <c r="I79" s="5">
        <v>25</v>
      </c>
      <c r="J79" s="6">
        <f t="shared" si="42"/>
        <v>43264</v>
      </c>
      <c r="K79" s="7">
        <v>0.4236111111111111</v>
      </c>
      <c r="L79" s="5">
        <v>23.5</v>
      </c>
      <c r="M79" s="8">
        <f t="shared" si="30"/>
        <v>13.000000000000034</v>
      </c>
      <c r="N79" s="8">
        <f t="shared" si="31"/>
        <v>13.000000000000034</v>
      </c>
      <c r="O79" s="11">
        <f t="shared" si="32"/>
        <v>24.25</v>
      </c>
      <c r="P79" s="12">
        <f t="shared" si="35"/>
        <v>588.0625</v>
      </c>
      <c r="Q79" s="5">
        <f t="shared" si="33"/>
        <v>-1.5</v>
      </c>
      <c r="R79">
        <v>8.53475176062733</v>
      </c>
      <c r="S79">
        <f t="shared" si="37"/>
        <v>0.11716802410272996</v>
      </c>
      <c r="T79">
        <v>5.8462309104687436E-2</v>
      </c>
      <c r="U79">
        <f t="shared" si="38"/>
        <v>-1.2331240351705246</v>
      </c>
      <c r="V79">
        <v>1.4329268174097975</v>
      </c>
      <c r="W79">
        <f t="shared" si="39"/>
        <v>0.15622401062994068</v>
      </c>
      <c r="X79">
        <v>1.3744645083051101</v>
      </c>
      <c r="Y79">
        <f t="shared" si="40"/>
        <v>0.13813352988610636</v>
      </c>
      <c r="Z79">
        <v>17.947346695762896</v>
      </c>
      <c r="AA79">
        <v>0.34416103268704012</v>
      </c>
      <c r="AB79">
        <f t="shared" si="41"/>
        <v>0.58665239510892664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f t="shared" si="36"/>
        <v>0</v>
      </c>
      <c r="AI79" t="s">
        <v>37</v>
      </c>
    </row>
    <row r="80" spans="1:35" x14ac:dyDescent="0.25">
      <c r="A80" s="5">
        <v>79</v>
      </c>
      <c r="B80" s="5">
        <v>256</v>
      </c>
      <c r="C80" s="5">
        <v>2</v>
      </c>
      <c r="D80" s="5">
        <v>13.5</v>
      </c>
      <c r="E80" s="15">
        <v>0.01</v>
      </c>
      <c r="F80" s="15" t="str">
        <f t="shared" si="34"/>
        <v>Yes</v>
      </c>
      <c r="G80" s="6">
        <v>43263</v>
      </c>
      <c r="H80" s="7">
        <v>0.41736111111111113</v>
      </c>
      <c r="I80" s="5">
        <v>21.3</v>
      </c>
      <c r="J80" s="6">
        <f t="shared" si="42"/>
        <v>43264</v>
      </c>
      <c r="K80" s="7">
        <v>0.42569444444444443</v>
      </c>
      <c r="L80" s="5">
        <v>20.9</v>
      </c>
      <c r="M80" s="8">
        <f t="shared" si="30"/>
        <v>11.999999999999957</v>
      </c>
      <c r="N80" s="8">
        <f t="shared" si="31"/>
        <v>11.999999999999957</v>
      </c>
      <c r="O80" s="11">
        <f t="shared" si="32"/>
        <v>21.1</v>
      </c>
      <c r="P80" s="12">
        <f t="shared" si="35"/>
        <v>445.21000000000004</v>
      </c>
      <c r="Q80" s="5">
        <f t="shared" si="33"/>
        <v>-0.40000000000000213</v>
      </c>
      <c r="R80">
        <v>11.223545034381747</v>
      </c>
      <c r="S80">
        <f t="shared" si="37"/>
        <v>8.9098408474028584E-2</v>
      </c>
      <c r="T80">
        <v>0.11786601719622414</v>
      </c>
      <c r="U80">
        <f t="shared" si="38"/>
        <v>-0.92861139144033333</v>
      </c>
      <c r="V80">
        <v>1.1665550928645132</v>
      </c>
      <c r="W80">
        <f t="shared" si="39"/>
        <v>6.690525402737342E-2</v>
      </c>
      <c r="X80">
        <v>1.048689075668289</v>
      </c>
      <c r="Y80">
        <f t="shared" si="40"/>
        <v>2.0646743925299298E-2</v>
      </c>
      <c r="Z80">
        <v>16.04805795642158</v>
      </c>
      <c r="AA80" s="10">
        <v>0.31933733849845192</v>
      </c>
      <c r="AB80">
        <f t="shared" si="41"/>
        <v>0.5650994058556883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f t="shared" si="36"/>
        <v>0</v>
      </c>
      <c r="AI80" t="s">
        <v>37</v>
      </c>
    </row>
    <row r="81" spans="1:35" x14ac:dyDescent="0.25">
      <c r="A81" s="5">
        <v>80</v>
      </c>
      <c r="B81" s="5">
        <v>256</v>
      </c>
      <c r="C81" s="5">
        <v>3</v>
      </c>
      <c r="D81" s="5">
        <v>13.2</v>
      </c>
      <c r="E81" s="15">
        <v>0</v>
      </c>
      <c r="F81" s="15" t="str">
        <f t="shared" si="34"/>
        <v>No</v>
      </c>
      <c r="G81" s="6">
        <v>43263</v>
      </c>
      <c r="H81" s="7">
        <v>0.41944444444444445</v>
      </c>
      <c r="I81" s="5">
        <v>22.7</v>
      </c>
      <c r="J81" s="6">
        <f t="shared" si="42"/>
        <v>43264</v>
      </c>
      <c r="K81" s="7">
        <v>0.4291666666666667</v>
      </c>
      <c r="L81" s="5">
        <v>21.7</v>
      </c>
      <c r="M81" s="8">
        <f t="shared" si="30"/>
        <v>14.00000000000003</v>
      </c>
      <c r="N81" s="8">
        <f t="shared" si="31"/>
        <v>14.00000000000003</v>
      </c>
      <c r="O81" s="11">
        <f t="shared" si="32"/>
        <v>22.2</v>
      </c>
      <c r="P81" s="12">
        <f t="shared" si="35"/>
        <v>492.84</v>
      </c>
      <c r="Q81" s="5">
        <f t="shared" si="33"/>
        <v>-1</v>
      </c>
      <c r="R81">
        <v>9.4384900176554929</v>
      </c>
      <c r="S81">
        <f t="shared" si="37"/>
        <v>0.10594915056639521</v>
      </c>
      <c r="T81">
        <v>5.7278743923516687E-2</v>
      </c>
      <c r="U81">
        <f t="shared" si="38"/>
        <v>-1.2420065143221766</v>
      </c>
      <c r="V81">
        <v>1.777856765072614</v>
      </c>
      <c r="W81">
        <f t="shared" si="39"/>
        <v>0.24989676864523863</v>
      </c>
      <c r="X81">
        <v>1.7205780211490973</v>
      </c>
      <c r="Y81">
        <f t="shared" si="40"/>
        <v>0.23567437087514681</v>
      </c>
      <c r="Z81">
        <v>9.8515717186560394</v>
      </c>
      <c r="AA81" s="10">
        <v>0.25063746005408805</v>
      </c>
      <c r="AB81">
        <f t="shared" si="41"/>
        <v>0.5006370542160139</v>
      </c>
      <c r="AC81">
        <v>0</v>
      </c>
      <c r="AD81">
        <v>0</v>
      </c>
      <c r="AE81">
        <v>0</v>
      </c>
      <c r="AF81">
        <v>0</v>
      </c>
      <c r="AG81">
        <v>0</v>
      </c>
      <c r="AH81">
        <f t="shared" si="36"/>
        <v>0</v>
      </c>
      <c r="AI81" t="s">
        <v>37</v>
      </c>
    </row>
    <row r="82" spans="1:35" x14ac:dyDescent="0.25">
      <c r="A82" s="5">
        <v>81</v>
      </c>
      <c r="B82" s="5">
        <v>256</v>
      </c>
      <c r="C82" s="5">
        <v>4</v>
      </c>
      <c r="D82" s="5">
        <v>13.1</v>
      </c>
      <c r="E82" s="15">
        <v>0.1</v>
      </c>
      <c r="F82" s="15" t="str">
        <f t="shared" si="34"/>
        <v>Yes</v>
      </c>
      <c r="G82" s="6">
        <v>43263</v>
      </c>
      <c r="H82" s="7">
        <v>0.42291666666666666</v>
      </c>
      <c r="I82" s="5">
        <v>24.6</v>
      </c>
      <c r="J82" s="6">
        <f t="shared" si="42"/>
        <v>43264</v>
      </c>
      <c r="K82" s="7">
        <v>0.43194444444444446</v>
      </c>
      <c r="L82" s="5">
        <v>24.1</v>
      </c>
      <c r="M82" s="8">
        <f t="shared" si="30"/>
        <v>13.000000000000034</v>
      </c>
      <c r="N82" s="8">
        <f t="shared" si="31"/>
        <v>13.000000000000034</v>
      </c>
      <c r="O82" s="11">
        <f t="shared" si="32"/>
        <v>24.35</v>
      </c>
      <c r="P82" s="12">
        <f t="shared" si="35"/>
        <v>592.92250000000001</v>
      </c>
      <c r="Q82" s="5">
        <f t="shared" si="33"/>
        <v>-0.5</v>
      </c>
      <c r="R82">
        <v>10.490814827162026</v>
      </c>
      <c r="S82">
        <f t="shared" si="37"/>
        <v>9.5321480406924675E-2</v>
      </c>
      <c r="T82">
        <v>0.1304797304543763</v>
      </c>
      <c r="U82">
        <f t="shared" si="38"/>
        <v>-0.88445694913438011</v>
      </c>
      <c r="V82">
        <v>1.6320896562855112</v>
      </c>
      <c r="W82">
        <f t="shared" si="39"/>
        <v>0.21274401235936688</v>
      </c>
      <c r="X82">
        <v>1.5016099258311348</v>
      </c>
      <c r="Y82">
        <f t="shared" si="40"/>
        <v>0.1765571303641176</v>
      </c>
      <c r="Z82">
        <v>21.147985456546966</v>
      </c>
      <c r="AA82" s="10">
        <v>0.3516308973120672</v>
      </c>
      <c r="AB82">
        <f t="shared" si="41"/>
        <v>0.59298473615436953</v>
      </c>
      <c r="AC82">
        <v>0</v>
      </c>
      <c r="AD82">
        <v>0</v>
      </c>
      <c r="AE82">
        <v>0</v>
      </c>
      <c r="AF82">
        <v>0</v>
      </c>
      <c r="AG82">
        <v>0</v>
      </c>
      <c r="AH82">
        <f t="shared" si="36"/>
        <v>0</v>
      </c>
      <c r="AI82" t="s">
        <v>37</v>
      </c>
    </row>
    <row r="83" spans="1:35" x14ac:dyDescent="0.25">
      <c r="A83" s="5">
        <v>82</v>
      </c>
      <c r="B83" s="5">
        <v>256</v>
      </c>
      <c r="C83" s="5">
        <v>5</v>
      </c>
      <c r="D83" s="5">
        <v>13.8</v>
      </c>
      <c r="E83" s="15">
        <v>0.1</v>
      </c>
      <c r="F83" s="15" t="str">
        <f t="shared" si="34"/>
        <v>Yes</v>
      </c>
      <c r="G83" s="6">
        <v>43263</v>
      </c>
      <c r="H83" s="7">
        <v>0.42569444444444443</v>
      </c>
      <c r="I83" s="5">
        <v>22</v>
      </c>
      <c r="J83" s="6">
        <f t="shared" si="42"/>
        <v>43264</v>
      </c>
      <c r="K83" s="7">
        <v>0.43472222222222223</v>
      </c>
      <c r="L83" s="5">
        <v>21.4</v>
      </c>
      <c r="M83" s="8">
        <f t="shared" si="30"/>
        <v>13.000000000000034</v>
      </c>
      <c r="N83" s="8">
        <f t="shared" si="31"/>
        <v>13.000000000000034</v>
      </c>
      <c r="O83" s="11">
        <f t="shared" si="32"/>
        <v>21.7</v>
      </c>
      <c r="P83" s="12">
        <f t="shared" si="35"/>
        <v>470.89</v>
      </c>
      <c r="Q83" s="5">
        <f t="shared" si="33"/>
        <v>-0.60000000000000142</v>
      </c>
      <c r="R83">
        <v>9.8360347779124986</v>
      </c>
      <c r="S83">
        <f t="shared" si="37"/>
        <v>0.10166698497707324</v>
      </c>
      <c r="T83">
        <v>0.12820514637689129</v>
      </c>
      <c r="U83">
        <f t="shared" si="38"/>
        <v>-0.89209454113369258</v>
      </c>
      <c r="V83">
        <v>1.2631754833597528</v>
      </c>
      <c r="W83">
        <f t="shared" si="39"/>
        <v>0.10146368797482602</v>
      </c>
      <c r="X83">
        <v>1.1349703369828616</v>
      </c>
      <c r="Y83">
        <f t="shared" si="40"/>
        <v>5.4984511174072444E-2</v>
      </c>
      <c r="Z83">
        <v>17.906936140704296</v>
      </c>
      <c r="AA83" s="10">
        <v>0.44231439616043644</v>
      </c>
      <c r="AB83">
        <f t="shared" si="41"/>
        <v>0.66506721176166583</v>
      </c>
      <c r="AC83">
        <v>0</v>
      </c>
      <c r="AD83">
        <v>0</v>
      </c>
      <c r="AE83">
        <v>0</v>
      </c>
      <c r="AF83">
        <v>0</v>
      </c>
      <c r="AG83">
        <v>0</v>
      </c>
      <c r="AH83">
        <f t="shared" si="36"/>
        <v>0</v>
      </c>
      <c r="AI83" t="s">
        <v>37</v>
      </c>
    </row>
    <row r="84" spans="1:35" x14ac:dyDescent="0.25">
      <c r="A84" s="5">
        <v>83</v>
      </c>
      <c r="B84" s="5">
        <v>260</v>
      </c>
      <c r="C84" s="5">
        <v>1</v>
      </c>
      <c r="D84" s="5">
        <v>11.9</v>
      </c>
      <c r="E84" s="15">
        <v>0</v>
      </c>
      <c r="F84" s="15" t="str">
        <f t="shared" si="34"/>
        <v>No</v>
      </c>
      <c r="G84" s="6">
        <v>43261</v>
      </c>
      <c r="H84" s="7">
        <v>0.3444444444444445</v>
      </c>
      <c r="I84" s="5">
        <v>21.8</v>
      </c>
      <c r="J84" s="6">
        <f t="shared" si="42"/>
        <v>43262</v>
      </c>
      <c r="K84" s="7">
        <v>0.34791666666666665</v>
      </c>
      <c r="L84" s="5">
        <v>19.600000000000001</v>
      </c>
      <c r="M84" s="8">
        <f t="shared" si="30"/>
        <v>4.9999999999999023</v>
      </c>
      <c r="N84" s="8">
        <f t="shared" si="31"/>
        <v>4.9999999999999023</v>
      </c>
      <c r="O84" s="11">
        <f t="shared" si="32"/>
        <v>20.700000000000003</v>
      </c>
      <c r="P84" s="12">
        <f t="shared" si="35"/>
        <v>428.49000000000012</v>
      </c>
      <c r="Q84" s="5">
        <f t="shared" si="33"/>
        <v>-2.1999999999999993</v>
      </c>
      <c r="R84">
        <v>11.512136218439043</v>
      </c>
      <c r="S84">
        <f t="shared" si="37"/>
        <v>8.6864851233978219E-2</v>
      </c>
      <c r="T84">
        <v>0.11271871128847841</v>
      </c>
      <c r="U84">
        <f t="shared" si="38"/>
        <v>-0.94800398515333084</v>
      </c>
      <c r="V84">
        <v>0.9864683886824126</v>
      </c>
      <c r="W84">
        <f t="shared" si="39"/>
        <v>-5.9168271282197546E-3</v>
      </c>
      <c r="X84">
        <v>0.87374967739393417</v>
      </c>
      <c r="Y84">
        <f t="shared" si="40"/>
        <v>-5.8612971596545535E-2</v>
      </c>
      <c r="Z84" t="s">
        <v>13</v>
      </c>
      <c r="AA84">
        <v>0.3161127341322571</v>
      </c>
      <c r="AB84">
        <f t="shared" si="41"/>
        <v>0.5622390364713723</v>
      </c>
      <c r="AC84">
        <v>0</v>
      </c>
      <c r="AD84">
        <v>0</v>
      </c>
      <c r="AE84">
        <v>3</v>
      </c>
      <c r="AF84">
        <v>0</v>
      </c>
      <c r="AG84">
        <v>3</v>
      </c>
      <c r="AH84">
        <f t="shared" si="36"/>
        <v>3</v>
      </c>
      <c r="AI84" t="s">
        <v>36</v>
      </c>
    </row>
    <row r="85" spans="1:35" x14ac:dyDescent="0.25">
      <c r="A85" s="5">
        <v>84</v>
      </c>
      <c r="B85" s="5">
        <v>260</v>
      </c>
      <c r="C85" s="5">
        <v>2</v>
      </c>
      <c r="D85" s="5">
        <v>12.9</v>
      </c>
      <c r="E85" s="15">
        <v>0.01</v>
      </c>
      <c r="F85" s="15" t="str">
        <f t="shared" si="34"/>
        <v>Yes</v>
      </c>
      <c r="G85" s="6">
        <v>43261</v>
      </c>
      <c r="H85" s="7">
        <v>0.34722222222222227</v>
      </c>
      <c r="I85" s="5">
        <v>21.4</v>
      </c>
      <c r="J85" s="6">
        <f t="shared" si="42"/>
        <v>43262</v>
      </c>
      <c r="K85" s="7">
        <v>0.35069444444444442</v>
      </c>
      <c r="L85" s="5">
        <v>21</v>
      </c>
      <c r="M85" s="8">
        <f t="shared" si="30"/>
        <v>4.9999999999999023</v>
      </c>
      <c r="N85" s="8">
        <f t="shared" si="31"/>
        <v>4.9999999999999023</v>
      </c>
      <c r="O85" s="11">
        <f t="shared" si="32"/>
        <v>21.2</v>
      </c>
      <c r="P85" s="12">
        <f t="shared" si="35"/>
        <v>449.44</v>
      </c>
      <c r="Q85" s="5">
        <f t="shared" si="33"/>
        <v>-0.39999999999999858</v>
      </c>
      <c r="R85">
        <v>13.597075045856833</v>
      </c>
      <c r="S85">
        <f t="shared" si="37"/>
        <v>7.3545229148728589E-2</v>
      </c>
      <c r="T85">
        <v>0.13248653413956996</v>
      </c>
      <c r="U85">
        <f t="shared" si="38"/>
        <v>-0.87782826094279709</v>
      </c>
      <c r="V85">
        <v>1.3729953231083947</v>
      </c>
      <c r="W85">
        <f t="shared" si="39"/>
        <v>0.13766905788374997</v>
      </c>
      <c r="X85">
        <v>1.2405087889688247</v>
      </c>
      <c r="Y85">
        <f t="shared" si="40"/>
        <v>9.3599845582948163E-2</v>
      </c>
      <c r="Z85">
        <v>15.211769386368044</v>
      </c>
      <c r="AA85">
        <v>0.43919387406408028</v>
      </c>
      <c r="AB85">
        <f t="shared" si="41"/>
        <v>0.66271703921363023</v>
      </c>
      <c r="AC85">
        <v>0</v>
      </c>
      <c r="AD85">
        <v>0</v>
      </c>
      <c r="AE85">
        <v>3</v>
      </c>
      <c r="AF85">
        <v>0</v>
      </c>
      <c r="AG85">
        <v>3</v>
      </c>
      <c r="AH85">
        <f t="shared" si="36"/>
        <v>3</v>
      </c>
      <c r="AI85" t="s">
        <v>36</v>
      </c>
    </row>
    <row r="86" spans="1:35" x14ac:dyDescent="0.25">
      <c r="A86" s="5">
        <v>85</v>
      </c>
      <c r="B86" s="5">
        <v>260</v>
      </c>
      <c r="C86" s="5">
        <v>3</v>
      </c>
      <c r="D86" s="5">
        <v>12.8</v>
      </c>
      <c r="E86" s="15">
        <v>0.1</v>
      </c>
      <c r="F86" s="15" t="str">
        <f t="shared" si="34"/>
        <v>Yes</v>
      </c>
      <c r="G86" s="6">
        <v>43261</v>
      </c>
      <c r="H86" s="7">
        <v>0.35000000000000003</v>
      </c>
      <c r="I86" s="5">
        <v>23.2</v>
      </c>
      <c r="J86" s="6">
        <f t="shared" si="42"/>
        <v>43262</v>
      </c>
      <c r="K86" s="7">
        <v>0.35486111111111113</v>
      </c>
      <c r="L86" s="5">
        <v>21.6</v>
      </c>
      <c r="M86" s="8">
        <f t="shared" si="30"/>
        <v>6.9999999999999751</v>
      </c>
      <c r="N86" s="8">
        <f t="shared" si="31"/>
        <v>6.9999999999999751</v>
      </c>
      <c r="O86" s="11">
        <f t="shared" si="32"/>
        <v>22.4</v>
      </c>
      <c r="P86" s="12">
        <f t="shared" si="35"/>
        <v>501.75999999999993</v>
      </c>
      <c r="Q86" s="5">
        <f t="shared" si="33"/>
        <v>-1.5999999999999979</v>
      </c>
      <c r="R86">
        <v>10.481207536685467</v>
      </c>
      <c r="S86">
        <f t="shared" si="37"/>
        <v>9.5408854037083185E-2</v>
      </c>
      <c r="T86">
        <v>0.16318976669031648</v>
      </c>
      <c r="U86">
        <f t="shared" si="38"/>
        <v>-0.78730707848209613</v>
      </c>
      <c r="V86">
        <v>1.0344971262164164</v>
      </c>
      <c r="W86">
        <f t="shared" si="39"/>
        <v>1.4729288554110995E-2</v>
      </c>
      <c r="X86">
        <v>0.87130735952609994</v>
      </c>
      <c r="Y86">
        <f t="shared" si="40"/>
        <v>-5.9828617667892041E-2</v>
      </c>
      <c r="Z86">
        <v>13.970691046846278</v>
      </c>
      <c r="AA86">
        <v>0.44387991355022904</v>
      </c>
      <c r="AB86">
        <f t="shared" si="41"/>
        <v>0.66624313396104051</v>
      </c>
      <c r="AC86">
        <v>0</v>
      </c>
      <c r="AD86">
        <v>0</v>
      </c>
      <c r="AE86">
        <v>3</v>
      </c>
      <c r="AF86">
        <v>0</v>
      </c>
      <c r="AG86">
        <v>3</v>
      </c>
      <c r="AH86">
        <f t="shared" si="36"/>
        <v>3</v>
      </c>
      <c r="AI86" t="s">
        <v>36</v>
      </c>
    </row>
    <row r="87" spans="1:35" x14ac:dyDescent="0.25">
      <c r="A87" s="5">
        <v>86</v>
      </c>
      <c r="B87" s="5">
        <v>260</v>
      </c>
      <c r="C87" s="5">
        <v>4</v>
      </c>
      <c r="D87" s="5">
        <v>13.8</v>
      </c>
      <c r="E87" s="15" t="s">
        <v>13</v>
      </c>
      <c r="F87" s="15" t="s">
        <v>39</v>
      </c>
      <c r="G87" s="6">
        <v>43261</v>
      </c>
      <c r="H87" s="5" t="s">
        <v>13</v>
      </c>
      <c r="I87" s="5">
        <v>23.8</v>
      </c>
      <c r="J87" s="6">
        <f t="shared" si="42"/>
        <v>43262</v>
      </c>
      <c r="K87" s="5" t="s">
        <v>13</v>
      </c>
      <c r="L87" s="5">
        <v>23.4</v>
      </c>
      <c r="M87" s="8" t="e">
        <f t="shared" si="30"/>
        <v>#VALUE!</v>
      </c>
      <c r="N87" s="8" t="e">
        <f t="shared" si="31"/>
        <v>#VALUE!</v>
      </c>
      <c r="O87" s="11">
        <f t="shared" si="32"/>
        <v>23.6</v>
      </c>
      <c r="P87" s="12">
        <f t="shared" si="35"/>
        <v>556.96</v>
      </c>
      <c r="Q87" s="5">
        <f t="shared" si="33"/>
        <v>-0.40000000000000213</v>
      </c>
      <c r="R87" t="s">
        <v>13</v>
      </c>
      <c r="S87" t="s">
        <v>13</v>
      </c>
      <c r="T87" t="s">
        <v>13</v>
      </c>
      <c r="U87" t="s">
        <v>13</v>
      </c>
      <c r="V87" t="s">
        <v>13</v>
      </c>
      <c r="W87" t="s">
        <v>13</v>
      </c>
      <c r="X87" t="s">
        <v>13</v>
      </c>
      <c r="Y87" t="s">
        <v>13</v>
      </c>
      <c r="Z87" t="s">
        <v>13</v>
      </c>
      <c r="AA87" t="s">
        <v>13</v>
      </c>
      <c r="AB87" t="s">
        <v>13</v>
      </c>
      <c r="AC87">
        <v>0</v>
      </c>
      <c r="AD87">
        <v>0</v>
      </c>
      <c r="AE87">
        <v>3</v>
      </c>
      <c r="AF87">
        <v>0</v>
      </c>
      <c r="AG87">
        <v>3</v>
      </c>
      <c r="AH87">
        <f t="shared" si="36"/>
        <v>3</v>
      </c>
      <c r="AI87" t="s">
        <v>36</v>
      </c>
    </row>
    <row r="88" spans="1:35" x14ac:dyDescent="0.25">
      <c r="A88" s="5">
        <v>87</v>
      </c>
      <c r="B88" s="5">
        <v>260</v>
      </c>
      <c r="C88" s="5">
        <v>5</v>
      </c>
      <c r="D88" s="5">
        <v>13</v>
      </c>
      <c r="E88" s="15">
        <v>1</v>
      </c>
      <c r="F88" s="15" t="str">
        <f t="shared" si="34"/>
        <v>Yes</v>
      </c>
      <c r="G88" s="6">
        <v>43261</v>
      </c>
      <c r="H88" s="7">
        <v>0.35694444444444445</v>
      </c>
      <c r="I88" s="5">
        <v>23</v>
      </c>
      <c r="J88" s="6">
        <f t="shared" si="42"/>
        <v>43262</v>
      </c>
      <c r="K88" s="7">
        <v>0.35694444444444445</v>
      </c>
      <c r="L88" s="5">
        <v>22.4</v>
      </c>
      <c r="M88" s="8">
        <f t="shared" si="30"/>
        <v>0</v>
      </c>
      <c r="N88" s="8">
        <f t="shared" si="31"/>
        <v>0</v>
      </c>
      <c r="O88" s="11">
        <f t="shared" si="32"/>
        <v>22.7</v>
      </c>
      <c r="P88" s="12">
        <f t="shared" si="35"/>
        <v>515.29</v>
      </c>
      <c r="Q88" s="5">
        <f t="shared" si="33"/>
        <v>-0.60000000000000142</v>
      </c>
      <c r="R88">
        <v>9.9965174301370965</v>
      </c>
      <c r="S88">
        <f t="shared" ref="S88:S97" si="43">1/R88</f>
        <v>0.10003483783114712</v>
      </c>
      <c r="T88">
        <v>0.11398047788084933</v>
      </c>
      <c r="U88">
        <f t="shared" ref="U88:U97" si="44">LOG(T88)</f>
        <v>-0.94316952651133024</v>
      </c>
      <c r="V88">
        <v>0.89437854069245937</v>
      </c>
      <c r="W88">
        <f t="shared" ref="W88:W97" si="45">LOG(V88)</f>
        <v>-4.8478629594788859E-2</v>
      </c>
      <c r="X88">
        <v>0.78039806281161006</v>
      </c>
      <c r="Y88">
        <f t="shared" ref="Y88:Y97" si="46">LOG(X88)</f>
        <v>-0.10768381732886802</v>
      </c>
      <c r="Z88">
        <v>13.791926208259108</v>
      </c>
      <c r="AA88">
        <v>0.38009746714445913</v>
      </c>
      <c r="AB88">
        <f t="shared" ref="AB88:AB97" si="47">AA88^0.5</f>
        <v>0.61652045152164991</v>
      </c>
      <c r="AC88">
        <v>0</v>
      </c>
      <c r="AD88">
        <v>0</v>
      </c>
      <c r="AE88">
        <v>3</v>
      </c>
      <c r="AF88">
        <v>0</v>
      </c>
      <c r="AG88">
        <v>3</v>
      </c>
      <c r="AH88">
        <f t="shared" si="36"/>
        <v>3</v>
      </c>
      <c r="AI88" t="s">
        <v>36</v>
      </c>
    </row>
    <row r="89" spans="1:35" x14ac:dyDescent="0.25">
      <c r="A89" s="5">
        <v>88</v>
      </c>
      <c r="B89" s="5">
        <v>265</v>
      </c>
      <c r="C89" s="5">
        <v>1</v>
      </c>
      <c r="D89" s="5">
        <v>11.8</v>
      </c>
      <c r="E89" s="15">
        <v>0.1</v>
      </c>
      <c r="F89" s="15" t="str">
        <f t="shared" si="34"/>
        <v>Yes</v>
      </c>
      <c r="G89" s="6">
        <v>43272</v>
      </c>
      <c r="H89" s="7">
        <v>0.43541666666666662</v>
      </c>
      <c r="I89" s="5">
        <v>22.2</v>
      </c>
      <c r="J89" s="6">
        <f t="shared" si="42"/>
        <v>43273</v>
      </c>
      <c r="K89" s="7">
        <v>0.4368055555555555</v>
      </c>
      <c r="L89" s="5">
        <v>20.7</v>
      </c>
      <c r="M89" s="8">
        <f t="shared" si="30"/>
        <v>1.9999999999999929</v>
      </c>
      <c r="N89" s="8">
        <f t="shared" si="31"/>
        <v>1.9999999999999929</v>
      </c>
      <c r="O89" s="11">
        <f t="shared" si="32"/>
        <v>21.45</v>
      </c>
      <c r="P89" s="12">
        <f t="shared" si="35"/>
        <v>460.10249999999996</v>
      </c>
      <c r="Q89" s="5">
        <f t="shared" si="33"/>
        <v>-1.5</v>
      </c>
      <c r="R89">
        <v>8.2754088478475811</v>
      </c>
      <c r="S89">
        <f t="shared" si="43"/>
        <v>0.12083995103880556</v>
      </c>
      <c r="T89">
        <v>0.10125286053846658</v>
      </c>
      <c r="U89">
        <f t="shared" si="44"/>
        <v>-0.99459269849825649</v>
      </c>
      <c r="V89">
        <v>1.745604920665714</v>
      </c>
      <c r="W89">
        <f t="shared" si="45"/>
        <v>0.2419459574737321</v>
      </c>
      <c r="X89">
        <v>1.6443520601272474</v>
      </c>
      <c r="Y89">
        <f t="shared" si="46"/>
        <v>0.21599480675724622</v>
      </c>
      <c r="Z89">
        <v>18.01758577046855</v>
      </c>
      <c r="AA89">
        <v>0.11348530884949802</v>
      </c>
      <c r="AB89">
        <f t="shared" si="47"/>
        <v>0.33687580626916208</v>
      </c>
      <c r="AC89">
        <v>0</v>
      </c>
      <c r="AD89">
        <v>40</v>
      </c>
      <c r="AE89">
        <v>0</v>
      </c>
      <c r="AF89">
        <v>0</v>
      </c>
      <c r="AG89">
        <v>0</v>
      </c>
      <c r="AH89">
        <f t="shared" si="36"/>
        <v>40</v>
      </c>
      <c r="AI89" t="s">
        <v>37</v>
      </c>
    </row>
    <row r="90" spans="1:35" x14ac:dyDescent="0.25">
      <c r="A90" s="5">
        <v>89</v>
      </c>
      <c r="B90" s="5">
        <v>265</v>
      </c>
      <c r="C90" s="5">
        <v>2</v>
      </c>
      <c r="D90" s="5">
        <v>12.1</v>
      </c>
      <c r="E90" s="15">
        <v>0</v>
      </c>
      <c r="F90" s="15" t="str">
        <f t="shared" si="34"/>
        <v>No</v>
      </c>
      <c r="G90" s="6">
        <v>43272</v>
      </c>
      <c r="H90" s="7">
        <v>0.4381944444444445</v>
      </c>
      <c r="I90" s="5">
        <v>25.8</v>
      </c>
      <c r="J90" s="6">
        <f t="shared" si="42"/>
        <v>43273</v>
      </c>
      <c r="K90" s="7">
        <v>0.43958333333333338</v>
      </c>
      <c r="L90" s="5">
        <v>24</v>
      </c>
      <c r="M90" s="8">
        <f t="shared" si="30"/>
        <v>1.9999999999999929</v>
      </c>
      <c r="N90" s="8">
        <f t="shared" si="31"/>
        <v>1.9999999999999929</v>
      </c>
      <c r="O90" s="11">
        <f t="shared" si="32"/>
        <v>24.9</v>
      </c>
      <c r="P90" s="12">
        <f t="shared" si="35"/>
        <v>620.00999999999988</v>
      </c>
      <c r="Q90" s="5">
        <f t="shared" si="33"/>
        <v>-1.8000000000000007</v>
      </c>
      <c r="R90">
        <v>11.844853559875489</v>
      </c>
      <c r="S90">
        <f t="shared" si="43"/>
        <v>8.442485126093123E-2</v>
      </c>
      <c r="T90">
        <v>7.190135373750163E-2</v>
      </c>
      <c r="U90">
        <f t="shared" si="44"/>
        <v>-1.143262932771606</v>
      </c>
      <c r="V90">
        <v>1.3516497047927913</v>
      </c>
      <c r="W90">
        <f t="shared" si="45"/>
        <v>0.13086415389327261</v>
      </c>
      <c r="X90">
        <v>1.2797483510552896</v>
      </c>
      <c r="Y90">
        <f t="shared" si="46"/>
        <v>0.10712457863795012</v>
      </c>
      <c r="Z90">
        <v>9.6021104394588939</v>
      </c>
      <c r="AA90">
        <v>0.17943897072351678</v>
      </c>
      <c r="AB90">
        <f t="shared" si="47"/>
        <v>0.42360237336860707</v>
      </c>
      <c r="AC90">
        <v>0</v>
      </c>
      <c r="AD90">
        <v>40</v>
      </c>
      <c r="AE90">
        <v>0</v>
      </c>
      <c r="AF90">
        <v>0</v>
      </c>
      <c r="AG90">
        <v>0</v>
      </c>
      <c r="AH90">
        <f t="shared" si="36"/>
        <v>40</v>
      </c>
      <c r="AI90" t="s">
        <v>37</v>
      </c>
    </row>
    <row r="91" spans="1:35" x14ac:dyDescent="0.25">
      <c r="A91" s="5">
        <v>90</v>
      </c>
      <c r="B91" s="5">
        <v>273</v>
      </c>
      <c r="C91" s="5">
        <v>1</v>
      </c>
      <c r="D91" s="5">
        <v>12.9</v>
      </c>
      <c r="E91" s="15">
        <v>0.01</v>
      </c>
      <c r="F91" s="15" t="str">
        <f t="shared" si="34"/>
        <v>Yes</v>
      </c>
      <c r="G91" s="6">
        <v>43273</v>
      </c>
      <c r="H91" s="7">
        <v>0.44444444444444442</v>
      </c>
      <c r="I91" s="5">
        <v>22.3</v>
      </c>
      <c r="J91" s="6">
        <f t="shared" si="42"/>
        <v>43274</v>
      </c>
      <c r="K91" s="7">
        <v>0.44444444444444442</v>
      </c>
      <c r="L91" s="5">
        <v>22.4</v>
      </c>
      <c r="M91" s="8">
        <f t="shared" si="30"/>
        <v>0</v>
      </c>
      <c r="N91" s="8">
        <f t="shared" si="31"/>
        <v>0</v>
      </c>
      <c r="O91" s="11">
        <f t="shared" si="32"/>
        <v>22.35</v>
      </c>
      <c r="P91" s="12">
        <f t="shared" si="35"/>
        <v>499.52250000000004</v>
      </c>
      <c r="Q91" s="5">
        <f t="shared" si="33"/>
        <v>9.9999999999997868E-2</v>
      </c>
      <c r="R91">
        <v>11.051644101434945</v>
      </c>
      <c r="S91">
        <f t="shared" si="43"/>
        <v>9.0484274631152842E-2</v>
      </c>
      <c r="T91">
        <v>0.14459065877013927</v>
      </c>
      <c r="U91">
        <f t="shared" si="44"/>
        <v>-0.83985976358108283</v>
      </c>
      <c r="V91">
        <v>1.5394959103431904</v>
      </c>
      <c r="W91">
        <f t="shared" si="45"/>
        <v>0.18737853954142905</v>
      </c>
      <c r="X91">
        <v>1.3949052515730511</v>
      </c>
      <c r="Y91">
        <f t="shared" si="46"/>
        <v>0.14454470931824209</v>
      </c>
      <c r="Z91">
        <v>10.244314516559289</v>
      </c>
      <c r="AA91">
        <v>0.14106968371764561</v>
      </c>
      <c r="AB91">
        <f t="shared" si="47"/>
        <v>0.37559244363757588</v>
      </c>
      <c r="AC91">
        <v>58</v>
      </c>
      <c r="AD91">
        <v>0</v>
      </c>
      <c r="AE91">
        <v>0</v>
      </c>
      <c r="AF91">
        <v>0</v>
      </c>
      <c r="AG91">
        <v>0</v>
      </c>
      <c r="AH91">
        <f t="shared" si="36"/>
        <v>58</v>
      </c>
      <c r="AI91" t="s">
        <v>37</v>
      </c>
    </row>
    <row r="92" spans="1:35" x14ac:dyDescent="0.25">
      <c r="A92" s="5">
        <v>91</v>
      </c>
      <c r="B92" s="5">
        <v>273</v>
      </c>
      <c r="C92" s="5">
        <v>2</v>
      </c>
      <c r="D92" s="5">
        <v>13</v>
      </c>
      <c r="E92" s="15">
        <v>0.1</v>
      </c>
      <c r="F92" s="15" t="str">
        <f t="shared" si="34"/>
        <v>Yes</v>
      </c>
      <c r="G92" s="6">
        <v>43273</v>
      </c>
      <c r="H92" s="7">
        <v>0.44722222222222219</v>
      </c>
      <c r="I92" s="5">
        <v>25.8</v>
      </c>
      <c r="J92" s="6">
        <f t="shared" si="42"/>
        <v>43274</v>
      </c>
      <c r="K92" s="7">
        <v>0.44861111111111113</v>
      </c>
      <c r="L92" s="5">
        <v>24.9</v>
      </c>
      <c r="M92" s="8">
        <f t="shared" si="30"/>
        <v>2.0000000000000728</v>
      </c>
      <c r="N92" s="8">
        <f t="shared" si="31"/>
        <v>2.0000000000000728</v>
      </c>
      <c r="O92" s="11">
        <f t="shared" si="32"/>
        <v>25.35</v>
      </c>
      <c r="P92" s="12">
        <f t="shared" si="35"/>
        <v>642.62250000000006</v>
      </c>
      <c r="Q92" s="5">
        <f t="shared" si="33"/>
        <v>-0.90000000000000213</v>
      </c>
      <c r="R92">
        <v>9.3859028418302533</v>
      </c>
      <c r="S92">
        <f t="shared" si="43"/>
        <v>0.10654276065412582</v>
      </c>
      <c r="T92">
        <v>5.1414385233593859E-2</v>
      </c>
      <c r="U92">
        <f t="shared" si="44"/>
        <v>-1.2889153527264143</v>
      </c>
      <c r="V92">
        <v>0.78008348657778048</v>
      </c>
      <c r="W92">
        <f t="shared" si="45"/>
        <v>-0.10785891548929702</v>
      </c>
      <c r="X92">
        <v>0.72866910134418661</v>
      </c>
      <c r="Y92">
        <f t="shared" si="46"/>
        <v>-0.13746964601003292</v>
      </c>
      <c r="Z92">
        <v>11.509730659943394</v>
      </c>
      <c r="AA92">
        <v>0.27385585596999268</v>
      </c>
      <c r="AB92">
        <f t="shared" si="47"/>
        <v>0.52331238851186457</v>
      </c>
      <c r="AC92">
        <v>58</v>
      </c>
      <c r="AD92">
        <v>0</v>
      </c>
      <c r="AE92">
        <v>0</v>
      </c>
      <c r="AF92">
        <v>0</v>
      </c>
      <c r="AG92">
        <v>0</v>
      </c>
      <c r="AH92">
        <f t="shared" si="36"/>
        <v>58</v>
      </c>
      <c r="AI92" t="s">
        <v>37</v>
      </c>
    </row>
    <row r="93" spans="1:35" x14ac:dyDescent="0.25">
      <c r="A93" s="5">
        <v>92</v>
      </c>
      <c r="B93" s="5">
        <v>273</v>
      </c>
      <c r="C93" s="5">
        <v>3</v>
      </c>
      <c r="D93" s="5">
        <v>13.5</v>
      </c>
      <c r="E93" s="15">
        <v>1</v>
      </c>
      <c r="F93" s="15" t="str">
        <f t="shared" si="34"/>
        <v>Yes</v>
      </c>
      <c r="G93" s="6">
        <v>43273</v>
      </c>
      <c r="H93" s="7">
        <v>0.44930555555555557</v>
      </c>
      <c r="I93" s="5">
        <v>26.2</v>
      </c>
      <c r="J93" s="6">
        <f t="shared" si="42"/>
        <v>43274</v>
      </c>
      <c r="K93" s="7">
        <v>0.45069444444444445</v>
      </c>
      <c r="L93" s="5">
        <v>22.6</v>
      </c>
      <c r="M93" s="8">
        <f t="shared" si="30"/>
        <v>1.9999999999999929</v>
      </c>
      <c r="N93" s="8">
        <f t="shared" si="31"/>
        <v>1.9999999999999929</v>
      </c>
      <c r="O93" s="11">
        <f t="shared" si="32"/>
        <v>24.4</v>
      </c>
      <c r="P93" s="12">
        <f t="shared" si="35"/>
        <v>595.3599999999999</v>
      </c>
      <c r="Q93" s="5">
        <f t="shared" si="33"/>
        <v>-3.5999999999999979</v>
      </c>
      <c r="R93">
        <v>11.866486926072835</v>
      </c>
      <c r="S93">
        <f t="shared" si="43"/>
        <v>8.4270939346237153E-2</v>
      </c>
      <c r="T93">
        <v>9.3176266198096311E-2</v>
      </c>
      <c r="U93">
        <f t="shared" si="44"/>
        <v>-1.030694696785984</v>
      </c>
      <c r="V93">
        <v>1.1816649762704206</v>
      </c>
      <c r="W93">
        <f t="shared" si="45"/>
        <v>7.2494363532607381E-2</v>
      </c>
      <c r="X93">
        <v>1.0884887100723242</v>
      </c>
      <c r="Y93">
        <f t="shared" si="46"/>
        <v>3.6823928849121737E-2</v>
      </c>
      <c r="Z93">
        <v>13.48839430816113</v>
      </c>
      <c r="AA93">
        <v>0.21454180505880133</v>
      </c>
      <c r="AB93">
        <f t="shared" si="47"/>
        <v>0.4631865769415186</v>
      </c>
      <c r="AC93">
        <v>58</v>
      </c>
      <c r="AD93">
        <v>0</v>
      </c>
      <c r="AE93">
        <v>0</v>
      </c>
      <c r="AF93">
        <v>0</v>
      </c>
      <c r="AG93">
        <v>0</v>
      </c>
      <c r="AH93">
        <f t="shared" si="36"/>
        <v>58</v>
      </c>
      <c r="AI93" t="s">
        <v>37</v>
      </c>
    </row>
    <row r="94" spans="1:35" x14ac:dyDescent="0.25">
      <c r="A94" s="5">
        <v>93</v>
      </c>
      <c r="B94" s="5">
        <v>273</v>
      </c>
      <c r="C94" s="5">
        <v>4</v>
      </c>
      <c r="D94" s="5">
        <v>14.3</v>
      </c>
      <c r="E94" s="15">
        <v>0</v>
      </c>
      <c r="F94" s="15" t="str">
        <f t="shared" si="34"/>
        <v>No</v>
      </c>
      <c r="G94" s="6">
        <v>43273</v>
      </c>
      <c r="H94" s="7">
        <v>0.4513888888888889</v>
      </c>
      <c r="I94" s="5">
        <v>25.3</v>
      </c>
      <c r="J94" s="6">
        <f t="shared" si="42"/>
        <v>43274</v>
      </c>
      <c r="K94" s="7">
        <v>0.45347222222222222</v>
      </c>
      <c r="L94" s="5">
        <v>25.1</v>
      </c>
      <c r="M94" s="8">
        <f t="shared" si="30"/>
        <v>2.9999999999999893</v>
      </c>
      <c r="N94" s="8">
        <f t="shared" si="31"/>
        <v>2.9999999999999893</v>
      </c>
      <c r="O94" s="11">
        <f t="shared" si="32"/>
        <v>25.200000000000003</v>
      </c>
      <c r="P94" s="12">
        <f t="shared" si="35"/>
        <v>635.04000000000019</v>
      </c>
      <c r="Q94" s="5">
        <f t="shared" si="33"/>
        <v>-0.19999999999999929</v>
      </c>
      <c r="R94">
        <v>10.474764006876946</v>
      </c>
      <c r="S94">
        <f t="shared" si="43"/>
        <v>9.5467544599904572E-2</v>
      </c>
      <c r="T94">
        <v>3.309431397971882E-2</v>
      </c>
      <c r="U94">
        <f t="shared" si="44"/>
        <v>-1.4802466170810065</v>
      </c>
      <c r="V94">
        <v>1.0726900794434251</v>
      </c>
      <c r="W94">
        <f t="shared" si="45"/>
        <v>3.0474264156573703E-2</v>
      </c>
      <c r="X94">
        <v>1.0395957654637062</v>
      </c>
      <c r="Y94">
        <f t="shared" si="46"/>
        <v>1.6864501841392057E-2</v>
      </c>
      <c r="Z94">
        <v>5.7186402175168665</v>
      </c>
      <c r="AA94">
        <v>0.35170588921212237</v>
      </c>
      <c r="AB94">
        <f t="shared" si="47"/>
        <v>0.59304796535535165</v>
      </c>
      <c r="AC94">
        <v>58</v>
      </c>
      <c r="AD94">
        <v>0</v>
      </c>
      <c r="AE94">
        <v>0</v>
      </c>
      <c r="AF94">
        <v>0</v>
      </c>
      <c r="AG94">
        <v>0</v>
      </c>
      <c r="AH94">
        <f t="shared" si="36"/>
        <v>58</v>
      </c>
      <c r="AI94" t="s">
        <v>37</v>
      </c>
    </row>
    <row r="95" spans="1:35" x14ac:dyDescent="0.25">
      <c r="A95" s="5">
        <v>94</v>
      </c>
      <c r="B95" s="5">
        <v>277</v>
      </c>
      <c r="C95" s="5">
        <v>1</v>
      </c>
      <c r="D95" s="5">
        <v>12.4</v>
      </c>
      <c r="E95" s="15">
        <v>0</v>
      </c>
      <c r="F95" s="15" t="str">
        <f t="shared" si="34"/>
        <v>No</v>
      </c>
      <c r="G95" s="6">
        <v>43269</v>
      </c>
      <c r="H95" s="7">
        <v>0.35902777777777778</v>
      </c>
      <c r="I95" s="5">
        <v>22</v>
      </c>
      <c r="J95" s="6">
        <f t="shared" si="42"/>
        <v>43270</v>
      </c>
      <c r="K95" s="7">
        <v>0.35347222222222219</v>
      </c>
      <c r="L95" s="5">
        <v>22.1</v>
      </c>
      <c r="M95" s="8">
        <f t="shared" si="30"/>
        <v>8.0000000000000515</v>
      </c>
      <c r="N95" s="8">
        <f t="shared" si="31"/>
        <v>-8.0000000000000515</v>
      </c>
      <c r="O95" s="11">
        <f t="shared" si="32"/>
        <v>22.05</v>
      </c>
      <c r="P95" s="12">
        <f t="shared" si="35"/>
        <v>486.20250000000004</v>
      </c>
      <c r="Q95" s="5">
        <f t="shared" si="33"/>
        <v>0.10000000000000142</v>
      </c>
      <c r="R95">
        <v>13.133319839242102</v>
      </c>
      <c r="S95">
        <f t="shared" si="43"/>
        <v>7.614221021344654E-2</v>
      </c>
      <c r="T95">
        <v>0.15963607505198751</v>
      </c>
      <c r="U95">
        <f t="shared" si="44"/>
        <v>-0.79686895868943364</v>
      </c>
      <c r="V95">
        <v>4.2345659184443853</v>
      </c>
      <c r="W95">
        <f t="shared" si="45"/>
        <v>0.62680889781042404</v>
      </c>
      <c r="X95">
        <v>4.0749298433923977</v>
      </c>
      <c r="Y95">
        <f t="shared" si="46"/>
        <v>0.61012013604781556</v>
      </c>
      <c r="Z95">
        <v>13.890738667469282</v>
      </c>
      <c r="AA95" s="10">
        <v>0.38331952225335042</v>
      </c>
      <c r="AB95">
        <f t="shared" si="47"/>
        <v>0.61912803381316084</v>
      </c>
      <c r="AC95">
        <v>0</v>
      </c>
      <c r="AD95">
        <v>0</v>
      </c>
      <c r="AE95">
        <v>9</v>
      </c>
      <c r="AF95">
        <v>0</v>
      </c>
      <c r="AG95">
        <v>9</v>
      </c>
      <c r="AH95">
        <f t="shared" si="36"/>
        <v>9</v>
      </c>
      <c r="AI95" t="s">
        <v>36</v>
      </c>
    </row>
    <row r="96" spans="1:35" x14ac:dyDescent="0.25">
      <c r="A96" s="5">
        <v>95</v>
      </c>
      <c r="B96" s="5">
        <v>277</v>
      </c>
      <c r="C96" s="5">
        <v>2</v>
      </c>
      <c r="D96" s="5">
        <v>12.5</v>
      </c>
      <c r="E96" s="15">
        <v>0.01</v>
      </c>
      <c r="F96" s="15" t="str">
        <f t="shared" si="34"/>
        <v>Yes</v>
      </c>
      <c r="G96" s="6">
        <v>43269</v>
      </c>
      <c r="H96" s="7">
        <v>0.36180555555555555</v>
      </c>
      <c r="I96" s="5">
        <v>23.6</v>
      </c>
      <c r="J96" s="6">
        <f t="shared" si="42"/>
        <v>43270</v>
      </c>
      <c r="K96" s="7">
        <v>0.35625000000000001</v>
      </c>
      <c r="L96" s="5">
        <v>22.8</v>
      </c>
      <c r="M96" s="8">
        <f t="shared" si="30"/>
        <v>7.9999999999999716</v>
      </c>
      <c r="N96" s="8">
        <f t="shared" si="31"/>
        <v>-7.9999999999999716</v>
      </c>
      <c r="O96" s="11">
        <f t="shared" si="32"/>
        <v>23.200000000000003</v>
      </c>
      <c r="P96" s="12">
        <f t="shared" si="35"/>
        <v>538.24000000000012</v>
      </c>
      <c r="Q96" s="5">
        <f t="shared" si="33"/>
        <v>-0.80000000000000071</v>
      </c>
      <c r="R96">
        <v>11.940684977698325</v>
      </c>
      <c r="S96">
        <f t="shared" si="43"/>
        <v>8.374728936134776E-2</v>
      </c>
      <c r="T96">
        <v>7.0306044534248019E-2</v>
      </c>
      <c r="U96">
        <f t="shared" si="44"/>
        <v>-1.1530073350794641</v>
      </c>
      <c r="V96">
        <v>1.9035468845082413</v>
      </c>
      <c r="W96">
        <f t="shared" si="45"/>
        <v>0.2795635779890826</v>
      </c>
      <c r="X96">
        <v>1.8332408399739932</v>
      </c>
      <c r="Y96">
        <f t="shared" si="46"/>
        <v>0.26321952366427304</v>
      </c>
      <c r="Z96">
        <v>18.883471201304712</v>
      </c>
      <c r="AA96" s="10">
        <v>0.45989942617838009</v>
      </c>
      <c r="AB96">
        <f t="shared" si="47"/>
        <v>0.6781588502544077</v>
      </c>
      <c r="AC96">
        <v>0</v>
      </c>
      <c r="AD96">
        <v>0</v>
      </c>
      <c r="AE96">
        <v>9</v>
      </c>
      <c r="AF96">
        <v>0</v>
      </c>
      <c r="AG96">
        <v>9</v>
      </c>
      <c r="AH96">
        <f t="shared" si="36"/>
        <v>9</v>
      </c>
      <c r="AI96" t="s">
        <v>36</v>
      </c>
    </row>
    <row r="97" spans="1:35" x14ac:dyDescent="0.25">
      <c r="A97" s="5">
        <v>96</v>
      </c>
      <c r="B97" s="5">
        <v>277</v>
      </c>
      <c r="C97" s="5">
        <v>3</v>
      </c>
      <c r="D97" s="5">
        <v>12.9</v>
      </c>
      <c r="E97" s="15">
        <v>1</v>
      </c>
      <c r="F97" s="15" t="str">
        <f t="shared" si="34"/>
        <v>Yes</v>
      </c>
      <c r="G97" s="6">
        <v>43269</v>
      </c>
      <c r="H97" s="7">
        <v>0.36388888888888887</v>
      </c>
      <c r="I97" s="5">
        <v>23.5</v>
      </c>
      <c r="J97" s="6">
        <f t="shared" si="42"/>
        <v>43270</v>
      </c>
      <c r="K97" s="7">
        <v>0.35833333333333334</v>
      </c>
      <c r="L97" s="5">
        <v>22.7</v>
      </c>
      <c r="M97" s="8">
        <f t="shared" si="30"/>
        <v>7.9999999999999716</v>
      </c>
      <c r="N97" s="8">
        <f t="shared" si="31"/>
        <v>-7.9999999999999716</v>
      </c>
      <c r="O97" s="11">
        <f t="shared" si="32"/>
        <v>23.1</v>
      </c>
      <c r="P97" s="12">
        <f t="shared" si="35"/>
        <v>533.61</v>
      </c>
      <c r="Q97" s="5">
        <f t="shared" si="33"/>
        <v>-0.80000000000000071</v>
      </c>
      <c r="R97">
        <v>10.186809908005596</v>
      </c>
      <c r="S97">
        <f t="shared" si="43"/>
        <v>9.816615888887073E-2</v>
      </c>
      <c r="T97">
        <v>0.13730355971930525</v>
      </c>
      <c r="U97">
        <f t="shared" si="44"/>
        <v>-0.86231820313898466</v>
      </c>
      <c r="V97">
        <v>1.949974895115427</v>
      </c>
      <c r="W97">
        <f t="shared" si="45"/>
        <v>0.29002902008917281</v>
      </c>
      <c r="X97">
        <v>1.8126713353961217</v>
      </c>
      <c r="Y97">
        <f t="shared" si="46"/>
        <v>0.2583190671052808</v>
      </c>
      <c r="Z97">
        <v>19.11981333657301</v>
      </c>
      <c r="AA97" s="10">
        <v>0.50946720693892578</v>
      </c>
      <c r="AB97">
        <f t="shared" si="47"/>
        <v>0.71376971562187042</v>
      </c>
      <c r="AC97">
        <v>0</v>
      </c>
      <c r="AD97">
        <v>0</v>
      </c>
      <c r="AE97">
        <v>9</v>
      </c>
      <c r="AF97">
        <v>0</v>
      </c>
      <c r="AG97">
        <v>9</v>
      </c>
      <c r="AH97">
        <f t="shared" si="36"/>
        <v>9</v>
      </c>
      <c r="AI97" t="s">
        <v>36</v>
      </c>
    </row>
  </sheetData>
  <sortState xmlns:xlrd2="http://schemas.microsoft.com/office/spreadsheetml/2017/richdata2" ref="A2:AF97">
    <sortCondition ref="B1"/>
  </sortState>
  <conditionalFormatting sqref="E1:F2 E98:F1048576 E3:E38 F3:F97">
    <cfRule type="cellIs" dxfId="8" priority="7" operator="equal">
      <formula>1</formula>
    </cfRule>
    <cfRule type="cellIs" dxfId="7" priority="8" operator="equal">
      <formula>0.1</formula>
    </cfRule>
    <cfRule type="cellIs" dxfId="6" priority="9" operator="equal">
      <formula>0.01</formula>
    </cfRule>
  </conditionalFormatting>
  <conditionalFormatting sqref="E39:E73">
    <cfRule type="cellIs" dxfId="5" priority="4" operator="equal">
      <formula>1</formula>
    </cfRule>
    <cfRule type="cellIs" dxfId="4" priority="5" operator="equal">
      <formula>0.1</formula>
    </cfRule>
    <cfRule type="cellIs" dxfId="3" priority="6" operator="equal">
      <formula>0.01</formula>
    </cfRule>
  </conditionalFormatting>
  <conditionalFormatting sqref="E74:E97">
    <cfRule type="cellIs" dxfId="2" priority="1" operator="equal">
      <formula>1</formula>
    </cfRule>
    <cfRule type="cellIs" dxfId="1" priority="2" operator="equal">
      <formula>0.1</formula>
    </cfRule>
    <cfRule type="cellIs" dxfId="0" priority="3" operator="equal">
      <formula>0.01</formula>
    </cfRule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SASMaster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2021-08-26T18:25:00Z</dcterms:modified>
</cp:coreProperties>
</file>