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6"/>
  </bookViews>
  <sheets>
    <sheet name="Hotel Perros" sheetId="2" r:id="rId1"/>
    <sheet name="Montehiedra" sheetId="3" r:id="rId2"/>
    <sheet name="Venzuela" sheetId="6" r:id="rId3"/>
    <sheet name="CC" sheetId="1" r:id="rId4"/>
    <sheet name="LL" sheetId="4" r:id="rId5"/>
    <sheet name="Matadero" sheetId="5" r:id="rId6"/>
    <sheet name="Resumen totales" sheetId="7" r:id="rId7"/>
    <sheet name="Resumen Mean" sheetId="8" r:id="rId8"/>
  </sheets>
  <calcPr calcId="145621"/>
</workbook>
</file>

<file path=xl/calcChain.xml><?xml version="1.0" encoding="utf-8"?>
<calcChain xmlns="http://schemas.openxmlformats.org/spreadsheetml/2006/main">
  <c r="L11" i="7" l="1"/>
  <c r="L12" i="7"/>
  <c r="L13" i="7"/>
  <c r="L14" i="7"/>
  <c r="L15" i="7"/>
  <c r="L16" i="7"/>
  <c r="M12" i="7" l="1"/>
  <c r="M13" i="7"/>
  <c r="M14" i="7"/>
  <c r="M15" i="7"/>
  <c r="M16" i="7"/>
  <c r="M11" i="7"/>
  <c r="Z4" i="2" l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3" i="2"/>
  <c r="W3" i="6" l="1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V6" i="6"/>
  <c r="V7" i="6"/>
  <c r="V8" i="6"/>
  <c r="V9" i="6"/>
  <c r="V10" i="6"/>
  <c r="V12" i="6"/>
  <c r="V13" i="6"/>
  <c r="V14" i="6"/>
  <c r="V15" i="6"/>
  <c r="V16" i="6"/>
  <c r="V11" i="6"/>
  <c r="V17" i="6"/>
  <c r="V18" i="6"/>
  <c r="V19" i="6"/>
  <c r="V20" i="6"/>
  <c r="V3" i="6"/>
  <c r="V4" i="6"/>
  <c r="V5" i="6"/>
  <c r="X3" i="6"/>
  <c r="W4" i="6"/>
  <c r="X4" i="6"/>
  <c r="W5" i="6"/>
  <c r="X5" i="6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Z3" i="3"/>
  <c r="AB3" i="3"/>
  <c r="Y4" i="3"/>
  <c r="Z4" i="3"/>
  <c r="AA4" i="3"/>
  <c r="AB4" i="3"/>
  <c r="Y5" i="3"/>
  <c r="Z5" i="3"/>
  <c r="AA5" i="3"/>
  <c r="AB5" i="3"/>
  <c r="Y6" i="3"/>
  <c r="Z6" i="3"/>
  <c r="AA6" i="3"/>
  <c r="AB6" i="3"/>
  <c r="Y7" i="3"/>
  <c r="Z7" i="3"/>
  <c r="AA7" i="3"/>
  <c r="AB7" i="3"/>
  <c r="Y8" i="3"/>
  <c r="Z8" i="3"/>
  <c r="AA8" i="3"/>
  <c r="AB8" i="3"/>
  <c r="Y9" i="3"/>
  <c r="Z9" i="3"/>
  <c r="AA9" i="3"/>
  <c r="AB9" i="3"/>
  <c r="Y10" i="3"/>
  <c r="Z10" i="3"/>
  <c r="AA10" i="3"/>
  <c r="AB10" i="3"/>
  <c r="Y11" i="3"/>
  <c r="Z11" i="3"/>
  <c r="AA11" i="3"/>
  <c r="AB11" i="3"/>
  <c r="Y12" i="3"/>
  <c r="Z12" i="3"/>
  <c r="AA12" i="3"/>
  <c r="AB12" i="3"/>
  <c r="Y13" i="3"/>
  <c r="Z13" i="3"/>
  <c r="AA13" i="3"/>
  <c r="AB13" i="3"/>
  <c r="Y14" i="3"/>
  <c r="Z14" i="3"/>
  <c r="AA14" i="3"/>
  <c r="AB14" i="3"/>
  <c r="Y15" i="3"/>
  <c r="Z15" i="3"/>
  <c r="AA15" i="3"/>
  <c r="AB15" i="3"/>
  <c r="Y16" i="3"/>
  <c r="Z16" i="3"/>
  <c r="AA16" i="3"/>
  <c r="AB16" i="3"/>
  <c r="Y17" i="3"/>
  <c r="Z17" i="3"/>
  <c r="AA17" i="3"/>
  <c r="AB17" i="3"/>
  <c r="Y18" i="3"/>
  <c r="Z18" i="3"/>
  <c r="AA18" i="3"/>
  <c r="AB18" i="3"/>
  <c r="Y19" i="3"/>
  <c r="Z19" i="3"/>
  <c r="AA19" i="3"/>
  <c r="AB19" i="3"/>
  <c r="Y20" i="3"/>
  <c r="Z20" i="3"/>
  <c r="AA20" i="3"/>
  <c r="AB20" i="3"/>
  <c r="AI22" i="4" l="1"/>
  <c r="AH22" i="4"/>
  <c r="AG22" i="4"/>
  <c r="AF22" i="4"/>
  <c r="AE22" i="4"/>
  <c r="AD22" i="4"/>
  <c r="AC22" i="4"/>
  <c r="AJ22" i="5"/>
  <c r="AI22" i="5"/>
  <c r="AH22" i="5"/>
  <c r="AG22" i="5"/>
  <c r="AF22" i="5"/>
  <c r="AE22" i="5"/>
  <c r="Y22" i="1"/>
  <c r="X22" i="1"/>
  <c r="W22" i="1"/>
  <c r="V22" i="1"/>
  <c r="U22" i="1"/>
  <c r="T22" i="1"/>
  <c r="AE22" i="3"/>
  <c r="AD22" i="3"/>
  <c r="AC22" i="2"/>
  <c r="AD22" i="2"/>
  <c r="AF22" i="2"/>
  <c r="AB22" i="2"/>
  <c r="AF4" i="4" l="1"/>
  <c r="AF5" i="4"/>
  <c r="AF6" i="4"/>
  <c r="AF7" i="4"/>
  <c r="AF21" i="4" s="1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3" i="4"/>
  <c r="Y3" i="3" l="1"/>
  <c r="Y20" i="6" l="1"/>
  <c r="AF20" i="6" s="1"/>
  <c r="AE20" i="6"/>
  <c r="AD20" i="6"/>
  <c r="AC20" i="6"/>
  <c r="U20" i="6"/>
  <c r="AB20" i="6" s="1"/>
  <c r="T20" i="6"/>
  <c r="AA20" i="6" s="1"/>
  <c r="Y19" i="6"/>
  <c r="AF19" i="6" s="1"/>
  <c r="AE19" i="6"/>
  <c r="AD19" i="6"/>
  <c r="AC19" i="6"/>
  <c r="U19" i="6"/>
  <c r="AB19" i="6" s="1"/>
  <c r="T19" i="6"/>
  <c r="AA19" i="6" s="1"/>
  <c r="Y18" i="6"/>
  <c r="AF18" i="6" s="1"/>
  <c r="AE18" i="6"/>
  <c r="AD18" i="6"/>
  <c r="AC18" i="6"/>
  <c r="U18" i="6"/>
  <c r="AB18" i="6" s="1"/>
  <c r="T18" i="6"/>
  <c r="AA18" i="6" s="1"/>
  <c r="Y17" i="6"/>
  <c r="AF17" i="6" s="1"/>
  <c r="AE17" i="6"/>
  <c r="AD17" i="6"/>
  <c r="AC17" i="6"/>
  <c r="U17" i="6"/>
  <c r="AB17" i="6" s="1"/>
  <c r="T17" i="6"/>
  <c r="AA17" i="6" s="1"/>
  <c r="Y16" i="6"/>
  <c r="AF16" i="6" s="1"/>
  <c r="AE16" i="6"/>
  <c r="AD16" i="6"/>
  <c r="AC16" i="6"/>
  <c r="U16" i="6"/>
  <c r="AB16" i="6" s="1"/>
  <c r="T16" i="6"/>
  <c r="AA16" i="6" s="1"/>
  <c r="AD15" i="6"/>
  <c r="Y15" i="6"/>
  <c r="AF15" i="6" s="1"/>
  <c r="AE15" i="6"/>
  <c r="AC15" i="6"/>
  <c r="U15" i="6"/>
  <c r="AB15" i="6" s="1"/>
  <c r="T15" i="6"/>
  <c r="AA15" i="6" s="1"/>
  <c r="Y14" i="6"/>
  <c r="AF14" i="6" s="1"/>
  <c r="AE14" i="6"/>
  <c r="AD14" i="6"/>
  <c r="AC14" i="6"/>
  <c r="U14" i="6"/>
  <c r="AB14" i="6" s="1"/>
  <c r="T14" i="6"/>
  <c r="AA14" i="6" s="1"/>
  <c r="Y13" i="6"/>
  <c r="AF13" i="6" s="1"/>
  <c r="AE13" i="6"/>
  <c r="AD13" i="6"/>
  <c r="AC13" i="6"/>
  <c r="U13" i="6"/>
  <c r="AB13" i="6" s="1"/>
  <c r="T13" i="6"/>
  <c r="AA13" i="6" s="1"/>
  <c r="Y12" i="6"/>
  <c r="AF12" i="6" s="1"/>
  <c r="AE12" i="6"/>
  <c r="AD12" i="6"/>
  <c r="AC12" i="6"/>
  <c r="U12" i="6"/>
  <c r="AB12" i="6" s="1"/>
  <c r="T12" i="6"/>
  <c r="AA12" i="6" s="1"/>
  <c r="Y11" i="6"/>
  <c r="AF11" i="6" s="1"/>
  <c r="AE11" i="6"/>
  <c r="AD11" i="6"/>
  <c r="AC11" i="6"/>
  <c r="U11" i="6"/>
  <c r="AB11" i="6" s="1"/>
  <c r="T11" i="6"/>
  <c r="AA11" i="6" s="1"/>
  <c r="Y10" i="6"/>
  <c r="AF10" i="6" s="1"/>
  <c r="AE10" i="6"/>
  <c r="AD10" i="6"/>
  <c r="AC10" i="6"/>
  <c r="U10" i="6"/>
  <c r="AB10" i="6" s="1"/>
  <c r="T10" i="6"/>
  <c r="AA10" i="6" s="1"/>
  <c r="Y9" i="6"/>
  <c r="AF9" i="6" s="1"/>
  <c r="AE9" i="6"/>
  <c r="AD9" i="6"/>
  <c r="AC9" i="6"/>
  <c r="U9" i="6"/>
  <c r="AB9" i="6" s="1"/>
  <c r="T9" i="6"/>
  <c r="AA9" i="6" s="1"/>
  <c r="Y8" i="6"/>
  <c r="AF8" i="6" s="1"/>
  <c r="AE8" i="6"/>
  <c r="AD8" i="6"/>
  <c r="AC8" i="6"/>
  <c r="U8" i="6"/>
  <c r="AB8" i="6" s="1"/>
  <c r="T8" i="6"/>
  <c r="AA8" i="6" s="1"/>
  <c r="Y7" i="6"/>
  <c r="AF7" i="6" s="1"/>
  <c r="AE7" i="6"/>
  <c r="AD7" i="6"/>
  <c r="AC7" i="6"/>
  <c r="U7" i="6"/>
  <c r="AB7" i="6" s="1"/>
  <c r="T7" i="6"/>
  <c r="AA7" i="6" s="1"/>
  <c r="Y6" i="6"/>
  <c r="AF6" i="6" s="1"/>
  <c r="AE6" i="6"/>
  <c r="AD6" i="6"/>
  <c r="AC6" i="6"/>
  <c r="U6" i="6"/>
  <c r="AB6" i="6" s="1"/>
  <c r="T6" i="6"/>
  <c r="AA6" i="6" s="1"/>
  <c r="Y5" i="6"/>
  <c r="AF5" i="6" s="1"/>
  <c r="AE5" i="6"/>
  <c r="AD5" i="6"/>
  <c r="AC5" i="6"/>
  <c r="U5" i="6"/>
  <c r="AB5" i="6" s="1"/>
  <c r="T5" i="6"/>
  <c r="AA5" i="6" s="1"/>
  <c r="Y4" i="6"/>
  <c r="AF4" i="6" s="1"/>
  <c r="AE4" i="6"/>
  <c r="AD4" i="6"/>
  <c r="AC4" i="6"/>
  <c r="U4" i="6"/>
  <c r="AB4" i="6" s="1"/>
  <c r="T4" i="6"/>
  <c r="AA4" i="6" s="1"/>
  <c r="Y3" i="6"/>
  <c r="AF3" i="6" s="1"/>
  <c r="AE3" i="6"/>
  <c r="AD3" i="6"/>
  <c r="AC3" i="6"/>
  <c r="U3" i="6"/>
  <c r="AB3" i="6" s="1"/>
  <c r="T3" i="6"/>
  <c r="AA3" i="6" s="1"/>
  <c r="AC21" i="6" l="1"/>
  <c r="AC22" i="6"/>
  <c r="AE21" i="6"/>
  <c r="AE22" i="6"/>
  <c r="AD21" i="6"/>
  <c r="AD22" i="6"/>
  <c r="AF21" i="6"/>
  <c r="AF22" i="6"/>
  <c r="AA22" i="6"/>
  <c r="AB22" i="6"/>
  <c r="AB21" i="6"/>
  <c r="AA21" i="6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3" i="5"/>
  <c r="AG24" i="6" l="1"/>
  <c r="AA24" i="6"/>
  <c r="AC24" i="6"/>
  <c r="AE24" i="6"/>
  <c r="AF24" i="6"/>
  <c r="AD24" i="6"/>
  <c r="AB24" i="6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3" i="5"/>
  <c r="X3" i="5"/>
  <c r="AJ20" i="5" l="1"/>
  <c r="AI20" i="5"/>
  <c r="AA20" i="5"/>
  <c r="AH20" i="5" s="1"/>
  <c r="Z20" i="5"/>
  <c r="AG20" i="5" s="1"/>
  <c r="Y20" i="5"/>
  <c r="AF20" i="5" s="1"/>
  <c r="X20" i="5"/>
  <c r="AE20" i="5" s="1"/>
  <c r="AJ19" i="5"/>
  <c r="AI19" i="5"/>
  <c r="AA19" i="5"/>
  <c r="AH19" i="5" s="1"/>
  <c r="Z19" i="5"/>
  <c r="AG19" i="5" s="1"/>
  <c r="Y19" i="5"/>
  <c r="AF19" i="5" s="1"/>
  <c r="X19" i="5"/>
  <c r="AE19" i="5" s="1"/>
  <c r="AJ18" i="5"/>
  <c r="AI18" i="5"/>
  <c r="AA18" i="5"/>
  <c r="AH18" i="5" s="1"/>
  <c r="Z18" i="5"/>
  <c r="AG18" i="5" s="1"/>
  <c r="Y18" i="5"/>
  <c r="AF18" i="5" s="1"/>
  <c r="X18" i="5"/>
  <c r="AE18" i="5" s="1"/>
  <c r="AJ17" i="5"/>
  <c r="AI17" i="5"/>
  <c r="AA17" i="5"/>
  <c r="AH17" i="5" s="1"/>
  <c r="Z17" i="5"/>
  <c r="AG17" i="5" s="1"/>
  <c r="Y17" i="5"/>
  <c r="AF17" i="5" s="1"/>
  <c r="X17" i="5"/>
  <c r="AE17" i="5" s="1"/>
  <c r="AJ16" i="5"/>
  <c r="AI16" i="5"/>
  <c r="AA16" i="5"/>
  <c r="AH16" i="5" s="1"/>
  <c r="Z16" i="5"/>
  <c r="AG16" i="5" s="1"/>
  <c r="Y16" i="5"/>
  <c r="AF16" i="5" s="1"/>
  <c r="X16" i="5"/>
  <c r="AE16" i="5" s="1"/>
  <c r="AJ15" i="5"/>
  <c r="AI15" i="5"/>
  <c r="AA15" i="5"/>
  <c r="AH15" i="5" s="1"/>
  <c r="Z15" i="5"/>
  <c r="AG15" i="5" s="1"/>
  <c r="Y15" i="5"/>
  <c r="AF15" i="5" s="1"/>
  <c r="X15" i="5"/>
  <c r="AE15" i="5" s="1"/>
  <c r="AI14" i="5"/>
  <c r="AJ14" i="5"/>
  <c r="AA14" i="5"/>
  <c r="AH14" i="5" s="1"/>
  <c r="Z14" i="5"/>
  <c r="AG14" i="5" s="1"/>
  <c r="Y14" i="5"/>
  <c r="AF14" i="5" s="1"/>
  <c r="X14" i="5"/>
  <c r="AE14" i="5" s="1"/>
  <c r="AJ13" i="5"/>
  <c r="AI13" i="5"/>
  <c r="AA13" i="5"/>
  <c r="AH13" i="5" s="1"/>
  <c r="Z13" i="5"/>
  <c r="AG13" i="5" s="1"/>
  <c r="Y13" i="5"/>
  <c r="AF13" i="5" s="1"/>
  <c r="X13" i="5"/>
  <c r="AE13" i="5" s="1"/>
  <c r="AJ12" i="5"/>
  <c r="AI12" i="5"/>
  <c r="AA12" i="5"/>
  <c r="AH12" i="5" s="1"/>
  <c r="Z12" i="5"/>
  <c r="AG12" i="5" s="1"/>
  <c r="Y12" i="5"/>
  <c r="AF12" i="5" s="1"/>
  <c r="X12" i="5"/>
  <c r="AE12" i="5" s="1"/>
  <c r="AJ11" i="5"/>
  <c r="AI11" i="5"/>
  <c r="AA11" i="5"/>
  <c r="AH11" i="5" s="1"/>
  <c r="Z11" i="5"/>
  <c r="AG11" i="5" s="1"/>
  <c r="Y11" i="5"/>
  <c r="AF11" i="5" s="1"/>
  <c r="X11" i="5"/>
  <c r="AE11" i="5" s="1"/>
  <c r="AJ10" i="5"/>
  <c r="AI10" i="5"/>
  <c r="AA10" i="5"/>
  <c r="AH10" i="5" s="1"/>
  <c r="Z10" i="5"/>
  <c r="AG10" i="5" s="1"/>
  <c r="Y10" i="5"/>
  <c r="AF10" i="5" s="1"/>
  <c r="X10" i="5"/>
  <c r="AE10" i="5" s="1"/>
  <c r="AJ9" i="5"/>
  <c r="AI9" i="5"/>
  <c r="AA9" i="5"/>
  <c r="AH9" i="5" s="1"/>
  <c r="Z9" i="5"/>
  <c r="AG9" i="5" s="1"/>
  <c r="Y9" i="5"/>
  <c r="AF9" i="5" s="1"/>
  <c r="X9" i="5"/>
  <c r="AE9" i="5" s="1"/>
  <c r="AJ8" i="5"/>
  <c r="AI8" i="5"/>
  <c r="AA8" i="5"/>
  <c r="AH8" i="5" s="1"/>
  <c r="Z8" i="5"/>
  <c r="AG8" i="5" s="1"/>
  <c r="Y8" i="5"/>
  <c r="AF8" i="5" s="1"/>
  <c r="X8" i="5"/>
  <c r="AE8" i="5" s="1"/>
  <c r="AJ7" i="5"/>
  <c r="AI7" i="5"/>
  <c r="AA7" i="5"/>
  <c r="AH7" i="5" s="1"/>
  <c r="Z7" i="5"/>
  <c r="AG7" i="5" s="1"/>
  <c r="Y7" i="5"/>
  <c r="AF7" i="5" s="1"/>
  <c r="X7" i="5"/>
  <c r="AE7" i="5" s="1"/>
  <c r="AJ6" i="5"/>
  <c r="AI6" i="5"/>
  <c r="AA6" i="5"/>
  <c r="AH6" i="5" s="1"/>
  <c r="Z6" i="5"/>
  <c r="AG6" i="5" s="1"/>
  <c r="Y6" i="5"/>
  <c r="AF6" i="5" s="1"/>
  <c r="X6" i="5"/>
  <c r="AE6" i="5" s="1"/>
  <c r="AJ5" i="5"/>
  <c r="AI5" i="5"/>
  <c r="AA5" i="5"/>
  <c r="AH5" i="5" s="1"/>
  <c r="Z5" i="5"/>
  <c r="AG5" i="5" s="1"/>
  <c r="Y5" i="5"/>
  <c r="AF5" i="5" s="1"/>
  <c r="X5" i="5"/>
  <c r="AE5" i="5" s="1"/>
  <c r="AJ4" i="5"/>
  <c r="AI4" i="5"/>
  <c r="AA4" i="5"/>
  <c r="AH4" i="5" s="1"/>
  <c r="Z4" i="5"/>
  <c r="AG4" i="5" s="1"/>
  <c r="Y4" i="5"/>
  <c r="AF4" i="5" s="1"/>
  <c r="X4" i="5"/>
  <c r="AE4" i="5" s="1"/>
  <c r="AJ3" i="5"/>
  <c r="AI3" i="5"/>
  <c r="AA3" i="5"/>
  <c r="AH3" i="5" s="1"/>
  <c r="Z3" i="5"/>
  <c r="AG3" i="5" s="1"/>
  <c r="Y3" i="5"/>
  <c r="AF3" i="5" s="1"/>
  <c r="AE3" i="5"/>
  <c r="Z8" i="4"/>
  <c r="Z9" i="4"/>
  <c r="Z10" i="4"/>
  <c r="Z11" i="4"/>
  <c r="Z12" i="4"/>
  <c r="Z13" i="4"/>
  <c r="Z14" i="4"/>
  <c r="Z15" i="4"/>
  <c r="Z16" i="4"/>
  <c r="Z17" i="4"/>
  <c r="Z18" i="4"/>
  <c r="Z19" i="4"/>
  <c r="AH19" i="4" s="1"/>
  <c r="Z20" i="4"/>
  <c r="Z3" i="4"/>
  <c r="Z4" i="4"/>
  <c r="Z5" i="4"/>
  <c r="Z6" i="4"/>
  <c r="Z7" i="4"/>
  <c r="U19" i="4"/>
  <c r="V19" i="4"/>
  <c r="AD19" i="4" s="1"/>
  <c r="W19" i="4"/>
  <c r="AE19" i="4" s="1"/>
  <c r="Y19" i="4"/>
  <c r="AG19" i="4" s="1"/>
  <c r="AA19" i="4"/>
  <c r="AC19" i="4"/>
  <c r="AI19" i="4"/>
  <c r="AJ21" i="5" l="1"/>
  <c r="AH21" i="5"/>
  <c r="AI21" i="5"/>
  <c r="AF21" i="5"/>
  <c r="AE21" i="5"/>
  <c r="AG21" i="5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20" i="4"/>
  <c r="Y3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20" i="4"/>
  <c r="W4" i="4"/>
  <c r="W3" i="4"/>
  <c r="AH24" i="5" l="1"/>
  <c r="AF24" i="5"/>
  <c r="AK24" i="5"/>
  <c r="AI24" i="5"/>
  <c r="AE24" i="5"/>
  <c r="AG24" i="5"/>
  <c r="AJ24" i="5"/>
  <c r="AG20" i="4"/>
  <c r="AE20" i="4"/>
  <c r="AA20" i="4"/>
  <c r="AI20" i="4" s="1"/>
  <c r="AH20" i="4"/>
  <c r="V20" i="4"/>
  <c r="AD20" i="4" s="1"/>
  <c r="U20" i="4"/>
  <c r="AC20" i="4" s="1"/>
  <c r="AE18" i="4"/>
  <c r="AA18" i="4"/>
  <c r="AI18" i="4" s="1"/>
  <c r="AH18" i="4"/>
  <c r="AG18" i="4"/>
  <c r="V18" i="4"/>
  <c r="AD18" i="4" s="1"/>
  <c r="U18" i="4"/>
  <c r="AC18" i="4" s="1"/>
  <c r="AG17" i="4"/>
  <c r="AE17" i="4"/>
  <c r="AA17" i="4"/>
  <c r="AI17" i="4" s="1"/>
  <c r="AH17" i="4"/>
  <c r="V17" i="4"/>
  <c r="AD17" i="4" s="1"/>
  <c r="U17" i="4"/>
  <c r="AC17" i="4" s="1"/>
  <c r="AG16" i="4"/>
  <c r="AE16" i="4"/>
  <c r="AA16" i="4"/>
  <c r="AI16" i="4" s="1"/>
  <c r="AH16" i="4"/>
  <c r="V16" i="4"/>
  <c r="AD16" i="4" s="1"/>
  <c r="U16" i="4"/>
  <c r="AC16" i="4" s="1"/>
  <c r="AE15" i="4"/>
  <c r="AA15" i="4"/>
  <c r="AI15" i="4" s="1"/>
  <c r="AH15" i="4"/>
  <c r="AG15" i="4"/>
  <c r="V15" i="4"/>
  <c r="AD15" i="4" s="1"/>
  <c r="U15" i="4"/>
  <c r="AC15" i="4" s="1"/>
  <c r="AE14" i="4"/>
  <c r="AA14" i="4"/>
  <c r="AI14" i="4" s="1"/>
  <c r="AH14" i="4"/>
  <c r="AG14" i="4"/>
  <c r="V14" i="4"/>
  <c r="AD14" i="4" s="1"/>
  <c r="U14" i="4"/>
  <c r="AC14" i="4" s="1"/>
  <c r="AH13" i="4"/>
  <c r="AE13" i="4"/>
  <c r="AA13" i="4"/>
  <c r="AI13" i="4" s="1"/>
  <c r="AG13" i="4"/>
  <c r="V13" i="4"/>
  <c r="AD13" i="4" s="1"/>
  <c r="U13" i="4"/>
  <c r="AC13" i="4" s="1"/>
  <c r="AE12" i="4"/>
  <c r="AA12" i="4"/>
  <c r="AI12" i="4" s="1"/>
  <c r="AH12" i="4"/>
  <c r="AG12" i="4"/>
  <c r="V12" i="4"/>
  <c r="AD12" i="4" s="1"/>
  <c r="U12" i="4"/>
  <c r="AC12" i="4" s="1"/>
  <c r="AE11" i="4"/>
  <c r="AA11" i="4"/>
  <c r="AI11" i="4" s="1"/>
  <c r="AH11" i="4"/>
  <c r="AG11" i="4"/>
  <c r="V11" i="4"/>
  <c r="AD11" i="4" s="1"/>
  <c r="U11" i="4"/>
  <c r="AC11" i="4" s="1"/>
  <c r="AI10" i="4"/>
  <c r="AE10" i="4"/>
  <c r="AA10" i="4"/>
  <c r="AH10" i="4"/>
  <c r="AG10" i="4"/>
  <c r="V10" i="4"/>
  <c r="AD10" i="4" s="1"/>
  <c r="U10" i="4"/>
  <c r="AC10" i="4" s="1"/>
  <c r="AE9" i="4"/>
  <c r="AA9" i="4"/>
  <c r="AI9" i="4" s="1"/>
  <c r="AH9" i="4"/>
  <c r="AG9" i="4"/>
  <c r="V9" i="4"/>
  <c r="AD9" i="4" s="1"/>
  <c r="U9" i="4"/>
  <c r="AC9" i="4" s="1"/>
  <c r="AE8" i="4"/>
  <c r="AA8" i="4"/>
  <c r="AI8" i="4" s="1"/>
  <c r="AH8" i="4"/>
  <c r="AG8" i="4"/>
  <c r="V8" i="4"/>
  <c r="AD8" i="4" s="1"/>
  <c r="U8" i="4"/>
  <c r="AC8" i="4" s="1"/>
  <c r="AE7" i="4"/>
  <c r="AA7" i="4"/>
  <c r="AI7" i="4" s="1"/>
  <c r="AH7" i="4"/>
  <c r="AG7" i="4"/>
  <c r="V7" i="4"/>
  <c r="AD7" i="4" s="1"/>
  <c r="U7" i="4"/>
  <c r="AC7" i="4" s="1"/>
  <c r="AE6" i="4"/>
  <c r="AA6" i="4"/>
  <c r="AI6" i="4" s="1"/>
  <c r="AH6" i="4"/>
  <c r="AG6" i="4"/>
  <c r="V6" i="4"/>
  <c r="AD6" i="4" s="1"/>
  <c r="U6" i="4"/>
  <c r="AC6" i="4" s="1"/>
  <c r="AG5" i="4"/>
  <c r="AE5" i="4"/>
  <c r="AA5" i="4"/>
  <c r="AI5" i="4" s="1"/>
  <c r="AH5" i="4"/>
  <c r="V5" i="4"/>
  <c r="AD5" i="4" s="1"/>
  <c r="U5" i="4"/>
  <c r="AC5" i="4" s="1"/>
  <c r="AE4" i="4"/>
  <c r="AA4" i="4"/>
  <c r="AI4" i="4" s="1"/>
  <c r="AH4" i="4"/>
  <c r="AG4" i="4"/>
  <c r="V4" i="4"/>
  <c r="AD4" i="4" s="1"/>
  <c r="U4" i="4"/>
  <c r="AC4" i="4" s="1"/>
  <c r="AE3" i="4"/>
  <c r="AA3" i="4"/>
  <c r="AI3" i="4" s="1"/>
  <c r="AH3" i="4"/>
  <c r="AG3" i="4"/>
  <c r="V3" i="4"/>
  <c r="AD3" i="4" s="1"/>
  <c r="U3" i="4"/>
  <c r="AC3" i="4" s="1"/>
  <c r="AE21" i="4" l="1"/>
  <c r="AC21" i="4"/>
  <c r="AH21" i="4"/>
  <c r="AD21" i="4"/>
  <c r="AI21" i="4"/>
  <c r="AG21" i="4"/>
  <c r="AJ24" i="4" l="1"/>
  <c r="AG24" i="4"/>
  <c r="AD24" i="4"/>
  <c r="AC24" i="4"/>
  <c r="AI24" i="4"/>
  <c r="AE24" i="4"/>
  <c r="AH24" i="4"/>
  <c r="AH20" i="3"/>
  <c r="AI20" i="3"/>
  <c r="AG20" i="3"/>
  <c r="AF20" i="3"/>
  <c r="X20" i="3"/>
  <c r="AE20" i="3" s="1"/>
  <c r="W20" i="3"/>
  <c r="AD20" i="3" s="1"/>
  <c r="AI19" i="3"/>
  <c r="AH19" i="3"/>
  <c r="AG19" i="3"/>
  <c r="AF19" i="3"/>
  <c r="X19" i="3"/>
  <c r="AE19" i="3" s="1"/>
  <c r="W19" i="3"/>
  <c r="AD19" i="3" s="1"/>
  <c r="AI18" i="3"/>
  <c r="AH18" i="3"/>
  <c r="AG18" i="3"/>
  <c r="AF18" i="3"/>
  <c r="X18" i="3"/>
  <c r="AE18" i="3" s="1"/>
  <c r="W18" i="3"/>
  <c r="AD18" i="3" s="1"/>
  <c r="AI17" i="3"/>
  <c r="AH17" i="3"/>
  <c r="AG17" i="3"/>
  <c r="AF17" i="3"/>
  <c r="X17" i="3"/>
  <c r="AE17" i="3" s="1"/>
  <c r="W17" i="3"/>
  <c r="AD17" i="3" s="1"/>
  <c r="AI16" i="3"/>
  <c r="AH16" i="3"/>
  <c r="AG16" i="3"/>
  <c r="AF16" i="3"/>
  <c r="X16" i="3"/>
  <c r="AE16" i="3" s="1"/>
  <c r="W16" i="3"/>
  <c r="AD16" i="3" s="1"/>
  <c r="AI15" i="3"/>
  <c r="AH15" i="3"/>
  <c r="AG15" i="3"/>
  <c r="AF15" i="3"/>
  <c r="X15" i="3"/>
  <c r="AE15" i="3" s="1"/>
  <c r="W15" i="3"/>
  <c r="AD15" i="3" s="1"/>
  <c r="AI14" i="3"/>
  <c r="AH14" i="3"/>
  <c r="AG14" i="3"/>
  <c r="AF14" i="3"/>
  <c r="X14" i="3"/>
  <c r="AE14" i="3" s="1"/>
  <c r="W14" i="3"/>
  <c r="AD14" i="3" s="1"/>
  <c r="AI13" i="3"/>
  <c r="AH13" i="3"/>
  <c r="AG13" i="3"/>
  <c r="AF13" i="3"/>
  <c r="X13" i="3"/>
  <c r="AE13" i="3" s="1"/>
  <c r="W13" i="3"/>
  <c r="AD13" i="3" s="1"/>
  <c r="AI12" i="3"/>
  <c r="AH12" i="3"/>
  <c r="AG12" i="3"/>
  <c r="AF12" i="3"/>
  <c r="X12" i="3"/>
  <c r="AE12" i="3" s="1"/>
  <c r="W12" i="3"/>
  <c r="AD12" i="3" s="1"/>
  <c r="AH11" i="3"/>
  <c r="AI11" i="3"/>
  <c r="AG11" i="3"/>
  <c r="AF11" i="3"/>
  <c r="X11" i="3"/>
  <c r="AE11" i="3" s="1"/>
  <c r="W11" i="3"/>
  <c r="AD11" i="3" s="1"/>
  <c r="AH10" i="3"/>
  <c r="AD10" i="3"/>
  <c r="AI10" i="3"/>
  <c r="AG10" i="3"/>
  <c r="AF10" i="3"/>
  <c r="X10" i="3"/>
  <c r="AE10" i="3" s="1"/>
  <c r="W10" i="3"/>
  <c r="AI9" i="3"/>
  <c r="AH9" i="3"/>
  <c r="AG9" i="3"/>
  <c r="AF9" i="3"/>
  <c r="X9" i="3"/>
  <c r="AE9" i="3" s="1"/>
  <c r="W9" i="3"/>
  <c r="AD9" i="3" s="1"/>
  <c r="AH8" i="3"/>
  <c r="AI8" i="3"/>
  <c r="AG8" i="3"/>
  <c r="AF8" i="3"/>
  <c r="X8" i="3"/>
  <c r="AE8" i="3" s="1"/>
  <c r="W8" i="3"/>
  <c r="AD8" i="3" s="1"/>
  <c r="AI7" i="3"/>
  <c r="AH7" i="3"/>
  <c r="AG7" i="3"/>
  <c r="AF7" i="3"/>
  <c r="X7" i="3"/>
  <c r="AE7" i="3" s="1"/>
  <c r="W7" i="3"/>
  <c r="AD7" i="3" s="1"/>
  <c r="AH6" i="3"/>
  <c r="AI6" i="3"/>
  <c r="AG6" i="3"/>
  <c r="AF6" i="3"/>
  <c r="X6" i="3"/>
  <c r="AE6" i="3" s="1"/>
  <c r="W6" i="3"/>
  <c r="AD6" i="3" s="1"/>
  <c r="AH5" i="3"/>
  <c r="AD5" i="3"/>
  <c r="AI5" i="3"/>
  <c r="AG5" i="3"/>
  <c r="AF5" i="3"/>
  <c r="X5" i="3"/>
  <c r="AE5" i="3" s="1"/>
  <c r="W5" i="3"/>
  <c r="AH4" i="3"/>
  <c r="AI4" i="3"/>
  <c r="AG4" i="3"/>
  <c r="AF4" i="3"/>
  <c r="X4" i="3"/>
  <c r="AE4" i="3" s="1"/>
  <c r="W4" i="3"/>
  <c r="AD4" i="3" s="1"/>
  <c r="AI3" i="3"/>
  <c r="AA3" i="3"/>
  <c r="AH3" i="3" s="1"/>
  <c r="AG3" i="3"/>
  <c r="AF3" i="3"/>
  <c r="X3" i="3"/>
  <c r="AE3" i="3" s="1"/>
  <c r="W3" i="3"/>
  <c r="AD3" i="3" s="1"/>
  <c r="AH22" i="3" l="1"/>
  <c r="AG22" i="3"/>
  <c r="AI22" i="3"/>
  <c r="AF22" i="3"/>
  <c r="AG21" i="3"/>
  <c r="AI21" i="3"/>
  <c r="AE21" i="3"/>
  <c r="AH21" i="3"/>
  <c r="AH24" i="3" s="1"/>
  <c r="AD21" i="3"/>
  <c r="AF21" i="3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3" i="2"/>
  <c r="AE24" i="3" l="1"/>
  <c r="AI24" i="3"/>
  <c r="AF24" i="3"/>
  <c r="AD24" i="3"/>
  <c r="AJ24" i="3"/>
  <c r="AG24" i="3"/>
  <c r="AG20" i="2"/>
  <c r="AD20" i="2"/>
  <c r="AF20" i="2"/>
  <c r="AE20" i="2"/>
  <c r="V20" i="2"/>
  <c r="AC20" i="2" s="1"/>
  <c r="U20" i="2"/>
  <c r="AB20" i="2" s="1"/>
  <c r="AG19" i="2"/>
  <c r="AD19" i="2"/>
  <c r="AF19" i="2"/>
  <c r="AE19" i="2"/>
  <c r="V19" i="2"/>
  <c r="AC19" i="2" s="1"/>
  <c r="U19" i="2"/>
  <c r="AB19" i="2" s="1"/>
  <c r="AD18" i="2"/>
  <c r="AG18" i="2"/>
  <c r="AF18" i="2"/>
  <c r="AE18" i="2"/>
  <c r="V18" i="2"/>
  <c r="AC18" i="2" s="1"/>
  <c r="U18" i="2"/>
  <c r="AB18" i="2" s="1"/>
  <c r="AD17" i="2"/>
  <c r="AG17" i="2"/>
  <c r="AF17" i="2"/>
  <c r="AE17" i="2"/>
  <c r="V17" i="2"/>
  <c r="AC17" i="2" s="1"/>
  <c r="U17" i="2"/>
  <c r="AB17" i="2" s="1"/>
  <c r="AD16" i="2"/>
  <c r="AG16" i="2"/>
  <c r="AF16" i="2"/>
  <c r="AE16" i="2"/>
  <c r="V16" i="2"/>
  <c r="AC16" i="2" s="1"/>
  <c r="U16" i="2"/>
  <c r="AB16" i="2" s="1"/>
  <c r="AD15" i="2"/>
  <c r="AG15" i="2"/>
  <c r="AF15" i="2"/>
  <c r="AE15" i="2"/>
  <c r="V15" i="2"/>
  <c r="AC15" i="2" s="1"/>
  <c r="U15" i="2"/>
  <c r="AB15" i="2" s="1"/>
  <c r="AD14" i="2"/>
  <c r="AG14" i="2"/>
  <c r="AF14" i="2"/>
  <c r="AE14" i="2"/>
  <c r="V14" i="2"/>
  <c r="AC14" i="2" s="1"/>
  <c r="U14" i="2"/>
  <c r="AB14" i="2" s="1"/>
  <c r="AD13" i="2"/>
  <c r="AG13" i="2"/>
  <c r="AF13" i="2"/>
  <c r="AE13" i="2"/>
  <c r="V13" i="2"/>
  <c r="AC13" i="2" s="1"/>
  <c r="U13" i="2"/>
  <c r="AB13" i="2" s="1"/>
  <c r="AD12" i="2"/>
  <c r="AG12" i="2"/>
  <c r="AF12" i="2"/>
  <c r="AE12" i="2"/>
  <c r="V12" i="2"/>
  <c r="AC12" i="2" s="1"/>
  <c r="U12" i="2"/>
  <c r="AB12" i="2" s="1"/>
  <c r="AE11" i="2"/>
  <c r="AD11" i="2"/>
  <c r="AG11" i="2"/>
  <c r="AF11" i="2"/>
  <c r="V11" i="2"/>
  <c r="AC11" i="2" s="1"/>
  <c r="U11" i="2"/>
  <c r="AB11" i="2" s="1"/>
  <c r="AD10" i="2"/>
  <c r="AG10" i="2"/>
  <c r="AF10" i="2"/>
  <c r="AE10" i="2"/>
  <c r="V10" i="2"/>
  <c r="AC10" i="2" s="1"/>
  <c r="U10" i="2"/>
  <c r="AB10" i="2" s="1"/>
  <c r="AG9" i="2"/>
  <c r="AD9" i="2"/>
  <c r="AF9" i="2"/>
  <c r="AE9" i="2"/>
  <c r="V9" i="2"/>
  <c r="AC9" i="2" s="1"/>
  <c r="U9" i="2"/>
  <c r="AB9" i="2" s="1"/>
  <c r="AD8" i="2"/>
  <c r="AG8" i="2"/>
  <c r="AF8" i="2"/>
  <c r="AE8" i="2"/>
  <c r="V8" i="2"/>
  <c r="AC8" i="2" s="1"/>
  <c r="U8" i="2"/>
  <c r="AB8" i="2" s="1"/>
  <c r="AD7" i="2"/>
  <c r="AG7" i="2"/>
  <c r="AF7" i="2"/>
  <c r="AE7" i="2"/>
  <c r="V7" i="2"/>
  <c r="AC7" i="2" s="1"/>
  <c r="U7" i="2"/>
  <c r="AB7" i="2" s="1"/>
  <c r="AD6" i="2"/>
  <c r="AG6" i="2"/>
  <c r="AF6" i="2"/>
  <c r="AE6" i="2"/>
  <c r="V6" i="2"/>
  <c r="AC6" i="2" s="1"/>
  <c r="U6" i="2"/>
  <c r="AB6" i="2" s="1"/>
  <c r="AG5" i="2"/>
  <c r="AD5" i="2"/>
  <c r="AF5" i="2"/>
  <c r="AE5" i="2"/>
  <c r="V5" i="2"/>
  <c r="AC5" i="2" s="1"/>
  <c r="U5" i="2"/>
  <c r="AB5" i="2" s="1"/>
  <c r="AG4" i="2"/>
  <c r="AF4" i="2"/>
  <c r="AD4" i="2"/>
  <c r="AE4" i="2"/>
  <c r="V4" i="2"/>
  <c r="AC4" i="2" s="1"/>
  <c r="U4" i="2"/>
  <c r="AB4" i="2" s="1"/>
  <c r="AD3" i="2"/>
  <c r="AG3" i="2"/>
  <c r="AF3" i="2"/>
  <c r="AE3" i="2"/>
  <c r="V3" i="2"/>
  <c r="AC3" i="2" s="1"/>
  <c r="U3" i="2"/>
  <c r="AB3" i="2" s="1"/>
  <c r="V21" i="1"/>
  <c r="AG22" i="2" l="1"/>
  <c r="AE22" i="2"/>
  <c r="AD21" i="2"/>
  <c r="AG21" i="2"/>
  <c r="AC21" i="2"/>
  <c r="AB21" i="2"/>
  <c r="AE21" i="2"/>
  <c r="AF21" i="2"/>
  <c r="V4" i="1"/>
  <c r="X4" i="1"/>
  <c r="Y4" i="1"/>
  <c r="U5" i="1"/>
  <c r="V5" i="1"/>
  <c r="W5" i="1"/>
  <c r="X5" i="1"/>
  <c r="Y5" i="1"/>
  <c r="U6" i="1"/>
  <c r="V6" i="1"/>
  <c r="W6" i="1"/>
  <c r="X6" i="1"/>
  <c r="Y6" i="1"/>
  <c r="U7" i="1"/>
  <c r="V7" i="1"/>
  <c r="W7" i="1"/>
  <c r="X7" i="1"/>
  <c r="Y7" i="1"/>
  <c r="U8" i="1"/>
  <c r="V8" i="1"/>
  <c r="W8" i="1"/>
  <c r="X8" i="1"/>
  <c r="Y8" i="1"/>
  <c r="U9" i="1"/>
  <c r="V9" i="1"/>
  <c r="W9" i="1"/>
  <c r="X9" i="1"/>
  <c r="Y9" i="1"/>
  <c r="U10" i="1"/>
  <c r="V10" i="1"/>
  <c r="W10" i="1"/>
  <c r="X10" i="1"/>
  <c r="Y10" i="1"/>
  <c r="U11" i="1"/>
  <c r="V11" i="1"/>
  <c r="W11" i="1"/>
  <c r="X11" i="1"/>
  <c r="Y11" i="1"/>
  <c r="U12" i="1"/>
  <c r="V12" i="1"/>
  <c r="W12" i="1"/>
  <c r="X12" i="1"/>
  <c r="Y12" i="1"/>
  <c r="V13" i="1"/>
  <c r="W13" i="1"/>
  <c r="X13" i="1"/>
  <c r="U14" i="1"/>
  <c r="V14" i="1"/>
  <c r="W14" i="1"/>
  <c r="X14" i="1"/>
  <c r="Y14" i="1"/>
  <c r="U15" i="1"/>
  <c r="V15" i="1"/>
  <c r="W15" i="1"/>
  <c r="X15" i="1"/>
  <c r="Y15" i="1"/>
  <c r="U16" i="1"/>
  <c r="V16" i="1"/>
  <c r="W16" i="1"/>
  <c r="X16" i="1"/>
  <c r="Y16" i="1"/>
  <c r="U17" i="1"/>
  <c r="V17" i="1"/>
  <c r="W17" i="1"/>
  <c r="X17" i="1"/>
  <c r="Y17" i="1"/>
  <c r="V18" i="1"/>
  <c r="Y18" i="1"/>
  <c r="U19" i="1"/>
  <c r="V19" i="1"/>
  <c r="W19" i="1"/>
  <c r="X19" i="1"/>
  <c r="Y19" i="1"/>
  <c r="U20" i="1"/>
  <c r="V20" i="1"/>
  <c r="W20" i="1"/>
  <c r="X20" i="1"/>
  <c r="Y20" i="1"/>
  <c r="U3" i="1"/>
  <c r="V3" i="1"/>
  <c r="W3" i="1"/>
  <c r="X3" i="1"/>
  <c r="Y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T20" i="1"/>
  <c r="T3" i="1"/>
  <c r="AB25" i="2" l="1"/>
  <c r="AG25" i="2"/>
  <c r="AF25" i="2"/>
  <c r="AD25" i="2"/>
  <c r="AE25" i="2"/>
  <c r="AH25" i="2"/>
  <c r="AC25" i="2"/>
  <c r="R4" i="1"/>
  <c r="R5" i="1"/>
  <c r="R6" i="1"/>
  <c r="R7" i="1"/>
  <c r="R8" i="1"/>
  <c r="R9" i="1"/>
  <c r="R10" i="1"/>
  <c r="R11" i="1"/>
  <c r="R12" i="1"/>
  <c r="R13" i="1"/>
  <c r="Y13" i="1" s="1"/>
  <c r="Y21" i="1" s="1"/>
  <c r="R14" i="1"/>
  <c r="R15" i="1"/>
  <c r="R16" i="1"/>
  <c r="R17" i="1"/>
  <c r="R18" i="1"/>
  <c r="R19" i="1"/>
  <c r="R20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X18" i="1" s="1"/>
  <c r="X21" i="1" s="1"/>
  <c r="Q19" i="1"/>
  <c r="Q20" i="1"/>
  <c r="Q3" i="1"/>
  <c r="P4" i="1"/>
  <c r="W4" i="1" s="1"/>
  <c r="W21" i="1" s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W18" i="1" s="1"/>
  <c r="P19" i="1"/>
  <c r="P20" i="1"/>
  <c r="P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T18" i="1" s="1"/>
  <c r="T21" i="1" s="1"/>
  <c r="M19" i="1"/>
  <c r="M20" i="1"/>
  <c r="M3" i="1"/>
  <c r="N4" i="1"/>
  <c r="U4" i="1" s="1"/>
  <c r="N5" i="1"/>
  <c r="N6" i="1"/>
  <c r="N7" i="1"/>
  <c r="N8" i="1"/>
  <c r="N9" i="1"/>
  <c r="N10" i="1"/>
  <c r="N11" i="1"/>
  <c r="N12" i="1"/>
  <c r="N13" i="1"/>
  <c r="U13" i="1" s="1"/>
  <c r="N14" i="1"/>
  <c r="N15" i="1"/>
  <c r="N16" i="1"/>
  <c r="N17" i="1"/>
  <c r="N18" i="1"/>
  <c r="U18" i="1" s="1"/>
  <c r="N19" i="1"/>
  <c r="N20" i="1"/>
  <c r="N3" i="1"/>
  <c r="U21" i="1" l="1"/>
  <c r="W24" i="1" s="1"/>
  <c r="U24" i="1" l="1"/>
  <c r="T24" i="1"/>
  <c r="Y24" i="1"/>
  <c r="V24" i="1"/>
  <c r="Z24" i="1"/>
  <c r="X24" i="1"/>
</calcChain>
</file>

<file path=xl/sharedStrings.xml><?xml version="1.0" encoding="utf-8"?>
<sst xmlns="http://schemas.openxmlformats.org/spreadsheetml/2006/main" count="442" uniqueCount="77">
  <si>
    <t>Replicate</t>
  </si>
  <si>
    <t>Day</t>
  </si>
  <si>
    <t>AFDM</t>
  </si>
  <si>
    <t>CC</t>
  </si>
  <si>
    <t>Total Insec</t>
  </si>
  <si>
    <t>Total Macro</t>
  </si>
  <si>
    <t>Total Shredder</t>
  </si>
  <si>
    <t>Total Colector</t>
  </si>
  <si>
    <t>Total Predator</t>
  </si>
  <si>
    <t>Chirominii</t>
  </si>
  <si>
    <t>Hirudinae</t>
  </si>
  <si>
    <t>Perithemis</t>
  </si>
  <si>
    <t>Physidae</t>
  </si>
  <si>
    <t>Tanypodinae</t>
  </si>
  <si>
    <t>Thiaridae</t>
  </si>
  <si>
    <t>Total Grazer</t>
  </si>
  <si>
    <t>Telebasis</t>
  </si>
  <si>
    <t>Oligochaeta</t>
  </si>
  <si>
    <t>Psychodidae</t>
  </si>
  <si>
    <t>Suma</t>
  </si>
  <si>
    <t>Neohagenulus</t>
  </si>
  <si>
    <t>Enallagma</t>
  </si>
  <si>
    <t>Phanocerus</t>
  </si>
  <si>
    <t>Total Collector</t>
  </si>
  <si>
    <t>Phylloicus</t>
  </si>
  <si>
    <t>Protoneuridae</t>
  </si>
  <si>
    <t>Gyretes</t>
  </si>
  <si>
    <t>Macrothemis</t>
  </si>
  <si>
    <t>Mont</t>
  </si>
  <si>
    <t>Caenis</t>
  </si>
  <si>
    <t>Neoelmis</t>
  </si>
  <si>
    <t>Crab</t>
  </si>
  <si>
    <t>Non-Inse</t>
  </si>
  <si>
    <t>%</t>
  </si>
  <si>
    <t>Shredder</t>
  </si>
  <si>
    <t>Collector</t>
  </si>
  <si>
    <t>Predator</t>
  </si>
  <si>
    <t>Grazer</t>
  </si>
  <si>
    <t>Insects</t>
  </si>
  <si>
    <t>HP</t>
  </si>
  <si>
    <t>Non-Shredder</t>
  </si>
  <si>
    <t>Ceratopogonidae</t>
  </si>
  <si>
    <t>Tanitarsini</t>
  </si>
  <si>
    <t>Orthocladinae</t>
  </si>
  <si>
    <t>Limonia</t>
  </si>
  <si>
    <t xml:space="preserve"> </t>
  </si>
  <si>
    <t>LL</t>
  </si>
  <si>
    <t>Mat</t>
  </si>
  <si>
    <t>Hidrobiidae</t>
  </si>
  <si>
    <t>Planaridae</t>
  </si>
  <si>
    <t>Ancilidae</t>
  </si>
  <si>
    <t>Ampullaridae</t>
  </si>
  <si>
    <t>Mon</t>
  </si>
  <si>
    <t>VNZ</t>
  </si>
  <si>
    <t>Taxa_S</t>
  </si>
  <si>
    <t>Individuals</t>
  </si>
  <si>
    <t>Dominance_D</t>
  </si>
  <si>
    <t>Simpson_1-D</t>
  </si>
  <si>
    <t>Shannon_H</t>
  </si>
  <si>
    <t>Evenness_e^H/S</t>
  </si>
  <si>
    <t>Brillouin</t>
  </si>
  <si>
    <t>Menhinick</t>
  </si>
  <si>
    <t>Margalef</t>
  </si>
  <si>
    <t>Equitability_J</t>
  </si>
  <si>
    <t>Fisher_alpha</t>
  </si>
  <si>
    <t>Berger-Parker</t>
  </si>
  <si>
    <t>Chao-1</t>
  </si>
  <si>
    <t>VC</t>
  </si>
  <si>
    <t>IS</t>
  </si>
  <si>
    <t>Fisher</t>
  </si>
  <si>
    <t>Shannon</t>
  </si>
  <si>
    <t>K</t>
  </si>
  <si>
    <t>Hydroptilidae</t>
  </si>
  <si>
    <t>Piercer</t>
  </si>
  <si>
    <t>Piercers</t>
  </si>
  <si>
    <t>Exp (Shannon)</t>
  </si>
  <si>
    <t>Exp Shannon es igual al inverso del 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</si>
</sst>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eneva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0" xfId="0" applyFill="1"/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0" fontId="0" fillId="3" borderId="0" xfId="0" applyFill="1" applyAlignment="1"/>
    <xf numFmtId="0" fontId="2" fillId="5" borderId="0" xfId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/>
    <xf numFmtId="164" fontId="0" fillId="2" borderId="0" xfId="0" applyNumberFormat="1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zoomScaleNormal="100" workbookViewId="0">
      <pane xSplit="3" ySplit="2" topLeftCell="J3" activePane="bottomRight" state="frozen"/>
      <selection pane="topRight" activeCell="D1" sqref="D1"/>
      <selection pane="bottomLeft" activeCell="A3" sqref="A3"/>
      <selection pane="bottomRight" activeCell="J2" sqref="J2"/>
    </sheetView>
  </sheetViews>
  <sheetFormatPr defaultRowHeight="15"/>
  <cols>
    <col min="4" max="4" width="10.7109375" bestFit="1" customWidth="1"/>
    <col min="5" max="12" width="10.7109375" customWidth="1"/>
    <col min="13" max="13" width="10.28515625" bestFit="1" customWidth="1"/>
    <col min="19" max="19" width="9.7109375" bestFit="1" customWidth="1"/>
    <col min="20" max="20" width="11.5703125" style="1" bestFit="1" customWidth="1"/>
    <col min="34" max="34" width="12.85546875" bestFit="1" customWidth="1"/>
  </cols>
  <sheetData>
    <row r="1" spans="1:33" ht="30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0"/>
      <c r="U1" s="12" t="s">
        <v>4</v>
      </c>
      <c r="V1" s="12" t="s">
        <v>5</v>
      </c>
      <c r="W1" s="12" t="s">
        <v>6</v>
      </c>
      <c r="X1" s="12" t="s">
        <v>23</v>
      </c>
      <c r="Y1" s="12" t="s">
        <v>8</v>
      </c>
      <c r="Z1" s="12" t="s">
        <v>15</v>
      </c>
      <c r="AA1" s="15" t="s">
        <v>2</v>
      </c>
      <c r="AB1" s="11" t="s">
        <v>4</v>
      </c>
      <c r="AC1" s="11" t="s">
        <v>5</v>
      </c>
      <c r="AD1" s="11" t="s">
        <v>6</v>
      </c>
      <c r="AE1" s="11" t="s">
        <v>7</v>
      </c>
      <c r="AF1" s="11" t="s">
        <v>8</v>
      </c>
      <c r="AG1" s="11" t="s">
        <v>15</v>
      </c>
    </row>
    <row r="2" spans="1:33">
      <c r="B2" t="s">
        <v>0</v>
      </c>
      <c r="C2" t="s">
        <v>1</v>
      </c>
      <c r="D2" s="8" t="s">
        <v>11</v>
      </c>
      <c r="E2" s="8" t="s">
        <v>27</v>
      </c>
      <c r="F2" s="8" t="s">
        <v>16</v>
      </c>
      <c r="G2" s="8" t="s">
        <v>21</v>
      </c>
      <c r="H2" s="8" t="s">
        <v>25</v>
      </c>
      <c r="I2" s="8" t="s">
        <v>22</v>
      </c>
      <c r="J2" s="8" t="s">
        <v>26</v>
      </c>
      <c r="K2" s="8" t="s">
        <v>24</v>
      </c>
      <c r="L2" s="8" t="s">
        <v>20</v>
      </c>
      <c r="M2" s="8" t="s">
        <v>9</v>
      </c>
      <c r="N2" s="8" t="s">
        <v>13</v>
      </c>
      <c r="O2" s="8" t="s">
        <v>18</v>
      </c>
      <c r="P2" s="8" t="s">
        <v>51</v>
      </c>
      <c r="Q2" s="8" t="s">
        <v>12</v>
      </c>
      <c r="R2" s="8" t="s">
        <v>14</v>
      </c>
      <c r="S2" s="8" t="s">
        <v>10</v>
      </c>
      <c r="T2" s="10" t="s">
        <v>17</v>
      </c>
      <c r="U2" s="13"/>
      <c r="V2" s="13"/>
      <c r="W2" s="13"/>
      <c r="X2" s="13"/>
      <c r="Y2" s="13"/>
      <c r="Z2" s="13"/>
      <c r="AA2" s="16"/>
      <c r="AB2" s="14"/>
      <c r="AC2" s="14"/>
      <c r="AD2" s="14"/>
      <c r="AE2" s="14"/>
      <c r="AF2" s="14"/>
      <c r="AG2" s="14"/>
    </row>
    <row r="3" spans="1:33">
      <c r="A3" s="2" t="s">
        <v>39</v>
      </c>
      <c r="B3" s="2">
        <v>1</v>
      </c>
      <c r="C3" s="2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1</v>
      </c>
      <c r="S3" s="3">
        <v>0</v>
      </c>
      <c r="T3" s="9">
        <v>0</v>
      </c>
      <c r="U3" s="3">
        <f>SUM(D3:O3)</f>
        <v>0</v>
      </c>
      <c r="V3" s="3">
        <f>SUM(D3:T3)</f>
        <v>1</v>
      </c>
      <c r="W3" s="3">
        <f>SUM(K3)</f>
        <v>0</v>
      </c>
      <c r="X3" s="3">
        <f>SUM(M3,I3,O3,T3)</f>
        <v>0</v>
      </c>
      <c r="Y3" s="3">
        <f>SUM(D3,F3,H3,E3,J3,G3,N3,S3)</f>
        <v>0</v>
      </c>
      <c r="Z3" s="3">
        <f>SUM(R3,Q3,P3,L3)</f>
        <v>1</v>
      </c>
      <c r="AA3" s="17">
        <v>3.6791328201044156</v>
      </c>
      <c r="AB3" s="1">
        <f>U3/$AA3</f>
        <v>0</v>
      </c>
      <c r="AC3" s="1">
        <f t="shared" ref="AC3:AG18" si="0">V3/$AA3</f>
        <v>0.27180317996011338</v>
      </c>
      <c r="AD3" s="1">
        <f t="shared" si="0"/>
        <v>0</v>
      </c>
      <c r="AE3" s="1">
        <f t="shared" si="0"/>
        <v>0</v>
      </c>
      <c r="AF3" s="1">
        <f t="shared" si="0"/>
        <v>0</v>
      </c>
      <c r="AG3" s="1">
        <f t="shared" si="0"/>
        <v>0.27180317996011338</v>
      </c>
    </row>
    <row r="4" spans="1:33">
      <c r="A4" s="2" t="s">
        <v>39</v>
      </c>
      <c r="B4" s="2">
        <v>2</v>
      </c>
      <c r="C4" s="2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</v>
      </c>
      <c r="S4" s="3">
        <v>0</v>
      </c>
      <c r="T4" s="9">
        <v>0</v>
      </c>
      <c r="U4" s="3">
        <f t="shared" ref="U4:U20" si="1">SUM(D4:O4)</f>
        <v>0</v>
      </c>
      <c r="V4" s="3">
        <f t="shared" ref="V4:V20" si="2">SUM(D4:T4)</f>
        <v>1</v>
      </c>
      <c r="W4" s="3">
        <f t="shared" ref="W4:W20" si="3">SUM(K4)</f>
        <v>0</v>
      </c>
      <c r="X4" s="3">
        <f t="shared" ref="X4:X20" si="4">SUM(M4,I4,O4,T4)</f>
        <v>0</v>
      </c>
      <c r="Y4" s="3">
        <f t="shared" ref="Y4:Y20" si="5">SUM(D4,F4,H4,E4,J4,G4,N4,S4)</f>
        <v>0</v>
      </c>
      <c r="Z4" s="3">
        <f t="shared" ref="Z4:Z20" si="6">SUM(R4,Q4,P4,L4)</f>
        <v>1</v>
      </c>
      <c r="AA4" s="17">
        <v>3.1343355895974359</v>
      </c>
      <c r="AB4" s="1">
        <f t="shared" ref="AB4:AG20" si="7">U4/$AA4</f>
        <v>0</v>
      </c>
      <c r="AC4" s="1">
        <f t="shared" si="0"/>
        <v>0.31904688295628131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0.31904688295628131</v>
      </c>
    </row>
    <row r="5" spans="1:33">
      <c r="A5" s="4" t="s">
        <v>39</v>
      </c>
      <c r="B5" s="4">
        <v>3</v>
      </c>
      <c r="C5" s="4">
        <v>2</v>
      </c>
      <c r="D5" s="5">
        <v>0</v>
      </c>
      <c r="E5" s="5">
        <v>0</v>
      </c>
      <c r="F5" s="5">
        <v>0</v>
      </c>
      <c r="G5" s="5">
        <v>2</v>
      </c>
      <c r="H5" s="5">
        <v>0</v>
      </c>
      <c r="I5" s="5">
        <v>0</v>
      </c>
      <c r="J5" s="5">
        <v>0</v>
      </c>
      <c r="K5" s="5">
        <v>1</v>
      </c>
      <c r="L5" s="5">
        <v>5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f t="shared" si="1"/>
        <v>8</v>
      </c>
      <c r="V5" s="5">
        <f t="shared" si="2"/>
        <v>8</v>
      </c>
      <c r="W5" s="5">
        <f t="shared" si="3"/>
        <v>1</v>
      </c>
      <c r="X5" s="5">
        <f t="shared" si="4"/>
        <v>0</v>
      </c>
      <c r="Y5" s="5">
        <f t="shared" si="5"/>
        <v>2</v>
      </c>
      <c r="Z5" s="3">
        <f t="shared" si="6"/>
        <v>5</v>
      </c>
      <c r="AA5" s="18">
        <v>3.1456916119122793</v>
      </c>
      <c r="AB5" s="5">
        <f t="shared" si="7"/>
        <v>2.5431609283329482</v>
      </c>
      <c r="AC5" s="5">
        <f t="shared" si="0"/>
        <v>2.5431609283329482</v>
      </c>
      <c r="AD5" s="5">
        <f t="shared" si="0"/>
        <v>0.31789511604161852</v>
      </c>
      <c r="AE5" s="5">
        <f t="shared" si="0"/>
        <v>0</v>
      </c>
      <c r="AF5" s="5">
        <f t="shared" si="0"/>
        <v>0.63579023208323704</v>
      </c>
      <c r="AG5" s="5">
        <f t="shared" si="0"/>
        <v>1.5894755802080924</v>
      </c>
    </row>
    <row r="6" spans="1:33">
      <c r="A6" s="2" t="s">
        <v>39</v>
      </c>
      <c r="B6" s="6">
        <v>1</v>
      </c>
      <c r="C6" s="6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2</v>
      </c>
      <c r="S6" s="7">
        <v>0</v>
      </c>
      <c r="T6" s="7">
        <v>0</v>
      </c>
      <c r="U6" s="3">
        <f t="shared" si="1"/>
        <v>2</v>
      </c>
      <c r="V6" s="3">
        <f t="shared" si="2"/>
        <v>4</v>
      </c>
      <c r="W6" s="3">
        <f t="shared" si="3"/>
        <v>0</v>
      </c>
      <c r="X6" s="3">
        <f t="shared" si="4"/>
        <v>0</v>
      </c>
      <c r="Y6" s="3">
        <f t="shared" si="5"/>
        <v>0</v>
      </c>
      <c r="Z6" s="3">
        <f t="shared" si="6"/>
        <v>4</v>
      </c>
      <c r="AA6" s="19">
        <v>3.5305719999999998</v>
      </c>
      <c r="AB6" s="1">
        <f t="shared" si="7"/>
        <v>0.56648044566149625</v>
      </c>
      <c r="AC6" s="1">
        <f t="shared" si="0"/>
        <v>1.1329608913229925</v>
      </c>
      <c r="AD6" s="1">
        <f t="shared" si="0"/>
        <v>0</v>
      </c>
      <c r="AE6" s="1">
        <f t="shared" si="0"/>
        <v>0</v>
      </c>
      <c r="AF6" s="1">
        <f t="shared" si="0"/>
        <v>0</v>
      </c>
      <c r="AG6" s="1">
        <f t="shared" si="0"/>
        <v>1.1329608913229925</v>
      </c>
    </row>
    <row r="7" spans="1:33" s="26" customFormat="1">
      <c r="A7" s="25" t="s">
        <v>39</v>
      </c>
      <c r="B7" s="25">
        <v>2</v>
      </c>
      <c r="C7" s="25">
        <v>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3</v>
      </c>
      <c r="M7" s="9">
        <v>1</v>
      </c>
      <c r="N7" s="9">
        <v>4</v>
      </c>
      <c r="O7" s="9">
        <v>0</v>
      </c>
      <c r="P7" s="9">
        <v>0</v>
      </c>
      <c r="Q7" s="9">
        <v>0</v>
      </c>
      <c r="R7" s="9">
        <v>2</v>
      </c>
      <c r="S7" s="9">
        <v>0</v>
      </c>
      <c r="T7" s="9">
        <v>0</v>
      </c>
      <c r="U7" s="9">
        <f t="shared" si="1"/>
        <v>8</v>
      </c>
      <c r="V7" s="9">
        <f t="shared" si="2"/>
        <v>10</v>
      </c>
      <c r="W7" s="9">
        <f t="shared" si="3"/>
        <v>0</v>
      </c>
      <c r="X7" s="9">
        <f t="shared" si="4"/>
        <v>1</v>
      </c>
      <c r="Y7" s="9">
        <f t="shared" si="5"/>
        <v>4</v>
      </c>
      <c r="Z7" s="3">
        <f t="shared" si="6"/>
        <v>5</v>
      </c>
      <c r="AA7" s="9">
        <v>2.7966009805770318</v>
      </c>
      <c r="AB7" s="9">
        <f t="shared" si="7"/>
        <v>2.860615459824853</v>
      </c>
      <c r="AC7" s="9">
        <f t="shared" si="0"/>
        <v>3.5757693247810658</v>
      </c>
      <c r="AD7" s="9">
        <f t="shared" si="0"/>
        <v>0</v>
      </c>
      <c r="AE7" s="9">
        <f t="shared" si="0"/>
        <v>0.35757693247810662</v>
      </c>
      <c r="AF7" s="9">
        <f t="shared" si="0"/>
        <v>1.4303077299124265</v>
      </c>
      <c r="AG7" s="9">
        <f t="shared" si="0"/>
        <v>1.7878846623905329</v>
      </c>
    </row>
    <row r="8" spans="1:33">
      <c r="A8" s="2" t="s">
        <v>39</v>
      </c>
      <c r="B8" s="4">
        <v>3</v>
      </c>
      <c r="C8" s="4">
        <v>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f t="shared" si="1"/>
        <v>2</v>
      </c>
      <c r="V8" s="5">
        <f t="shared" si="2"/>
        <v>3</v>
      </c>
      <c r="W8" s="5">
        <f t="shared" si="3"/>
        <v>0</v>
      </c>
      <c r="X8" s="5">
        <f t="shared" si="4"/>
        <v>0</v>
      </c>
      <c r="Y8" s="5">
        <f t="shared" si="5"/>
        <v>0</v>
      </c>
      <c r="Z8" s="3">
        <f t="shared" si="6"/>
        <v>3</v>
      </c>
      <c r="AA8" s="20">
        <v>3.2510774471136608</v>
      </c>
      <c r="AB8" s="5">
        <f t="shared" si="7"/>
        <v>0.61518066934259596</v>
      </c>
      <c r="AC8" s="5">
        <f t="shared" si="0"/>
        <v>0.922771004013894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0.922771004013894</v>
      </c>
    </row>
    <row r="9" spans="1:33">
      <c r="A9" s="2" t="s">
        <v>39</v>
      </c>
      <c r="B9" s="6">
        <v>1</v>
      </c>
      <c r="C9" s="6">
        <v>8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3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3">
        <f t="shared" si="1"/>
        <v>5</v>
      </c>
      <c r="V9" s="3">
        <f t="shared" si="2"/>
        <v>5</v>
      </c>
      <c r="W9" s="3">
        <f t="shared" si="3"/>
        <v>0</v>
      </c>
      <c r="X9" s="3">
        <f t="shared" si="4"/>
        <v>1</v>
      </c>
      <c r="Y9" s="3">
        <f t="shared" si="5"/>
        <v>1</v>
      </c>
      <c r="Z9" s="3">
        <f t="shared" si="6"/>
        <v>3</v>
      </c>
      <c r="AA9" s="17">
        <v>3.1066130730213413</v>
      </c>
      <c r="AB9" s="1">
        <f t="shared" si="7"/>
        <v>1.6094698253288564</v>
      </c>
      <c r="AC9" s="1">
        <f t="shared" si="0"/>
        <v>1.6094698253288564</v>
      </c>
      <c r="AD9" s="1">
        <f t="shared" si="0"/>
        <v>0</v>
      </c>
      <c r="AE9" s="1">
        <f t="shared" si="0"/>
        <v>0.32189396506577128</v>
      </c>
      <c r="AF9" s="1">
        <f t="shared" si="0"/>
        <v>0.32189396506577128</v>
      </c>
      <c r="AG9" s="1">
        <f t="shared" si="0"/>
        <v>0.96568189519731384</v>
      </c>
    </row>
    <row r="10" spans="1:33">
      <c r="A10" s="2" t="s">
        <v>39</v>
      </c>
      <c r="B10" s="2">
        <v>2</v>
      </c>
      <c r="C10" s="2">
        <v>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4</v>
      </c>
      <c r="S10" s="3">
        <v>0</v>
      </c>
      <c r="T10" s="9">
        <v>0</v>
      </c>
      <c r="U10" s="3">
        <f t="shared" si="1"/>
        <v>10</v>
      </c>
      <c r="V10" s="3">
        <f t="shared" si="2"/>
        <v>14</v>
      </c>
      <c r="W10" s="3">
        <f t="shared" si="3"/>
        <v>0</v>
      </c>
      <c r="X10" s="3">
        <f t="shared" si="4"/>
        <v>0</v>
      </c>
      <c r="Y10" s="3">
        <f t="shared" si="5"/>
        <v>0</v>
      </c>
      <c r="Z10" s="3">
        <f t="shared" si="6"/>
        <v>14</v>
      </c>
      <c r="AA10" s="17">
        <v>2.7174198864676797</v>
      </c>
      <c r="AB10" s="3">
        <f t="shared" si="7"/>
        <v>3.6799612933571342</v>
      </c>
      <c r="AC10" s="3">
        <f t="shared" si="0"/>
        <v>5.1519458106999885</v>
      </c>
      <c r="AD10" s="3">
        <f t="shared" si="0"/>
        <v>0</v>
      </c>
      <c r="AE10" s="3">
        <f t="shared" si="0"/>
        <v>0</v>
      </c>
      <c r="AF10" s="3">
        <f t="shared" si="0"/>
        <v>0</v>
      </c>
      <c r="AG10" s="3">
        <f t="shared" si="0"/>
        <v>5.1519458106999885</v>
      </c>
    </row>
    <row r="11" spans="1:33" s="26" customFormat="1">
      <c r="A11" s="28" t="s">
        <v>39</v>
      </c>
      <c r="B11" s="28">
        <v>3</v>
      </c>
      <c r="C11" s="28">
        <v>8</v>
      </c>
      <c r="D11" s="29">
        <v>0</v>
      </c>
      <c r="E11" s="29">
        <v>0</v>
      </c>
      <c r="F11" s="29">
        <v>0</v>
      </c>
      <c r="G11" s="29">
        <v>1</v>
      </c>
      <c r="H11" s="29">
        <v>0</v>
      </c>
      <c r="I11" s="29">
        <v>0</v>
      </c>
      <c r="J11" s="29">
        <v>0</v>
      </c>
      <c r="K11" s="29">
        <v>11</v>
      </c>
      <c r="L11" s="29">
        <v>6</v>
      </c>
      <c r="M11" s="29">
        <v>0</v>
      </c>
      <c r="N11" s="29">
        <v>0</v>
      </c>
      <c r="O11" s="29">
        <v>0</v>
      </c>
      <c r="P11" s="29">
        <v>1</v>
      </c>
      <c r="Q11" s="29">
        <v>0</v>
      </c>
      <c r="R11" s="29">
        <v>3</v>
      </c>
      <c r="S11" s="29">
        <v>0</v>
      </c>
      <c r="T11" s="29">
        <v>0</v>
      </c>
      <c r="U11" s="29">
        <f t="shared" si="1"/>
        <v>18</v>
      </c>
      <c r="V11" s="29">
        <f t="shared" si="2"/>
        <v>22</v>
      </c>
      <c r="W11" s="29">
        <f t="shared" si="3"/>
        <v>11</v>
      </c>
      <c r="X11" s="29">
        <f t="shared" si="4"/>
        <v>0</v>
      </c>
      <c r="Y11" s="29">
        <f t="shared" si="5"/>
        <v>1</v>
      </c>
      <c r="Z11" s="3">
        <f t="shared" si="6"/>
        <v>10</v>
      </c>
      <c r="AA11" s="30">
        <v>2.6014971521562247</v>
      </c>
      <c r="AB11" s="29">
        <f t="shared" si="7"/>
        <v>6.9190927174688168</v>
      </c>
      <c r="AC11" s="29">
        <f t="shared" si="0"/>
        <v>8.4566688769063312</v>
      </c>
      <c r="AD11" s="29">
        <f t="shared" si="0"/>
        <v>4.2283344384531656</v>
      </c>
      <c r="AE11" s="29">
        <f t="shared" si="0"/>
        <v>0</v>
      </c>
      <c r="AF11" s="29">
        <f t="shared" si="0"/>
        <v>0.3843940398593787</v>
      </c>
      <c r="AG11" s="29">
        <f t="shared" si="0"/>
        <v>3.8439403985937868</v>
      </c>
    </row>
    <row r="12" spans="1:33">
      <c r="A12" s="2" t="s">
        <v>39</v>
      </c>
      <c r="B12" s="6">
        <v>1</v>
      </c>
      <c r="C12" s="6">
        <v>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3">
        <f t="shared" si="1"/>
        <v>2</v>
      </c>
      <c r="V12" s="3">
        <f t="shared" si="2"/>
        <v>2</v>
      </c>
      <c r="W12" s="3">
        <f t="shared" si="3"/>
        <v>0</v>
      </c>
      <c r="X12" s="3">
        <f t="shared" si="4"/>
        <v>1</v>
      </c>
      <c r="Y12" s="3">
        <f t="shared" si="5"/>
        <v>0</v>
      </c>
      <c r="Z12" s="3">
        <f t="shared" si="6"/>
        <v>1</v>
      </c>
      <c r="AA12" s="19">
        <v>2.5447888675623802</v>
      </c>
      <c r="AB12" s="1">
        <f t="shared" si="7"/>
        <v>0.78591981656842669</v>
      </c>
      <c r="AC12" s="1">
        <f t="shared" si="0"/>
        <v>0.78591981656842669</v>
      </c>
      <c r="AD12" s="1">
        <f t="shared" si="0"/>
        <v>0</v>
      </c>
      <c r="AE12" s="1">
        <f t="shared" si="0"/>
        <v>0.39295990828421334</v>
      </c>
      <c r="AF12" s="1">
        <f t="shared" si="0"/>
        <v>0</v>
      </c>
      <c r="AG12" s="1">
        <f t="shared" si="0"/>
        <v>0.39295990828421334</v>
      </c>
    </row>
    <row r="13" spans="1:33">
      <c r="A13" s="2" t="s">
        <v>39</v>
      </c>
      <c r="B13" s="2">
        <v>2</v>
      </c>
      <c r="C13" s="2">
        <v>16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1</v>
      </c>
      <c r="J13" s="3">
        <v>0</v>
      </c>
      <c r="K13" s="3">
        <v>1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4</v>
      </c>
      <c r="T13" s="9">
        <v>0</v>
      </c>
      <c r="U13" s="3">
        <f t="shared" si="1"/>
        <v>7</v>
      </c>
      <c r="V13" s="3">
        <f t="shared" si="2"/>
        <v>11</v>
      </c>
      <c r="W13" s="3">
        <f t="shared" si="3"/>
        <v>1</v>
      </c>
      <c r="X13" s="3">
        <f t="shared" si="4"/>
        <v>1</v>
      </c>
      <c r="Y13" s="3">
        <f t="shared" si="5"/>
        <v>6</v>
      </c>
      <c r="Z13" s="3">
        <f t="shared" si="6"/>
        <v>3</v>
      </c>
      <c r="AA13" s="19">
        <v>2.193819708175095</v>
      </c>
      <c r="AB13" s="3">
        <f t="shared" si="7"/>
        <v>3.1907818012186944</v>
      </c>
      <c r="AC13" s="3">
        <f t="shared" si="0"/>
        <v>5.0140856876293771</v>
      </c>
      <c r="AD13" s="3">
        <f t="shared" si="0"/>
        <v>0.45582597160267063</v>
      </c>
      <c r="AE13" s="3">
        <f t="shared" si="0"/>
        <v>0.45582597160267063</v>
      </c>
      <c r="AF13" s="3">
        <f t="shared" si="0"/>
        <v>2.7349558296160237</v>
      </c>
      <c r="AG13" s="3">
        <f t="shared" si="0"/>
        <v>1.3674779148080118</v>
      </c>
    </row>
    <row r="14" spans="1:33">
      <c r="A14" s="4" t="s">
        <v>39</v>
      </c>
      <c r="B14" s="4">
        <v>3</v>
      </c>
      <c r="C14" s="4">
        <v>16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16</v>
      </c>
      <c r="L14" s="5">
        <v>3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5</v>
      </c>
      <c r="S14" s="5">
        <v>0</v>
      </c>
      <c r="T14" s="5">
        <v>0</v>
      </c>
      <c r="U14" s="5">
        <f t="shared" si="1"/>
        <v>20</v>
      </c>
      <c r="V14" s="5">
        <f t="shared" si="2"/>
        <v>25</v>
      </c>
      <c r="W14" s="5">
        <f t="shared" si="3"/>
        <v>16</v>
      </c>
      <c r="X14" s="5">
        <f t="shared" si="4"/>
        <v>0</v>
      </c>
      <c r="Y14" s="5">
        <f t="shared" si="5"/>
        <v>1</v>
      </c>
      <c r="Z14" s="3">
        <f t="shared" si="6"/>
        <v>8</v>
      </c>
      <c r="AA14" s="20">
        <v>2.2119894031790466</v>
      </c>
      <c r="AB14" s="5">
        <f t="shared" si="7"/>
        <v>9.0416346349834331</v>
      </c>
      <c r="AC14" s="5">
        <f t="shared" si="0"/>
        <v>11.302043293729291</v>
      </c>
      <c r="AD14" s="5">
        <f t="shared" si="0"/>
        <v>7.2333077079867465</v>
      </c>
      <c r="AE14" s="5">
        <f t="shared" si="0"/>
        <v>0</v>
      </c>
      <c r="AF14" s="5">
        <f t="shared" si="0"/>
        <v>0.45208173174917166</v>
      </c>
      <c r="AG14" s="5">
        <f t="shared" si="0"/>
        <v>3.6166538539933732</v>
      </c>
    </row>
    <row r="15" spans="1:33">
      <c r="A15" s="2" t="s">
        <v>39</v>
      </c>
      <c r="B15" s="6">
        <v>1</v>
      </c>
      <c r="C15" s="6">
        <v>32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 t="shared" si="1"/>
        <v>2</v>
      </c>
      <c r="V15" s="7">
        <f t="shared" si="2"/>
        <v>2</v>
      </c>
      <c r="W15" s="3">
        <f t="shared" si="3"/>
        <v>1</v>
      </c>
      <c r="X15" s="3">
        <f t="shared" si="4"/>
        <v>0</v>
      </c>
      <c r="Y15" s="3">
        <f t="shared" si="5"/>
        <v>1</v>
      </c>
      <c r="Z15" s="3">
        <f t="shared" si="6"/>
        <v>0</v>
      </c>
      <c r="AA15" s="21">
        <v>1.6902260575930963</v>
      </c>
      <c r="AB15" s="7">
        <f t="shared" si="7"/>
        <v>1.1832736757401705</v>
      </c>
      <c r="AC15" s="7">
        <f t="shared" si="0"/>
        <v>1.1832736757401705</v>
      </c>
      <c r="AD15" s="7">
        <f t="shared" si="0"/>
        <v>0.59163683787008525</v>
      </c>
      <c r="AE15" s="7">
        <f t="shared" si="0"/>
        <v>0</v>
      </c>
      <c r="AF15" s="7">
        <f t="shared" si="0"/>
        <v>0.59163683787008525</v>
      </c>
      <c r="AG15" s="7">
        <f t="shared" si="0"/>
        <v>0</v>
      </c>
    </row>
    <row r="16" spans="1:33">
      <c r="A16" s="2" t="s">
        <v>39</v>
      </c>
      <c r="B16" s="2">
        <v>2</v>
      </c>
      <c r="C16" s="2">
        <v>32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4</v>
      </c>
      <c r="L16" s="3">
        <v>20</v>
      </c>
      <c r="M16" s="3">
        <v>4</v>
      </c>
      <c r="N16" s="3">
        <v>0</v>
      </c>
      <c r="O16" s="3">
        <v>0</v>
      </c>
      <c r="P16" s="3">
        <v>0</v>
      </c>
      <c r="Q16" s="3">
        <v>0</v>
      </c>
      <c r="R16" s="3">
        <v>3</v>
      </c>
      <c r="S16" s="3">
        <v>0</v>
      </c>
      <c r="T16" s="9">
        <v>0</v>
      </c>
      <c r="U16" s="3">
        <f t="shared" si="1"/>
        <v>29</v>
      </c>
      <c r="V16" s="3">
        <f t="shared" si="2"/>
        <v>32</v>
      </c>
      <c r="W16" s="3">
        <f t="shared" si="3"/>
        <v>4</v>
      </c>
      <c r="X16" s="3">
        <f t="shared" si="4"/>
        <v>4</v>
      </c>
      <c r="Y16" s="3">
        <f t="shared" si="5"/>
        <v>1</v>
      </c>
      <c r="Z16" s="3">
        <f t="shared" si="6"/>
        <v>23</v>
      </c>
      <c r="AA16" s="19">
        <v>1.359566799822459</v>
      </c>
      <c r="AB16" s="3">
        <f t="shared" si="7"/>
        <v>21.330323750026118</v>
      </c>
      <c r="AC16" s="3">
        <f t="shared" si="0"/>
        <v>23.536908965546061</v>
      </c>
      <c r="AD16" s="3">
        <f t="shared" si="0"/>
        <v>2.9421136206932577</v>
      </c>
      <c r="AE16" s="3">
        <f t="shared" si="0"/>
        <v>2.9421136206932577</v>
      </c>
      <c r="AF16" s="3">
        <f t="shared" si="0"/>
        <v>0.73552840517331441</v>
      </c>
      <c r="AG16" s="3">
        <f t="shared" si="0"/>
        <v>16.91715331898623</v>
      </c>
    </row>
    <row r="17" spans="1:34">
      <c r="A17" s="4" t="s">
        <v>39</v>
      </c>
      <c r="B17" s="4">
        <v>3</v>
      </c>
      <c r="C17" s="4">
        <v>32</v>
      </c>
      <c r="D17" s="5">
        <v>0</v>
      </c>
      <c r="E17" s="5">
        <v>1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34</v>
      </c>
      <c r="L17" s="5">
        <v>8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f t="shared" si="1"/>
        <v>44</v>
      </c>
      <c r="V17" s="5">
        <f t="shared" si="2"/>
        <v>45</v>
      </c>
      <c r="W17" s="5">
        <f t="shared" si="3"/>
        <v>34</v>
      </c>
      <c r="X17" s="5">
        <f t="shared" si="4"/>
        <v>0</v>
      </c>
      <c r="Y17" s="5">
        <f t="shared" si="5"/>
        <v>2</v>
      </c>
      <c r="Z17" s="3">
        <f t="shared" si="6"/>
        <v>9</v>
      </c>
      <c r="AA17" s="20">
        <v>0.71239805825242719</v>
      </c>
      <c r="AB17" s="5">
        <f t="shared" si="7"/>
        <v>61.763222808236911</v>
      </c>
      <c r="AC17" s="5">
        <f t="shared" si="0"/>
        <v>63.166932417515028</v>
      </c>
      <c r="AD17" s="5">
        <f t="shared" si="0"/>
        <v>47.726126715455798</v>
      </c>
      <c r="AE17" s="5">
        <f t="shared" si="0"/>
        <v>0</v>
      </c>
      <c r="AF17" s="5">
        <f t="shared" si="0"/>
        <v>2.8074192185562232</v>
      </c>
      <c r="AG17" s="5">
        <f t="shared" si="0"/>
        <v>12.633386483503005</v>
      </c>
    </row>
    <row r="18" spans="1:34">
      <c r="A18" s="2" t="s">
        <v>39</v>
      </c>
      <c r="B18">
        <v>1</v>
      </c>
      <c r="C18">
        <v>44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2</v>
      </c>
      <c r="S18" s="1">
        <v>0</v>
      </c>
      <c r="T18" s="9">
        <v>0</v>
      </c>
      <c r="U18" s="3">
        <f t="shared" si="1"/>
        <v>1</v>
      </c>
      <c r="V18" s="3">
        <f t="shared" si="2"/>
        <v>4</v>
      </c>
      <c r="W18" s="3">
        <f t="shared" si="3"/>
        <v>0</v>
      </c>
      <c r="X18" s="3">
        <f t="shared" si="4"/>
        <v>1</v>
      </c>
      <c r="Y18" s="3">
        <f t="shared" si="5"/>
        <v>0</v>
      </c>
      <c r="Z18" s="3">
        <f t="shared" si="6"/>
        <v>3</v>
      </c>
      <c r="AA18" s="16">
        <v>1.3864907749077493</v>
      </c>
      <c r="AB18" s="1">
        <f t="shared" si="7"/>
        <v>0.72124533253135814</v>
      </c>
      <c r="AC18" s="1">
        <f t="shared" si="0"/>
        <v>2.8849813301254326</v>
      </c>
      <c r="AD18" s="1">
        <f t="shared" si="0"/>
        <v>0</v>
      </c>
      <c r="AE18" s="1">
        <f t="shared" si="0"/>
        <v>0.72124533253135814</v>
      </c>
      <c r="AF18" s="1">
        <f t="shared" si="0"/>
        <v>0</v>
      </c>
      <c r="AG18" s="1">
        <f t="shared" si="0"/>
        <v>2.1637359975940744</v>
      </c>
    </row>
    <row r="19" spans="1:34">
      <c r="A19" s="2" t="s">
        <v>39</v>
      </c>
      <c r="B19">
        <v>2</v>
      </c>
      <c r="C19">
        <v>44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3</v>
      </c>
      <c r="S19" s="1">
        <v>0</v>
      </c>
      <c r="T19" s="9">
        <v>0</v>
      </c>
      <c r="U19" s="3">
        <f t="shared" si="1"/>
        <v>2</v>
      </c>
      <c r="V19" s="3">
        <f t="shared" si="2"/>
        <v>5</v>
      </c>
      <c r="W19" s="3">
        <f t="shared" si="3"/>
        <v>2</v>
      </c>
      <c r="X19" s="3">
        <f t="shared" si="4"/>
        <v>0</v>
      </c>
      <c r="Y19" s="3">
        <f t="shared" si="5"/>
        <v>0</v>
      </c>
      <c r="Z19" s="3">
        <f t="shared" si="6"/>
        <v>3</v>
      </c>
      <c r="AA19" s="16">
        <v>0.53465478841870828</v>
      </c>
      <c r="AB19" s="1">
        <f t="shared" si="7"/>
        <v>3.7407314837957175</v>
      </c>
      <c r="AC19" s="1">
        <f t="shared" si="7"/>
        <v>9.3518287094892933</v>
      </c>
      <c r="AD19" s="1">
        <f t="shared" si="7"/>
        <v>3.7407314837957175</v>
      </c>
      <c r="AE19" s="1">
        <f t="shared" si="7"/>
        <v>0</v>
      </c>
      <c r="AF19" s="1">
        <f t="shared" si="7"/>
        <v>0</v>
      </c>
      <c r="AG19" s="1">
        <f t="shared" si="7"/>
        <v>5.6110972256935758</v>
      </c>
    </row>
    <row r="20" spans="1:34">
      <c r="A20" s="2" t="s">
        <v>39</v>
      </c>
      <c r="B20">
        <v>3</v>
      </c>
      <c r="C20">
        <v>44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9">
        <v>0</v>
      </c>
      <c r="U20" s="3">
        <f t="shared" si="1"/>
        <v>8</v>
      </c>
      <c r="V20" s="3">
        <f t="shared" si="2"/>
        <v>8</v>
      </c>
      <c r="W20" s="3">
        <f t="shared" si="3"/>
        <v>0</v>
      </c>
      <c r="X20" s="3">
        <f t="shared" si="4"/>
        <v>7</v>
      </c>
      <c r="Y20" s="3">
        <f t="shared" si="5"/>
        <v>0</v>
      </c>
      <c r="Z20" s="3">
        <f t="shared" si="6"/>
        <v>1</v>
      </c>
      <c r="AA20" s="16">
        <v>0.22973446327683611</v>
      </c>
      <c r="AB20" s="1">
        <f t="shared" si="7"/>
        <v>34.822811892875592</v>
      </c>
      <c r="AC20" s="1">
        <f t="shared" si="7"/>
        <v>34.822811892875592</v>
      </c>
      <c r="AD20" s="1">
        <f t="shared" si="7"/>
        <v>0</v>
      </c>
      <c r="AE20" s="1">
        <f t="shared" si="7"/>
        <v>30.469960406266146</v>
      </c>
      <c r="AF20" s="1">
        <f t="shared" si="7"/>
        <v>0</v>
      </c>
      <c r="AG20" s="1">
        <f t="shared" si="7"/>
        <v>4.352851486609449</v>
      </c>
    </row>
    <row r="21" spans="1:34">
      <c r="AA21" t="s">
        <v>19</v>
      </c>
      <c r="AB21" s="14">
        <f>SUM(AB3:AB20)</f>
        <v>155.37390653529309</v>
      </c>
      <c r="AC21" s="14">
        <f t="shared" ref="AC21:AG21" si="8">SUM(AC3:AC20)</f>
        <v>176.03238251352116</v>
      </c>
      <c r="AD21" s="14">
        <f t="shared" si="8"/>
        <v>67.235971891899055</v>
      </c>
      <c r="AE21" s="14">
        <f t="shared" si="8"/>
        <v>35.661576136921525</v>
      </c>
      <c r="AF21" s="14">
        <f t="shared" si="8"/>
        <v>10.094007989885633</v>
      </c>
      <c r="AG21" s="14">
        <f t="shared" si="8"/>
        <v>63.040826494814922</v>
      </c>
    </row>
    <row r="22" spans="1:34">
      <c r="AB22" s="14">
        <f>AVERAGE(AB3:AB20)</f>
        <v>8.6318836964051719</v>
      </c>
      <c r="AC22" s="14">
        <f t="shared" ref="AC22:AG22" si="9">AVERAGE(AC3:AC20)</f>
        <v>9.7795768063067303</v>
      </c>
      <c r="AD22" s="14">
        <f t="shared" si="9"/>
        <v>3.7353317717721697</v>
      </c>
      <c r="AE22" s="14">
        <f t="shared" si="9"/>
        <v>1.981198674273418</v>
      </c>
      <c r="AF22" s="14">
        <f t="shared" si="9"/>
        <v>0.56077822166031288</v>
      </c>
      <c r="AG22" s="14">
        <f t="shared" si="9"/>
        <v>3.502268138600829</v>
      </c>
    </row>
    <row r="24" spans="1:34">
      <c r="AA24" s="10" t="s">
        <v>33</v>
      </c>
      <c r="AB24" s="10" t="s">
        <v>38</v>
      </c>
      <c r="AC24" s="10" t="s">
        <v>32</v>
      </c>
      <c r="AD24" s="23" t="s">
        <v>34</v>
      </c>
      <c r="AE24" s="10" t="s">
        <v>35</v>
      </c>
      <c r="AF24" s="10" t="s">
        <v>36</v>
      </c>
      <c r="AG24" s="10" t="s">
        <v>37</v>
      </c>
      <c r="AH24" s="10" t="s">
        <v>40</v>
      </c>
    </row>
    <row r="25" spans="1:34">
      <c r="AA25" s="10"/>
      <c r="AB25" s="10">
        <f>(AB21/AC21)*100</f>
        <v>88.264388811165887</v>
      </c>
      <c r="AC25" s="10">
        <f>((AC21-AB21)/AC21)*100</f>
        <v>11.735611188834122</v>
      </c>
      <c r="AD25" s="23">
        <f>(AD21/AC21)*100</f>
        <v>38.19522915718909</v>
      </c>
      <c r="AE25" s="10">
        <f>(AE21/AC21)*100</f>
        <v>20.258531769961323</v>
      </c>
      <c r="AF25" s="10">
        <f>(AF21/AC21)*100</f>
        <v>5.7341767723392065</v>
      </c>
      <c r="AG25" s="10">
        <f>(AG21/AC21)*100</f>
        <v>35.81206230051037</v>
      </c>
      <c r="AH25" s="10">
        <f>((SUM(AE21:AG21)/AC21)*100)</f>
        <v>61.804770842810896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zoomScaleNormal="100" workbookViewId="0">
      <pane xSplit="3" ySplit="2" topLeftCell="L3" activePane="bottomRight" state="frozen"/>
      <selection pane="topRight" activeCell="D1" sqref="D1"/>
      <selection pane="bottomLeft" activeCell="A3" sqref="A3"/>
      <selection pane="bottomRight" activeCell="L2" sqref="L2"/>
    </sheetView>
  </sheetViews>
  <sheetFormatPr defaultRowHeight="15"/>
  <cols>
    <col min="4" max="4" width="10.7109375" bestFit="1" customWidth="1"/>
    <col min="5" max="14" width="10.7109375" customWidth="1"/>
    <col min="15" max="15" width="10.28515625" bestFit="1" customWidth="1"/>
    <col min="21" max="21" width="9.7109375" bestFit="1" customWidth="1"/>
    <col min="22" max="22" width="11.5703125" style="1" bestFit="1" customWidth="1"/>
    <col min="36" max="36" width="12.85546875" bestFit="1" customWidth="1"/>
  </cols>
  <sheetData>
    <row r="1" spans="1:35" ht="30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0"/>
      <c r="W1" s="12" t="s">
        <v>4</v>
      </c>
      <c r="X1" s="12" t="s">
        <v>5</v>
      </c>
      <c r="Y1" s="12" t="s">
        <v>6</v>
      </c>
      <c r="Z1" s="12" t="s">
        <v>23</v>
      </c>
      <c r="AA1" s="12" t="s">
        <v>8</v>
      </c>
      <c r="AB1" s="12" t="s">
        <v>15</v>
      </c>
      <c r="AC1" s="15" t="s">
        <v>2</v>
      </c>
      <c r="AD1" s="11" t="s">
        <v>4</v>
      </c>
      <c r="AE1" s="11" t="s">
        <v>5</v>
      </c>
      <c r="AF1" s="11" t="s">
        <v>6</v>
      </c>
      <c r="AG1" s="11" t="s">
        <v>7</v>
      </c>
      <c r="AH1" s="11" t="s">
        <v>8</v>
      </c>
      <c r="AI1" s="11" t="s">
        <v>15</v>
      </c>
    </row>
    <row r="2" spans="1:35">
      <c r="B2" t="s">
        <v>0</v>
      </c>
      <c r="C2" t="s">
        <v>1</v>
      </c>
      <c r="D2" s="8" t="s">
        <v>11</v>
      </c>
      <c r="E2" s="8" t="s">
        <v>27</v>
      </c>
      <c r="F2" s="8" t="s">
        <v>16</v>
      </c>
      <c r="G2" s="8" t="s">
        <v>21</v>
      </c>
      <c r="H2" s="8" t="s">
        <v>25</v>
      </c>
      <c r="I2" s="8" t="s">
        <v>30</v>
      </c>
      <c r="J2" s="8" t="s">
        <v>22</v>
      </c>
      <c r="K2" s="8" t="s">
        <v>26</v>
      </c>
      <c r="L2" s="8" t="s">
        <v>24</v>
      </c>
      <c r="M2" s="8" t="s">
        <v>29</v>
      </c>
      <c r="N2" s="8" t="s">
        <v>20</v>
      </c>
      <c r="O2" s="8" t="s">
        <v>9</v>
      </c>
      <c r="P2" s="8" t="s">
        <v>13</v>
      </c>
      <c r="Q2" s="8" t="s">
        <v>18</v>
      </c>
      <c r="R2" s="8" t="s">
        <v>31</v>
      </c>
      <c r="S2" s="8" t="s">
        <v>12</v>
      </c>
      <c r="T2" s="8" t="s">
        <v>14</v>
      </c>
      <c r="U2" s="8" t="s">
        <v>10</v>
      </c>
      <c r="V2" s="10" t="s">
        <v>17</v>
      </c>
      <c r="W2" s="13"/>
      <c r="X2" s="13"/>
      <c r="Y2" s="13"/>
      <c r="Z2" s="13"/>
      <c r="AA2" s="13"/>
      <c r="AB2" s="13"/>
      <c r="AC2" s="16"/>
      <c r="AD2" s="14"/>
      <c r="AE2" s="14"/>
      <c r="AF2" s="14"/>
      <c r="AG2" s="14"/>
      <c r="AH2" s="14"/>
      <c r="AI2" s="14"/>
    </row>
    <row r="3" spans="1:35">
      <c r="A3" s="2" t="s">
        <v>28</v>
      </c>
      <c r="B3" s="2">
        <v>1</v>
      </c>
      <c r="C3" s="2">
        <v>2</v>
      </c>
      <c r="D3" s="3">
        <v>0</v>
      </c>
      <c r="E3" s="3">
        <v>0</v>
      </c>
      <c r="F3" s="3">
        <v>0</v>
      </c>
      <c r="G3" s="3">
        <v>3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4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9">
        <v>0</v>
      </c>
      <c r="W3" s="3">
        <f>SUM(D3:Q3)</f>
        <v>7</v>
      </c>
      <c r="X3" s="3">
        <f>SUM(D3:V3)</f>
        <v>7</v>
      </c>
      <c r="Y3" s="3">
        <f>SUM(L3,R3)</f>
        <v>0</v>
      </c>
      <c r="Z3" s="3">
        <f>SUM(O3,M3,I3,R3,J3,Q3,V3)</f>
        <v>0</v>
      </c>
      <c r="AA3" s="3">
        <f>SUM(D3,F3,H3,E3,K3,G3,P3,U3)</f>
        <v>3</v>
      </c>
      <c r="AB3" s="3">
        <f>SUM(T3,S3,N3)</f>
        <v>4</v>
      </c>
      <c r="AC3" s="17">
        <v>3.4323775092759972</v>
      </c>
      <c r="AD3" s="1">
        <f>W3/$AC3</f>
        <v>2.0394027117012934</v>
      </c>
      <c r="AE3" s="1">
        <f t="shared" ref="AE3:AI18" si="0">X3/$AC3</f>
        <v>2.0394027117012934</v>
      </c>
      <c r="AF3" s="1">
        <f t="shared" si="0"/>
        <v>0</v>
      </c>
      <c r="AG3" s="1">
        <f t="shared" si="0"/>
        <v>0</v>
      </c>
      <c r="AH3" s="1">
        <f t="shared" si="0"/>
        <v>0.87402973358626856</v>
      </c>
      <c r="AI3" s="1">
        <f t="shared" si="0"/>
        <v>1.1653729781150248</v>
      </c>
    </row>
    <row r="4" spans="1:35">
      <c r="A4" s="2" t="s">
        <v>28</v>
      </c>
      <c r="B4" s="2">
        <v>2</v>
      </c>
      <c r="C4" s="2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4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9">
        <v>0</v>
      </c>
      <c r="W4" s="3">
        <f t="shared" ref="W4:W20" si="1">SUM(D4:Q4)</f>
        <v>4</v>
      </c>
      <c r="X4" s="3">
        <f t="shared" ref="X4:X20" si="2">SUM(D4:V4)</f>
        <v>4</v>
      </c>
      <c r="Y4" s="3">
        <f t="shared" ref="Y4:Y20" si="3">SUM(L4,R4)</f>
        <v>0</v>
      </c>
      <c r="Z4" s="3">
        <f t="shared" ref="Z4:Z20" si="4">SUM(O4,M4,I4,R4,J4,Q4,V4)</f>
        <v>0</v>
      </c>
      <c r="AA4" s="3">
        <f t="shared" ref="AA4:AA20" si="5">SUM(D4,F4,H4,E4,K4,G4,P4,U4)</f>
        <v>0</v>
      </c>
      <c r="AB4" s="3">
        <f t="shared" ref="AB4:AB20" si="6">SUM(T4,S4,N4)</f>
        <v>4</v>
      </c>
      <c r="AC4" s="17">
        <v>3.0854498866660092</v>
      </c>
      <c r="AD4" s="1">
        <f t="shared" ref="AD4:AI20" si="7">W4/$AC4</f>
        <v>1.296407378802775</v>
      </c>
      <c r="AE4" s="1">
        <f t="shared" si="0"/>
        <v>1.296407378802775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1.296407378802775</v>
      </c>
    </row>
    <row r="5" spans="1:35">
      <c r="A5" s="4" t="s">
        <v>28</v>
      </c>
      <c r="B5" s="4">
        <v>3</v>
      </c>
      <c r="C5" s="4">
        <v>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1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f t="shared" si="1"/>
        <v>2</v>
      </c>
      <c r="X5" s="5">
        <f t="shared" si="2"/>
        <v>2</v>
      </c>
      <c r="Y5" s="3">
        <f t="shared" si="3"/>
        <v>0</v>
      </c>
      <c r="Z5" s="5">
        <f t="shared" si="4"/>
        <v>1</v>
      </c>
      <c r="AA5" s="5">
        <f t="shared" si="5"/>
        <v>0</v>
      </c>
      <c r="AB5" s="5">
        <f t="shared" si="6"/>
        <v>1</v>
      </c>
      <c r="AC5" s="18">
        <v>3.3536025937934228</v>
      </c>
      <c r="AD5" s="5">
        <f t="shared" si="7"/>
        <v>0.596373584545002</v>
      </c>
      <c r="AE5" s="5">
        <f t="shared" si="0"/>
        <v>0.596373584545002</v>
      </c>
      <c r="AF5" s="5">
        <f t="shared" si="0"/>
        <v>0</v>
      </c>
      <c r="AG5" s="5">
        <f t="shared" si="0"/>
        <v>0.298186792272501</v>
      </c>
      <c r="AH5" s="5">
        <f t="shared" si="0"/>
        <v>0</v>
      </c>
      <c r="AI5" s="5">
        <f t="shared" si="0"/>
        <v>0.298186792272501</v>
      </c>
    </row>
    <row r="6" spans="1:35">
      <c r="A6" s="2" t="s">
        <v>28</v>
      </c>
      <c r="B6" s="6">
        <v>1</v>
      </c>
      <c r="C6" s="6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3">
        <f t="shared" si="1"/>
        <v>4</v>
      </c>
      <c r="X6" s="3">
        <f t="shared" si="2"/>
        <v>4</v>
      </c>
      <c r="Y6" s="3">
        <f t="shared" si="3"/>
        <v>0</v>
      </c>
      <c r="Z6" s="3">
        <f t="shared" si="4"/>
        <v>0</v>
      </c>
      <c r="AA6" s="3">
        <f t="shared" si="5"/>
        <v>0</v>
      </c>
      <c r="AB6" s="3">
        <f t="shared" si="6"/>
        <v>4</v>
      </c>
      <c r="AC6" s="19">
        <v>2.9764503922473464</v>
      </c>
      <c r="AD6" s="1">
        <f t="shared" si="7"/>
        <v>1.3438826363169554</v>
      </c>
      <c r="AE6" s="1">
        <f t="shared" si="0"/>
        <v>1.3438826363169554</v>
      </c>
      <c r="AF6" s="1">
        <f t="shared" si="0"/>
        <v>0</v>
      </c>
      <c r="AG6" s="1">
        <f t="shared" si="0"/>
        <v>0</v>
      </c>
      <c r="AH6" s="1">
        <f t="shared" si="0"/>
        <v>0</v>
      </c>
      <c r="AI6" s="1">
        <f t="shared" si="0"/>
        <v>1.3438826363169554</v>
      </c>
    </row>
    <row r="7" spans="1:35">
      <c r="A7" s="2" t="s">
        <v>28</v>
      </c>
      <c r="B7" s="2">
        <v>2</v>
      </c>
      <c r="C7" s="2">
        <v>4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6</v>
      </c>
      <c r="O7" s="3">
        <v>1</v>
      </c>
      <c r="P7" s="3">
        <v>3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9">
        <v>1</v>
      </c>
      <c r="W7" s="3">
        <f t="shared" si="1"/>
        <v>11</v>
      </c>
      <c r="X7" s="3">
        <f t="shared" si="2"/>
        <v>12</v>
      </c>
      <c r="Y7" s="3">
        <f t="shared" si="3"/>
        <v>0</v>
      </c>
      <c r="Z7" s="3">
        <f t="shared" si="4"/>
        <v>2</v>
      </c>
      <c r="AA7" s="3">
        <f t="shared" si="5"/>
        <v>4</v>
      </c>
      <c r="AB7" s="3">
        <f t="shared" si="6"/>
        <v>6</v>
      </c>
      <c r="AC7" s="19">
        <v>3.2678866314129329</v>
      </c>
      <c r="AD7" s="3">
        <f t="shared" si="7"/>
        <v>3.3660898435892008</v>
      </c>
      <c r="AE7" s="3">
        <f t="shared" si="0"/>
        <v>3.6720980111882193</v>
      </c>
      <c r="AF7" s="3">
        <f t="shared" si="0"/>
        <v>0</v>
      </c>
      <c r="AG7" s="3">
        <f t="shared" si="0"/>
        <v>0.61201633519803655</v>
      </c>
      <c r="AH7" s="3">
        <f t="shared" si="0"/>
        <v>1.2240326703960731</v>
      </c>
      <c r="AI7" s="3">
        <f t="shared" si="0"/>
        <v>1.8360490055941097</v>
      </c>
    </row>
    <row r="8" spans="1:35">
      <c r="A8" s="4" t="s">
        <v>28</v>
      </c>
      <c r="B8" s="4">
        <v>3</v>
      </c>
      <c r="C8" s="4">
        <v>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f t="shared" si="1"/>
        <v>1</v>
      </c>
      <c r="X8" s="5">
        <f t="shared" si="2"/>
        <v>1</v>
      </c>
      <c r="Y8" s="5">
        <f t="shared" si="3"/>
        <v>0</v>
      </c>
      <c r="Z8" s="5">
        <f t="shared" si="4"/>
        <v>0</v>
      </c>
      <c r="AA8" s="5">
        <f t="shared" si="5"/>
        <v>0</v>
      </c>
      <c r="AB8" s="5">
        <f t="shared" si="6"/>
        <v>1</v>
      </c>
      <c r="AC8" s="20">
        <v>2.9888684493898059</v>
      </c>
      <c r="AD8" s="5">
        <f t="shared" si="7"/>
        <v>0.33457477869397551</v>
      </c>
      <c r="AE8" s="5">
        <f t="shared" si="0"/>
        <v>0.33457477869397551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5">
        <f t="shared" si="0"/>
        <v>0.33457477869397551</v>
      </c>
    </row>
    <row r="9" spans="1:35">
      <c r="A9" s="2" t="s">
        <v>28</v>
      </c>
      <c r="B9" s="6">
        <v>1</v>
      </c>
      <c r="C9" s="6">
        <v>8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</v>
      </c>
      <c r="O9" s="7">
        <v>4</v>
      </c>
      <c r="P9" s="7">
        <v>0</v>
      </c>
      <c r="Q9" s="7">
        <v>0</v>
      </c>
      <c r="R9" s="7">
        <v>0</v>
      </c>
      <c r="S9" s="7">
        <v>2</v>
      </c>
      <c r="T9" s="7">
        <v>0</v>
      </c>
      <c r="U9" s="7">
        <v>0</v>
      </c>
      <c r="V9" s="7">
        <v>0</v>
      </c>
      <c r="W9" s="3">
        <f t="shared" si="1"/>
        <v>7</v>
      </c>
      <c r="X9" s="3">
        <f t="shared" si="2"/>
        <v>9</v>
      </c>
      <c r="Y9" s="3">
        <f t="shared" si="3"/>
        <v>0</v>
      </c>
      <c r="Z9" s="3">
        <f t="shared" si="4"/>
        <v>4</v>
      </c>
      <c r="AA9" s="3">
        <f t="shared" si="5"/>
        <v>1</v>
      </c>
      <c r="AB9" s="3">
        <f t="shared" si="6"/>
        <v>4</v>
      </c>
      <c r="AC9" s="17">
        <v>3.605874241588527</v>
      </c>
      <c r="AD9" s="1">
        <f t="shared" si="7"/>
        <v>1.9412767975280882</v>
      </c>
      <c r="AE9" s="1">
        <f t="shared" si="0"/>
        <v>2.495927311107542</v>
      </c>
      <c r="AF9" s="1">
        <f t="shared" si="0"/>
        <v>0</v>
      </c>
      <c r="AG9" s="1">
        <f t="shared" si="0"/>
        <v>1.1093010271589077</v>
      </c>
      <c r="AH9" s="1">
        <f t="shared" si="0"/>
        <v>0.27732525678972691</v>
      </c>
      <c r="AI9" s="1">
        <f t="shared" si="0"/>
        <v>1.1093010271589077</v>
      </c>
    </row>
    <row r="10" spans="1:35">
      <c r="A10" s="2" t="s">
        <v>28</v>
      </c>
      <c r="B10" s="2">
        <v>2</v>
      </c>
      <c r="C10" s="2">
        <v>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9">
        <v>0</v>
      </c>
      <c r="W10" s="3">
        <f t="shared" si="1"/>
        <v>0</v>
      </c>
      <c r="X10" s="3">
        <f t="shared" si="2"/>
        <v>0</v>
      </c>
      <c r="Y10" s="3">
        <f t="shared" si="3"/>
        <v>0</v>
      </c>
      <c r="Z10" s="3">
        <f t="shared" si="4"/>
        <v>0</v>
      </c>
      <c r="AA10" s="3">
        <f t="shared" si="5"/>
        <v>0</v>
      </c>
      <c r="AB10" s="3">
        <f t="shared" si="6"/>
        <v>0</v>
      </c>
      <c r="AC10" s="17">
        <v>2.6278202864430056</v>
      </c>
      <c r="AD10" s="3">
        <f t="shared" si="7"/>
        <v>0</v>
      </c>
      <c r="AE10" s="3">
        <f t="shared" si="0"/>
        <v>0</v>
      </c>
      <c r="AF10" s="3">
        <f t="shared" si="0"/>
        <v>0</v>
      </c>
      <c r="AG10" s="3">
        <f t="shared" si="0"/>
        <v>0</v>
      </c>
      <c r="AH10" s="3">
        <f t="shared" si="0"/>
        <v>0</v>
      </c>
      <c r="AI10" s="3">
        <f t="shared" si="0"/>
        <v>0</v>
      </c>
    </row>
    <row r="11" spans="1:35">
      <c r="A11" s="4" t="s">
        <v>28</v>
      </c>
      <c r="B11" s="4">
        <v>3</v>
      </c>
      <c r="C11" s="4">
        <v>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f t="shared" si="1"/>
        <v>1</v>
      </c>
      <c r="X11" s="5">
        <f t="shared" si="2"/>
        <v>1</v>
      </c>
      <c r="Y11" s="5">
        <f t="shared" si="3"/>
        <v>0</v>
      </c>
      <c r="Z11" s="5">
        <f t="shared" si="4"/>
        <v>0</v>
      </c>
      <c r="AA11" s="5">
        <f t="shared" si="5"/>
        <v>0</v>
      </c>
      <c r="AB11" s="5">
        <f t="shared" si="6"/>
        <v>1</v>
      </c>
      <c r="AC11" s="18">
        <v>2.777136150234742</v>
      </c>
      <c r="AD11" s="5">
        <f t="shared" si="7"/>
        <v>0.36008317414163266</v>
      </c>
      <c r="AE11" s="5">
        <f t="shared" si="0"/>
        <v>0.36008317414163266</v>
      </c>
      <c r="AF11" s="5">
        <f t="shared" si="0"/>
        <v>0</v>
      </c>
      <c r="AG11" s="5">
        <f t="shared" si="0"/>
        <v>0</v>
      </c>
      <c r="AH11" s="5">
        <f t="shared" si="0"/>
        <v>0</v>
      </c>
      <c r="AI11" s="5">
        <f t="shared" si="0"/>
        <v>0.36008317414163266</v>
      </c>
    </row>
    <row r="12" spans="1:35">
      <c r="A12" s="2" t="s">
        <v>28</v>
      </c>
      <c r="B12" s="6">
        <v>1</v>
      </c>
      <c r="C12" s="6">
        <v>16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8</v>
      </c>
      <c r="P12" s="7">
        <v>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3">
        <f t="shared" si="1"/>
        <v>11</v>
      </c>
      <c r="X12" s="3">
        <f t="shared" si="2"/>
        <v>11</v>
      </c>
      <c r="Y12" s="3">
        <f t="shared" si="3"/>
        <v>0</v>
      </c>
      <c r="Z12" s="3">
        <f t="shared" si="4"/>
        <v>8</v>
      </c>
      <c r="AA12" s="3">
        <f t="shared" si="5"/>
        <v>3</v>
      </c>
      <c r="AB12" s="3">
        <f t="shared" si="6"/>
        <v>0</v>
      </c>
      <c r="AC12" s="19">
        <v>2.4486809449397922</v>
      </c>
      <c r="AD12" s="1">
        <f t="shared" si="7"/>
        <v>4.4922144809153428</v>
      </c>
      <c r="AE12" s="1">
        <f t="shared" si="0"/>
        <v>4.4922144809153428</v>
      </c>
      <c r="AF12" s="1">
        <f t="shared" si="0"/>
        <v>0</v>
      </c>
      <c r="AG12" s="1">
        <f t="shared" si="0"/>
        <v>3.2670650770293403</v>
      </c>
      <c r="AH12" s="1">
        <f t="shared" si="0"/>
        <v>1.2251494038860027</v>
      </c>
      <c r="AI12" s="1">
        <f t="shared" si="0"/>
        <v>0</v>
      </c>
    </row>
    <row r="13" spans="1:35">
      <c r="A13" s="2" t="s">
        <v>28</v>
      </c>
      <c r="B13" s="2">
        <v>2</v>
      </c>
      <c r="C13" s="2">
        <v>16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9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9">
        <v>0</v>
      </c>
      <c r="W13" s="3">
        <f t="shared" si="1"/>
        <v>10</v>
      </c>
      <c r="X13" s="3">
        <f t="shared" si="2"/>
        <v>10</v>
      </c>
      <c r="Y13" s="3">
        <f t="shared" si="3"/>
        <v>0</v>
      </c>
      <c r="Z13" s="3">
        <f t="shared" si="4"/>
        <v>0</v>
      </c>
      <c r="AA13" s="3">
        <f t="shared" si="5"/>
        <v>1</v>
      </c>
      <c r="AB13" s="3">
        <f t="shared" si="6"/>
        <v>9</v>
      </c>
      <c r="AC13" s="19">
        <v>2.1514157168566288</v>
      </c>
      <c r="AD13" s="3">
        <f t="shared" si="7"/>
        <v>4.6481021411383523</v>
      </c>
      <c r="AE13" s="3">
        <f t="shared" si="0"/>
        <v>4.6481021411383523</v>
      </c>
      <c r="AF13" s="3">
        <f t="shared" si="0"/>
        <v>0</v>
      </c>
      <c r="AG13" s="3">
        <f t="shared" si="0"/>
        <v>0</v>
      </c>
      <c r="AH13" s="3">
        <f t="shared" si="0"/>
        <v>0.46481021411383527</v>
      </c>
      <c r="AI13" s="3">
        <f t="shared" si="0"/>
        <v>4.1832919270245172</v>
      </c>
    </row>
    <row r="14" spans="1:35">
      <c r="A14" s="4" t="s">
        <v>28</v>
      </c>
      <c r="B14" s="4">
        <v>3</v>
      </c>
      <c r="C14" s="4">
        <v>16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f t="shared" si="1"/>
        <v>1</v>
      </c>
      <c r="X14" s="5">
        <f t="shared" si="2"/>
        <v>1</v>
      </c>
      <c r="Y14" s="5">
        <f t="shared" si="3"/>
        <v>0</v>
      </c>
      <c r="Z14" s="5">
        <f t="shared" si="4"/>
        <v>1</v>
      </c>
      <c r="AA14" s="5">
        <f t="shared" si="5"/>
        <v>0</v>
      </c>
      <c r="AB14" s="5">
        <f t="shared" si="6"/>
        <v>0</v>
      </c>
      <c r="AC14" s="20">
        <v>2.2483744875583942</v>
      </c>
      <c r="AD14" s="5">
        <f t="shared" si="7"/>
        <v>0.44476576546015811</v>
      </c>
      <c r="AE14" s="5">
        <f t="shared" si="0"/>
        <v>0.44476576546015811</v>
      </c>
      <c r="AF14" s="5">
        <f t="shared" si="0"/>
        <v>0</v>
      </c>
      <c r="AG14" s="5">
        <f t="shared" si="0"/>
        <v>0.44476576546015811</v>
      </c>
      <c r="AH14" s="5">
        <f t="shared" si="0"/>
        <v>0</v>
      </c>
      <c r="AI14" s="5">
        <f t="shared" si="0"/>
        <v>0</v>
      </c>
    </row>
    <row r="15" spans="1:35">
      <c r="A15" s="2" t="s">
        <v>28</v>
      </c>
      <c r="B15" s="6">
        <v>1</v>
      </c>
      <c r="C15" s="6">
        <v>32</v>
      </c>
      <c r="D15" s="7">
        <v>0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3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f t="shared" si="1"/>
        <v>6</v>
      </c>
      <c r="X15" s="7">
        <f t="shared" si="2"/>
        <v>6</v>
      </c>
      <c r="Y15" s="3">
        <f t="shared" si="3"/>
        <v>1</v>
      </c>
      <c r="Z15" s="3">
        <f t="shared" si="4"/>
        <v>3</v>
      </c>
      <c r="AA15" s="3">
        <f t="shared" si="5"/>
        <v>2</v>
      </c>
      <c r="AB15" s="3">
        <f t="shared" si="6"/>
        <v>0</v>
      </c>
      <c r="AC15" s="21">
        <v>1.8030129491154481</v>
      </c>
      <c r="AD15" s="7">
        <f t="shared" si="7"/>
        <v>3.3277631216922647</v>
      </c>
      <c r="AE15" s="7">
        <f t="shared" si="0"/>
        <v>3.3277631216922647</v>
      </c>
      <c r="AF15" s="7">
        <f t="shared" si="0"/>
        <v>0.55462718694871083</v>
      </c>
      <c r="AG15" s="7">
        <f t="shared" si="0"/>
        <v>1.6638815608461324</v>
      </c>
      <c r="AH15" s="7">
        <f t="shared" si="0"/>
        <v>1.1092543738974217</v>
      </c>
      <c r="AI15" s="7">
        <f t="shared" si="0"/>
        <v>0</v>
      </c>
    </row>
    <row r="16" spans="1:35">
      <c r="A16" s="2" t="s">
        <v>28</v>
      </c>
      <c r="B16" s="2">
        <v>2</v>
      </c>
      <c r="C16" s="2">
        <v>32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12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9">
        <v>0</v>
      </c>
      <c r="W16" s="3">
        <f t="shared" si="1"/>
        <v>16</v>
      </c>
      <c r="X16" s="3">
        <f t="shared" si="2"/>
        <v>16</v>
      </c>
      <c r="Y16" s="3">
        <f t="shared" si="3"/>
        <v>0</v>
      </c>
      <c r="Z16" s="3">
        <f t="shared" si="4"/>
        <v>2</v>
      </c>
      <c r="AA16" s="3">
        <f t="shared" si="5"/>
        <v>2</v>
      </c>
      <c r="AB16" s="3">
        <f t="shared" si="6"/>
        <v>12</v>
      </c>
      <c r="AC16" s="19">
        <v>1.1932608478802991</v>
      </c>
      <c r="AD16" s="3">
        <f t="shared" si="7"/>
        <v>13.40863569639639</v>
      </c>
      <c r="AE16" s="3">
        <f t="shared" si="0"/>
        <v>13.40863569639639</v>
      </c>
      <c r="AF16" s="3">
        <f t="shared" si="0"/>
        <v>0</v>
      </c>
      <c r="AG16" s="3">
        <f t="shared" si="0"/>
        <v>1.6760794620495487</v>
      </c>
      <c r="AH16" s="3">
        <f t="shared" si="0"/>
        <v>1.6760794620495487</v>
      </c>
      <c r="AI16" s="3">
        <f t="shared" si="0"/>
        <v>10.056476772297293</v>
      </c>
    </row>
    <row r="17" spans="1:36">
      <c r="A17" s="4" t="s">
        <v>28</v>
      </c>
      <c r="B17" s="4">
        <v>3</v>
      </c>
      <c r="C17" s="4">
        <v>32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0</v>
      </c>
      <c r="V17" s="5">
        <v>0</v>
      </c>
      <c r="W17" s="5">
        <f t="shared" si="1"/>
        <v>10</v>
      </c>
      <c r="X17" s="5">
        <f t="shared" si="2"/>
        <v>12</v>
      </c>
      <c r="Y17" s="5">
        <f t="shared" si="3"/>
        <v>0</v>
      </c>
      <c r="Z17" s="5">
        <f t="shared" si="4"/>
        <v>10</v>
      </c>
      <c r="AA17" s="5">
        <f t="shared" si="5"/>
        <v>0</v>
      </c>
      <c r="AB17" s="5">
        <f t="shared" si="6"/>
        <v>2</v>
      </c>
      <c r="AC17" s="20">
        <v>1.1292132719240529</v>
      </c>
      <c r="AD17" s="5">
        <f t="shared" si="7"/>
        <v>8.8557230495184669</v>
      </c>
      <c r="AE17" s="5">
        <f t="shared" si="0"/>
        <v>10.626867659422162</v>
      </c>
      <c r="AF17" s="5">
        <f t="shared" si="0"/>
        <v>0</v>
      </c>
      <c r="AG17" s="5">
        <f t="shared" si="0"/>
        <v>8.8557230495184669</v>
      </c>
      <c r="AH17" s="5">
        <f t="shared" si="0"/>
        <v>0</v>
      </c>
      <c r="AI17" s="5">
        <f t="shared" si="0"/>
        <v>1.7711446099036936</v>
      </c>
    </row>
    <row r="18" spans="1:36" s="26" customFormat="1">
      <c r="A18" s="25" t="s">
        <v>28</v>
      </c>
      <c r="B18" s="26">
        <v>1</v>
      </c>
      <c r="C18" s="26">
        <v>44</v>
      </c>
      <c r="D18" s="31">
        <v>0</v>
      </c>
      <c r="E18" s="31">
        <v>1</v>
      </c>
      <c r="F18" s="31">
        <v>0</v>
      </c>
      <c r="G18" s="31">
        <v>3</v>
      </c>
      <c r="H18" s="31">
        <v>0</v>
      </c>
      <c r="I18" s="31">
        <v>3</v>
      </c>
      <c r="J18" s="31">
        <v>0</v>
      </c>
      <c r="K18" s="31">
        <v>0</v>
      </c>
      <c r="L18" s="31">
        <v>1</v>
      </c>
      <c r="M18" s="31">
        <v>8</v>
      </c>
      <c r="N18" s="31">
        <v>0</v>
      </c>
      <c r="O18" s="31">
        <v>36</v>
      </c>
      <c r="P18" s="31">
        <v>3</v>
      </c>
      <c r="Q18" s="31">
        <v>0</v>
      </c>
      <c r="R18" s="31">
        <v>1</v>
      </c>
      <c r="S18" s="31">
        <v>0</v>
      </c>
      <c r="T18" s="31">
        <v>0</v>
      </c>
      <c r="U18" s="31">
        <v>0</v>
      </c>
      <c r="V18" s="9">
        <v>0</v>
      </c>
      <c r="W18" s="9">
        <f t="shared" si="1"/>
        <v>55</v>
      </c>
      <c r="X18" s="9">
        <f t="shared" si="2"/>
        <v>56</v>
      </c>
      <c r="Y18" s="9">
        <f t="shared" si="3"/>
        <v>2</v>
      </c>
      <c r="Z18" s="9">
        <f>SUM(O18,M18,I18,J18,Q18,V18)</f>
        <v>47</v>
      </c>
      <c r="AA18" s="9">
        <f t="shared" si="5"/>
        <v>7</v>
      </c>
      <c r="AB18" s="9">
        <f t="shared" si="6"/>
        <v>0</v>
      </c>
      <c r="AC18" s="31">
        <v>1.7092539947064014</v>
      </c>
      <c r="AD18" s="31">
        <f t="shared" si="7"/>
        <v>32.177780581666774</v>
      </c>
      <c r="AE18" s="31">
        <f t="shared" si="0"/>
        <v>32.762831137697077</v>
      </c>
      <c r="AF18" s="31">
        <f t="shared" si="0"/>
        <v>1.17010111206061</v>
      </c>
      <c r="AG18" s="31">
        <f t="shared" si="0"/>
        <v>27.497376133424332</v>
      </c>
      <c r="AH18" s="31">
        <f t="shared" si="0"/>
        <v>4.0953538922121346</v>
      </c>
      <c r="AI18" s="31">
        <f t="shared" si="0"/>
        <v>0</v>
      </c>
    </row>
    <row r="19" spans="1:36">
      <c r="A19" s="2" t="s">
        <v>28</v>
      </c>
      <c r="B19">
        <v>2</v>
      </c>
      <c r="C19">
        <v>44</v>
      </c>
      <c r="D19" s="1">
        <v>0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9">
        <v>0</v>
      </c>
      <c r="W19" s="3">
        <f t="shared" si="1"/>
        <v>3</v>
      </c>
      <c r="X19" s="3">
        <f t="shared" si="2"/>
        <v>3</v>
      </c>
      <c r="Y19" s="3">
        <f t="shared" si="3"/>
        <v>0</v>
      </c>
      <c r="Z19" s="3">
        <f t="shared" si="4"/>
        <v>0</v>
      </c>
      <c r="AA19" s="3">
        <f t="shared" si="5"/>
        <v>1</v>
      </c>
      <c r="AB19" s="3">
        <f t="shared" si="6"/>
        <v>2</v>
      </c>
      <c r="AC19" s="16">
        <v>1.0898117386489479</v>
      </c>
      <c r="AD19" s="1">
        <f t="shared" si="7"/>
        <v>2.7527690275378522</v>
      </c>
      <c r="AE19" s="1">
        <f t="shared" si="7"/>
        <v>2.7527690275378522</v>
      </c>
      <c r="AF19" s="1">
        <f t="shared" si="7"/>
        <v>0</v>
      </c>
      <c r="AG19" s="1">
        <f t="shared" si="7"/>
        <v>0</v>
      </c>
      <c r="AH19" s="1">
        <f t="shared" si="7"/>
        <v>0.91758967584595064</v>
      </c>
      <c r="AI19" s="1">
        <f t="shared" si="7"/>
        <v>1.8351793516919013</v>
      </c>
    </row>
    <row r="20" spans="1:36">
      <c r="A20" s="2" t="s">
        <v>28</v>
      </c>
      <c r="B20">
        <v>3</v>
      </c>
      <c r="C20">
        <v>44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9">
        <v>0</v>
      </c>
      <c r="W20" s="3">
        <f t="shared" si="1"/>
        <v>0</v>
      </c>
      <c r="X20" s="3">
        <f t="shared" si="2"/>
        <v>0</v>
      </c>
      <c r="Y20" s="3">
        <f t="shared" si="3"/>
        <v>0</v>
      </c>
      <c r="Z20" s="3">
        <f t="shared" si="4"/>
        <v>0</v>
      </c>
      <c r="AA20" s="3">
        <f t="shared" si="5"/>
        <v>0</v>
      </c>
      <c r="AB20" s="3">
        <f t="shared" si="6"/>
        <v>0</v>
      </c>
      <c r="AC20" s="16">
        <v>0.89224666666666674</v>
      </c>
      <c r="AD20" s="1">
        <f t="shared" si="7"/>
        <v>0</v>
      </c>
      <c r="AE20" s="1">
        <f t="shared" si="7"/>
        <v>0</v>
      </c>
      <c r="AF20" s="1">
        <f t="shared" si="7"/>
        <v>0</v>
      </c>
      <c r="AG20" s="1">
        <f t="shared" si="7"/>
        <v>0</v>
      </c>
      <c r="AH20" s="1">
        <f t="shared" si="7"/>
        <v>0</v>
      </c>
      <c r="AI20" s="1">
        <f t="shared" si="7"/>
        <v>0</v>
      </c>
    </row>
    <row r="21" spans="1:36">
      <c r="AC21" t="s">
        <v>19</v>
      </c>
      <c r="AD21" s="14">
        <f>SUM(AD3:AD20)</f>
        <v>81.385844769644521</v>
      </c>
      <c r="AE21" s="14">
        <f t="shared" ref="AE21:AI21" si="8">SUM(AE3:AE20)</f>
        <v>84.602698616756982</v>
      </c>
      <c r="AF21" s="14">
        <f t="shared" si="8"/>
        <v>1.7247282990093207</v>
      </c>
      <c r="AG21" s="14">
        <f t="shared" si="8"/>
        <v>45.424395202957427</v>
      </c>
      <c r="AH21" s="14">
        <f t="shared" si="8"/>
        <v>11.863624682776962</v>
      </c>
      <c r="AI21" s="14">
        <f t="shared" si="8"/>
        <v>25.589950432013286</v>
      </c>
    </row>
    <row r="22" spans="1:36">
      <c r="AD22" s="14">
        <f>AVERAGE(AD3:AD20)</f>
        <v>4.5214358205358067</v>
      </c>
      <c r="AE22" s="14">
        <f t="shared" ref="AE22:AI22" si="9">AVERAGE(AE3:AE20)</f>
        <v>4.700149923153166</v>
      </c>
      <c r="AF22" s="14">
        <f t="shared" si="9"/>
        <v>9.5818238833851155E-2</v>
      </c>
      <c r="AG22" s="14">
        <f t="shared" si="9"/>
        <v>2.5235775112754126</v>
      </c>
      <c r="AH22" s="14">
        <f t="shared" si="9"/>
        <v>0.65909026015427563</v>
      </c>
      <c r="AI22" s="14">
        <f t="shared" si="9"/>
        <v>1.4216639128896269</v>
      </c>
    </row>
    <row r="23" spans="1:36">
      <c r="AC23" s="10" t="s">
        <v>33</v>
      </c>
      <c r="AD23" s="10" t="s">
        <v>38</v>
      </c>
      <c r="AE23" s="10" t="s">
        <v>32</v>
      </c>
      <c r="AF23" s="23" t="s">
        <v>34</v>
      </c>
      <c r="AG23" s="10" t="s">
        <v>35</v>
      </c>
      <c r="AH23" s="10" t="s">
        <v>36</v>
      </c>
      <c r="AI23" s="10" t="s">
        <v>37</v>
      </c>
      <c r="AJ23" s="10" t="s">
        <v>40</v>
      </c>
    </row>
    <row r="24" spans="1:36">
      <c r="AC24" s="10"/>
      <c r="AD24" s="10">
        <f>(AD21/AE21)*100</f>
        <v>96.197693572772977</v>
      </c>
      <c r="AE24" s="10">
        <f>((AE21-AD21)/AE21)*100</f>
        <v>3.8023064272270259</v>
      </c>
      <c r="AF24" s="23">
        <f>(AF21/AE21)*100</f>
        <v>2.0386209035981144</v>
      </c>
      <c r="AG24" s="10">
        <f>(AG21/AE21)*100</f>
        <v>53.691425859506047</v>
      </c>
      <c r="AH24" s="10">
        <f>(AH21/AE21)*100</f>
        <v>14.02274971927098</v>
      </c>
      <c r="AI24" s="10">
        <f>(AI21/AE21)*100</f>
        <v>30.247203517624872</v>
      </c>
      <c r="AJ24" s="10">
        <f>((SUM(AG21:AI21)/AE21)*100)</f>
        <v>97.961379096401885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zoomScaleNormal="100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5"/>
  <cols>
    <col min="4" max="4" width="10.7109375" bestFit="1" customWidth="1"/>
    <col min="5" max="8" width="10.7109375" customWidth="1"/>
    <col min="9" max="9" width="10.28515625" bestFit="1" customWidth="1"/>
    <col min="10" max="11" width="10.28515625" customWidth="1"/>
    <col min="18" max="18" width="9.7109375" bestFit="1" customWidth="1"/>
    <col min="19" max="19" width="11.5703125" style="1" bestFit="1" customWidth="1"/>
    <col min="33" max="33" width="12.42578125" bestFit="1" customWidth="1"/>
  </cols>
  <sheetData>
    <row r="1" spans="1:32" ht="30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"/>
      <c r="T1" s="12" t="s">
        <v>4</v>
      </c>
      <c r="U1" s="12" t="s">
        <v>5</v>
      </c>
      <c r="V1" s="12" t="s">
        <v>6</v>
      </c>
      <c r="W1" s="12" t="s">
        <v>23</v>
      </c>
      <c r="X1" s="12" t="s">
        <v>8</v>
      </c>
      <c r="Y1" s="12" t="s">
        <v>15</v>
      </c>
      <c r="Z1" s="15" t="s">
        <v>2</v>
      </c>
      <c r="AA1" s="11" t="s">
        <v>4</v>
      </c>
      <c r="AB1" s="11" t="s">
        <v>5</v>
      </c>
      <c r="AC1" s="11" t="s">
        <v>6</v>
      </c>
      <c r="AD1" s="11" t="s">
        <v>7</v>
      </c>
      <c r="AE1" s="11" t="s">
        <v>8</v>
      </c>
      <c r="AF1" s="11" t="s">
        <v>15</v>
      </c>
    </row>
    <row r="2" spans="1:32">
      <c r="B2" t="s">
        <v>0</v>
      </c>
      <c r="C2" t="s">
        <v>1</v>
      </c>
      <c r="D2" s="8" t="s">
        <v>11</v>
      </c>
      <c r="E2" s="8" t="s">
        <v>16</v>
      </c>
      <c r="F2" s="8" t="s">
        <v>21</v>
      </c>
      <c r="G2" s="8" t="s">
        <v>25</v>
      </c>
      <c r="H2" s="8" t="s">
        <v>20</v>
      </c>
      <c r="I2" s="8" t="s">
        <v>9</v>
      </c>
      <c r="J2" s="8" t="s">
        <v>42</v>
      </c>
      <c r="K2" s="8" t="s">
        <v>43</v>
      </c>
      <c r="L2" s="8" t="s">
        <v>13</v>
      </c>
      <c r="M2" s="8" t="s">
        <v>41</v>
      </c>
      <c r="N2" s="8" t="s">
        <v>44</v>
      </c>
      <c r="O2" s="8" t="s">
        <v>18</v>
      </c>
      <c r="P2" s="8" t="s">
        <v>12</v>
      </c>
      <c r="Q2" s="8" t="s">
        <v>14</v>
      </c>
      <c r="R2" s="8" t="s">
        <v>10</v>
      </c>
      <c r="S2" s="10" t="s">
        <v>17</v>
      </c>
      <c r="T2" s="13"/>
      <c r="U2" s="13"/>
      <c r="V2" s="13"/>
      <c r="W2" s="13"/>
      <c r="X2" s="13"/>
      <c r="Y2" s="13"/>
      <c r="Z2" s="16"/>
      <c r="AA2" s="14"/>
      <c r="AB2" s="14"/>
      <c r="AC2" s="14"/>
      <c r="AD2" s="14"/>
      <c r="AE2" s="14"/>
      <c r="AF2" s="14"/>
    </row>
    <row r="3" spans="1:32">
      <c r="A3" s="2" t="s">
        <v>46</v>
      </c>
      <c r="B3" s="2">
        <v>1</v>
      </c>
      <c r="C3" s="2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8</v>
      </c>
      <c r="S3" s="9">
        <v>0</v>
      </c>
      <c r="T3" s="3">
        <f t="shared" ref="T3:T20" si="0">SUM(D3:O3)</f>
        <v>0</v>
      </c>
      <c r="U3" s="3">
        <f t="shared" ref="U3:U20" si="1">SUM(D3:S3)</f>
        <v>8</v>
      </c>
      <c r="V3" s="3">
        <f t="shared" ref="V3:V20" si="2">SUM(N3)</f>
        <v>0</v>
      </c>
      <c r="W3" s="3">
        <f t="shared" ref="W3:W20" si="3">SUM(I3,K3,H3,J3,O3,S3)</f>
        <v>0</v>
      </c>
      <c r="X3" s="3">
        <f t="shared" ref="X3:X20" si="4">SUM(D3,M3,G3,F3,E3,L3,R3)</f>
        <v>8</v>
      </c>
      <c r="Y3" s="3">
        <f>SUM(P3,Q3)</f>
        <v>0</v>
      </c>
      <c r="Z3" s="17">
        <v>3.1042413275664225</v>
      </c>
      <c r="AA3" s="1">
        <f>T3/$Z3</f>
        <v>0</v>
      </c>
      <c r="AB3" s="1">
        <f t="shared" ref="AB3:AF18" si="5">U3/$Z3</f>
        <v>2.577119223611271</v>
      </c>
      <c r="AC3" s="1">
        <f t="shared" si="5"/>
        <v>0</v>
      </c>
      <c r="AD3" s="1">
        <f t="shared" si="5"/>
        <v>0</v>
      </c>
      <c r="AE3" s="1">
        <f t="shared" si="5"/>
        <v>2.577119223611271</v>
      </c>
      <c r="AF3" s="1">
        <f t="shared" si="5"/>
        <v>0</v>
      </c>
    </row>
    <row r="4" spans="1:32">
      <c r="A4" s="2" t="s">
        <v>46</v>
      </c>
      <c r="B4" s="2">
        <v>2</v>
      </c>
      <c r="C4" s="2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8</v>
      </c>
      <c r="S4" s="9">
        <v>0</v>
      </c>
      <c r="T4" s="3">
        <f t="shared" si="0"/>
        <v>0</v>
      </c>
      <c r="U4" s="3">
        <f t="shared" si="1"/>
        <v>8</v>
      </c>
      <c r="V4" s="3">
        <f t="shared" si="2"/>
        <v>0</v>
      </c>
      <c r="W4" s="3">
        <f t="shared" si="3"/>
        <v>0</v>
      </c>
      <c r="X4" s="3">
        <f t="shared" si="4"/>
        <v>8</v>
      </c>
      <c r="Y4" s="3">
        <f t="shared" ref="Y4:Y20" si="6">SUM(P4,Q4)</f>
        <v>0</v>
      </c>
      <c r="Z4" s="17">
        <v>3.1444629080118696</v>
      </c>
      <c r="AA4" s="1">
        <f t="shared" ref="AA4:AF20" si="7">T4/$Z4</f>
        <v>0</v>
      </c>
      <c r="AB4" s="1">
        <f t="shared" si="5"/>
        <v>2.5441546725250168</v>
      </c>
      <c r="AC4" s="1">
        <f t="shared" si="5"/>
        <v>0</v>
      </c>
      <c r="AD4" s="1">
        <f t="shared" si="5"/>
        <v>0</v>
      </c>
      <c r="AE4" s="1">
        <f t="shared" si="5"/>
        <v>2.5441546725250168</v>
      </c>
      <c r="AF4" s="1">
        <f t="shared" si="5"/>
        <v>0</v>
      </c>
    </row>
    <row r="5" spans="1:32">
      <c r="A5" s="4" t="s">
        <v>46</v>
      </c>
      <c r="B5" s="4">
        <v>3</v>
      </c>
      <c r="C5" s="4">
        <v>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</v>
      </c>
      <c r="S5" s="5">
        <v>0</v>
      </c>
      <c r="T5" s="5">
        <f t="shared" si="0"/>
        <v>0</v>
      </c>
      <c r="U5" s="5">
        <f t="shared" si="1"/>
        <v>4</v>
      </c>
      <c r="V5" s="5">
        <f t="shared" si="2"/>
        <v>0</v>
      </c>
      <c r="W5" s="5">
        <f t="shared" si="3"/>
        <v>0</v>
      </c>
      <c r="X5" s="5">
        <f t="shared" si="4"/>
        <v>4</v>
      </c>
      <c r="Y5" s="5">
        <f t="shared" si="6"/>
        <v>0</v>
      </c>
      <c r="Z5" s="18">
        <v>3.1582016173497518</v>
      </c>
      <c r="AA5" s="5">
        <f t="shared" si="7"/>
        <v>0</v>
      </c>
      <c r="AB5" s="5">
        <f t="shared" si="5"/>
        <v>1.2665435854461549</v>
      </c>
      <c r="AC5" s="5">
        <f t="shared" si="5"/>
        <v>0</v>
      </c>
      <c r="AD5" s="5">
        <f t="shared" si="5"/>
        <v>0</v>
      </c>
      <c r="AE5" s="5">
        <f t="shared" si="5"/>
        <v>1.2665435854461549</v>
      </c>
      <c r="AF5" s="5">
        <f t="shared" si="5"/>
        <v>0</v>
      </c>
    </row>
    <row r="6" spans="1:32">
      <c r="A6" s="6" t="s">
        <v>46</v>
      </c>
      <c r="B6" s="6">
        <v>1</v>
      </c>
      <c r="C6" s="6">
        <v>4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12</v>
      </c>
      <c r="S6" s="7">
        <v>0</v>
      </c>
      <c r="T6" s="3">
        <f t="shared" si="0"/>
        <v>1</v>
      </c>
      <c r="U6" s="3">
        <f t="shared" si="1"/>
        <v>13</v>
      </c>
      <c r="V6" s="3">
        <f t="shared" si="2"/>
        <v>0</v>
      </c>
      <c r="W6" s="3">
        <f t="shared" si="3"/>
        <v>0</v>
      </c>
      <c r="X6" s="3">
        <f t="shared" si="4"/>
        <v>13</v>
      </c>
      <c r="Y6" s="3">
        <f t="shared" si="6"/>
        <v>0</v>
      </c>
      <c r="Z6" s="19">
        <v>2.9772710174910659</v>
      </c>
      <c r="AA6" s="1">
        <f t="shared" si="7"/>
        <v>0.33587805548273397</v>
      </c>
      <c r="AB6" s="1">
        <f t="shared" si="5"/>
        <v>4.3664147212755413</v>
      </c>
      <c r="AC6" s="1">
        <f t="shared" si="5"/>
        <v>0</v>
      </c>
      <c r="AD6" s="1">
        <f t="shared" si="5"/>
        <v>0</v>
      </c>
      <c r="AE6" s="1">
        <f t="shared" si="5"/>
        <v>4.3664147212755413</v>
      </c>
      <c r="AF6" s="1">
        <f t="shared" si="5"/>
        <v>0</v>
      </c>
    </row>
    <row r="7" spans="1:32">
      <c r="A7" s="2" t="s">
        <v>46</v>
      </c>
      <c r="B7" s="2">
        <v>2</v>
      </c>
      <c r="C7" s="2">
        <v>4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10</v>
      </c>
      <c r="S7" s="9">
        <v>2</v>
      </c>
      <c r="T7" s="3">
        <f t="shared" si="0"/>
        <v>0</v>
      </c>
      <c r="U7" s="3">
        <f t="shared" si="1"/>
        <v>12</v>
      </c>
      <c r="V7" s="3">
        <f t="shared" si="2"/>
        <v>0</v>
      </c>
      <c r="W7" s="3">
        <f t="shared" si="3"/>
        <v>2</v>
      </c>
      <c r="X7" s="3">
        <f t="shared" si="4"/>
        <v>10</v>
      </c>
      <c r="Y7" s="3">
        <f t="shared" si="6"/>
        <v>0</v>
      </c>
      <c r="Z7" s="19">
        <v>3.5149541284403667</v>
      </c>
      <c r="AA7" s="3">
        <f t="shared" si="7"/>
        <v>0</v>
      </c>
      <c r="AB7" s="3">
        <f t="shared" si="5"/>
        <v>3.4139848093336469</v>
      </c>
      <c r="AC7" s="3">
        <f t="shared" si="5"/>
        <v>0</v>
      </c>
      <c r="AD7" s="3">
        <f t="shared" si="5"/>
        <v>0.56899746822227448</v>
      </c>
      <c r="AE7" s="3">
        <f t="shared" si="5"/>
        <v>2.8449873411113722</v>
      </c>
      <c r="AF7" s="3">
        <f t="shared" si="5"/>
        <v>0</v>
      </c>
    </row>
    <row r="8" spans="1:32">
      <c r="A8" s="4" t="s">
        <v>46</v>
      </c>
      <c r="B8" s="4">
        <v>3</v>
      </c>
      <c r="C8" s="4">
        <v>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5</v>
      </c>
      <c r="S8" s="5">
        <v>0</v>
      </c>
      <c r="T8" s="5">
        <f t="shared" si="0"/>
        <v>0</v>
      </c>
      <c r="U8" s="5">
        <f t="shared" si="1"/>
        <v>5</v>
      </c>
      <c r="V8" s="5">
        <f t="shared" si="2"/>
        <v>0</v>
      </c>
      <c r="W8" s="5">
        <f t="shared" si="3"/>
        <v>0</v>
      </c>
      <c r="X8" s="5">
        <f t="shared" si="4"/>
        <v>5</v>
      </c>
      <c r="Y8" s="5">
        <f t="shared" si="6"/>
        <v>0</v>
      </c>
      <c r="Z8" s="20">
        <v>3.0284184514003298</v>
      </c>
      <c r="AA8" s="5">
        <f t="shared" si="7"/>
        <v>0</v>
      </c>
      <c r="AB8" s="5">
        <f t="shared" si="5"/>
        <v>1.6510267917856656</v>
      </c>
      <c r="AC8" s="5">
        <f t="shared" si="5"/>
        <v>0</v>
      </c>
      <c r="AD8" s="5">
        <f t="shared" si="5"/>
        <v>0</v>
      </c>
      <c r="AE8" s="5">
        <f t="shared" si="5"/>
        <v>1.6510267917856656</v>
      </c>
      <c r="AF8" s="5">
        <f t="shared" si="5"/>
        <v>0</v>
      </c>
    </row>
    <row r="9" spans="1:32">
      <c r="A9" s="2" t="s">
        <v>46</v>
      </c>
      <c r="B9" s="6">
        <v>1</v>
      </c>
      <c r="C9" s="6">
        <v>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9</v>
      </c>
      <c r="S9" s="7">
        <v>1</v>
      </c>
      <c r="T9" s="3">
        <f t="shared" si="0"/>
        <v>1</v>
      </c>
      <c r="U9" s="3">
        <f t="shared" si="1"/>
        <v>11</v>
      </c>
      <c r="V9" s="3">
        <f t="shared" si="2"/>
        <v>0</v>
      </c>
      <c r="W9" s="3">
        <f t="shared" si="3"/>
        <v>2</v>
      </c>
      <c r="X9" s="3">
        <f t="shared" si="4"/>
        <v>9</v>
      </c>
      <c r="Y9" s="3">
        <f t="shared" si="6"/>
        <v>0</v>
      </c>
      <c r="Z9" s="19">
        <v>2.6931705168363349</v>
      </c>
      <c r="AA9" s="1">
        <f t="shared" si="7"/>
        <v>0.37130957499664713</v>
      </c>
      <c r="AB9" s="1">
        <f t="shared" si="5"/>
        <v>4.084405324963118</v>
      </c>
      <c r="AC9" s="1">
        <f t="shared" si="5"/>
        <v>0</v>
      </c>
      <c r="AD9" s="1">
        <f t="shared" si="5"/>
        <v>0.74261914999329426</v>
      </c>
      <c r="AE9" s="1">
        <f t="shared" si="5"/>
        <v>3.3417861749698243</v>
      </c>
      <c r="AF9" s="1">
        <f t="shared" si="5"/>
        <v>0</v>
      </c>
    </row>
    <row r="10" spans="1:32">
      <c r="A10" s="2" t="s">
        <v>46</v>
      </c>
      <c r="B10" s="2">
        <v>2</v>
      </c>
      <c r="C10" s="2">
        <v>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3</v>
      </c>
      <c r="S10" s="9">
        <v>0</v>
      </c>
      <c r="T10" s="3">
        <f t="shared" si="0"/>
        <v>0</v>
      </c>
      <c r="U10" s="3">
        <f t="shared" si="1"/>
        <v>3</v>
      </c>
      <c r="V10" s="3">
        <f t="shared" si="2"/>
        <v>0</v>
      </c>
      <c r="W10" s="3">
        <f t="shared" si="3"/>
        <v>0</v>
      </c>
      <c r="X10" s="3">
        <f t="shared" si="4"/>
        <v>3</v>
      </c>
      <c r="Y10" s="3">
        <f t="shared" si="6"/>
        <v>0</v>
      </c>
      <c r="Z10" s="19">
        <v>2.690009958355966</v>
      </c>
      <c r="AA10" s="3">
        <f t="shared" si="7"/>
        <v>0</v>
      </c>
      <c r="AB10" s="3">
        <f t="shared" si="5"/>
        <v>1.1152375070884453</v>
      </c>
      <c r="AC10" s="3">
        <f t="shared" si="5"/>
        <v>0</v>
      </c>
      <c r="AD10" s="3">
        <f t="shared" si="5"/>
        <v>0</v>
      </c>
      <c r="AE10" s="3">
        <f t="shared" si="5"/>
        <v>1.1152375070884453</v>
      </c>
      <c r="AF10" s="3">
        <f t="shared" si="5"/>
        <v>0</v>
      </c>
    </row>
    <row r="11" spans="1:32">
      <c r="A11" s="4" t="s">
        <v>46</v>
      </c>
      <c r="B11" s="4">
        <v>3</v>
      </c>
      <c r="C11" s="4">
        <v>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f t="shared" si="0"/>
        <v>0</v>
      </c>
      <c r="U11" s="5">
        <f t="shared" si="1"/>
        <v>1</v>
      </c>
      <c r="V11" s="5">
        <f t="shared" si="2"/>
        <v>0</v>
      </c>
      <c r="W11" s="5">
        <f t="shared" si="3"/>
        <v>0</v>
      </c>
      <c r="X11" s="5">
        <f t="shared" si="4"/>
        <v>1</v>
      </c>
      <c r="Y11" s="5">
        <f t="shared" si="6"/>
        <v>0</v>
      </c>
      <c r="Z11" s="20">
        <v>2.8936297403325244</v>
      </c>
      <c r="AA11" s="5">
        <f t="shared" si="7"/>
        <v>0</v>
      </c>
      <c r="AB11" s="5">
        <f t="shared" si="5"/>
        <v>0.34558671624832138</v>
      </c>
      <c r="AC11" s="5">
        <f t="shared" si="5"/>
        <v>0</v>
      </c>
      <c r="AD11" s="5">
        <f t="shared" si="5"/>
        <v>0</v>
      </c>
      <c r="AE11" s="5">
        <f t="shared" si="5"/>
        <v>0.34558671624832138</v>
      </c>
      <c r="AF11" s="5">
        <f t="shared" si="5"/>
        <v>0</v>
      </c>
    </row>
    <row r="12" spans="1:32">
      <c r="A12" s="6" t="s">
        <v>46</v>
      </c>
      <c r="B12" s="6">
        <v>1</v>
      </c>
      <c r="C12" s="6">
        <v>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7</v>
      </c>
      <c r="S12" s="7">
        <v>0</v>
      </c>
      <c r="T12" s="3">
        <f t="shared" si="0"/>
        <v>0</v>
      </c>
      <c r="U12" s="3">
        <f t="shared" si="1"/>
        <v>7</v>
      </c>
      <c r="V12" s="3">
        <f t="shared" si="2"/>
        <v>0</v>
      </c>
      <c r="W12" s="3">
        <f t="shared" si="3"/>
        <v>0</v>
      </c>
      <c r="X12" s="3">
        <f t="shared" si="4"/>
        <v>7</v>
      </c>
      <c r="Y12" s="3">
        <f t="shared" si="6"/>
        <v>0</v>
      </c>
      <c r="Z12" s="19">
        <v>3.0344791064895054</v>
      </c>
      <c r="AA12" s="1">
        <f t="shared" si="7"/>
        <v>0</v>
      </c>
      <c r="AB12" s="1">
        <f t="shared" si="5"/>
        <v>2.3068209581769317</v>
      </c>
      <c r="AC12" s="1">
        <f t="shared" si="5"/>
        <v>0</v>
      </c>
      <c r="AD12" s="1">
        <f t="shared" si="5"/>
        <v>0</v>
      </c>
      <c r="AE12" s="1">
        <f t="shared" si="5"/>
        <v>2.3068209581769317</v>
      </c>
      <c r="AF12" s="1">
        <f t="shared" si="5"/>
        <v>0</v>
      </c>
    </row>
    <row r="13" spans="1:32">
      <c r="A13" s="2" t="s">
        <v>46</v>
      </c>
      <c r="B13" s="2">
        <v>2</v>
      </c>
      <c r="C13" s="2">
        <v>16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9</v>
      </c>
      <c r="S13" s="9">
        <v>0</v>
      </c>
      <c r="T13" s="3">
        <f t="shared" si="0"/>
        <v>0</v>
      </c>
      <c r="U13" s="3">
        <f t="shared" si="1"/>
        <v>9</v>
      </c>
      <c r="V13" s="3">
        <f t="shared" si="2"/>
        <v>0</v>
      </c>
      <c r="W13" s="3">
        <f t="shared" si="3"/>
        <v>0</v>
      </c>
      <c r="X13" s="3">
        <f t="shared" si="4"/>
        <v>9</v>
      </c>
      <c r="Y13" s="3">
        <f t="shared" si="6"/>
        <v>0</v>
      </c>
      <c r="Z13" s="19">
        <v>2.4814071435267646</v>
      </c>
      <c r="AA13" s="3">
        <f t="shared" si="7"/>
        <v>0</v>
      </c>
      <c r="AB13" s="3">
        <f t="shared" si="5"/>
        <v>3.6269743252244027</v>
      </c>
      <c r="AC13" s="3">
        <f t="shared" si="5"/>
        <v>0</v>
      </c>
      <c r="AD13" s="3">
        <f t="shared" si="5"/>
        <v>0</v>
      </c>
      <c r="AE13" s="3">
        <f t="shared" si="5"/>
        <v>3.6269743252244027</v>
      </c>
      <c r="AF13" s="3">
        <f t="shared" si="5"/>
        <v>0</v>
      </c>
    </row>
    <row r="14" spans="1:32">
      <c r="A14" s="4" t="s">
        <v>46</v>
      </c>
      <c r="B14" s="4">
        <v>3</v>
      </c>
      <c r="C14" s="4">
        <v>16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27</v>
      </c>
      <c r="S14" s="5">
        <v>0</v>
      </c>
      <c r="T14" s="5">
        <f t="shared" si="0"/>
        <v>0</v>
      </c>
      <c r="U14" s="5">
        <f t="shared" si="1"/>
        <v>27</v>
      </c>
      <c r="V14" s="5">
        <f t="shared" si="2"/>
        <v>0</v>
      </c>
      <c r="W14" s="5">
        <f t="shared" si="3"/>
        <v>0</v>
      </c>
      <c r="X14" s="5">
        <f t="shared" si="4"/>
        <v>27</v>
      </c>
      <c r="Y14" s="5">
        <f t="shared" si="6"/>
        <v>0</v>
      </c>
      <c r="Z14" s="20">
        <v>2.505427017225748</v>
      </c>
      <c r="AA14" s="5">
        <f t="shared" si="7"/>
        <v>0</v>
      </c>
      <c r="AB14" s="5">
        <f t="shared" si="5"/>
        <v>10.776606069290743</v>
      </c>
      <c r="AC14" s="5">
        <f t="shared" si="5"/>
        <v>0</v>
      </c>
      <c r="AD14" s="5">
        <f t="shared" si="5"/>
        <v>0</v>
      </c>
      <c r="AE14" s="5">
        <f t="shared" si="5"/>
        <v>10.776606069290743</v>
      </c>
      <c r="AF14" s="5">
        <f t="shared" si="5"/>
        <v>0</v>
      </c>
    </row>
    <row r="15" spans="1:32">
      <c r="A15" s="2" t="s">
        <v>46</v>
      </c>
      <c r="B15" s="6">
        <v>1</v>
      </c>
      <c r="C15" s="6">
        <v>32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5</v>
      </c>
      <c r="Q15" s="7">
        <v>0</v>
      </c>
      <c r="R15" s="7">
        <v>14</v>
      </c>
      <c r="S15" s="7">
        <v>0</v>
      </c>
      <c r="T15" s="7">
        <f t="shared" si="0"/>
        <v>0</v>
      </c>
      <c r="U15" s="7">
        <f t="shared" si="1"/>
        <v>19</v>
      </c>
      <c r="V15" s="3">
        <f t="shared" si="2"/>
        <v>0</v>
      </c>
      <c r="W15" s="3">
        <f t="shared" si="3"/>
        <v>0</v>
      </c>
      <c r="X15" s="3">
        <f t="shared" si="4"/>
        <v>14</v>
      </c>
      <c r="Y15" s="7">
        <f t="shared" si="6"/>
        <v>5</v>
      </c>
      <c r="Z15" s="21">
        <v>2.3839683771461826</v>
      </c>
      <c r="AA15" s="7">
        <f t="shared" si="7"/>
        <v>0</v>
      </c>
      <c r="AB15" s="7">
        <f t="shared" si="5"/>
        <v>7.9699043754702199</v>
      </c>
      <c r="AC15" s="7">
        <f t="shared" si="5"/>
        <v>0</v>
      </c>
      <c r="AD15" s="7">
        <f t="shared" si="5"/>
        <v>0</v>
      </c>
      <c r="AE15" s="7">
        <f t="shared" si="5"/>
        <v>5.8725611187675302</v>
      </c>
      <c r="AF15" s="7">
        <f t="shared" si="5"/>
        <v>2.0973432567026893</v>
      </c>
    </row>
    <row r="16" spans="1:32">
      <c r="A16" s="2" t="s">
        <v>46</v>
      </c>
      <c r="B16" s="2">
        <v>2</v>
      </c>
      <c r="C16" s="2">
        <v>32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9</v>
      </c>
      <c r="Q16" s="3">
        <v>3</v>
      </c>
      <c r="R16" s="3">
        <v>14</v>
      </c>
      <c r="S16" s="9">
        <v>0</v>
      </c>
      <c r="T16" s="3">
        <f t="shared" si="0"/>
        <v>1</v>
      </c>
      <c r="U16" s="3">
        <f t="shared" si="1"/>
        <v>27</v>
      </c>
      <c r="V16" s="3">
        <f t="shared" si="2"/>
        <v>0</v>
      </c>
      <c r="W16" s="3">
        <f t="shared" si="3"/>
        <v>1</v>
      </c>
      <c r="X16" s="3">
        <f t="shared" si="4"/>
        <v>14</v>
      </c>
      <c r="Y16" s="3">
        <f t="shared" si="6"/>
        <v>12</v>
      </c>
      <c r="Z16" s="19">
        <v>2.13529504052994</v>
      </c>
      <c r="AA16" s="3">
        <f t="shared" si="7"/>
        <v>0.46831935681910208</v>
      </c>
      <c r="AB16" s="3">
        <f t="shared" si="5"/>
        <v>12.644622634115755</v>
      </c>
      <c r="AC16" s="3">
        <f t="shared" si="5"/>
        <v>0</v>
      </c>
      <c r="AD16" s="3">
        <f t="shared" si="5"/>
        <v>0.46831935681910208</v>
      </c>
      <c r="AE16" s="3">
        <f t="shared" si="5"/>
        <v>6.5564709954674294</v>
      </c>
      <c r="AF16" s="3">
        <f t="shared" si="5"/>
        <v>5.6198322818292246</v>
      </c>
    </row>
    <row r="17" spans="1:33">
      <c r="A17" s="4" t="s">
        <v>46</v>
      </c>
      <c r="B17" s="4">
        <v>3</v>
      </c>
      <c r="C17" s="4">
        <v>32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24</v>
      </c>
      <c r="S17" s="5">
        <v>0</v>
      </c>
      <c r="T17" s="5">
        <f t="shared" si="0"/>
        <v>0</v>
      </c>
      <c r="U17" s="5">
        <f t="shared" si="1"/>
        <v>24</v>
      </c>
      <c r="V17" s="5">
        <f t="shared" si="2"/>
        <v>0</v>
      </c>
      <c r="W17" s="5">
        <f t="shared" si="3"/>
        <v>0</v>
      </c>
      <c r="X17" s="5">
        <f t="shared" si="4"/>
        <v>24</v>
      </c>
      <c r="Y17" s="5">
        <f t="shared" si="6"/>
        <v>0</v>
      </c>
      <c r="Z17" s="20">
        <v>2.0846162916380075</v>
      </c>
      <c r="AA17" s="5">
        <f t="shared" si="7"/>
        <v>0</v>
      </c>
      <c r="AB17" s="5">
        <f t="shared" si="5"/>
        <v>11.512910119848371</v>
      </c>
      <c r="AC17" s="5">
        <f t="shared" si="5"/>
        <v>0</v>
      </c>
      <c r="AD17" s="5">
        <f t="shared" si="5"/>
        <v>0</v>
      </c>
      <c r="AE17" s="5">
        <f t="shared" si="5"/>
        <v>11.512910119848371</v>
      </c>
      <c r="AF17" s="5">
        <f t="shared" si="5"/>
        <v>0</v>
      </c>
    </row>
    <row r="18" spans="1:33">
      <c r="A18" s="6" t="s">
        <v>46</v>
      </c>
      <c r="B18">
        <v>1</v>
      </c>
      <c r="C18">
        <v>44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3</v>
      </c>
      <c r="Q18" s="3">
        <v>0</v>
      </c>
      <c r="R18" s="3">
        <v>32</v>
      </c>
      <c r="S18" s="9">
        <v>0</v>
      </c>
      <c r="T18" s="3">
        <f t="shared" si="0"/>
        <v>1</v>
      </c>
      <c r="U18" s="3">
        <f t="shared" si="1"/>
        <v>36</v>
      </c>
      <c r="V18" s="3">
        <f t="shared" si="2"/>
        <v>0</v>
      </c>
      <c r="W18" s="3">
        <f t="shared" si="3"/>
        <v>0</v>
      </c>
      <c r="X18" s="3">
        <f t="shared" si="4"/>
        <v>33</v>
      </c>
      <c r="Y18" s="3">
        <f t="shared" si="6"/>
        <v>3</v>
      </c>
      <c r="Z18" s="17">
        <v>2.4783374033374033</v>
      </c>
      <c r="AA18" s="1">
        <f t="shared" si="7"/>
        <v>0.40349631113720436</v>
      </c>
      <c r="AB18" s="1">
        <f t="shared" si="5"/>
        <v>14.525867200939357</v>
      </c>
      <c r="AC18" s="1">
        <f t="shared" si="5"/>
        <v>0</v>
      </c>
      <c r="AD18" s="1">
        <f t="shared" si="5"/>
        <v>0</v>
      </c>
      <c r="AE18" s="1">
        <f t="shared" si="5"/>
        <v>13.315378267527743</v>
      </c>
      <c r="AF18" s="1">
        <f t="shared" si="5"/>
        <v>1.2104889334116131</v>
      </c>
    </row>
    <row r="19" spans="1:33">
      <c r="A19" s="2" t="s">
        <v>46</v>
      </c>
      <c r="B19">
        <v>2</v>
      </c>
      <c r="C19">
        <v>44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55</v>
      </c>
      <c r="S19" s="9">
        <v>0</v>
      </c>
      <c r="T19" s="3">
        <f t="shared" si="0"/>
        <v>0</v>
      </c>
      <c r="U19" s="3">
        <f t="shared" si="1"/>
        <v>56</v>
      </c>
      <c r="V19" s="3">
        <f t="shared" si="2"/>
        <v>0</v>
      </c>
      <c r="W19" s="3">
        <f t="shared" si="3"/>
        <v>0</v>
      </c>
      <c r="X19" s="3">
        <f t="shared" si="4"/>
        <v>55</v>
      </c>
      <c r="Y19" s="3">
        <f t="shared" si="6"/>
        <v>1</v>
      </c>
      <c r="Z19" s="17">
        <v>1.5869065281899111</v>
      </c>
      <c r="AA19" s="1">
        <f t="shared" si="7"/>
        <v>0</v>
      </c>
      <c r="AB19" s="1">
        <f t="shared" si="7"/>
        <v>35.288782927798422</v>
      </c>
      <c r="AC19" s="1">
        <f t="shared" si="7"/>
        <v>0</v>
      </c>
      <c r="AD19" s="1">
        <f t="shared" si="7"/>
        <v>0</v>
      </c>
      <c r="AE19" s="1">
        <f t="shared" si="7"/>
        <v>34.65862608980202</v>
      </c>
      <c r="AF19" s="1">
        <f t="shared" si="7"/>
        <v>0.63015683799640043</v>
      </c>
    </row>
    <row r="20" spans="1:33">
      <c r="A20" s="4" t="s">
        <v>46</v>
      </c>
      <c r="B20">
        <v>3</v>
      </c>
      <c r="C20">
        <v>44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37</v>
      </c>
      <c r="S20" s="9">
        <v>0</v>
      </c>
      <c r="T20" s="3">
        <f t="shared" si="0"/>
        <v>0</v>
      </c>
      <c r="U20" s="3">
        <f t="shared" si="1"/>
        <v>38</v>
      </c>
      <c r="V20" s="3">
        <f t="shared" si="2"/>
        <v>0</v>
      </c>
      <c r="W20" s="3">
        <f t="shared" si="3"/>
        <v>0</v>
      </c>
      <c r="X20" s="3">
        <f t="shared" si="4"/>
        <v>37</v>
      </c>
      <c r="Y20" s="3">
        <f t="shared" si="6"/>
        <v>1</v>
      </c>
      <c r="Z20" s="17">
        <v>2.0444422258876638</v>
      </c>
      <c r="AA20" s="1">
        <f t="shared" si="7"/>
        <v>0</v>
      </c>
      <c r="AB20" s="1">
        <f t="shared" si="7"/>
        <v>18.586976691650463</v>
      </c>
      <c r="AC20" s="1">
        <f t="shared" si="7"/>
        <v>0</v>
      </c>
      <c r="AD20" s="1">
        <f t="shared" si="7"/>
        <v>0</v>
      </c>
      <c r="AE20" s="1">
        <f t="shared" si="7"/>
        <v>18.097845726080717</v>
      </c>
      <c r="AF20" s="1">
        <f t="shared" si="7"/>
        <v>0.48913096556974905</v>
      </c>
    </row>
    <row r="21" spans="1:33">
      <c r="H21" s="1" t="s">
        <v>45</v>
      </c>
      <c r="Z21" t="s">
        <v>19</v>
      </c>
      <c r="AA21" s="22">
        <f t="shared" ref="AA21:AF21" si="8">SUM(AA3:AA20)</f>
        <v>1.5790032984356877</v>
      </c>
      <c r="AB21" s="22">
        <f t="shared" si="8"/>
        <v>138.60393865479188</v>
      </c>
      <c r="AC21" s="22">
        <f t="shared" si="8"/>
        <v>0</v>
      </c>
      <c r="AD21" s="22">
        <f t="shared" si="8"/>
        <v>1.7799359750346708</v>
      </c>
      <c r="AE21" s="22">
        <f t="shared" si="8"/>
        <v>126.77705040424752</v>
      </c>
      <c r="AF21" s="22">
        <f t="shared" si="8"/>
        <v>10.046952275509677</v>
      </c>
    </row>
    <row r="22" spans="1:33">
      <c r="AA22" s="14">
        <f>AVERAGE(AA3:AA20)</f>
        <v>8.7722405468649317E-2</v>
      </c>
      <c r="AB22" s="14">
        <f t="shared" ref="AB22:AF22" si="9">AVERAGE(AB3:AB20)</f>
        <v>7.7002188141551038</v>
      </c>
      <c r="AC22" s="22">
        <f t="shared" si="9"/>
        <v>0</v>
      </c>
      <c r="AD22" s="22">
        <f t="shared" si="9"/>
        <v>9.88853319463706E-2</v>
      </c>
      <c r="AE22" s="22">
        <f t="shared" si="9"/>
        <v>7.0431694669026399</v>
      </c>
      <c r="AF22" s="22">
        <f t="shared" si="9"/>
        <v>0.55816401530609316</v>
      </c>
    </row>
    <row r="23" spans="1:33">
      <c r="Z23" s="10" t="s">
        <v>33</v>
      </c>
      <c r="AA23" s="10" t="s">
        <v>38</v>
      </c>
      <c r="AB23" s="10" t="s">
        <v>32</v>
      </c>
      <c r="AC23" s="23" t="s">
        <v>34</v>
      </c>
      <c r="AD23" s="10" t="s">
        <v>35</v>
      </c>
      <c r="AE23" s="10" t="s">
        <v>36</v>
      </c>
      <c r="AF23" s="10" t="s">
        <v>37</v>
      </c>
      <c r="AG23" s="10" t="s">
        <v>40</v>
      </c>
    </row>
    <row r="24" spans="1:33">
      <c r="Z24" s="10"/>
      <c r="AA24" s="10">
        <f>(AA21/AB21)*100</f>
        <v>1.1392196453871102</v>
      </c>
      <c r="AB24" s="10">
        <f>((AB21-AA21)/AB21)*100</f>
        <v>98.860780354612899</v>
      </c>
      <c r="AC24" s="23">
        <f>(AC21/AB21)*100</f>
        <v>0</v>
      </c>
      <c r="AD24" s="10">
        <f>(AD21/AB21)*100</f>
        <v>1.2841885968823687</v>
      </c>
      <c r="AE24" s="10">
        <f>(AE21/AB21)*100</f>
        <v>91.467134076181992</v>
      </c>
      <c r="AF24" s="10">
        <f>(AF21/AB21)*100</f>
        <v>7.2486773269356357</v>
      </c>
      <c r="AG24" s="10">
        <f>((SUM(AD21:AF21)/AB21)*100)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defaultRowHeight="15"/>
  <cols>
    <col min="4" max="4" width="10.7109375" bestFit="1" customWidth="1"/>
    <col min="5" max="5" width="10.7109375" customWidth="1"/>
    <col min="6" max="6" width="10.28515625" bestFit="1" customWidth="1"/>
    <col min="11" max="11" width="9.7109375" bestFit="1" customWidth="1"/>
    <col min="12" max="12" width="11.5703125" style="1" bestFit="1" customWidth="1"/>
    <col min="26" max="26" width="12.42578125" bestFit="1" customWidth="1"/>
  </cols>
  <sheetData>
    <row r="1" spans="1:25" ht="30">
      <c r="D1" s="8"/>
      <c r="E1" s="8"/>
      <c r="F1" s="8"/>
      <c r="G1" s="8"/>
      <c r="H1" s="8"/>
      <c r="I1" s="8"/>
      <c r="J1" s="8"/>
      <c r="K1" s="8"/>
      <c r="L1" s="10"/>
      <c r="M1" s="12" t="s">
        <v>4</v>
      </c>
      <c r="N1" s="12" t="s">
        <v>5</v>
      </c>
      <c r="O1" s="12" t="s">
        <v>6</v>
      </c>
      <c r="P1" s="12" t="s">
        <v>7</v>
      </c>
      <c r="Q1" s="12" t="s">
        <v>8</v>
      </c>
      <c r="R1" s="12" t="s">
        <v>15</v>
      </c>
      <c r="S1" s="15" t="s">
        <v>2</v>
      </c>
      <c r="T1" s="11" t="s">
        <v>4</v>
      </c>
      <c r="U1" s="11" t="s">
        <v>5</v>
      </c>
      <c r="V1" s="11" t="s">
        <v>6</v>
      </c>
      <c r="W1" s="11" t="s">
        <v>7</v>
      </c>
      <c r="X1" s="11" t="s">
        <v>8</v>
      </c>
      <c r="Y1" s="11" t="s">
        <v>15</v>
      </c>
    </row>
    <row r="2" spans="1:25">
      <c r="B2" t="s">
        <v>0</v>
      </c>
      <c r="C2" t="s">
        <v>1</v>
      </c>
      <c r="D2" s="8" t="s">
        <v>11</v>
      </c>
      <c r="E2" s="8" t="s">
        <v>16</v>
      </c>
      <c r="F2" s="8" t="s">
        <v>9</v>
      </c>
      <c r="G2" s="8" t="s">
        <v>13</v>
      </c>
      <c r="H2" s="8" t="s">
        <v>18</v>
      </c>
      <c r="I2" s="8" t="s">
        <v>12</v>
      </c>
      <c r="J2" s="8" t="s">
        <v>14</v>
      </c>
      <c r="K2" s="8" t="s">
        <v>10</v>
      </c>
      <c r="L2" s="10" t="s">
        <v>17</v>
      </c>
      <c r="M2" s="13"/>
      <c r="N2" s="13"/>
      <c r="O2" s="13"/>
      <c r="P2" s="13"/>
      <c r="Q2" s="13"/>
      <c r="R2" s="13"/>
      <c r="S2" s="16"/>
      <c r="T2" s="14"/>
      <c r="U2" s="14"/>
      <c r="V2" s="14"/>
      <c r="W2" s="14"/>
      <c r="X2" s="14"/>
      <c r="Y2" s="14"/>
    </row>
    <row r="3" spans="1:25">
      <c r="A3" s="2" t="s">
        <v>3</v>
      </c>
      <c r="B3" s="2">
        <v>1</v>
      </c>
      <c r="C3" s="2">
        <v>2</v>
      </c>
      <c r="D3" s="3">
        <v>0</v>
      </c>
      <c r="E3" s="3">
        <v>0</v>
      </c>
      <c r="F3" s="3">
        <v>14</v>
      </c>
      <c r="G3" s="3">
        <v>0</v>
      </c>
      <c r="H3" s="3">
        <v>0</v>
      </c>
      <c r="I3" s="3">
        <v>4</v>
      </c>
      <c r="J3" s="3">
        <v>0</v>
      </c>
      <c r="K3" s="3">
        <v>7</v>
      </c>
      <c r="L3" s="9">
        <v>0</v>
      </c>
      <c r="M3" s="3">
        <f>SUM(D3:H3)</f>
        <v>14</v>
      </c>
      <c r="N3" s="3">
        <f>SUM(D3:L3)</f>
        <v>25</v>
      </c>
      <c r="O3" s="3">
        <v>0</v>
      </c>
      <c r="P3" s="3">
        <f>SUM(F3,H3,L3)</f>
        <v>14</v>
      </c>
      <c r="Q3" s="3">
        <f>SUM(D3,E3,G3,K3)</f>
        <v>7</v>
      </c>
      <c r="R3" s="3">
        <f>SUM(I3,J3)</f>
        <v>4</v>
      </c>
      <c r="S3" s="17">
        <v>3.1605793076083724</v>
      </c>
      <c r="T3" s="1">
        <f>M3/$S3</f>
        <v>4.4295676954848755</v>
      </c>
      <c r="U3" s="1">
        <f t="shared" ref="U3:Y3" si="0">N3/$S3</f>
        <v>7.909942313365848</v>
      </c>
      <c r="V3" s="1">
        <f t="shared" si="0"/>
        <v>0</v>
      </c>
      <c r="W3" s="1">
        <f t="shared" si="0"/>
        <v>4.4295676954848755</v>
      </c>
      <c r="X3" s="1">
        <f t="shared" si="0"/>
        <v>2.2147838477424378</v>
      </c>
      <c r="Y3" s="1">
        <f t="shared" si="0"/>
        <v>1.2655907701385358</v>
      </c>
    </row>
    <row r="4" spans="1:25" s="26" customFormat="1">
      <c r="A4" s="25" t="s">
        <v>3</v>
      </c>
      <c r="B4" s="25">
        <v>2</v>
      </c>
      <c r="C4" s="25">
        <v>2</v>
      </c>
      <c r="D4" s="9">
        <v>0</v>
      </c>
      <c r="E4" s="9">
        <v>0</v>
      </c>
      <c r="F4" s="9">
        <v>73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2</v>
      </c>
      <c r="M4" s="9">
        <f t="shared" ref="M4:M20" si="1">SUM(D4:H4)</f>
        <v>74</v>
      </c>
      <c r="N4" s="9">
        <f t="shared" ref="N4:N20" si="2">SUM(D4:L4)</f>
        <v>76</v>
      </c>
      <c r="O4" s="9">
        <v>0</v>
      </c>
      <c r="P4" s="9">
        <f t="shared" ref="P4:P20" si="3">SUM(F4,H4,L4)</f>
        <v>75</v>
      </c>
      <c r="Q4" s="9">
        <f t="shared" ref="Q4:Q20" si="4">SUM(D4,E4,G4,K4)</f>
        <v>1</v>
      </c>
      <c r="R4" s="9">
        <f t="shared" ref="R4:R20" si="5">SUM(I4,J4)</f>
        <v>0</v>
      </c>
      <c r="S4" s="32">
        <v>3.1087504557054317</v>
      </c>
      <c r="T4" s="31">
        <f t="shared" ref="T4:T20" si="6">M4/$S4</f>
        <v>23.80377616485401</v>
      </c>
      <c r="U4" s="31">
        <f t="shared" ref="U4:U20" si="7">N4/$S4</f>
        <v>24.447121466606824</v>
      </c>
      <c r="V4" s="31">
        <f t="shared" ref="V4:V20" si="8">O4/$S4</f>
        <v>0</v>
      </c>
      <c r="W4" s="31">
        <f t="shared" ref="W4:W20" si="9">P4/$S4</f>
        <v>24.125448815730415</v>
      </c>
      <c r="X4" s="31">
        <f t="shared" ref="X4:X20" si="10">Q4/$S4</f>
        <v>0.32167265087640556</v>
      </c>
      <c r="Y4" s="31">
        <f t="shared" ref="Y4:Y20" si="11">R4/$S4</f>
        <v>0</v>
      </c>
    </row>
    <row r="5" spans="1:25">
      <c r="A5" s="4" t="s">
        <v>3</v>
      </c>
      <c r="B5" s="4">
        <v>3</v>
      </c>
      <c r="C5" s="4">
        <v>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55</v>
      </c>
      <c r="L5" s="5">
        <v>0</v>
      </c>
      <c r="M5" s="5">
        <f t="shared" si="1"/>
        <v>0</v>
      </c>
      <c r="N5" s="5">
        <f t="shared" si="2"/>
        <v>56</v>
      </c>
      <c r="O5" s="5">
        <v>0</v>
      </c>
      <c r="P5" s="5">
        <f t="shared" si="3"/>
        <v>0</v>
      </c>
      <c r="Q5" s="5">
        <f t="shared" si="4"/>
        <v>55</v>
      </c>
      <c r="R5" s="5">
        <f t="shared" si="5"/>
        <v>1</v>
      </c>
      <c r="S5" s="18">
        <v>3.3053869284514019</v>
      </c>
      <c r="T5" s="5">
        <f t="shared" si="6"/>
        <v>0</v>
      </c>
      <c r="U5" s="5">
        <f t="shared" si="7"/>
        <v>16.942040739005527</v>
      </c>
      <c r="V5" s="5">
        <f t="shared" si="8"/>
        <v>0</v>
      </c>
      <c r="W5" s="5">
        <f t="shared" si="9"/>
        <v>0</v>
      </c>
      <c r="X5" s="5">
        <f t="shared" si="10"/>
        <v>16.639504297237572</v>
      </c>
      <c r="Y5" s="5">
        <f t="shared" si="11"/>
        <v>0.30253644176795585</v>
      </c>
    </row>
    <row r="6" spans="1:25">
      <c r="A6" s="6" t="s">
        <v>3</v>
      </c>
      <c r="B6" s="6">
        <v>1</v>
      </c>
      <c r="C6" s="6">
        <v>4</v>
      </c>
      <c r="D6" s="7">
        <v>0</v>
      </c>
      <c r="E6" s="7">
        <v>0</v>
      </c>
      <c r="F6" s="7">
        <v>60</v>
      </c>
      <c r="G6" s="7">
        <v>1</v>
      </c>
      <c r="H6" s="7">
        <v>0</v>
      </c>
      <c r="I6" s="7">
        <v>0</v>
      </c>
      <c r="J6" s="7">
        <v>0</v>
      </c>
      <c r="K6" s="7">
        <v>57</v>
      </c>
      <c r="L6" s="7">
        <v>0</v>
      </c>
      <c r="M6" s="3">
        <f t="shared" si="1"/>
        <v>61</v>
      </c>
      <c r="N6" s="3">
        <f t="shared" si="2"/>
        <v>118</v>
      </c>
      <c r="O6" s="3">
        <v>0</v>
      </c>
      <c r="P6" s="3">
        <f t="shared" si="3"/>
        <v>60</v>
      </c>
      <c r="Q6" s="3">
        <f t="shared" si="4"/>
        <v>58</v>
      </c>
      <c r="R6" s="3">
        <f t="shared" si="5"/>
        <v>0</v>
      </c>
      <c r="S6" s="19">
        <v>3.1545017434391629</v>
      </c>
      <c r="T6" s="1">
        <f t="shared" si="6"/>
        <v>19.33744374269877</v>
      </c>
      <c r="U6" s="1">
        <f t="shared" si="7"/>
        <v>37.406858387515655</v>
      </c>
      <c r="V6" s="1">
        <f t="shared" si="8"/>
        <v>0</v>
      </c>
      <c r="W6" s="1">
        <f t="shared" si="9"/>
        <v>19.020436468228297</v>
      </c>
      <c r="X6" s="1">
        <f t="shared" si="10"/>
        <v>18.386421919287354</v>
      </c>
      <c r="Y6" s="1">
        <f t="shared" si="11"/>
        <v>0</v>
      </c>
    </row>
    <row r="7" spans="1:25">
      <c r="A7" s="2" t="s">
        <v>3</v>
      </c>
      <c r="B7" s="2">
        <v>2</v>
      </c>
      <c r="C7" s="2">
        <v>4</v>
      </c>
      <c r="D7" s="3">
        <v>0</v>
      </c>
      <c r="E7" s="3">
        <v>0</v>
      </c>
      <c r="F7" s="3">
        <v>3</v>
      </c>
      <c r="G7" s="3">
        <v>0</v>
      </c>
      <c r="H7" s="3">
        <v>0</v>
      </c>
      <c r="I7" s="3">
        <v>0</v>
      </c>
      <c r="J7" s="3">
        <v>0</v>
      </c>
      <c r="K7" s="3">
        <v>20</v>
      </c>
      <c r="L7" s="9">
        <v>0</v>
      </c>
      <c r="M7" s="3">
        <f t="shared" si="1"/>
        <v>3</v>
      </c>
      <c r="N7" s="3">
        <f t="shared" si="2"/>
        <v>23</v>
      </c>
      <c r="O7" s="3">
        <v>0</v>
      </c>
      <c r="P7" s="3">
        <f t="shared" si="3"/>
        <v>3</v>
      </c>
      <c r="Q7" s="3">
        <f t="shared" si="4"/>
        <v>20</v>
      </c>
      <c r="R7" s="3">
        <f t="shared" si="5"/>
        <v>0</v>
      </c>
      <c r="S7" s="19">
        <v>3.0768865116279067</v>
      </c>
      <c r="T7" s="3">
        <f t="shared" si="6"/>
        <v>0.97501158676560096</v>
      </c>
      <c r="U7" s="3">
        <f t="shared" si="7"/>
        <v>7.4750888318696074</v>
      </c>
      <c r="V7" s="3">
        <f t="shared" si="8"/>
        <v>0</v>
      </c>
      <c r="W7" s="3">
        <f t="shared" si="9"/>
        <v>0.97501158676560096</v>
      </c>
      <c r="X7" s="3">
        <f t="shared" si="10"/>
        <v>6.5000772451040065</v>
      </c>
      <c r="Y7" s="3">
        <f t="shared" si="11"/>
        <v>0</v>
      </c>
    </row>
    <row r="8" spans="1:25">
      <c r="A8" s="4" t="s">
        <v>3</v>
      </c>
      <c r="B8" s="4">
        <v>3</v>
      </c>
      <c r="C8" s="4">
        <v>4</v>
      </c>
      <c r="D8" s="5">
        <v>0</v>
      </c>
      <c r="E8" s="5">
        <v>0</v>
      </c>
      <c r="F8" s="5">
        <v>12</v>
      </c>
      <c r="G8" s="5">
        <v>0</v>
      </c>
      <c r="H8" s="5">
        <v>0</v>
      </c>
      <c r="I8" s="5">
        <v>0</v>
      </c>
      <c r="J8" s="5">
        <v>0</v>
      </c>
      <c r="K8" s="5">
        <v>5</v>
      </c>
      <c r="L8" s="5">
        <v>0</v>
      </c>
      <c r="M8" s="5">
        <f t="shared" si="1"/>
        <v>12</v>
      </c>
      <c r="N8" s="5">
        <f t="shared" si="2"/>
        <v>17</v>
      </c>
      <c r="O8" s="5">
        <v>0</v>
      </c>
      <c r="P8" s="5">
        <f t="shared" si="3"/>
        <v>12</v>
      </c>
      <c r="Q8" s="5">
        <f t="shared" si="4"/>
        <v>5</v>
      </c>
      <c r="R8" s="5">
        <f t="shared" si="5"/>
        <v>0</v>
      </c>
      <c r="S8" s="20">
        <v>3.1186391452161248</v>
      </c>
      <c r="T8" s="5">
        <f t="shared" si="6"/>
        <v>3.8478321605138408</v>
      </c>
      <c r="U8" s="5">
        <f t="shared" si="7"/>
        <v>5.451095560727941</v>
      </c>
      <c r="V8" s="5">
        <f t="shared" si="8"/>
        <v>0</v>
      </c>
      <c r="W8" s="5">
        <f t="shared" si="9"/>
        <v>3.8478321605138408</v>
      </c>
      <c r="X8" s="5">
        <f t="shared" si="10"/>
        <v>1.6032634002141004</v>
      </c>
      <c r="Y8" s="5">
        <f t="shared" si="11"/>
        <v>0</v>
      </c>
    </row>
    <row r="9" spans="1:25">
      <c r="A9" s="6" t="s">
        <v>3</v>
      </c>
      <c r="B9" s="6">
        <v>1</v>
      </c>
      <c r="C9" s="6">
        <v>8</v>
      </c>
      <c r="D9" s="7">
        <v>1</v>
      </c>
      <c r="E9" s="7">
        <v>1</v>
      </c>
      <c r="F9" s="7">
        <v>11</v>
      </c>
      <c r="G9" s="7">
        <v>0</v>
      </c>
      <c r="H9" s="7">
        <v>0</v>
      </c>
      <c r="I9" s="7">
        <v>0</v>
      </c>
      <c r="J9" s="7">
        <v>0</v>
      </c>
      <c r="K9" s="7">
        <v>30</v>
      </c>
      <c r="L9" s="7">
        <v>1</v>
      </c>
      <c r="M9" s="3">
        <f t="shared" si="1"/>
        <v>13</v>
      </c>
      <c r="N9" s="3">
        <f t="shared" si="2"/>
        <v>44</v>
      </c>
      <c r="O9" s="3">
        <v>0</v>
      </c>
      <c r="P9" s="3">
        <f t="shared" si="3"/>
        <v>12</v>
      </c>
      <c r="Q9" s="3">
        <f t="shared" si="4"/>
        <v>32</v>
      </c>
      <c r="R9" s="3">
        <f t="shared" si="5"/>
        <v>0</v>
      </c>
      <c r="S9" s="19">
        <v>2.6102464403066814</v>
      </c>
      <c r="T9" s="1">
        <f t="shared" si="6"/>
        <v>4.9803726572547733</v>
      </c>
      <c r="U9" s="1">
        <f t="shared" si="7"/>
        <v>16.856645916862309</v>
      </c>
      <c r="V9" s="1">
        <f t="shared" si="8"/>
        <v>0</v>
      </c>
      <c r="W9" s="1">
        <f t="shared" si="9"/>
        <v>4.5972670682351753</v>
      </c>
      <c r="X9" s="1">
        <f t="shared" si="10"/>
        <v>12.259378848627135</v>
      </c>
      <c r="Y9" s="1">
        <f t="shared" si="11"/>
        <v>0</v>
      </c>
    </row>
    <row r="10" spans="1:25">
      <c r="A10" s="2" t="s">
        <v>3</v>
      </c>
      <c r="B10" s="2">
        <v>2</v>
      </c>
      <c r="C10" s="2">
        <v>8</v>
      </c>
      <c r="D10" s="3">
        <v>0</v>
      </c>
      <c r="E10" s="3">
        <v>0</v>
      </c>
      <c r="F10" s="3">
        <v>16</v>
      </c>
      <c r="G10" s="3">
        <v>0</v>
      </c>
      <c r="H10" s="3">
        <v>1</v>
      </c>
      <c r="I10" s="3">
        <v>0</v>
      </c>
      <c r="J10" s="3">
        <v>0</v>
      </c>
      <c r="K10" s="3">
        <v>60</v>
      </c>
      <c r="L10" s="9">
        <v>0</v>
      </c>
      <c r="M10" s="3">
        <f t="shared" si="1"/>
        <v>17</v>
      </c>
      <c r="N10" s="3">
        <f t="shared" si="2"/>
        <v>77</v>
      </c>
      <c r="O10" s="3">
        <v>0</v>
      </c>
      <c r="P10" s="3">
        <f t="shared" si="3"/>
        <v>17</v>
      </c>
      <c r="Q10" s="3">
        <f t="shared" si="4"/>
        <v>60</v>
      </c>
      <c r="R10" s="3">
        <f t="shared" si="5"/>
        <v>0</v>
      </c>
      <c r="S10" s="19">
        <v>2.3769443378119002</v>
      </c>
      <c r="T10" s="3">
        <f t="shared" si="6"/>
        <v>7.152039586946902</v>
      </c>
      <c r="U10" s="3">
        <f t="shared" si="7"/>
        <v>32.394532246759496</v>
      </c>
      <c r="V10" s="3">
        <f t="shared" si="8"/>
        <v>0</v>
      </c>
      <c r="W10" s="3">
        <f t="shared" si="9"/>
        <v>7.152039586946902</v>
      </c>
      <c r="X10" s="3">
        <f t="shared" si="10"/>
        <v>25.242492659812594</v>
      </c>
      <c r="Y10" s="3">
        <f t="shared" si="11"/>
        <v>0</v>
      </c>
    </row>
    <row r="11" spans="1:25">
      <c r="A11" s="4" t="s">
        <v>3</v>
      </c>
      <c r="B11" s="4">
        <v>3</v>
      </c>
      <c r="C11" s="4">
        <v>8</v>
      </c>
      <c r="D11" s="5">
        <v>0</v>
      </c>
      <c r="E11" s="5">
        <v>0</v>
      </c>
      <c r="F11" s="5">
        <v>10</v>
      </c>
      <c r="G11" s="5">
        <v>0</v>
      </c>
      <c r="H11" s="5">
        <v>0</v>
      </c>
      <c r="I11" s="5">
        <v>2</v>
      </c>
      <c r="J11" s="5">
        <v>0</v>
      </c>
      <c r="K11" s="5">
        <v>42</v>
      </c>
      <c r="L11" s="5">
        <v>0</v>
      </c>
      <c r="M11" s="5">
        <f t="shared" si="1"/>
        <v>10</v>
      </c>
      <c r="N11" s="5">
        <f t="shared" si="2"/>
        <v>54</v>
      </c>
      <c r="O11" s="5">
        <v>0</v>
      </c>
      <c r="P11" s="5">
        <f t="shared" si="3"/>
        <v>10</v>
      </c>
      <c r="Q11" s="5">
        <f t="shared" si="4"/>
        <v>42</v>
      </c>
      <c r="R11" s="5">
        <f t="shared" si="5"/>
        <v>2</v>
      </c>
      <c r="S11" s="20">
        <v>2.685424788525193</v>
      </c>
      <c r="T11" s="5">
        <f t="shared" si="6"/>
        <v>3.7238056499403562</v>
      </c>
      <c r="U11" s="5">
        <f t="shared" si="7"/>
        <v>20.108550509677922</v>
      </c>
      <c r="V11" s="5">
        <f t="shared" si="8"/>
        <v>0</v>
      </c>
      <c r="W11" s="5">
        <f t="shared" si="9"/>
        <v>3.7238056499403562</v>
      </c>
      <c r="X11" s="5">
        <f t="shared" si="10"/>
        <v>15.639983729749497</v>
      </c>
      <c r="Y11" s="5">
        <f t="shared" si="11"/>
        <v>0.74476112998807131</v>
      </c>
    </row>
    <row r="12" spans="1:25">
      <c r="A12" s="6" t="s">
        <v>3</v>
      </c>
      <c r="B12" s="6">
        <v>1</v>
      </c>
      <c r="C12" s="6">
        <v>16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4</v>
      </c>
      <c r="L12" s="7">
        <v>6</v>
      </c>
      <c r="M12" s="3">
        <f t="shared" si="1"/>
        <v>1</v>
      </c>
      <c r="N12" s="3">
        <f t="shared" si="2"/>
        <v>11</v>
      </c>
      <c r="O12" s="3">
        <v>0</v>
      </c>
      <c r="P12" s="3">
        <f t="shared" si="3"/>
        <v>7</v>
      </c>
      <c r="Q12" s="3">
        <f t="shared" si="4"/>
        <v>4</v>
      </c>
      <c r="R12" s="3">
        <f t="shared" si="5"/>
        <v>0</v>
      </c>
      <c r="S12" s="19">
        <v>2.6699801192842942</v>
      </c>
      <c r="T12" s="1">
        <f t="shared" si="6"/>
        <v>0.37453462397617276</v>
      </c>
      <c r="U12" s="1">
        <f t="shared" si="7"/>
        <v>4.1198808637379001</v>
      </c>
      <c r="V12" s="1">
        <f t="shared" si="8"/>
        <v>0</v>
      </c>
      <c r="W12" s="1">
        <f t="shared" si="9"/>
        <v>2.621742367833209</v>
      </c>
      <c r="X12" s="1">
        <f t="shared" si="10"/>
        <v>1.4981384959046911</v>
      </c>
      <c r="Y12" s="1">
        <f t="shared" si="11"/>
        <v>0</v>
      </c>
    </row>
    <row r="13" spans="1:25" s="26" customFormat="1">
      <c r="A13" s="25" t="s">
        <v>3</v>
      </c>
      <c r="B13" s="25">
        <v>2</v>
      </c>
      <c r="C13" s="25">
        <v>16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2</v>
      </c>
      <c r="J13" s="9">
        <v>1</v>
      </c>
      <c r="K13" s="9">
        <v>8</v>
      </c>
      <c r="L13" s="9">
        <v>3</v>
      </c>
      <c r="M13" s="9">
        <f t="shared" si="1"/>
        <v>1</v>
      </c>
      <c r="N13" s="9">
        <f t="shared" si="2"/>
        <v>15</v>
      </c>
      <c r="O13" s="9">
        <v>0</v>
      </c>
      <c r="P13" s="9">
        <f t="shared" si="3"/>
        <v>4</v>
      </c>
      <c r="Q13" s="9">
        <f t="shared" si="4"/>
        <v>8</v>
      </c>
      <c r="R13" s="9">
        <f t="shared" si="5"/>
        <v>3</v>
      </c>
      <c r="S13" s="9">
        <v>2.6921308360477747</v>
      </c>
      <c r="T13" s="9">
        <f t="shared" si="6"/>
        <v>0.37145297197667621</v>
      </c>
      <c r="U13" s="9">
        <f t="shared" si="7"/>
        <v>5.5717945796501436</v>
      </c>
      <c r="V13" s="9">
        <f t="shared" si="8"/>
        <v>0</v>
      </c>
      <c r="W13" s="9">
        <f t="shared" si="9"/>
        <v>1.4858118879067048</v>
      </c>
      <c r="X13" s="9">
        <f t="shared" si="10"/>
        <v>2.9716237758134096</v>
      </c>
      <c r="Y13" s="9">
        <f t="shared" si="11"/>
        <v>1.1143589159300287</v>
      </c>
    </row>
    <row r="14" spans="1:25">
      <c r="A14" s="4" t="s">
        <v>3</v>
      </c>
      <c r="B14" s="4">
        <v>3</v>
      </c>
      <c r="C14" s="4">
        <v>16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8</v>
      </c>
      <c r="L14" s="5">
        <v>0</v>
      </c>
      <c r="M14" s="5">
        <f t="shared" si="1"/>
        <v>0</v>
      </c>
      <c r="N14" s="5">
        <f t="shared" si="2"/>
        <v>8</v>
      </c>
      <c r="O14" s="5">
        <v>0</v>
      </c>
      <c r="P14" s="5">
        <f t="shared" si="3"/>
        <v>0</v>
      </c>
      <c r="Q14" s="5">
        <f t="shared" si="4"/>
        <v>8</v>
      </c>
      <c r="R14" s="5">
        <f t="shared" si="5"/>
        <v>0</v>
      </c>
      <c r="S14" s="20">
        <v>2.4698809741805534</v>
      </c>
      <c r="T14" s="5">
        <f t="shared" si="6"/>
        <v>0</v>
      </c>
      <c r="U14" s="5">
        <f t="shared" si="7"/>
        <v>3.2390224806902714</v>
      </c>
      <c r="V14" s="5">
        <f t="shared" si="8"/>
        <v>0</v>
      </c>
      <c r="W14" s="5">
        <f t="shared" si="9"/>
        <v>0</v>
      </c>
      <c r="X14" s="5">
        <f t="shared" si="10"/>
        <v>3.2390224806902714</v>
      </c>
      <c r="Y14" s="5">
        <f t="shared" si="11"/>
        <v>0</v>
      </c>
    </row>
    <row r="15" spans="1:25">
      <c r="A15" s="6" t="s">
        <v>3</v>
      </c>
      <c r="B15" s="6">
        <v>1</v>
      </c>
      <c r="C15" s="6">
        <v>32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22</v>
      </c>
      <c r="L15" s="7">
        <v>0</v>
      </c>
      <c r="M15" s="7">
        <f t="shared" si="1"/>
        <v>0</v>
      </c>
      <c r="N15" s="7">
        <f t="shared" si="2"/>
        <v>22</v>
      </c>
      <c r="O15" s="7">
        <v>0</v>
      </c>
      <c r="P15" s="7">
        <f t="shared" si="3"/>
        <v>0</v>
      </c>
      <c r="Q15" s="7">
        <f t="shared" si="4"/>
        <v>22</v>
      </c>
      <c r="R15" s="7">
        <f t="shared" si="5"/>
        <v>0</v>
      </c>
      <c r="S15" s="21">
        <v>2.6649407944996182</v>
      </c>
      <c r="T15" s="7">
        <f t="shared" si="6"/>
        <v>0</v>
      </c>
      <c r="U15" s="7">
        <f t="shared" si="7"/>
        <v>8.2553428749364848</v>
      </c>
      <c r="V15" s="7">
        <f t="shared" si="8"/>
        <v>0</v>
      </c>
      <c r="W15" s="7">
        <f t="shared" si="9"/>
        <v>0</v>
      </c>
      <c r="X15" s="7">
        <f t="shared" si="10"/>
        <v>8.2553428749364848</v>
      </c>
      <c r="Y15" s="7">
        <f t="shared" si="11"/>
        <v>0</v>
      </c>
    </row>
    <row r="16" spans="1:25">
      <c r="A16" s="2" t="s">
        <v>3</v>
      </c>
      <c r="B16" s="2">
        <v>2</v>
      </c>
      <c r="C16" s="2">
        <v>32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9</v>
      </c>
      <c r="L16" s="9">
        <v>0</v>
      </c>
      <c r="M16" s="3">
        <f t="shared" si="1"/>
        <v>0</v>
      </c>
      <c r="N16" s="3">
        <f t="shared" si="2"/>
        <v>9</v>
      </c>
      <c r="O16" s="3">
        <v>0</v>
      </c>
      <c r="P16" s="3">
        <f t="shared" si="3"/>
        <v>0</v>
      </c>
      <c r="Q16" s="3">
        <f t="shared" si="4"/>
        <v>9</v>
      </c>
      <c r="R16" s="3">
        <f t="shared" si="5"/>
        <v>0</v>
      </c>
      <c r="S16" s="19">
        <v>2.1106243659503825</v>
      </c>
      <c r="T16" s="3">
        <f t="shared" si="6"/>
        <v>0</v>
      </c>
      <c r="U16" s="3">
        <f t="shared" si="7"/>
        <v>4.2641410500098322</v>
      </c>
      <c r="V16" s="3">
        <f t="shared" si="8"/>
        <v>0</v>
      </c>
      <c r="W16" s="3">
        <f t="shared" si="9"/>
        <v>0</v>
      </c>
      <c r="X16" s="3">
        <f t="shared" si="10"/>
        <v>4.2641410500098322</v>
      </c>
      <c r="Y16" s="3">
        <f t="shared" si="11"/>
        <v>0</v>
      </c>
    </row>
    <row r="17" spans="1:26">
      <c r="A17" s="4" t="s">
        <v>3</v>
      </c>
      <c r="B17" s="4">
        <v>3</v>
      </c>
      <c r="C17" s="4">
        <v>32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</v>
      </c>
      <c r="L17" s="5">
        <v>0</v>
      </c>
      <c r="M17" s="5">
        <f t="shared" si="1"/>
        <v>0</v>
      </c>
      <c r="N17" s="5">
        <f t="shared" si="2"/>
        <v>2</v>
      </c>
      <c r="O17" s="5">
        <v>0</v>
      </c>
      <c r="P17" s="5">
        <f t="shared" si="3"/>
        <v>0</v>
      </c>
      <c r="Q17" s="5">
        <f t="shared" si="4"/>
        <v>2</v>
      </c>
      <c r="R17" s="5">
        <f t="shared" si="5"/>
        <v>0</v>
      </c>
      <c r="S17" s="20">
        <v>2.3158337427532674</v>
      </c>
      <c r="T17" s="5">
        <f t="shared" si="6"/>
        <v>0</v>
      </c>
      <c r="U17" s="5">
        <f t="shared" si="7"/>
        <v>0.86361985451607748</v>
      </c>
      <c r="V17" s="5">
        <f t="shared" si="8"/>
        <v>0</v>
      </c>
      <c r="W17" s="5">
        <f t="shared" si="9"/>
        <v>0</v>
      </c>
      <c r="X17" s="5">
        <f t="shared" si="10"/>
        <v>0.86361985451607748</v>
      </c>
      <c r="Y17" s="5">
        <f t="shared" si="11"/>
        <v>0</v>
      </c>
    </row>
    <row r="18" spans="1:26" s="26" customFormat="1">
      <c r="A18" s="26" t="s">
        <v>3</v>
      </c>
      <c r="B18" s="26">
        <v>1</v>
      </c>
      <c r="C18" s="26">
        <v>44</v>
      </c>
      <c r="D18" s="31">
        <v>0</v>
      </c>
      <c r="E18" s="31">
        <v>0</v>
      </c>
      <c r="F18" s="31">
        <v>234</v>
      </c>
      <c r="G18" s="31">
        <v>0</v>
      </c>
      <c r="H18" s="31">
        <v>0</v>
      </c>
      <c r="I18" s="31">
        <v>0</v>
      </c>
      <c r="J18" s="31">
        <v>0</v>
      </c>
      <c r="K18" s="31">
        <v>54</v>
      </c>
      <c r="L18" s="9">
        <v>0</v>
      </c>
      <c r="M18" s="9">
        <f t="shared" si="1"/>
        <v>234</v>
      </c>
      <c r="N18" s="9">
        <f t="shared" si="2"/>
        <v>288</v>
      </c>
      <c r="O18" s="9">
        <v>0</v>
      </c>
      <c r="P18" s="9">
        <f t="shared" si="3"/>
        <v>234</v>
      </c>
      <c r="Q18" s="9">
        <f t="shared" si="4"/>
        <v>54</v>
      </c>
      <c r="R18" s="9">
        <f t="shared" si="5"/>
        <v>0</v>
      </c>
      <c r="S18" s="31">
        <v>2.4342009267475104</v>
      </c>
      <c r="T18" s="31">
        <f t="shared" si="6"/>
        <v>96.130108829044843</v>
      </c>
      <c r="U18" s="31">
        <f t="shared" si="7"/>
        <v>118.31398009728596</v>
      </c>
      <c r="V18" s="31">
        <f t="shared" si="8"/>
        <v>0</v>
      </c>
      <c r="W18" s="31">
        <f t="shared" si="9"/>
        <v>96.130108829044843</v>
      </c>
      <c r="X18" s="31">
        <f t="shared" si="10"/>
        <v>22.18387126824112</v>
      </c>
      <c r="Y18" s="31">
        <f t="shared" si="11"/>
        <v>0</v>
      </c>
    </row>
    <row r="19" spans="1:26">
      <c r="A19" t="s">
        <v>3</v>
      </c>
      <c r="B19">
        <v>2</v>
      </c>
      <c r="C19">
        <v>44</v>
      </c>
      <c r="D19" s="1">
        <v>1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14</v>
      </c>
      <c r="L19" s="9">
        <v>0</v>
      </c>
      <c r="M19" s="3">
        <f t="shared" si="1"/>
        <v>2</v>
      </c>
      <c r="N19" s="3">
        <f t="shared" si="2"/>
        <v>16</v>
      </c>
      <c r="O19" s="3">
        <v>0</v>
      </c>
      <c r="P19" s="3">
        <f t="shared" si="3"/>
        <v>1</v>
      </c>
      <c r="Q19" s="3">
        <f t="shared" si="4"/>
        <v>15</v>
      </c>
      <c r="R19" s="3">
        <f t="shared" si="5"/>
        <v>0</v>
      </c>
      <c r="S19" s="16">
        <v>2.6140658747300214</v>
      </c>
      <c r="T19" s="1">
        <f t="shared" si="6"/>
        <v>0.76509166021172226</v>
      </c>
      <c r="U19" s="1">
        <f t="shared" si="7"/>
        <v>6.1207332816937781</v>
      </c>
      <c r="V19" s="1">
        <f t="shared" si="8"/>
        <v>0</v>
      </c>
      <c r="W19" s="1">
        <f t="shared" si="9"/>
        <v>0.38254583010586113</v>
      </c>
      <c r="X19" s="1">
        <f t="shared" si="10"/>
        <v>5.7381874515879172</v>
      </c>
      <c r="Y19" s="1">
        <f t="shared" si="11"/>
        <v>0</v>
      </c>
    </row>
    <row r="20" spans="1:26">
      <c r="A20" t="s">
        <v>3</v>
      </c>
      <c r="B20">
        <v>3</v>
      </c>
      <c r="C20">
        <v>44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25</v>
      </c>
      <c r="L20" s="9">
        <v>0</v>
      </c>
      <c r="M20" s="3">
        <f t="shared" si="1"/>
        <v>0</v>
      </c>
      <c r="N20" s="3">
        <f t="shared" si="2"/>
        <v>25</v>
      </c>
      <c r="O20" s="3">
        <v>0</v>
      </c>
      <c r="P20" s="3">
        <f t="shared" si="3"/>
        <v>0</v>
      </c>
      <c r="Q20" s="3">
        <f t="shared" si="4"/>
        <v>25</v>
      </c>
      <c r="R20" s="3">
        <f t="shared" si="5"/>
        <v>0</v>
      </c>
      <c r="S20" s="16">
        <v>2.2116986383063315</v>
      </c>
      <c r="T20" s="1">
        <f t="shared" si="6"/>
        <v>0</v>
      </c>
      <c r="U20" s="1">
        <f t="shared" si="7"/>
        <v>11.303529136837753</v>
      </c>
      <c r="V20" s="1">
        <f t="shared" si="8"/>
        <v>0</v>
      </c>
      <c r="W20" s="1">
        <f t="shared" si="9"/>
        <v>0</v>
      </c>
      <c r="X20" s="1">
        <f t="shared" si="10"/>
        <v>11.303529136837753</v>
      </c>
      <c r="Y20" s="1">
        <f t="shared" si="11"/>
        <v>0</v>
      </c>
    </row>
    <row r="21" spans="1:26">
      <c r="S21" t="s">
        <v>19</v>
      </c>
      <c r="T21" s="22">
        <f>SUM(T3:T20)</f>
        <v>165.89103732966853</v>
      </c>
      <c r="U21" s="22">
        <f t="shared" ref="U21:Y21" si="12">SUM(U3:U20)</f>
        <v>331.04392019174935</v>
      </c>
      <c r="V21" s="22">
        <f t="shared" si="12"/>
        <v>0</v>
      </c>
      <c r="W21" s="22">
        <f t="shared" si="12"/>
        <v>168.49161794673608</v>
      </c>
      <c r="X21" s="22">
        <f t="shared" si="12"/>
        <v>159.12505498718866</v>
      </c>
      <c r="Y21" s="22">
        <f t="shared" si="12"/>
        <v>3.4272472578245914</v>
      </c>
    </row>
    <row r="22" spans="1:26">
      <c r="T22" s="14">
        <f>AVERAGE(T3:T20)</f>
        <v>9.2161687405371406</v>
      </c>
      <c r="U22" s="14">
        <f t="shared" ref="U22:Y22" si="13">AVERAGE(U3:U20)</f>
        <v>18.39132889954163</v>
      </c>
      <c r="V22" s="14">
        <f t="shared" si="13"/>
        <v>0</v>
      </c>
      <c r="W22" s="14">
        <f t="shared" si="13"/>
        <v>9.3606454414853388</v>
      </c>
      <c r="X22" s="14">
        <f t="shared" si="13"/>
        <v>8.8402808326215929</v>
      </c>
      <c r="Y22" s="14">
        <f t="shared" si="13"/>
        <v>0.19040262543469952</v>
      </c>
    </row>
    <row r="23" spans="1:26">
      <c r="S23" s="10" t="s">
        <v>33</v>
      </c>
      <c r="T23" s="10" t="s">
        <v>38</v>
      </c>
      <c r="U23" s="10" t="s">
        <v>32</v>
      </c>
      <c r="V23" s="23" t="s">
        <v>34</v>
      </c>
      <c r="W23" s="10" t="s">
        <v>35</v>
      </c>
      <c r="X23" s="10" t="s">
        <v>36</v>
      </c>
      <c r="Y23" s="10" t="s">
        <v>37</v>
      </c>
      <c r="Z23" s="10" t="s">
        <v>40</v>
      </c>
    </row>
    <row r="24" spans="1:26">
      <c r="S24" s="10"/>
      <c r="T24" s="10">
        <f>(T21/U21)*100</f>
        <v>50.111488902614518</v>
      </c>
      <c r="U24" s="10">
        <f>((U21-T21)/U21)*100</f>
        <v>49.888511097385482</v>
      </c>
      <c r="V24" s="23">
        <f>(V21/U21)*100</f>
        <v>0</v>
      </c>
      <c r="W24" s="10">
        <f>(W21/U21)*100</f>
        <v>50.897058568283413</v>
      </c>
      <c r="X24" s="10">
        <f>(X21/U21)*100</f>
        <v>48.06765667075814</v>
      </c>
      <c r="Y24" s="10">
        <f>(Y21/U21)*100</f>
        <v>1.035284760958437</v>
      </c>
      <c r="Z24" s="10">
        <f>((SUM(W21:Y21)/U21)*100)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zoomScaleNormal="100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5"/>
  <cols>
    <col min="4" max="4" width="10.7109375" bestFit="1" customWidth="1"/>
    <col min="5" max="9" width="10.7109375" customWidth="1"/>
    <col min="10" max="10" width="10.28515625" bestFit="1" customWidth="1"/>
    <col min="11" max="12" width="10.28515625" customWidth="1"/>
    <col min="19" max="19" width="9.7109375" bestFit="1" customWidth="1"/>
    <col min="20" max="20" width="11.5703125" style="1" bestFit="1" customWidth="1"/>
    <col min="36" max="36" width="12.42578125" bestFit="1" customWidth="1"/>
  </cols>
  <sheetData>
    <row r="1" spans="1:35" ht="30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0"/>
      <c r="U1" s="12" t="s">
        <v>4</v>
      </c>
      <c r="V1" s="12" t="s">
        <v>5</v>
      </c>
      <c r="W1" s="12" t="s">
        <v>6</v>
      </c>
      <c r="X1" s="12" t="s">
        <v>73</v>
      </c>
      <c r="Y1" s="12" t="s">
        <v>23</v>
      </c>
      <c r="Z1" s="12" t="s">
        <v>8</v>
      </c>
      <c r="AA1" s="12" t="s">
        <v>15</v>
      </c>
      <c r="AB1" s="15" t="s">
        <v>2</v>
      </c>
      <c r="AC1" s="11" t="s">
        <v>4</v>
      </c>
      <c r="AD1" s="11" t="s">
        <v>5</v>
      </c>
      <c r="AE1" s="11" t="s">
        <v>6</v>
      </c>
      <c r="AF1" s="11" t="s">
        <v>73</v>
      </c>
      <c r="AG1" s="11" t="s">
        <v>7</v>
      </c>
      <c r="AH1" s="11" t="s">
        <v>8</v>
      </c>
      <c r="AI1" s="11" t="s">
        <v>15</v>
      </c>
    </row>
    <row r="2" spans="1:35">
      <c r="B2" t="s">
        <v>0</v>
      </c>
      <c r="C2" t="s">
        <v>1</v>
      </c>
      <c r="D2" s="8" t="s">
        <v>11</v>
      </c>
      <c r="E2" s="8" t="s">
        <v>16</v>
      </c>
      <c r="F2" s="8" t="s">
        <v>21</v>
      </c>
      <c r="G2" s="8" t="s">
        <v>72</v>
      </c>
      <c r="H2" s="8" t="s">
        <v>25</v>
      </c>
      <c r="I2" s="8" t="s">
        <v>20</v>
      </c>
      <c r="J2" s="8" t="s">
        <v>9</v>
      </c>
      <c r="K2" s="8" t="s">
        <v>42</v>
      </c>
      <c r="L2" s="8" t="s">
        <v>43</v>
      </c>
      <c r="M2" s="8" t="s">
        <v>13</v>
      </c>
      <c r="N2" s="8" t="s">
        <v>41</v>
      </c>
      <c r="O2" s="8" t="s">
        <v>44</v>
      </c>
      <c r="P2" s="8" t="s">
        <v>18</v>
      </c>
      <c r="Q2" s="8" t="s">
        <v>12</v>
      </c>
      <c r="R2" s="8" t="s">
        <v>14</v>
      </c>
      <c r="S2" s="8" t="s">
        <v>10</v>
      </c>
      <c r="T2" s="10" t="s">
        <v>17</v>
      </c>
      <c r="U2" s="13"/>
      <c r="V2" s="13"/>
      <c r="W2" s="13"/>
      <c r="X2" s="13"/>
      <c r="Y2" s="13"/>
      <c r="Z2" s="13"/>
      <c r="AA2" s="13"/>
      <c r="AB2" s="16"/>
      <c r="AC2" s="14"/>
      <c r="AD2" s="14"/>
      <c r="AE2" s="14"/>
      <c r="AF2" s="14"/>
      <c r="AG2" s="14"/>
      <c r="AH2" s="14"/>
      <c r="AI2" s="14"/>
    </row>
    <row r="3" spans="1:35" s="26" customFormat="1">
      <c r="A3" s="25" t="s">
        <v>46</v>
      </c>
      <c r="B3" s="25">
        <v>1</v>
      </c>
      <c r="C3" s="25">
        <v>2</v>
      </c>
      <c r="D3" s="9">
        <v>0</v>
      </c>
      <c r="E3" s="9">
        <v>0</v>
      </c>
      <c r="F3" s="9">
        <v>1</v>
      </c>
      <c r="G3" s="9">
        <v>1</v>
      </c>
      <c r="H3" s="9">
        <v>0</v>
      </c>
      <c r="I3" s="9">
        <v>0</v>
      </c>
      <c r="J3" s="9">
        <v>11</v>
      </c>
      <c r="K3" s="9">
        <v>19</v>
      </c>
      <c r="L3" s="9">
        <v>40</v>
      </c>
      <c r="M3" s="9">
        <v>4</v>
      </c>
      <c r="N3" s="9">
        <v>0</v>
      </c>
      <c r="O3" s="9">
        <v>0</v>
      </c>
      <c r="P3" s="9">
        <v>3</v>
      </c>
      <c r="Q3" s="9">
        <v>0</v>
      </c>
      <c r="R3" s="9">
        <v>0</v>
      </c>
      <c r="S3" s="9">
        <v>0</v>
      </c>
      <c r="T3" s="9">
        <v>0</v>
      </c>
      <c r="U3" s="9">
        <f>SUM(D3:P3)</f>
        <v>79</v>
      </c>
      <c r="V3" s="9">
        <f>SUM(D3:T3)</f>
        <v>79</v>
      </c>
      <c r="W3" s="9">
        <f>SUM(O3)</f>
        <v>0</v>
      </c>
      <c r="X3" s="9">
        <f>SUM(G3)</f>
        <v>1</v>
      </c>
      <c r="Y3" s="9">
        <f>SUM(J3,L3,I3,K3,P3,T3)</f>
        <v>73</v>
      </c>
      <c r="Z3" s="9">
        <f t="shared" ref="Z3:Z6" si="0">SUM(D3,N3,H3,F3,E3,M3,S3)</f>
        <v>5</v>
      </c>
      <c r="AA3" s="9">
        <f>SUM(Q3,R3)</f>
        <v>0</v>
      </c>
      <c r="AB3" s="32">
        <v>3.142040565457898</v>
      </c>
      <c r="AC3" s="31">
        <f t="shared" ref="AC3:AI3" si="1">U3/$AB3</f>
        <v>25.142896265722502</v>
      </c>
      <c r="AD3" s="31">
        <f t="shared" si="1"/>
        <v>25.142896265722502</v>
      </c>
      <c r="AE3" s="31">
        <f t="shared" si="1"/>
        <v>0</v>
      </c>
      <c r="AF3" s="31">
        <f t="shared" si="1"/>
        <v>0.31826450969268988</v>
      </c>
      <c r="AG3" s="31">
        <f t="shared" si="1"/>
        <v>23.233309207566361</v>
      </c>
      <c r="AH3" s="31">
        <f t="shared" si="1"/>
        <v>1.5913225484634494</v>
      </c>
      <c r="AI3" s="31">
        <f t="shared" si="1"/>
        <v>0</v>
      </c>
    </row>
    <row r="4" spans="1:35">
      <c r="A4" s="2" t="s">
        <v>46</v>
      </c>
      <c r="B4" s="2">
        <v>2</v>
      </c>
      <c r="C4" s="2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2</v>
      </c>
      <c r="R4" s="3">
        <v>0</v>
      </c>
      <c r="S4" s="3">
        <v>2</v>
      </c>
      <c r="T4" s="9">
        <v>0</v>
      </c>
      <c r="U4" s="3">
        <f t="shared" ref="U4:U20" si="2">SUM(D4:P4)</f>
        <v>0</v>
      </c>
      <c r="V4" s="3">
        <f t="shared" ref="V4:V20" si="3">SUM(D4:T4)</f>
        <v>4</v>
      </c>
      <c r="W4" s="3">
        <f>SUM(O4)</f>
        <v>0</v>
      </c>
      <c r="X4" s="27">
        <f t="shared" ref="X4:X20" si="4">SUM(G4)</f>
        <v>0</v>
      </c>
      <c r="Y4" s="3">
        <f t="shared" ref="Y4:Y20" si="5">SUM(J4,L4,I4,K4,P4,T4)</f>
        <v>0</v>
      </c>
      <c r="Z4" s="3">
        <f t="shared" si="0"/>
        <v>2</v>
      </c>
      <c r="AA4" s="3">
        <f t="shared" ref="AA4:AA20" si="6">SUM(Q4,R4)</f>
        <v>2</v>
      </c>
      <c r="AB4" s="17">
        <v>3.1117812773403322</v>
      </c>
      <c r="AC4" s="1">
        <f t="shared" ref="AC4:AC20" si="7">U4/$AB4</f>
        <v>0</v>
      </c>
      <c r="AD4" s="1">
        <f t="shared" ref="AD4:AD20" si="8">V4/$AB4</f>
        <v>1.2854373889089135</v>
      </c>
      <c r="AE4" s="1">
        <f t="shared" ref="AE4:AE20" si="9">W4/$AB4</f>
        <v>0</v>
      </c>
      <c r="AF4" s="31">
        <f t="shared" ref="AF4:AF20" si="10">X4/$AB4</f>
        <v>0</v>
      </c>
      <c r="AG4" s="1">
        <f t="shared" ref="AG4:AG20" si="11">Y4/$AB4</f>
        <v>0</v>
      </c>
      <c r="AH4" s="1">
        <f t="shared" ref="AH4:AH20" si="12">Z4/$AB4</f>
        <v>0.64271869445445673</v>
      </c>
      <c r="AI4" s="1">
        <f t="shared" ref="AI4:AI20" si="13">AA4/$AB4</f>
        <v>0.64271869445445673</v>
      </c>
    </row>
    <row r="5" spans="1:35">
      <c r="A5" s="4" t="s">
        <v>46</v>
      </c>
      <c r="B5" s="4">
        <v>3</v>
      </c>
      <c r="C5" s="4">
        <v>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2</v>
      </c>
      <c r="R5" s="5">
        <v>1</v>
      </c>
      <c r="S5" s="5">
        <v>3</v>
      </c>
      <c r="T5" s="5">
        <v>1</v>
      </c>
      <c r="U5" s="5">
        <f t="shared" si="2"/>
        <v>0</v>
      </c>
      <c r="V5" s="5">
        <f t="shared" si="3"/>
        <v>7</v>
      </c>
      <c r="W5" s="5">
        <f t="shared" ref="W5:W20" si="14">SUM(O5)</f>
        <v>0</v>
      </c>
      <c r="X5" s="27">
        <f t="shared" si="4"/>
        <v>0</v>
      </c>
      <c r="Y5" s="5">
        <f t="shared" si="5"/>
        <v>1</v>
      </c>
      <c r="Z5" s="5">
        <f t="shared" si="0"/>
        <v>3</v>
      </c>
      <c r="AA5" s="5">
        <f t="shared" si="6"/>
        <v>3</v>
      </c>
      <c r="AB5" s="18">
        <v>3.1500176616036737</v>
      </c>
      <c r="AC5" s="5">
        <f t="shared" si="7"/>
        <v>0</v>
      </c>
      <c r="AD5" s="5">
        <f t="shared" si="8"/>
        <v>2.2222097626069504</v>
      </c>
      <c r="AE5" s="5">
        <f t="shared" si="9"/>
        <v>0</v>
      </c>
      <c r="AF5" s="29">
        <f t="shared" si="10"/>
        <v>0</v>
      </c>
      <c r="AG5" s="5">
        <f t="shared" si="11"/>
        <v>0.31745853751527858</v>
      </c>
      <c r="AH5" s="5">
        <f t="shared" si="12"/>
        <v>0.9523756125458358</v>
      </c>
      <c r="AI5" s="5">
        <f t="shared" si="13"/>
        <v>0.9523756125458358</v>
      </c>
    </row>
    <row r="6" spans="1:35" s="26" customFormat="1">
      <c r="A6" s="33" t="s">
        <v>46</v>
      </c>
      <c r="B6" s="33">
        <v>1</v>
      </c>
      <c r="C6" s="33">
        <v>4</v>
      </c>
      <c r="D6" s="34">
        <v>0</v>
      </c>
      <c r="E6" s="34">
        <v>0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2</v>
      </c>
      <c r="L6" s="34">
        <v>2</v>
      </c>
      <c r="M6" s="34">
        <v>0</v>
      </c>
      <c r="N6" s="34">
        <v>0</v>
      </c>
      <c r="O6" s="34">
        <v>0</v>
      </c>
      <c r="P6" s="34">
        <v>1</v>
      </c>
      <c r="Q6" s="34">
        <v>0</v>
      </c>
      <c r="R6" s="34">
        <v>0</v>
      </c>
      <c r="S6" s="34">
        <v>1</v>
      </c>
      <c r="T6" s="34">
        <v>2</v>
      </c>
      <c r="U6" s="9">
        <f t="shared" si="2"/>
        <v>6</v>
      </c>
      <c r="V6" s="9">
        <f t="shared" si="3"/>
        <v>9</v>
      </c>
      <c r="W6" s="9">
        <f t="shared" si="14"/>
        <v>0</v>
      </c>
      <c r="X6" s="9">
        <f t="shared" si="4"/>
        <v>1</v>
      </c>
      <c r="Y6" s="9">
        <f t="shared" si="5"/>
        <v>7</v>
      </c>
      <c r="Z6" s="9">
        <f t="shared" si="0"/>
        <v>1</v>
      </c>
      <c r="AA6" s="9">
        <f t="shared" si="6"/>
        <v>0</v>
      </c>
      <c r="AB6" s="9">
        <v>2.9968171107485952</v>
      </c>
      <c r="AC6" s="31">
        <f t="shared" si="7"/>
        <v>2.0021241798440008</v>
      </c>
      <c r="AD6" s="31">
        <f t="shared" si="8"/>
        <v>3.0031862697660014</v>
      </c>
      <c r="AE6" s="31">
        <f t="shared" si="9"/>
        <v>0</v>
      </c>
      <c r="AF6" s="31">
        <f t="shared" si="10"/>
        <v>0.33368736330733351</v>
      </c>
      <c r="AG6" s="31">
        <f t="shared" si="11"/>
        <v>2.3358115431513347</v>
      </c>
      <c r="AH6" s="31">
        <f t="shared" si="12"/>
        <v>0.33368736330733351</v>
      </c>
      <c r="AI6" s="31">
        <f t="shared" si="13"/>
        <v>0</v>
      </c>
    </row>
    <row r="7" spans="1:35" s="26" customFormat="1">
      <c r="A7" s="25" t="s">
        <v>46</v>
      </c>
      <c r="B7" s="25">
        <v>2</v>
      </c>
      <c r="C7" s="25">
        <v>4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0</v>
      </c>
      <c r="J7" s="9">
        <v>24</v>
      </c>
      <c r="K7" s="9">
        <v>3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3</v>
      </c>
      <c r="T7" s="9">
        <v>2</v>
      </c>
      <c r="U7" s="9">
        <f t="shared" si="2"/>
        <v>29</v>
      </c>
      <c r="V7" s="9">
        <f t="shared" si="3"/>
        <v>34</v>
      </c>
      <c r="W7" s="9">
        <f t="shared" si="14"/>
        <v>0</v>
      </c>
      <c r="X7" s="9">
        <f t="shared" si="4"/>
        <v>0</v>
      </c>
      <c r="Y7" s="9">
        <f t="shared" si="5"/>
        <v>29</v>
      </c>
      <c r="Z7" s="9">
        <f>SUM(D7,N7,H7,F7,E7,M7,S7)</f>
        <v>5</v>
      </c>
      <c r="AA7" s="9">
        <f t="shared" si="6"/>
        <v>0</v>
      </c>
      <c r="AB7" s="9">
        <v>3.143684258666422</v>
      </c>
      <c r="AC7" s="9">
        <f t="shared" si="7"/>
        <v>9.2248449951847427</v>
      </c>
      <c r="AD7" s="9">
        <f t="shared" si="8"/>
        <v>10.815335511595904</v>
      </c>
      <c r="AE7" s="9">
        <f t="shared" si="9"/>
        <v>0</v>
      </c>
      <c r="AF7" s="31">
        <f t="shared" si="10"/>
        <v>0</v>
      </c>
      <c r="AG7" s="9">
        <f t="shared" si="11"/>
        <v>9.2248449951847427</v>
      </c>
      <c r="AH7" s="9">
        <f t="shared" si="12"/>
        <v>1.5904905164111625</v>
      </c>
      <c r="AI7" s="9">
        <f t="shared" si="13"/>
        <v>0</v>
      </c>
    </row>
    <row r="8" spans="1:35">
      <c r="A8" s="4" t="s">
        <v>46</v>
      </c>
      <c r="B8" s="4">
        <v>3</v>
      </c>
      <c r="C8" s="4">
        <v>4</v>
      </c>
      <c r="D8" s="5">
        <v>0</v>
      </c>
      <c r="E8" s="5">
        <v>0</v>
      </c>
      <c r="F8" s="5"/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24</v>
      </c>
      <c r="T8" s="5">
        <v>2</v>
      </c>
      <c r="U8" s="5">
        <f t="shared" si="2"/>
        <v>2</v>
      </c>
      <c r="V8" s="5">
        <f t="shared" si="3"/>
        <v>28</v>
      </c>
      <c r="W8" s="5">
        <f t="shared" si="14"/>
        <v>1</v>
      </c>
      <c r="X8" s="27">
        <f t="shared" si="4"/>
        <v>0</v>
      </c>
      <c r="Y8" s="5">
        <f t="shared" si="5"/>
        <v>3</v>
      </c>
      <c r="Z8" s="5">
        <f t="shared" ref="Z8:Z20" si="15">SUM(D8,N8,H8,F8,E8,M8,S8)</f>
        <v>24</v>
      </c>
      <c r="AA8" s="5">
        <f t="shared" si="6"/>
        <v>0</v>
      </c>
      <c r="AB8" s="20">
        <v>2.9757621895957951</v>
      </c>
      <c r="AC8" s="5">
        <f t="shared" si="7"/>
        <v>0.67209671760486511</v>
      </c>
      <c r="AD8" s="5">
        <f t="shared" si="8"/>
        <v>9.4093540464681116</v>
      </c>
      <c r="AE8" s="5">
        <f t="shared" si="9"/>
        <v>0.33604835880243256</v>
      </c>
      <c r="AF8" s="29">
        <f t="shared" si="10"/>
        <v>0</v>
      </c>
      <c r="AG8" s="5">
        <f t="shared" si="11"/>
        <v>1.0081450764072977</v>
      </c>
      <c r="AH8" s="5">
        <f t="shared" si="12"/>
        <v>8.0651606112583814</v>
      </c>
      <c r="AI8" s="5">
        <f t="shared" si="13"/>
        <v>0</v>
      </c>
    </row>
    <row r="9" spans="1:35">
      <c r="A9" s="2" t="s">
        <v>46</v>
      </c>
      <c r="B9" s="6">
        <v>1</v>
      </c>
      <c r="C9" s="6">
        <v>8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3">
        <f t="shared" si="2"/>
        <v>1</v>
      </c>
      <c r="V9" s="3">
        <f t="shared" si="3"/>
        <v>1</v>
      </c>
      <c r="W9" s="3">
        <f t="shared" si="14"/>
        <v>0</v>
      </c>
      <c r="X9" s="27">
        <f t="shared" si="4"/>
        <v>0</v>
      </c>
      <c r="Y9" s="3">
        <f t="shared" si="5"/>
        <v>0</v>
      </c>
      <c r="Z9" s="3">
        <f t="shared" si="15"/>
        <v>1</v>
      </c>
      <c r="AA9" s="3">
        <f t="shared" si="6"/>
        <v>0</v>
      </c>
      <c r="AB9" s="19">
        <v>2.7191038616488159</v>
      </c>
      <c r="AC9" s="1">
        <f t="shared" si="7"/>
        <v>0.36776822470974607</v>
      </c>
      <c r="AD9" s="1">
        <f t="shared" si="8"/>
        <v>0.36776822470974607</v>
      </c>
      <c r="AE9" s="1">
        <f t="shared" si="9"/>
        <v>0</v>
      </c>
      <c r="AF9" s="31">
        <f t="shared" si="10"/>
        <v>0</v>
      </c>
      <c r="AG9" s="1">
        <f t="shared" si="11"/>
        <v>0</v>
      </c>
      <c r="AH9" s="1">
        <f t="shared" si="12"/>
        <v>0.36776822470974607</v>
      </c>
      <c r="AI9" s="1">
        <f t="shared" si="13"/>
        <v>0</v>
      </c>
    </row>
    <row r="10" spans="1:35">
      <c r="A10" s="2" t="s">
        <v>46</v>
      </c>
      <c r="B10" s="2">
        <v>2</v>
      </c>
      <c r="C10" s="2">
        <v>8</v>
      </c>
      <c r="D10" s="3">
        <v>0</v>
      </c>
      <c r="E10" s="3">
        <v>0</v>
      </c>
      <c r="F10" s="3">
        <v>5</v>
      </c>
      <c r="G10" s="3">
        <v>0</v>
      </c>
      <c r="H10" s="3">
        <v>0</v>
      </c>
      <c r="I10" s="3">
        <v>2</v>
      </c>
      <c r="J10" s="3">
        <v>1</v>
      </c>
      <c r="K10" s="3">
        <v>3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3</v>
      </c>
      <c r="R10" s="3">
        <v>0</v>
      </c>
      <c r="S10" s="3">
        <v>4</v>
      </c>
      <c r="T10" s="9">
        <v>0</v>
      </c>
      <c r="U10" s="3">
        <f t="shared" si="2"/>
        <v>11</v>
      </c>
      <c r="V10" s="3">
        <f t="shared" si="3"/>
        <v>18</v>
      </c>
      <c r="W10" s="3">
        <f t="shared" si="14"/>
        <v>0</v>
      </c>
      <c r="X10" s="27">
        <f t="shared" si="4"/>
        <v>0</v>
      </c>
      <c r="Y10" s="3">
        <f t="shared" si="5"/>
        <v>6</v>
      </c>
      <c r="Z10" s="3">
        <f t="shared" si="15"/>
        <v>9</v>
      </c>
      <c r="AA10" s="3">
        <f t="shared" si="6"/>
        <v>3</v>
      </c>
      <c r="AB10" s="19">
        <v>2.7300825796303578</v>
      </c>
      <c r="AC10" s="3">
        <f t="shared" si="7"/>
        <v>4.0291821507792474</v>
      </c>
      <c r="AD10" s="3">
        <f t="shared" si="8"/>
        <v>6.5932071558205863</v>
      </c>
      <c r="AE10" s="3">
        <f t="shared" si="9"/>
        <v>0</v>
      </c>
      <c r="AF10" s="31">
        <f t="shared" si="10"/>
        <v>0</v>
      </c>
      <c r="AG10" s="3">
        <f t="shared" si="11"/>
        <v>2.1977357186068618</v>
      </c>
      <c r="AH10" s="3">
        <f t="shared" si="12"/>
        <v>3.2966035779102931</v>
      </c>
      <c r="AI10" s="3">
        <f t="shared" si="13"/>
        <v>1.0988678593034309</v>
      </c>
    </row>
    <row r="11" spans="1:35">
      <c r="A11" s="4" t="s">
        <v>46</v>
      </c>
      <c r="B11" s="4">
        <v>3</v>
      </c>
      <c r="C11" s="4">
        <v>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f t="shared" si="2"/>
        <v>0</v>
      </c>
      <c r="V11" s="5">
        <f t="shared" si="3"/>
        <v>0</v>
      </c>
      <c r="W11" s="5">
        <f t="shared" si="14"/>
        <v>0</v>
      </c>
      <c r="X11" s="27">
        <f t="shared" si="4"/>
        <v>0</v>
      </c>
      <c r="Y11" s="5">
        <f t="shared" si="5"/>
        <v>0</v>
      </c>
      <c r="Z11" s="5">
        <f t="shared" si="15"/>
        <v>0</v>
      </c>
      <c r="AA11" s="5">
        <f t="shared" si="6"/>
        <v>0</v>
      </c>
      <c r="AB11" s="20">
        <v>2.9556607867182345</v>
      </c>
      <c r="AC11" s="5">
        <f t="shared" si="7"/>
        <v>0</v>
      </c>
      <c r="AD11" s="5">
        <f t="shared" si="8"/>
        <v>0</v>
      </c>
      <c r="AE11" s="5">
        <f t="shared" si="9"/>
        <v>0</v>
      </c>
      <c r="AF11" s="29">
        <f t="shared" si="10"/>
        <v>0</v>
      </c>
      <c r="AG11" s="5">
        <f t="shared" si="11"/>
        <v>0</v>
      </c>
      <c r="AH11" s="5">
        <f t="shared" si="12"/>
        <v>0</v>
      </c>
      <c r="AI11" s="5">
        <f t="shared" si="13"/>
        <v>0</v>
      </c>
    </row>
    <row r="12" spans="1:35">
      <c r="A12" s="6" t="s">
        <v>46</v>
      </c>
      <c r="B12" s="6">
        <v>1</v>
      </c>
      <c r="C12" s="6">
        <v>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3">
        <f t="shared" si="2"/>
        <v>0</v>
      </c>
      <c r="V12" s="3">
        <f t="shared" si="3"/>
        <v>1</v>
      </c>
      <c r="W12" s="3">
        <f t="shared" si="14"/>
        <v>0</v>
      </c>
      <c r="X12" s="27">
        <f t="shared" si="4"/>
        <v>0</v>
      </c>
      <c r="Y12" s="3">
        <f t="shared" si="5"/>
        <v>0</v>
      </c>
      <c r="Z12" s="3">
        <f t="shared" si="15"/>
        <v>1</v>
      </c>
      <c r="AA12" s="3">
        <f t="shared" si="6"/>
        <v>0</v>
      </c>
      <c r="AB12" s="19">
        <v>2.9975699440447641</v>
      </c>
      <c r="AC12" s="1">
        <f t="shared" si="7"/>
        <v>0</v>
      </c>
      <c r="AD12" s="1">
        <f t="shared" si="8"/>
        <v>0.33360355843795669</v>
      </c>
      <c r="AE12" s="1">
        <f t="shared" si="9"/>
        <v>0</v>
      </c>
      <c r="AF12" s="31">
        <f t="shared" si="10"/>
        <v>0</v>
      </c>
      <c r="AG12" s="1">
        <f t="shared" si="11"/>
        <v>0</v>
      </c>
      <c r="AH12" s="1">
        <f t="shared" si="12"/>
        <v>0.33360355843795669</v>
      </c>
      <c r="AI12" s="1">
        <f t="shared" si="13"/>
        <v>0</v>
      </c>
    </row>
    <row r="13" spans="1:35">
      <c r="A13" s="2" t="s">
        <v>46</v>
      </c>
      <c r="B13" s="2">
        <v>2</v>
      </c>
      <c r="C13" s="2">
        <v>16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17</v>
      </c>
      <c r="T13" s="9">
        <v>0</v>
      </c>
      <c r="U13" s="3">
        <f t="shared" si="2"/>
        <v>2</v>
      </c>
      <c r="V13" s="3">
        <f t="shared" si="3"/>
        <v>20</v>
      </c>
      <c r="W13" s="3">
        <f t="shared" si="14"/>
        <v>0</v>
      </c>
      <c r="X13" s="27">
        <f t="shared" si="4"/>
        <v>0</v>
      </c>
      <c r="Y13" s="3">
        <f t="shared" si="5"/>
        <v>1</v>
      </c>
      <c r="Z13" s="3">
        <f t="shared" si="15"/>
        <v>18</v>
      </c>
      <c r="AA13" s="3">
        <f t="shared" si="6"/>
        <v>1</v>
      </c>
      <c r="AB13" s="19">
        <v>2.2403079999999997</v>
      </c>
      <c r="AC13" s="3">
        <f t="shared" si="7"/>
        <v>0.89273439187825965</v>
      </c>
      <c r="AD13" s="3">
        <f t="shared" si="8"/>
        <v>8.9273439187825971</v>
      </c>
      <c r="AE13" s="3">
        <f t="shared" si="9"/>
        <v>0</v>
      </c>
      <c r="AF13" s="31">
        <f t="shared" si="10"/>
        <v>0</v>
      </c>
      <c r="AG13" s="3">
        <f t="shared" si="11"/>
        <v>0.44636719593912982</v>
      </c>
      <c r="AH13" s="3">
        <f t="shared" si="12"/>
        <v>8.0346095269043367</v>
      </c>
      <c r="AI13" s="3">
        <f t="shared" si="13"/>
        <v>0.44636719593912982</v>
      </c>
    </row>
    <row r="14" spans="1:35">
      <c r="A14" s="4" t="s">
        <v>46</v>
      </c>
      <c r="B14" s="4">
        <v>3</v>
      </c>
      <c r="C14" s="4">
        <v>16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/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5</v>
      </c>
      <c r="R14" s="5">
        <v>8</v>
      </c>
      <c r="S14" s="5">
        <v>2</v>
      </c>
      <c r="T14" s="5">
        <v>0</v>
      </c>
      <c r="U14" s="5">
        <f t="shared" si="2"/>
        <v>0</v>
      </c>
      <c r="V14" s="5">
        <f t="shared" si="3"/>
        <v>15</v>
      </c>
      <c r="W14" s="5">
        <f t="shared" si="14"/>
        <v>0</v>
      </c>
      <c r="X14" s="27">
        <f t="shared" si="4"/>
        <v>0</v>
      </c>
      <c r="Y14" s="5">
        <f t="shared" si="5"/>
        <v>0</v>
      </c>
      <c r="Z14" s="5">
        <f t="shared" si="15"/>
        <v>2</v>
      </c>
      <c r="AA14" s="5">
        <f t="shared" si="6"/>
        <v>13</v>
      </c>
      <c r="AB14" s="20">
        <v>3.1080160786065205</v>
      </c>
      <c r="AC14" s="5">
        <f t="shared" si="7"/>
        <v>0</v>
      </c>
      <c r="AD14" s="5">
        <f t="shared" si="8"/>
        <v>4.826229858735239</v>
      </c>
      <c r="AE14" s="5">
        <f t="shared" si="9"/>
        <v>0</v>
      </c>
      <c r="AF14" s="29">
        <f t="shared" si="10"/>
        <v>0</v>
      </c>
      <c r="AG14" s="5">
        <f t="shared" si="11"/>
        <v>0</v>
      </c>
      <c r="AH14" s="5">
        <f t="shared" si="12"/>
        <v>0.64349731449803194</v>
      </c>
      <c r="AI14" s="5">
        <f t="shared" si="13"/>
        <v>4.1827325442372079</v>
      </c>
    </row>
    <row r="15" spans="1:35">
      <c r="A15" s="2" t="s">
        <v>46</v>
      </c>
      <c r="B15" s="6">
        <v>1</v>
      </c>
      <c r="C15" s="6">
        <v>32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1</v>
      </c>
      <c r="R15" s="7">
        <v>1</v>
      </c>
      <c r="S15" s="7">
        <v>1</v>
      </c>
      <c r="T15" s="7">
        <v>0</v>
      </c>
      <c r="U15" s="7">
        <f t="shared" si="2"/>
        <v>1</v>
      </c>
      <c r="V15" s="7">
        <f t="shared" si="3"/>
        <v>4</v>
      </c>
      <c r="W15" s="3">
        <f t="shared" si="14"/>
        <v>0</v>
      </c>
      <c r="X15" s="27">
        <f t="shared" si="4"/>
        <v>0</v>
      </c>
      <c r="Y15" s="3">
        <f t="shared" si="5"/>
        <v>0</v>
      </c>
      <c r="Z15" s="3">
        <f t="shared" si="15"/>
        <v>2</v>
      </c>
      <c r="AA15" s="7">
        <f t="shared" si="6"/>
        <v>2</v>
      </c>
      <c r="AB15" s="21">
        <v>2.1171014492753626</v>
      </c>
      <c r="AC15" s="7">
        <f t="shared" si="7"/>
        <v>0.47234392113910179</v>
      </c>
      <c r="AD15" s="7">
        <f t="shared" si="8"/>
        <v>1.8893756845564071</v>
      </c>
      <c r="AE15" s="7">
        <f t="shared" si="9"/>
        <v>0</v>
      </c>
      <c r="AF15" s="31">
        <f t="shared" si="10"/>
        <v>0</v>
      </c>
      <c r="AG15" s="7">
        <f t="shared" si="11"/>
        <v>0</v>
      </c>
      <c r="AH15" s="7">
        <f t="shared" si="12"/>
        <v>0.94468784227820357</v>
      </c>
      <c r="AI15" s="7">
        <f t="shared" si="13"/>
        <v>0.94468784227820357</v>
      </c>
    </row>
    <row r="16" spans="1:35">
      <c r="A16" s="2" t="s">
        <v>46</v>
      </c>
      <c r="B16" s="2">
        <v>2</v>
      </c>
      <c r="C16" s="2">
        <v>32</v>
      </c>
      <c r="D16" s="3">
        <v>0</v>
      </c>
      <c r="E16" s="3">
        <v>0</v>
      </c>
      <c r="F16" s="3">
        <v>6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3</v>
      </c>
      <c r="R16" s="3">
        <v>2</v>
      </c>
      <c r="S16" s="3">
        <v>13</v>
      </c>
      <c r="T16" s="9">
        <v>1</v>
      </c>
      <c r="U16" s="3">
        <f t="shared" si="2"/>
        <v>8</v>
      </c>
      <c r="V16" s="3">
        <f t="shared" si="3"/>
        <v>27</v>
      </c>
      <c r="W16" s="3">
        <f t="shared" si="14"/>
        <v>0</v>
      </c>
      <c r="X16" s="27">
        <f t="shared" si="4"/>
        <v>0</v>
      </c>
      <c r="Y16" s="3">
        <f t="shared" si="5"/>
        <v>2</v>
      </c>
      <c r="Z16" s="3">
        <f t="shared" si="15"/>
        <v>20</v>
      </c>
      <c r="AA16" s="3">
        <f t="shared" si="6"/>
        <v>5</v>
      </c>
      <c r="AB16" s="19">
        <v>2.0291662496246623</v>
      </c>
      <c r="AC16" s="3">
        <f t="shared" si="7"/>
        <v>3.9425059437489516</v>
      </c>
      <c r="AD16" s="3">
        <f t="shared" si="8"/>
        <v>13.305957560152711</v>
      </c>
      <c r="AE16" s="3">
        <f t="shared" si="9"/>
        <v>0</v>
      </c>
      <c r="AF16" s="31">
        <f t="shared" si="10"/>
        <v>0</v>
      </c>
      <c r="AG16" s="3">
        <f t="shared" si="11"/>
        <v>0.9856264859372379</v>
      </c>
      <c r="AH16" s="3">
        <f t="shared" si="12"/>
        <v>9.856264859372379</v>
      </c>
      <c r="AI16" s="3">
        <f t="shared" si="13"/>
        <v>2.4640662148430947</v>
      </c>
    </row>
    <row r="17" spans="1:36">
      <c r="A17" s="4" t="s">
        <v>46</v>
      </c>
      <c r="B17" s="4">
        <v>3</v>
      </c>
      <c r="C17" s="4">
        <v>32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20</v>
      </c>
      <c r="T17" s="5">
        <v>0</v>
      </c>
      <c r="U17" s="5">
        <f t="shared" si="2"/>
        <v>0</v>
      </c>
      <c r="V17" s="5">
        <f t="shared" si="3"/>
        <v>22</v>
      </c>
      <c r="W17" s="5">
        <f t="shared" si="14"/>
        <v>0</v>
      </c>
      <c r="X17" s="27">
        <f t="shared" si="4"/>
        <v>0</v>
      </c>
      <c r="Y17" s="5">
        <f t="shared" si="5"/>
        <v>0</v>
      </c>
      <c r="Z17" s="5">
        <f t="shared" si="15"/>
        <v>20</v>
      </c>
      <c r="AA17" s="5">
        <f t="shared" si="6"/>
        <v>2</v>
      </c>
      <c r="AB17" s="20">
        <v>2.2037192807192802</v>
      </c>
      <c r="AC17" s="5">
        <f t="shared" si="7"/>
        <v>0</v>
      </c>
      <c r="AD17" s="5">
        <f t="shared" si="8"/>
        <v>9.9831227109921805</v>
      </c>
      <c r="AE17" s="5">
        <f t="shared" si="9"/>
        <v>0</v>
      </c>
      <c r="AF17" s="29">
        <f t="shared" si="10"/>
        <v>0</v>
      </c>
      <c r="AG17" s="5">
        <f t="shared" si="11"/>
        <v>0</v>
      </c>
      <c r="AH17" s="5">
        <f t="shared" si="12"/>
        <v>9.0755661009019821</v>
      </c>
      <c r="AI17" s="5">
        <f t="shared" si="13"/>
        <v>0.90755661009019828</v>
      </c>
    </row>
    <row r="18" spans="1:36">
      <c r="A18" s="6" t="s">
        <v>46</v>
      </c>
      <c r="B18">
        <v>1</v>
      </c>
      <c r="C18">
        <v>44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19</v>
      </c>
      <c r="K18" s="3">
        <v>11</v>
      </c>
      <c r="L18" s="3">
        <v>0</v>
      </c>
      <c r="M18" s="3">
        <v>4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9">
        <v>0</v>
      </c>
      <c r="U18" s="3">
        <f t="shared" si="2"/>
        <v>36</v>
      </c>
      <c r="V18" s="3">
        <f t="shared" si="3"/>
        <v>36</v>
      </c>
      <c r="W18" s="3">
        <f t="shared" si="14"/>
        <v>0</v>
      </c>
      <c r="X18" s="27">
        <f t="shared" si="4"/>
        <v>0</v>
      </c>
      <c r="Y18" s="3">
        <f t="shared" si="5"/>
        <v>30</v>
      </c>
      <c r="Z18" s="3">
        <f t="shared" si="15"/>
        <v>6</v>
      </c>
      <c r="AA18" s="3">
        <f t="shared" si="6"/>
        <v>0</v>
      </c>
      <c r="AB18" s="16">
        <v>1.8084526879587384</v>
      </c>
      <c r="AC18" s="1">
        <f t="shared" si="7"/>
        <v>19.906520220130513</v>
      </c>
      <c r="AD18" s="1">
        <f t="shared" si="8"/>
        <v>19.906520220130513</v>
      </c>
      <c r="AE18" s="1">
        <f t="shared" si="9"/>
        <v>0</v>
      </c>
      <c r="AF18" s="31">
        <f t="shared" si="10"/>
        <v>0</v>
      </c>
      <c r="AG18" s="1">
        <f t="shared" si="11"/>
        <v>16.588766850108758</v>
      </c>
      <c r="AH18" s="1">
        <f t="shared" si="12"/>
        <v>3.3177533700217521</v>
      </c>
      <c r="AI18" s="1">
        <f t="shared" si="13"/>
        <v>0</v>
      </c>
    </row>
    <row r="19" spans="1:36">
      <c r="A19" s="2" t="s">
        <v>46</v>
      </c>
      <c r="B19">
        <v>2</v>
      </c>
      <c r="C19">
        <v>44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9">
        <v>0</v>
      </c>
      <c r="U19" s="3">
        <f t="shared" si="2"/>
        <v>0</v>
      </c>
      <c r="V19" s="3">
        <f t="shared" si="3"/>
        <v>0</v>
      </c>
      <c r="W19" s="3">
        <f t="shared" si="14"/>
        <v>0</v>
      </c>
      <c r="X19" s="27">
        <f t="shared" si="4"/>
        <v>0</v>
      </c>
      <c r="Y19" s="3">
        <f t="shared" si="5"/>
        <v>0</v>
      </c>
      <c r="Z19" s="3">
        <f t="shared" si="15"/>
        <v>0</v>
      </c>
      <c r="AA19" s="3">
        <f t="shared" si="6"/>
        <v>0</v>
      </c>
      <c r="AB19" s="16">
        <v>1</v>
      </c>
      <c r="AC19" s="1">
        <f t="shared" si="7"/>
        <v>0</v>
      </c>
      <c r="AD19" s="1">
        <f t="shared" si="8"/>
        <v>0</v>
      </c>
      <c r="AE19" s="1">
        <f t="shared" si="9"/>
        <v>0</v>
      </c>
      <c r="AF19" s="31">
        <f t="shared" si="10"/>
        <v>0</v>
      </c>
      <c r="AG19" s="1">
        <f t="shared" si="11"/>
        <v>0</v>
      </c>
      <c r="AH19" s="1">
        <f t="shared" si="12"/>
        <v>0</v>
      </c>
      <c r="AI19" s="1">
        <f t="shared" si="13"/>
        <v>0</v>
      </c>
    </row>
    <row r="20" spans="1:36">
      <c r="A20" s="4" t="s">
        <v>46</v>
      </c>
      <c r="B20">
        <v>3</v>
      </c>
      <c r="C20">
        <v>44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9">
        <v>0</v>
      </c>
      <c r="U20" s="3">
        <f t="shared" si="2"/>
        <v>0</v>
      </c>
      <c r="V20" s="3">
        <f t="shared" si="3"/>
        <v>0</v>
      </c>
      <c r="W20" s="3">
        <f t="shared" si="14"/>
        <v>0</v>
      </c>
      <c r="X20" s="27">
        <f t="shared" si="4"/>
        <v>0</v>
      </c>
      <c r="Y20" s="3">
        <f t="shared" si="5"/>
        <v>0</v>
      </c>
      <c r="Z20" s="3">
        <f t="shared" si="15"/>
        <v>0</v>
      </c>
      <c r="AA20" s="3">
        <f t="shared" si="6"/>
        <v>0</v>
      </c>
      <c r="AB20" s="16">
        <v>2.2715572213893052</v>
      </c>
      <c r="AC20" s="1">
        <f t="shared" si="7"/>
        <v>0</v>
      </c>
      <c r="AD20" s="1">
        <f t="shared" si="8"/>
        <v>0</v>
      </c>
      <c r="AE20" s="1">
        <f t="shared" si="9"/>
        <v>0</v>
      </c>
      <c r="AF20" s="31">
        <f t="shared" si="10"/>
        <v>0</v>
      </c>
      <c r="AG20" s="1">
        <f t="shared" si="11"/>
        <v>0</v>
      </c>
      <c r="AH20" s="1">
        <f t="shared" si="12"/>
        <v>0</v>
      </c>
      <c r="AI20" s="1">
        <f t="shared" si="13"/>
        <v>0</v>
      </c>
    </row>
    <row r="21" spans="1:36">
      <c r="I21" s="1" t="s">
        <v>45</v>
      </c>
      <c r="AB21" t="s">
        <v>19</v>
      </c>
      <c r="AC21" s="22">
        <f t="shared" ref="AC21:AI21" si="16">SUM(AC3:AC20)</f>
        <v>66.653017010741934</v>
      </c>
      <c r="AD21" s="22">
        <f t="shared" si="16"/>
        <v>118.01154813738633</v>
      </c>
      <c r="AE21" s="22">
        <f t="shared" si="16"/>
        <v>0.33604835880243256</v>
      </c>
      <c r="AF21" s="22">
        <f t="shared" si="16"/>
        <v>0.65195187300002333</v>
      </c>
      <c r="AG21" s="22">
        <f t="shared" si="16"/>
        <v>56.338065610417004</v>
      </c>
      <c r="AH21" s="22">
        <f t="shared" si="16"/>
        <v>49.046109721475297</v>
      </c>
      <c r="AI21" s="22">
        <f t="shared" si="16"/>
        <v>11.639372573691558</v>
      </c>
    </row>
    <row r="22" spans="1:36">
      <c r="AC22" s="14">
        <f>AVERAGE(AC3:AC20)</f>
        <v>3.702945389485663</v>
      </c>
      <c r="AD22" s="14">
        <f t="shared" ref="AD22:AI22" si="17">AVERAGE(AD3:AD20)</f>
        <v>6.5561971187436852</v>
      </c>
      <c r="AE22" s="14">
        <f t="shared" si="17"/>
        <v>1.8669353266801809E-2</v>
      </c>
      <c r="AF22" s="14">
        <f t="shared" si="17"/>
        <v>3.6219548500001295E-2</v>
      </c>
      <c r="AG22" s="14">
        <f t="shared" si="17"/>
        <v>3.1298925339120558</v>
      </c>
      <c r="AH22" s="14">
        <f t="shared" si="17"/>
        <v>2.7247838734152943</v>
      </c>
      <c r="AI22" s="14">
        <f t="shared" si="17"/>
        <v>0.64663180964953104</v>
      </c>
    </row>
    <row r="23" spans="1:36">
      <c r="AB23" s="10" t="s">
        <v>33</v>
      </c>
      <c r="AC23" s="10" t="s">
        <v>38</v>
      </c>
      <c r="AD23" s="10" t="s">
        <v>32</v>
      </c>
      <c r="AE23" s="23" t="s">
        <v>34</v>
      </c>
      <c r="AF23" s="27"/>
      <c r="AG23" s="10" t="s">
        <v>35</v>
      </c>
      <c r="AH23" s="10" t="s">
        <v>36</v>
      </c>
      <c r="AI23" s="10" t="s">
        <v>37</v>
      </c>
      <c r="AJ23" s="10" t="s">
        <v>40</v>
      </c>
    </row>
    <row r="24" spans="1:36">
      <c r="AB24" s="10"/>
      <c r="AC24" s="10">
        <f>(AC21/AD21)*100</f>
        <v>56.480080180920957</v>
      </c>
      <c r="AD24" s="10">
        <f>((AD21-AC21)/AD21)*100</f>
        <v>43.519919819079043</v>
      </c>
      <c r="AE24" s="23">
        <f>(AE21/AD21)*100</f>
        <v>0.28475887665774269</v>
      </c>
      <c r="AF24" s="27"/>
      <c r="AG24" s="10">
        <f>(AG21/AD21)*100</f>
        <v>47.739451349989515</v>
      </c>
      <c r="AH24" s="10">
        <f>(AH21/AD21)*100</f>
        <v>41.560432428508562</v>
      </c>
      <c r="AI24" s="10">
        <f>(AI21/AD21)*100</f>
        <v>9.8629098231482129</v>
      </c>
      <c r="AJ24" s="10">
        <f>((SUM(AG21:AI21)/AD21)*100)</f>
        <v>99.162793601646285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5"/>
  <cols>
    <col min="4" max="4" width="10.7109375" bestFit="1" customWidth="1"/>
    <col min="5" max="8" width="10.7109375" customWidth="1"/>
    <col min="9" max="9" width="10.28515625" bestFit="1" customWidth="1"/>
    <col min="10" max="11" width="10.28515625" customWidth="1"/>
    <col min="22" max="22" width="9.7109375" bestFit="1" customWidth="1"/>
    <col min="23" max="23" width="11.5703125" style="1" bestFit="1" customWidth="1"/>
    <col min="37" max="37" width="12.42578125" bestFit="1" customWidth="1"/>
  </cols>
  <sheetData>
    <row r="1" spans="1:36" ht="30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45</v>
      </c>
      <c r="R1" s="8"/>
      <c r="S1" s="8"/>
      <c r="T1" s="8"/>
      <c r="U1" s="8"/>
      <c r="V1" s="8"/>
      <c r="W1" s="10"/>
      <c r="X1" s="12" t="s">
        <v>4</v>
      </c>
      <c r="Y1" s="12" t="s">
        <v>5</v>
      </c>
      <c r="Z1" s="12" t="s">
        <v>6</v>
      </c>
      <c r="AA1" s="12" t="s">
        <v>23</v>
      </c>
      <c r="AB1" s="12" t="s">
        <v>8</v>
      </c>
      <c r="AC1" s="12" t="s">
        <v>15</v>
      </c>
      <c r="AD1" s="15" t="s">
        <v>2</v>
      </c>
      <c r="AE1" s="11" t="s">
        <v>4</v>
      </c>
      <c r="AF1" s="11" t="s">
        <v>5</v>
      </c>
      <c r="AG1" s="11" t="s">
        <v>6</v>
      </c>
      <c r="AH1" s="11" t="s">
        <v>7</v>
      </c>
      <c r="AI1" s="11" t="s">
        <v>8</v>
      </c>
      <c r="AJ1" s="11" t="s">
        <v>15</v>
      </c>
    </row>
    <row r="2" spans="1:36">
      <c r="B2" t="s">
        <v>0</v>
      </c>
      <c r="C2" t="s">
        <v>1</v>
      </c>
      <c r="D2" s="8" t="s">
        <v>11</v>
      </c>
      <c r="E2" s="8" t="s">
        <v>16</v>
      </c>
      <c r="F2" s="8" t="s">
        <v>21</v>
      </c>
      <c r="G2" s="8" t="s">
        <v>25</v>
      </c>
      <c r="H2" s="8" t="s">
        <v>20</v>
      </c>
      <c r="I2" s="8" t="s">
        <v>9</v>
      </c>
      <c r="J2" s="8" t="s">
        <v>42</v>
      </c>
      <c r="K2" s="8" t="s">
        <v>43</v>
      </c>
      <c r="L2" s="8" t="s">
        <v>13</v>
      </c>
      <c r="M2" s="8" t="s">
        <v>41</v>
      </c>
      <c r="N2" s="8" t="s">
        <v>44</v>
      </c>
      <c r="O2" s="8" t="s">
        <v>18</v>
      </c>
      <c r="P2" s="8" t="s">
        <v>49</v>
      </c>
      <c r="Q2" s="8" t="s">
        <v>51</v>
      </c>
      <c r="R2" s="8" t="s">
        <v>50</v>
      </c>
      <c r="S2" s="8" t="s">
        <v>48</v>
      </c>
      <c r="T2" s="8" t="s">
        <v>12</v>
      </c>
      <c r="U2" s="8" t="s">
        <v>14</v>
      </c>
      <c r="V2" s="8" t="s">
        <v>10</v>
      </c>
      <c r="W2" s="10" t="s">
        <v>17</v>
      </c>
      <c r="X2" s="13"/>
      <c r="Y2" s="13"/>
      <c r="Z2" s="13"/>
      <c r="AA2" s="13"/>
      <c r="AB2" s="13"/>
      <c r="AC2" s="13"/>
      <c r="AD2" s="16"/>
      <c r="AE2" s="14"/>
      <c r="AF2" s="14"/>
      <c r="AG2" s="14"/>
      <c r="AH2" s="14"/>
      <c r="AI2" s="14"/>
      <c r="AJ2" s="14"/>
    </row>
    <row r="3" spans="1:36">
      <c r="A3" s="2" t="s">
        <v>47</v>
      </c>
      <c r="B3" s="2">
        <v>1</v>
      </c>
      <c r="C3" s="2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4</v>
      </c>
      <c r="V3" s="3">
        <v>1</v>
      </c>
      <c r="W3" s="9">
        <v>0</v>
      </c>
      <c r="X3" s="3">
        <f t="shared" ref="X3:X20" si="0">SUM(D3:O3)</f>
        <v>0</v>
      </c>
      <c r="Y3" s="3">
        <f t="shared" ref="Y3:Y20" si="1">SUM(D3:W3)</f>
        <v>5</v>
      </c>
      <c r="Z3" s="3">
        <f t="shared" ref="Z3:Z20" si="2">SUM(N3)</f>
        <v>0</v>
      </c>
      <c r="AA3" s="3">
        <f t="shared" ref="AA3:AA20" si="3">SUM(I3,K3,H3,J3,O3,W3)</f>
        <v>0</v>
      </c>
      <c r="AB3" s="3">
        <f t="shared" ref="AB3:AB20" si="4">SUM(D3,M3,P3,G3,F3,E3,L3,V3)</f>
        <v>1</v>
      </c>
      <c r="AC3" s="3">
        <f>SUM(T3,Q3,R3,S3,U3)</f>
        <v>4</v>
      </c>
      <c r="AD3" s="17">
        <v>3.2677126341866227</v>
      </c>
      <c r="AE3" s="1">
        <f>X3/$AD3</f>
        <v>0</v>
      </c>
      <c r="AF3" s="1">
        <f t="shared" ref="AF3:AJ18" si="5">Y3/$AD3</f>
        <v>1.5301223087031233</v>
      </c>
      <c r="AG3" s="1">
        <f t="shared" si="5"/>
        <v>0</v>
      </c>
      <c r="AH3" s="1">
        <f t="shared" si="5"/>
        <v>0</v>
      </c>
      <c r="AI3" s="1">
        <f t="shared" si="5"/>
        <v>0.3060244617406247</v>
      </c>
      <c r="AJ3" s="1">
        <f t="shared" si="5"/>
        <v>1.2240978469624988</v>
      </c>
    </row>
    <row r="4" spans="1:36">
      <c r="A4" s="2" t="s">
        <v>47</v>
      </c>
      <c r="B4" s="2">
        <v>2</v>
      </c>
      <c r="C4" s="2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9">
        <v>0</v>
      </c>
      <c r="X4" s="3">
        <f t="shared" si="0"/>
        <v>0</v>
      </c>
      <c r="Y4" s="3">
        <f t="shared" si="1"/>
        <v>1</v>
      </c>
      <c r="Z4" s="3">
        <f t="shared" si="2"/>
        <v>0</v>
      </c>
      <c r="AA4" s="3">
        <f t="shared" si="3"/>
        <v>0</v>
      </c>
      <c r="AB4" s="3">
        <f t="shared" si="4"/>
        <v>0</v>
      </c>
      <c r="AC4" s="3">
        <f t="shared" ref="AC4:AC20" si="6">SUM(T4,Q4,R4,S4,U4)</f>
        <v>1</v>
      </c>
      <c r="AD4" s="17">
        <v>3.2103105196451205</v>
      </c>
      <c r="AE4" s="1">
        <f t="shared" ref="AE4:AJ20" si="7">X4/$AD4</f>
        <v>0</v>
      </c>
      <c r="AF4" s="1">
        <f t="shared" si="5"/>
        <v>0.31149634712300156</v>
      </c>
      <c r="AG4" s="1">
        <f t="shared" si="5"/>
        <v>0</v>
      </c>
      <c r="AH4" s="1">
        <f t="shared" si="5"/>
        <v>0</v>
      </c>
      <c r="AI4" s="1">
        <f t="shared" si="5"/>
        <v>0</v>
      </c>
      <c r="AJ4" s="1">
        <f t="shared" si="5"/>
        <v>0.31149634712300156</v>
      </c>
    </row>
    <row r="5" spans="1:36">
      <c r="A5" s="4" t="s">
        <v>47</v>
      </c>
      <c r="B5" s="4">
        <v>3</v>
      </c>
      <c r="C5" s="4">
        <v>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3</v>
      </c>
      <c r="J5" s="5">
        <v>2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2</v>
      </c>
      <c r="T5" s="5">
        <v>0</v>
      </c>
      <c r="U5" s="5">
        <v>30</v>
      </c>
      <c r="V5" s="5">
        <v>0</v>
      </c>
      <c r="W5" s="5">
        <v>0</v>
      </c>
      <c r="X5" s="5">
        <f t="shared" si="0"/>
        <v>5</v>
      </c>
      <c r="Y5" s="5">
        <f t="shared" si="1"/>
        <v>37</v>
      </c>
      <c r="Z5" s="5">
        <f t="shared" si="2"/>
        <v>0</v>
      </c>
      <c r="AA5" s="5">
        <f t="shared" si="3"/>
        <v>5</v>
      </c>
      <c r="AB5" s="3">
        <f t="shared" si="4"/>
        <v>0</v>
      </c>
      <c r="AC5" s="3">
        <f t="shared" si="6"/>
        <v>32</v>
      </c>
      <c r="AD5" s="18">
        <v>3.2879818594104302</v>
      </c>
      <c r="AE5" s="5">
        <f t="shared" si="7"/>
        <v>1.5206896551724141</v>
      </c>
      <c r="AF5" s="5">
        <f t="shared" si="5"/>
        <v>11.253103448275864</v>
      </c>
      <c r="AG5" s="5">
        <f t="shared" si="5"/>
        <v>0</v>
      </c>
      <c r="AH5" s="5">
        <f t="shared" si="5"/>
        <v>1.5206896551724141</v>
      </c>
      <c r="AI5" s="5">
        <f t="shared" si="5"/>
        <v>0</v>
      </c>
      <c r="AJ5" s="5">
        <f t="shared" si="5"/>
        <v>9.7324137931034507</v>
      </c>
    </row>
    <row r="6" spans="1:36">
      <c r="A6" s="6" t="s">
        <v>47</v>
      </c>
      <c r="B6" s="6">
        <v>1</v>
      </c>
      <c r="C6" s="6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4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5</v>
      </c>
      <c r="Q6" s="7">
        <v>0</v>
      </c>
      <c r="R6" s="7">
        <v>0</v>
      </c>
      <c r="S6" s="7">
        <v>59</v>
      </c>
      <c r="T6" s="7">
        <v>0</v>
      </c>
      <c r="U6" s="7">
        <v>69</v>
      </c>
      <c r="V6" s="7">
        <v>3</v>
      </c>
      <c r="W6" s="7">
        <v>0</v>
      </c>
      <c r="X6" s="3">
        <f t="shared" si="0"/>
        <v>5</v>
      </c>
      <c r="Y6" s="3">
        <f t="shared" si="1"/>
        <v>141</v>
      </c>
      <c r="Z6" s="3">
        <f t="shared" si="2"/>
        <v>0</v>
      </c>
      <c r="AA6" s="3">
        <f t="shared" si="3"/>
        <v>4</v>
      </c>
      <c r="AB6" s="3">
        <f t="shared" si="4"/>
        <v>9</v>
      </c>
      <c r="AC6" s="3">
        <f t="shared" si="6"/>
        <v>128</v>
      </c>
      <c r="AD6" s="19">
        <v>3.0019877675840974</v>
      </c>
      <c r="AE6" s="1">
        <f t="shared" si="7"/>
        <v>1.6655630825650694</v>
      </c>
      <c r="AF6" s="1">
        <f t="shared" si="5"/>
        <v>46.968878928334952</v>
      </c>
      <c r="AG6" s="1">
        <f t="shared" si="5"/>
        <v>0</v>
      </c>
      <c r="AH6" s="1">
        <f t="shared" si="5"/>
        <v>1.3324504660520555</v>
      </c>
      <c r="AI6" s="1">
        <f t="shared" si="5"/>
        <v>2.9980135486171249</v>
      </c>
      <c r="AJ6" s="1">
        <f t="shared" si="5"/>
        <v>42.638414913665777</v>
      </c>
    </row>
    <row r="7" spans="1:36" s="26" customFormat="1">
      <c r="A7" s="25" t="s">
        <v>47</v>
      </c>
      <c r="B7" s="25">
        <v>2</v>
      </c>
      <c r="C7" s="25">
        <v>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58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3</v>
      </c>
      <c r="Q7" s="9">
        <v>0</v>
      </c>
      <c r="R7" s="9">
        <v>0</v>
      </c>
      <c r="S7" s="9">
        <v>4</v>
      </c>
      <c r="T7" s="9">
        <v>0</v>
      </c>
      <c r="U7" s="9">
        <v>4</v>
      </c>
      <c r="V7" s="9">
        <v>0</v>
      </c>
      <c r="W7" s="9">
        <v>2</v>
      </c>
      <c r="X7" s="9">
        <f t="shared" si="0"/>
        <v>58</v>
      </c>
      <c r="Y7" s="9">
        <f t="shared" si="1"/>
        <v>71</v>
      </c>
      <c r="Z7" s="9">
        <f t="shared" si="2"/>
        <v>0</v>
      </c>
      <c r="AA7" s="9">
        <f t="shared" si="3"/>
        <v>60</v>
      </c>
      <c r="AB7" s="9">
        <f t="shared" si="4"/>
        <v>3</v>
      </c>
      <c r="AC7" s="3">
        <f t="shared" si="6"/>
        <v>8</v>
      </c>
      <c r="AD7" s="9">
        <v>3.0805809702598599</v>
      </c>
      <c r="AE7" s="9">
        <f t="shared" si="7"/>
        <v>18.82761743967647</v>
      </c>
      <c r="AF7" s="9">
        <f t="shared" si="5"/>
        <v>23.047600658914298</v>
      </c>
      <c r="AG7" s="9">
        <f t="shared" si="5"/>
        <v>0</v>
      </c>
      <c r="AH7" s="9">
        <f t="shared" si="5"/>
        <v>19.476845627251521</v>
      </c>
      <c r="AI7" s="9">
        <f t="shared" si="5"/>
        <v>0.973842281362576</v>
      </c>
      <c r="AJ7" s="9">
        <f t="shared" si="5"/>
        <v>2.596912750300203</v>
      </c>
    </row>
    <row r="8" spans="1:36">
      <c r="A8" s="4" t="s">
        <v>47</v>
      </c>
      <c r="B8" s="4">
        <v>3</v>
      </c>
      <c r="C8" s="4">
        <v>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7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4</v>
      </c>
      <c r="Q8" s="5">
        <v>0</v>
      </c>
      <c r="R8" s="5">
        <v>0</v>
      </c>
      <c r="S8" s="5">
        <v>85</v>
      </c>
      <c r="T8" s="5">
        <v>0</v>
      </c>
      <c r="U8" s="5">
        <v>120</v>
      </c>
      <c r="V8" s="5">
        <v>1</v>
      </c>
      <c r="W8" s="5">
        <v>0</v>
      </c>
      <c r="X8" s="5">
        <f t="shared" si="0"/>
        <v>8</v>
      </c>
      <c r="Y8" s="5">
        <f t="shared" si="1"/>
        <v>218</v>
      </c>
      <c r="Z8" s="5">
        <f t="shared" si="2"/>
        <v>0</v>
      </c>
      <c r="AA8" s="5">
        <f t="shared" si="3"/>
        <v>8</v>
      </c>
      <c r="AB8" s="3">
        <f t="shared" si="4"/>
        <v>5</v>
      </c>
      <c r="AC8" s="3">
        <f t="shared" si="6"/>
        <v>205</v>
      </c>
      <c r="AD8" s="20">
        <v>2.8302447869446965</v>
      </c>
      <c r="AE8" s="5">
        <f t="shared" si="7"/>
        <v>2.8266106299010811</v>
      </c>
      <c r="AF8" s="5">
        <f t="shared" si="5"/>
        <v>77.02513966480447</v>
      </c>
      <c r="AG8" s="5">
        <f t="shared" si="5"/>
        <v>0</v>
      </c>
      <c r="AH8" s="5">
        <f t="shared" si="5"/>
        <v>2.8266106299010811</v>
      </c>
      <c r="AI8" s="5">
        <f t="shared" si="5"/>
        <v>1.7666316436881757</v>
      </c>
      <c r="AJ8" s="5">
        <f t="shared" si="5"/>
        <v>72.431897391215202</v>
      </c>
    </row>
    <row r="9" spans="1:36">
      <c r="A9" s="24" t="s">
        <v>47</v>
      </c>
      <c r="B9" s="24">
        <v>1</v>
      </c>
      <c r="C9" s="24">
        <v>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14</v>
      </c>
      <c r="S9" s="7">
        <v>17</v>
      </c>
      <c r="T9" s="7">
        <v>0</v>
      </c>
      <c r="U9" s="7">
        <v>45</v>
      </c>
      <c r="V9" s="7">
        <v>11</v>
      </c>
      <c r="W9" s="7">
        <v>0</v>
      </c>
      <c r="X9" s="3">
        <f t="shared" si="0"/>
        <v>1</v>
      </c>
      <c r="Y9" s="3">
        <f t="shared" si="1"/>
        <v>88</v>
      </c>
      <c r="Z9" s="3">
        <f t="shared" si="2"/>
        <v>0</v>
      </c>
      <c r="AA9" s="3">
        <f t="shared" si="3"/>
        <v>1</v>
      </c>
      <c r="AB9" s="3">
        <f t="shared" si="4"/>
        <v>11</v>
      </c>
      <c r="AC9" s="3">
        <f t="shared" si="6"/>
        <v>76</v>
      </c>
      <c r="AD9" s="19">
        <v>2.7345284147557325</v>
      </c>
      <c r="AE9" s="1">
        <f t="shared" si="7"/>
        <v>0.36569376811150345</v>
      </c>
      <c r="AF9" s="1">
        <f t="shared" si="5"/>
        <v>32.181051593812306</v>
      </c>
      <c r="AG9" s="1">
        <f t="shared" si="5"/>
        <v>0</v>
      </c>
      <c r="AH9" s="1">
        <f t="shared" si="5"/>
        <v>0.36569376811150345</v>
      </c>
      <c r="AI9" s="1">
        <f t="shared" si="5"/>
        <v>4.0226314492265383</v>
      </c>
      <c r="AJ9" s="1">
        <f t="shared" si="5"/>
        <v>27.792726376474263</v>
      </c>
    </row>
    <row r="10" spans="1:36">
      <c r="A10" s="2" t="s">
        <v>47</v>
      </c>
      <c r="B10" s="2">
        <v>2</v>
      </c>
      <c r="C10" s="2">
        <v>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38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5</v>
      </c>
      <c r="S10" s="3">
        <v>40</v>
      </c>
      <c r="T10" s="3">
        <v>0</v>
      </c>
      <c r="U10" s="3">
        <v>80</v>
      </c>
      <c r="V10" s="3">
        <v>6</v>
      </c>
      <c r="W10" s="9">
        <v>0</v>
      </c>
      <c r="X10" s="3">
        <f t="shared" si="0"/>
        <v>39</v>
      </c>
      <c r="Y10" s="3">
        <f t="shared" si="1"/>
        <v>170</v>
      </c>
      <c r="Z10" s="3">
        <f t="shared" si="2"/>
        <v>0</v>
      </c>
      <c r="AA10" s="3">
        <f t="shared" si="3"/>
        <v>38</v>
      </c>
      <c r="AB10" s="3">
        <f t="shared" si="4"/>
        <v>7</v>
      </c>
      <c r="AC10" s="3">
        <f t="shared" si="6"/>
        <v>125</v>
      </c>
      <c r="AD10" s="19">
        <v>3.1501666666666663</v>
      </c>
      <c r="AE10" s="3">
        <f t="shared" si="7"/>
        <v>12.380297338765146</v>
      </c>
      <c r="AF10" s="3">
        <f t="shared" si="5"/>
        <v>53.965398656155763</v>
      </c>
      <c r="AG10" s="3">
        <f t="shared" si="5"/>
        <v>0</v>
      </c>
      <c r="AH10" s="3">
        <f t="shared" si="5"/>
        <v>12.062853817258347</v>
      </c>
      <c r="AI10" s="3">
        <f t="shared" si="5"/>
        <v>2.2221046505475903</v>
      </c>
      <c r="AJ10" s="3">
        <f t="shared" si="5"/>
        <v>39.680440188349827</v>
      </c>
    </row>
    <row r="11" spans="1:36">
      <c r="A11" s="4" t="s">
        <v>47</v>
      </c>
      <c r="B11" s="4">
        <v>3</v>
      </c>
      <c r="C11" s="4">
        <v>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</v>
      </c>
      <c r="Q11" s="5">
        <v>0</v>
      </c>
      <c r="R11" s="5">
        <v>0</v>
      </c>
      <c r="S11" s="5">
        <v>240</v>
      </c>
      <c r="T11" s="5">
        <v>4</v>
      </c>
      <c r="U11" s="5">
        <v>192</v>
      </c>
      <c r="V11" s="5">
        <v>0</v>
      </c>
      <c r="W11" s="5">
        <v>0</v>
      </c>
      <c r="X11" s="5">
        <f t="shared" si="0"/>
        <v>0</v>
      </c>
      <c r="Y11" s="5">
        <f t="shared" si="1"/>
        <v>441</v>
      </c>
      <c r="Z11" s="5">
        <f t="shared" si="2"/>
        <v>0</v>
      </c>
      <c r="AA11" s="5">
        <f t="shared" si="3"/>
        <v>0</v>
      </c>
      <c r="AB11" s="3">
        <f t="shared" si="4"/>
        <v>5</v>
      </c>
      <c r="AC11" s="3">
        <f t="shared" si="6"/>
        <v>436</v>
      </c>
      <c r="AD11" s="20">
        <v>2.7782633697527315</v>
      </c>
      <c r="AE11" s="5">
        <f t="shared" si="7"/>
        <v>0</v>
      </c>
      <c r="AF11" s="5">
        <f t="shared" si="5"/>
        <v>158.73225152129817</v>
      </c>
      <c r="AG11" s="5">
        <f t="shared" si="5"/>
        <v>0</v>
      </c>
      <c r="AH11" s="5">
        <f t="shared" si="5"/>
        <v>0</v>
      </c>
      <c r="AI11" s="5">
        <f t="shared" si="5"/>
        <v>1.7996853913979385</v>
      </c>
      <c r="AJ11" s="5">
        <f t="shared" si="5"/>
        <v>156.93256612990024</v>
      </c>
    </row>
    <row r="12" spans="1:36">
      <c r="A12" s="6" t="s">
        <v>47</v>
      </c>
      <c r="B12" s="6">
        <v>1</v>
      </c>
      <c r="C12" s="6">
        <v>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31</v>
      </c>
      <c r="T12" s="7">
        <v>0</v>
      </c>
      <c r="U12" s="7">
        <v>26</v>
      </c>
      <c r="V12" s="7">
        <v>1</v>
      </c>
      <c r="W12" s="7">
        <v>1</v>
      </c>
      <c r="X12" s="3">
        <f t="shared" si="0"/>
        <v>0</v>
      </c>
      <c r="Y12" s="3">
        <f t="shared" si="1"/>
        <v>59</v>
      </c>
      <c r="Z12" s="3">
        <f t="shared" si="2"/>
        <v>0</v>
      </c>
      <c r="AA12" s="3">
        <f t="shared" si="3"/>
        <v>1</v>
      </c>
      <c r="AB12" s="3">
        <f t="shared" si="4"/>
        <v>1</v>
      </c>
      <c r="AC12" s="3">
        <f t="shared" si="6"/>
        <v>57</v>
      </c>
      <c r="AD12" s="19">
        <v>2.7883270037977215</v>
      </c>
      <c r="AE12" s="1">
        <f t="shared" si="7"/>
        <v>0</v>
      </c>
      <c r="AF12" s="1">
        <f t="shared" si="5"/>
        <v>21.159641577060931</v>
      </c>
      <c r="AG12" s="1">
        <f t="shared" si="5"/>
        <v>0</v>
      </c>
      <c r="AH12" s="1">
        <f t="shared" si="5"/>
        <v>0.35863799283154119</v>
      </c>
      <c r="AI12" s="1">
        <f t="shared" si="5"/>
        <v>0.35863799283154119</v>
      </c>
      <c r="AJ12" s="1">
        <f t="shared" si="5"/>
        <v>20.442365591397849</v>
      </c>
    </row>
    <row r="13" spans="1:36">
      <c r="A13" s="2" t="s">
        <v>47</v>
      </c>
      <c r="B13" s="2">
        <v>2</v>
      </c>
      <c r="C13" s="2">
        <v>16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18</v>
      </c>
      <c r="V13" s="3">
        <v>2</v>
      </c>
      <c r="W13" s="9">
        <v>0</v>
      </c>
      <c r="X13" s="3">
        <f t="shared" si="0"/>
        <v>1</v>
      </c>
      <c r="Y13" s="3">
        <f t="shared" si="1"/>
        <v>21</v>
      </c>
      <c r="Z13" s="3">
        <f t="shared" si="2"/>
        <v>0</v>
      </c>
      <c r="AA13" s="3">
        <f t="shared" si="3"/>
        <v>0</v>
      </c>
      <c r="AB13" s="3">
        <f t="shared" si="4"/>
        <v>3</v>
      </c>
      <c r="AC13" s="3">
        <f t="shared" si="6"/>
        <v>18</v>
      </c>
      <c r="AD13" s="19">
        <v>2.6156952914125764</v>
      </c>
      <c r="AE13" s="3">
        <f t="shared" si="7"/>
        <v>0.38230752767076376</v>
      </c>
      <c r="AF13" s="3">
        <f t="shared" si="5"/>
        <v>8.028458081086038</v>
      </c>
      <c r="AG13" s="3">
        <f t="shared" si="5"/>
        <v>0</v>
      </c>
      <c r="AH13" s="3">
        <f t="shared" si="5"/>
        <v>0</v>
      </c>
      <c r="AI13" s="3">
        <f t="shared" si="5"/>
        <v>1.1469225830122913</v>
      </c>
      <c r="AJ13" s="3">
        <f t="shared" si="5"/>
        <v>6.8815354980737471</v>
      </c>
    </row>
    <row r="14" spans="1:36">
      <c r="A14" s="4" t="s">
        <v>47</v>
      </c>
      <c r="B14" s="4">
        <v>3</v>
      </c>
      <c r="C14" s="4">
        <v>16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  <c r="U14" s="5">
        <v>3</v>
      </c>
      <c r="V14" s="5">
        <v>1</v>
      </c>
      <c r="W14" s="5">
        <v>0</v>
      </c>
      <c r="X14" s="5">
        <f t="shared" si="0"/>
        <v>1</v>
      </c>
      <c r="Y14" s="5">
        <f t="shared" si="1"/>
        <v>7</v>
      </c>
      <c r="Z14" s="5">
        <f t="shared" si="2"/>
        <v>0</v>
      </c>
      <c r="AA14" s="5">
        <f t="shared" si="3"/>
        <v>0</v>
      </c>
      <c r="AB14" s="3">
        <f t="shared" si="4"/>
        <v>4</v>
      </c>
      <c r="AC14" s="3">
        <f t="shared" si="6"/>
        <v>3</v>
      </c>
      <c r="AD14" s="20">
        <v>2.7969818109134512</v>
      </c>
      <c r="AE14" s="5">
        <f t="shared" si="7"/>
        <v>0.35752824566042329</v>
      </c>
      <c r="AF14" s="5">
        <f t="shared" si="5"/>
        <v>2.5026977196229629</v>
      </c>
      <c r="AG14" s="5">
        <f t="shared" si="5"/>
        <v>0</v>
      </c>
      <c r="AH14" s="5">
        <f t="shared" si="5"/>
        <v>0</v>
      </c>
      <c r="AI14" s="5">
        <f t="shared" si="5"/>
        <v>1.4301129826416932</v>
      </c>
      <c r="AJ14" s="5">
        <f t="shared" si="5"/>
        <v>1.0725847369812698</v>
      </c>
    </row>
    <row r="15" spans="1:36">
      <c r="A15" s="6" t="s">
        <v>47</v>
      </c>
      <c r="B15" s="6">
        <v>1</v>
      </c>
      <c r="C15" s="6">
        <v>32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3</v>
      </c>
      <c r="Q15" s="7">
        <v>1</v>
      </c>
      <c r="R15" s="7">
        <v>0</v>
      </c>
      <c r="S15" s="7">
        <v>37</v>
      </c>
      <c r="T15" s="7">
        <v>0</v>
      </c>
      <c r="U15" s="7">
        <v>57</v>
      </c>
      <c r="V15" s="7">
        <v>4</v>
      </c>
      <c r="W15" s="7">
        <v>1</v>
      </c>
      <c r="X15" s="7">
        <f t="shared" si="0"/>
        <v>1</v>
      </c>
      <c r="Y15" s="7">
        <f t="shared" si="1"/>
        <v>104</v>
      </c>
      <c r="Z15" s="3">
        <f t="shared" si="2"/>
        <v>0</v>
      </c>
      <c r="AA15" s="3">
        <f t="shared" si="3"/>
        <v>1</v>
      </c>
      <c r="AB15" s="3">
        <f t="shared" si="4"/>
        <v>8</v>
      </c>
      <c r="AC15" s="3">
        <f t="shared" si="6"/>
        <v>95</v>
      </c>
      <c r="AD15" s="21">
        <v>2.397671582013472</v>
      </c>
      <c r="AE15" s="7">
        <f t="shared" si="7"/>
        <v>0.41707129846375318</v>
      </c>
      <c r="AF15" s="7">
        <f t="shared" si="5"/>
        <v>43.37541504023033</v>
      </c>
      <c r="AG15" s="7">
        <f t="shared" si="5"/>
        <v>0</v>
      </c>
      <c r="AH15" s="7">
        <f t="shared" si="5"/>
        <v>0.41707129846375318</v>
      </c>
      <c r="AI15" s="7">
        <f t="shared" si="5"/>
        <v>3.3365703877100255</v>
      </c>
      <c r="AJ15" s="7">
        <f t="shared" si="5"/>
        <v>39.62177335405655</v>
      </c>
    </row>
    <row r="16" spans="1:36">
      <c r="A16" s="2" t="s">
        <v>47</v>
      </c>
      <c r="B16" s="2">
        <v>2</v>
      </c>
      <c r="C16" s="2">
        <v>32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11</v>
      </c>
      <c r="Q16" s="3">
        <v>0</v>
      </c>
      <c r="R16" s="3">
        <v>0</v>
      </c>
      <c r="S16" s="3">
        <v>16</v>
      </c>
      <c r="T16" s="3">
        <v>0</v>
      </c>
      <c r="U16" s="3">
        <v>60</v>
      </c>
      <c r="V16" s="3">
        <v>2</v>
      </c>
      <c r="W16" s="9">
        <v>1</v>
      </c>
      <c r="X16" s="3">
        <f t="shared" si="0"/>
        <v>0</v>
      </c>
      <c r="Y16" s="3">
        <f t="shared" si="1"/>
        <v>90</v>
      </c>
      <c r="Z16" s="3">
        <f t="shared" si="2"/>
        <v>0</v>
      </c>
      <c r="AA16" s="3">
        <f t="shared" si="3"/>
        <v>1</v>
      </c>
      <c r="AB16" s="3">
        <f t="shared" si="4"/>
        <v>13</v>
      </c>
      <c r="AC16" s="3">
        <f t="shared" si="6"/>
        <v>76</v>
      </c>
      <c r="AD16" s="19">
        <v>2.36572625698324</v>
      </c>
      <c r="AE16" s="3">
        <f t="shared" si="7"/>
        <v>0</v>
      </c>
      <c r="AF16" s="3">
        <f t="shared" si="5"/>
        <v>38.043285749707771</v>
      </c>
      <c r="AG16" s="3">
        <f t="shared" si="5"/>
        <v>0</v>
      </c>
      <c r="AH16" s="3">
        <f t="shared" si="5"/>
        <v>0.42270317499675303</v>
      </c>
      <c r="AI16" s="3">
        <f t="shared" si="5"/>
        <v>5.4951412749577893</v>
      </c>
      <c r="AJ16" s="3">
        <f t="shared" si="5"/>
        <v>32.125441299753227</v>
      </c>
    </row>
    <row r="17" spans="1:37">
      <c r="A17" s="4" t="s">
        <v>47</v>
      </c>
      <c r="B17" s="4">
        <v>3</v>
      </c>
      <c r="C17" s="4">
        <v>32</v>
      </c>
      <c r="D17" s="5">
        <v>1</v>
      </c>
      <c r="E17" s="5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43</v>
      </c>
      <c r="T17" s="5">
        <v>0</v>
      </c>
      <c r="U17" s="5">
        <v>54</v>
      </c>
      <c r="V17" s="5">
        <v>0</v>
      </c>
      <c r="W17" s="5">
        <v>0</v>
      </c>
      <c r="X17" s="5">
        <f t="shared" si="0"/>
        <v>3</v>
      </c>
      <c r="Y17" s="5">
        <f t="shared" si="1"/>
        <v>101</v>
      </c>
      <c r="Z17" s="5">
        <f t="shared" si="2"/>
        <v>0</v>
      </c>
      <c r="AA17" s="5">
        <f t="shared" si="3"/>
        <v>0</v>
      </c>
      <c r="AB17" s="3">
        <f t="shared" si="4"/>
        <v>3</v>
      </c>
      <c r="AC17" s="3">
        <f t="shared" si="6"/>
        <v>98</v>
      </c>
      <c r="AD17" s="20">
        <v>2.285864897025172</v>
      </c>
      <c r="AE17" s="5">
        <f t="shared" si="7"/>
        <v>1.3124135218595834</v>
      </c>
      <c r="AF17" s="5">
        <f t="shared" si="5"/>
        <v>44.184588569272641</v>
      </c>
      <c r="AG17" s="5">
        <f t="shared" si="5"/>
        <v>0</v>
      </c>
      <c r="AH17" s="5">
        <f t="shared" si="5"/>
        <v>0</v>
      </c>
      <c r="AI17" s="5">
        <f t="shared" si="5"/>
        <v>1.3124135218595834</v>
      </c>
      <c r="AJ17" s="5">
        <f t="shared" si="5"/>
        <v>42.872175047413059</v>
      </c>
    </row>
    <row r="18" spans="1:37">
      <c r="A18" t="s">
        <v>47</v>
      </c>
      <c r="B18">
        <v>1</v>
      </c>
      <c r="C18">
        <v>44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0</v>
      </c>
      <c r="U18" s="3">
        <v>27</v>
      </c>
      <c r="V18" s="3">
        <v>0</v>
      </c>
      <c r="W18" s="9">
        <v>1</v>
      </c>
      <c r="X18" s="3">
        <f t="shared" si="0"/>
        <v>1</v>
      </c>
      <c r="Y18" s="3">
        <f t="shared" si="1"/>
        <v>31</v>
      </c>
      <c r="Z18" s="3">
        <f t="shared" si="2"/>
        <v>0</v>
      </c>
      <c r="AA18" s="3">
        <f t="shared" si="3"/>
        <v>1</v>
      </c>
      <c r="AB18" s="3">
        <f t="shared" si="4"/>
        <v>1</v>
      </c>
      <c r="AC18" s="3">
        <f t="shared" si="6"/>
        <v>29</v>
      </c>
      <c r="AD18" s="16">
        <v>2.3199584988962472</v>
      </c>
      <c r="AE18" s="1">
        <f t="shared" si="7"/>
        <v>0.43104219341672018</v>
      </c>
      <c r="AF18" s="1">
        <f t="shared" si="5"/>
        <v>13.362307995918325</v>
      </c>
      <c r="AG18" s="1">
        <f t="shared" si="5"/>
        <v>0</v>
      </c>
      <c r="AH18" s="1">
        <f t="shared" si="5"/>
        <v>0.43104219341672018</v>
      </c>
      <c r="AI18" s="1">
        <f t="shared" si="5"/>
        <v>0.43104219341672018</v>
      </c>
      <c r="AJ18" s="1">
        <f t="shared" si="5"/>
        <v>12.500223609084886</v>
      </c>
    </row>
    <row r="19" spans="1:37">
      <c r="A19" t="s">
        <v>47</v>
      </c>
      <c r="B19">
        <v>2</v>
      </c>
      <c r="C19">
        <v>44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4</v>
      </c>
      <c r="S19" s="1">
        <v>147</v>
      </c>
      <c r="T19" s="1">
        <v>2</v>
      </c>
      <c r="U19" s="1">
        <v>126</v>
      </c>
      <c r="V19" s="1">
        <v>18</v>
      </c>
      <c r="W19" s="9">
        <v>0</v>
      </c>
      <c r="X19" s="3">
        <f t="shared" si="0"/>
        <v>0</v>
      </c>
      <c r="Y19" s="3">
        <f t="shared" si="1"/>
        <v>298</v>
      </c>
      <c r="Z19" s="3">
        <f t="shared" si="2"/>
        <v>0</v>
      </c>
      <c r="AA19" s="3">
        <f t="shared" si="3"/>
        <v>0</v>
      </c>
      <c r="AB19" s="3">
        <f t="shared" si="4"/>
        <v>19</v>
      </c>
      <c r="AC19" s="3">
        <f t="shared" si="6"/>
        <v>279</v>
      </c>
      <c r="AD19" s="16">
        <v>2.0791701765391162</v>
      </c>
      <c r="AE19" s="1">
        <f t="shared" si="7"/>
        <v>0</v>
      </c>
      <c r="AF19" s="1">
        <f t="shared" si="7"/>
        <v>143.32641135514748</v>
      </c>
      <c r="AG19" s="1">
        <f t="shared" si="7"/>
        <v>0</v>
      </c>
      <c r="AH19" s="1">
        <f t="shared" si="7"/>
        <v>0</v>
      </c>
      <c r="AI19" s="1">
        <f t="shared" si="7"/>
        <v>9.1382611266704785</v>
      </c>
      <c r="AJ19" s="1">
        <f t="shared" si="7"/>
        <v>134.18815022847701</v>
      </c>
    </row>
    <row r="20" spans="1:37">
      <c r="A20" t="s">
        <v>47</v>
      </c>
      <c r="B20">
        <v>3</v>
      </c>
      <c r="C20">
        <v>44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3</v>
      </c>
      <c r="Q20" s="1">
        <v>0</v>
      </c>
      <c r="R20" s="1">
        <v>0</v>
      </c>
      <c r="S20" s="1">
        <v>172</v>
      </c>
      <c r="T20" s="1">
        <v>0</v>
      </c>
      <c r="U20" s="1">
        <v>101</v>
      </c>
      <c r="V20" s="1">
        <v>4</v>
      </c>
      <c r="W20" s="9">
        <v>0</v>
      </c>
      <c r="X20" s="3">
        <f t="shared" si="0"/>
        <v>0</v>
      </c>
      <c r="Y20" s="3">
        <f t="shared" si="1"/>
        <v>280</v>
      </c>
      <c r="Z20" s="3">
        <f t="shared" si="2"/>
        <v>0</v>
      </c>
      <c r="AA20" s="3">
        <f t="shared" si="3"/>
        <v>0</v>
      </c>
      <c r="AB20" s="3">
        <f t="shared" si="4"/>
        <v>7</v>
      </c>
      <c r="AC20" s="3">
        <f t="shared" si="6"/>
        <v>273</v>
      </c>
      <c r="AD20" s="16">
        <v>2.1024992945160377</v>
      </c>
      <c r="AE20" s="1">
        <f t="shared" si="7"/>
        <v>0</v>
      </c>
      <c r="AF20" s="1">
        <f t="shared" si="7"/>
        <v>133.17483660057619</v>
      </c>
      <c r="AG20" s="1">
        <f t="shared" si="7"/>
        <v>0</v>
      </c>
      <c r="AH20" s="1">
        <f t="shared" si="7"/>
        <v>0</v>
      </c>
      <c r="AI20" s="1">
        <f t="shared" si="7"/>
        <v>3.3293709150144042</v>
      </c>
      <c r="AJ20" s="1">
        <f t="shared" si="7"/>
        <v>129.84546568556178</v>
      </c>
    </row>
    <row r="21" spans="1:37">
      <c r="H21" s="1" t="s">
        <v>45</v>
      </c>
      <c r="AD21" t="s">
        <v>19</v>
      </c>
      <c r="AE21" s="22">
        <f t="shared" ref="AE21:AJ21" si="8">SUM(AE3:AE20)</f>
        <v>40.486834701262921</v>
      </c>
      <c r="AF21" s="22">
        <f t="shared" si="8"/>
        <v>852.17268581604458</v>
      </c>
      <c r="AG21" s="22">
        <f t="shared" si="8"/>
        <v>0</v>
      </c>
      <c r="AH21" s="22">
        <f t="shared" si="8"/>
        <v>39.214598623455693</v>
      </c>
      <c r="AI21" s="22">
        <f t="shared" si="8"/>
        <v>40.067406404695085</v>
      </c>
      <c r="AJ21" s="22">
        <f t="shared" si="8"/>
        <v>772.89068078789387</v>
      </c>
    </row>
    <row r="22" spans="1:37">
      <c r="AE22" s="14">
        <f>AVERAGE(AE3:AE20)</f>
        <v>2.2492685945146067</v>
      </c>
      <c r="AF22" s="14">
        <f t="shared" ref="AF22:AJ22" si="9">AVERAGE(AF3:AF20)</f>
        <v>47.342926989780253</v>
      </c>
      <c r="AG22" s="14">
        <f t="shared" si="9"/>
        <v>0</v>
      </c>
      <c r="AH22" s="14">
        <f t="shared" si="9"/>
        <v>2.1785888124142052</v>
      </c>
      <c r="AI22" s="14">
        <f t="shared" si="9"/>
        <v>2.2259670224830601</v>
      </c>
      <c r="AJ22" s="14">
        <f t="shared" si="9"/>
        <v>42.938371154882994</v>
      </c>
    </row>
    <row r="23" spans="1:37">
      <c r="AD23" s="10" t="s">
        <v>33</v>
      </c>
      <c r="AE23" s="10" t="s">
        <v>38</v>
      </c>
      <c r="AF23" s="10" t="s">
        <v>32</v>
      </c>
      <c r="AG23" s="23" t="s">
        <v>34</v>
      </c>
      <c r="AH23" s="10" t="s">
        <v>35</v>
      </c>
      <c r="AI23" s="10" t="s">
        <v>36</v>
      </c>
      <c r="AJ23" s="10" t="s">
        <v>37</v>
      </c>
      <c r="AK23" s="10" t="s">
        <v>40</v>
      </c>
    </row>
    <row r="24" spans="1:37">
      <c r="AD24" s="10"/>
      <c r="AE24" s="10">
        <f>(AE21/AF21)*100</f>
        <v>4.7510129549027429</v>
      </c>
      <c r="AF24" s="10">
        <f>((AF21-AE21)/AF21)*100</f>
        <v>95.248987045097252</v>
      </c>
      <c r="AG24" s="23">
        <f>(AG21/AF21)*100</f>
        <v>0</v>
      </c>
      <c r="AH24" s="10">
        <f>(AH21/AF21)*100</f>
        <v>4.6017197307730662</v>
      </c>
      <c r="AI24" s="10">
        <f>(AI21/AF21)*100</f>
        <v>4.7017942573841527</v>
      </c>
      <c r="AJ24" s="10">
        <f>(AJ21/AF21)*100</f>
        <v>90.696486011842794</v>
      </c>
      <c r="AK24" s="10">
        <f>((SUM(AH21:AJ21)/AF21)*100)</f>
        <v>100.00000000000003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tabSelected="1" workbookViewId="0">
      <selection activeCell="K19" sqref="K19"/>
    </sheetView>
  </sheetViews>
  <sheetFormatPr defaultRowHeight="15"/>
  <cols>
    <col min="2" max="2" width="15.7109375" bestFit="1" customWidth="1"/>
  </cols>
  <sheetData>
    <row r="2" spans="2:17">
      <c r="L2" s="36" t="s">
        <v>70</v>
      </c>
      <c r="M2" s="36" t="s">
        <v>71</v>
      </c>
      <c r="N2" s="36" t="s">
        <v>67</v>
      </c>
      <c r="O2" s="36" t="s">
        <v>68</v>
      </c>
      <c r="P2" s="36" t="s">
        <v>38</v>
      </c>
      <c r="Q2" s="36" t="s">
        <v>69</v>
      </c>
    </row>
    <row r="3" spans="2:17">
      <c r="D3" t="s">
        <v>39</v>
      </c>
      <c r="E3" t="s">
        <v>52</v>
      </c>
      <c r="F3" t="s">
        <v>53</v>
      </c>
      <c r="G3" t="s">
        <v>3</v>
      </c>
      <c r="H3" t="s">
        <v>46</v>
      </c>
      <c r="I3" t="s">
        <v>47</v>
      </c>
      <c r="K3" t="s">
        <v>39</v>
      </c>
      <c r="L3" s="36">
        <v>1.2230000000000001</v>
      </c>
      <c r="M3" s="35">
        <v>3.9633333333333298E-2</v>
      </c>
      <c r="N3" s="36">
        <v>83.070000000000007</v>
      </c>
      <c r="O3" s="36">
        <v>12.9</v>
      </c>
      <c r="P3">
        <v>155.37390653529309</v>
      </c>
      <c r="Q3" s="36">
        <v>0.72829999999999995</v>
      </c>
    </row>
    <row r="4" spans="2:17">
      <c r="C4" t="s">
        <v>34</v>
      </c>
      <c r="D4">
        <v>67.235971891899055</v>
      </c>
      <c r="E4">
        <v>1.7247282990093207</v>
      </c>
      <c r="F4">
        <v>0</v>
      </c>
      <c r="G4">
        <v>0</v>
      </c>
      <c r="H4">
        <v>0.33604835880243256</v>
      </c>
      <c r="I4">
        <v>0</v>
      </c>
      <c r="K4" t="s">
        <v>52</v>
      </c>
      <c r="L4" s="36">
        <v>1.05</v>
      </c>
      <c r="M4" s="35">
        <v>2.1500000000000002E-2</v>
      </c>
      <c r="N4" s="36">
        <v>61.69</v>
      </c>
      <c r="O4" s="36">
        <v>38.200000000000003</v>
      </c>
      <c r="P4">
        <v>81.385844769644521</v>
      </c>
      <c r="Q4" s="36">
        <v>0.87250000000000005</v>
      </c>
    </row>
    <row r="5" spans="2:17">
      <c r="C5" t="s">
        <v>74</v>
      </c>
      <c r="D5">
        <v>0</v>
      </c>
      <c r="E5">
        <v>0</v>
      </c>
      <c r="F5">
        <v>0</v>
      </c>
      <c r="G5">
        <v>0</v>
      </c>
      <c r="H5">
        <v>0.65195187300002333</v>
      </c>
      <c r="I5">
        <v>0</v>
      </c>
      <c r="K5" t="s">
        <v>53</v>
      </c>
      <c r="L5" s="37">
        <v>0.32769999999999999</v>
      </c>
      <c r="M5" s="37">
        <v>1.1866666666666669E-2</v>
      </c>
      <c r="N5" s="36">
        <v>51.41</v>
      </c>
      <c r="O5" s="36">
        <v>48.5</v>
      </c>
      <c r="P5">
        <v>1.5790032984356877</v>
      </c>
      <c r="Q5" s="36">
        <v>0.54039999999999999</v>
      </c>
    </row>
    <row r="6" spans="2:17">
      <c r="C6" t="s">
        <v>35</v>
      </c>
      <c r="D6">
        <v>35.661576136921525</v>
      </c>
      <c r="E6">
        <v>45.424395202957427</v>
      </c>
      <c r="F6">
        <v>1.7799359750346708</v>
      </c>
      <c r="G6">
        <v>168.49161794673608</v>
      </c>
      <c r="H6">
        <v>56.338065610417004</v>
      </c>
      <c r="I6">
        <v>39.214598623455693</v>
      </c>
      <c r="K6" t="s">
        <v>3</v>
      </c>
      <c r="L6" s="36">
        <v>0.74319999999999997</v>
      </c>
      <c r="M6" s="35">
        <v>7.5333333333333337E-3</v>
      </c>
      <c r="N6" s="36">
        <v>41.93</v>
      </c>
      <c r="O6" s="36">
        <v>58.02</v>
      </c>
      <c r="P6">
        <v>165.89103732966853</v>
      </c>
      <c r="Q6" s="36">
        <v>0.45519999999999999</v>
      </c>
    </row>
    <row r="7" spans="2:17">
      <c r="C7" t="s">
        <v>36</v>
      </c>
      <c r="D7">
        <v>10.094007989885633</v>
      </c>
      <c r="E7">
        <v>11.863624682776962</v>
      </c>
      <c r="F7">
        <v>126.77705040424752</v>
      </c>
      <c r="G7">
        <v>159.12505498718866</v>
      </c>
      <c r="H7">
        <v>49.046109721475297</v>
      </c>
      <c r="I7">
        <v>40.067406404695085</v>
      </c>
      <c r="K7" t="s">
        <v>46</v>
      </c>
      <c r="L7" s="36">
        <v>0.99180000000000001</v>
      </c>
      <c r="M7" s="35">
        <v>1.4499999999999999E-2</v>
      </c>
      <c r="N7" s="36">
        <v>33.909999999999997</v>
      </c>
      <c r="O7" s="36">
        <v>65.94</v>
      </c>
      <c r="P7">
        <v>66.653017010741934</v>
      </c>
      <c r="Q7" s="36">
        <v>1.0589999999999999</v>
      </c>
    </row>
    <row r="8" spans="2:17">
      <c r="C8" t="s">
        <v>37</v>
      </c>
      <c r="D8">
        <v>63.040826494814922</v>
      </c>
      <c r="E8">
        <v>25.589950432013286</v>
      </c>
      <c r="F8">
        <v>10.046952275509677</v>
      </c>
      <c r="G8">
        <v>3.4272472578245914</v>
      </c>
      <c r="H8">
        <v>11.639372573691558</v>
      </c>
      <c r="I8">
        <v>772.89068078789387</v>
      </c>
      <c r="K8" t="s">
        <v>47</v>
      </c>
      <c r="L8" s="36">
        <v>0.374</v>
      </c>
      <c r="M8" s="35">
        <v>8.7666666666666657E-3</v>
      </c>
      <c r="N8" s="36">
        <v>22.759999999999998</v>
      </c>
      <c r="O8" s="36">
        <v>77.150000000000006</v>
      </c>
      <c r="P8">
        <v>40.486834701262921</v>
      </c>
      <c r="Q8" s="36">
        <v>0.3901</v>
      </c>
    </row>
    <row r="10" spans="2:17">
      <c r="B10">
        <v>0</v>
      </c>
      <c r="C10" t="s">
        <v>39</v>
      </c>
      <c r="D10" t="s">
        <v>52</v>
      </c>
      <c r="E10" t="s">
        <v>53</v>
      </c>
      <c r="F10" t="s">
        <v>3</v>
      </c>
      <c r="G10" t="s">
        <v>46</v>
      </c>
      <c r="H10" t="s">
        <v>47</v>
      </c>
      <c r="L10" t="s">
        <v>75</v>
      </c>
    </row>
    <row r="11" spans="2:17">
      <c r="B11" t="s">
        <v>54</v>
      </c>
      <c r="C11">
        <v>4</v>
      </c>
      <c r="D11">
        <v>4</v>
      </c>
      <c r="E11">
        <v>3</v>
      </c>
      <c r="F11">
        <v>3</v>
      </c>
      <c r="G11">
        <v>5</v>
      </c>
      <c r="H11">
        <v>3</v>
      </c>
      <c r="L11">
        <f>EXP(L3)</f>
        <v>3.3973645544207836</v>
      </c>
      <c r="M11">
        <f>EXP(M3)</f>
        <v>1.0404292135322468</v>
      </c>
    </row>
    <row r="12" spans="2:17">
      <c r="B12" t="s">
        <v>55</v>
      </c>
      <c r="C12">
        <v>176.03238250999999</v>
      </c>
      <c r="D12">
        <v>84.602698609000001</v>
      </c>
      <c r="E12">
        <v>138.60393865500001</v>
      </c>
      <c r="F12">
        <v>331.04392015799999</v>
      </c>
      <c r="G12">
        <v>118.011548132</v>
      </c>
      <c r="H12">
        <v>852.17268581999997</v>
      </c>
      <c r="L12">
        <f t="shared" ref="L12:L16" si="0">EXP(L4)</f>
        <v>2.8576511180631639</v>
      </c>
      <c r="M12">
        <f t="shared" ref="M12:M15" si="1">EXP(M4)</f>
        <v>1.0217327903373821</v>
      </c>
    </row>
    <row r="13" spans="2:17">
      <c r="B13" t="s">
        <v>56</v>
      </c>
      <c r="C13">
        <v>0.31850000000000001</v>
      </c>
      <c r="D13">
        <v>0.39979999999999999</v>
      </c>
      <c r="E13">
        <v>0.84199999999999997</v>
      </c>
      <c r="F13">
        <v>0.49020000000000002</v>
      </c>
      <c r="G13">
        <v>0.41039999999999999</v>
      </c>
      <c r="H13">
        <v>0.82689999999999997</v>
      </c>
      <c r="L13">
        <f t="shared" si="0"/>
        <v>1.387772578059983</v>
      </c>
      <c r="M13">
        <f t="shared" si="1"/>
        <v>1.0119373548900272</v>
      </c>
    </row>
    <row r="14" spans="2:17">
      <c r="B14" t="s">
        <v>57</v>
      </c>
      <c r="C14">
        <v>0.68149999999999999</v>
      </c>
      <c r="D14">
        <v>0.60019999999999996</v>
      </c>
      <c r="E14">
        <v>0.158</v>
      </c>
      <c r="F14">
        <v>0.50980000000000003</v>
      </c>
      <c r="G14">
        <v>0.58960000000000001</v>
      </c>
      <c r="H14">
        <v>0.1731</v>
      </c>
      <c r="L14">
        <f t="shared" si="0"/>
        <v>2.1026532507863465</v>
      </c>
      <c r="M14">
        <f t="shared" si="1"/>
        <v>1.0075617802774595</v>
      </c>
    </row>
    <row r="15" spans="2:17">
      <c r="B15" t="s">
        <v>58</v>
      </c>
      <c r="C15">
        <v>1.2230000000000001</v>
      </c>
      <c r="D15">
        <v>1.05</v>
      </c>
      <c r="E15">
        <v>0.32769999999999999</v>
      </c>
      <c r="F15">
        <v>0.74319999999999997</v>
      </c>
      <c r="G15">
        <v>0.99180000000000001</v>
      </c>
      <c r="H15">
        <v>0.374</v>
      </c>
      <c r="L15">
        <f t="shared" si="0"/>
        <v>2.6960830568163936</v>
      </c>
      <c r="M15">
        <f t="shared" si="1"/>
        <v>1.0146056349513985</v>
      </c>
    </row>
    <row r="16" spans="2:17">
      <c r="B16" t="s">
        <v>59</v>
      </c>
      <c r="C16">
        <v>0.84909999999999997</v>
      </c>
      <c r="D16">
        <v>0.7147</v>
      </c>
      <c r="E16">
        <v>0.46260000000000001</v>
      </c>
      <c r="F16">
        <v>0.70089999999999997</v>
      </c>
      <c r="G16">
        <v>0.53920000000000001</v>
      </c>
      <c r="H16">
        <v>0.48449999999999999</v>
      </c>
      <c r="L16">
        <f t="shared" si="0"/>
        <v>1.4535371504568524</v>
      </c>
      <c r="M16">
        <f t="shared" ref="M16" si="2">EXP(M8)</f>
        <v>1.0088052064283124</v>
      </c>
    </row>
    <row r="17" spans="2:12">
      <c r="B17" t="s">
        <v>60</v>
      </c>
      <c r="C17">
        <v>1.181</v>
      </c>
      <c r="D17">
        <v>0.98380000000000001</v>
      </c>
      <c r="E17">
        <v>0.30399999999999999</v>
      </c>
      <c r="F17">
        <v>0.72909999999999997</v>
      </c>
      <c r="G17">
        <v>0.94040000000000001</v>
      </c>
      <c r="H17">
        <v>0.36759999999999998</v>
      </c>
    </row>
    <row r="18" spans="2:12">
      <c r="B18" t="s">
        <v>61</v>
      </c>
      <c r="C18">
        <v>0.30149999999999999</v>
      </c>
      <c r="D18">
        <v>0.43490000000000001</v>
      </c>
      <c r="E18">
        <v>0.25480000000000003</v>
      </c>
      <c r="F18">
        <v>0.16489999999999999</v>
      </c>
      <c r="G18">
        <v>0.46029999999999999</v>
      </c>
      <c r="H18">
        <v>0.1028</v>
      </c>
    </row>
    <row r="19" spans="2:12">
      <c r="B19" t="s">
        <v>62</v>
      </c>
      <c r="C19">
        <v>0.58020000000000005</v>
      </c>
      <c r="D19">
        <v>0.67600000000000005</v>
      </c>
      <c r="E19">
        <v>0.40550000000000003</v>
      </c>
      <c r="F19">
        <v>0.34470000000000001</v>
      </c>
      <c r="G19">
        <v>0.83840000000000003</v>
      </c>
      <c r="H19">
        <v>0.2964</v>
      </c>
      <c r="L19" t="s">
        <v>76</v>
      </c>
    </row>
    <row r="20" spans="2:12">
      <c r="B20" t="s">
        <v>63</v>
      </c>
      <c r="C20">
        <v>0.88200000000000001</v>
      </c>
      <c r="D20">
        <v>0.75770000000000004</v>
      </c>
      <c r="E20">
        <v>0.29830000000000001</v>
      </c>
      <c r="F20">
        <v>0.67649999999999999</v>
      </c>
      <c r="G20">
        <v>0.61619999999999997</v>
      </c>
      <c r="H20">
        <v>0.34039999999999998</v>
      </c>
    </row>
    <row r="21" spans="2:12">
      <c r="B21" t="s">
        <v>64</v>
      </c>
      <c r="C21">
        <v>0.72829999999999995</v>
      </c>
      <c r="D21">
        <v>0.87250000000000005</v>
      </c>
      <c r="E21">
        <v>0.54039999999999999</v>
      </c>
      <c r="F21">
        <v>0.45519999999999999</v>
      </c>
      <c r="G21">
        <v>1.0589999999999999</v>
      </c>
      <c r="H21">
        <v>0.3901</v>
      </c>
    </row>
    <row r="22" spans="2:12">
      <c r="B22" t="s">
        <v>65</v>
      </c>
      <c r="C22">
        <v>0.38200000000000001</v>
      </c>
      <c r="D22">
        <v>0.53690000000000004</v>
      </c>
      <c r="E22">
        <v>0.91469999999999996</v>
      </c>
      <c r="F22">
        <v>0.50900000000000001</v>
      </c>
      <c r="G22">
        <v>0.47739999999999999</v>
      </c>
      <c r="H22">
        <v>0.90700000000000003</v>
      </c>
    </row>
    <row r="23" spans="2:12">
      <c r="B23" t="s">
        <v>66</v>
      </c>
      <c r="C23">
        <v>4</v>
      </c>
      <c r="D23">
        <v>4</v>
      </c>
      <c r="E23">
        <v>3</v>
      </c>
      <c r="F23">
        <v>3</v>
      </c>
      <c r="G23">
        <v>5</v>
      </c>
      <c r="H23">
        <v>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4"/>
  <sheetViews>
    <sheetView workbookViewId="0">
      <selection activeCell="M11" sqref="M11"/>
    </sheetView>
  </sheetViews>
  <sheetFormatPr defaultRowHeight="15"/>
  <cols>
    <col min="2" max="2" width="15.7109375" bestFit="1" customWidth="1"/>
  </cols>
  <sheetData>
    <row r="2" spans="3:18">
      <c r="L2" s="36" t="s">
        <v>70</v>
      </c>
      <c r="M2" s="36" t="s">
        <v>69</v>
      </c>
      <c r="N2" s="36" t="s">
        <v>67</v>
      </c>
      <c r="O2" s="36" t="s">
        <v>68</v>
      </c>
      <c r="P2" s="36" t="s">
        <v>71</v>
      </c>
      <c r="Q2" s="36" t="s">
        <v>38</v>
      </c>
    </row>
    <row r="3" spans="3:18">
      <c r="D3" t="s">
        <v>39</v>
      </c>
      <c r="E3" t="s">
        <v>52</v>
      </c>
      <c r="F3" t="s">
        <v>53</v>
      </c>
      <c r="G3" t="s">
        <v>3</v>
      </c>
      <c r="H3" t="s">
        <v>46</v>
      </c>
      <c r="I3" t="s">
        <v>47</v>
      </c>
      <c r="K3" t="s">
        <v>39</v>
      </c>
      <c r="L3" s="36"/>
      <c r="M3" s="36"/>
      <c r="N3" s="36">
        <v>83.070000000000007</v>
      </c>
      <c r="O3" s="36">
        <v>12.9</v>
      </c>
      <c r="P3" s="35">
        <v>3.9633333333333298E-2</v>
      </c>
      <c r="Q3">
        <v>155.37390653529309</v>
      </c>
      <c r="R3">
        <v>3.502268138600829</v>
      </c>
    </row>
    <row r="4" spans="3:18">
      <c r="C4" t="s">
        <v>34</v>
      </c>
      <c r="D4">
        <v>3.7353317717721697</v>
      </c>
      <c r="E4">
        <v>9.5818238833851155E-2</v>
      </c>
      <c r="F4">
        <v>0</v>
      </c>
      <c r="G4">
        <v>0</v>
      </c>
      <c r="H4">
        <v>1.8669353266801809E-2</v>
      </c>
      <c r="I4">
        <v>0</v>
      </c>
      <c r="K4" t="s">
        <v>52</v>
      </c>
      <c r="L4" s="36"/>
      <c r="M4" s="36"/>
      <c r="N4" s="36">
        <v>61.69</v>
      </c>
      <c r="O4" s="36">
        <v>38.200000000000003</v>
      </c>
      <c r="P4" s="35">
        <v>2.1500000000000002E-2</v>
      </c>
      <c r="Q4">
        <v>81.385844769644521</v>
      </c>
      <c r="R4">
        <v>1.4216639128896269</v>
      </c>
    </row>
    <row r="5" spans="3:18">
      <c r="C5" t="s">
        <v>74</v>
      </c>
      <c r="D5">
        <v>0</v>
      </c>
      <c r="E5">
        <v>0</v>
      </c>
      <c r="F5">
        <v>0</v>
      </c>
      <c r="G5">
        <v>0</v>
      </c>
      <c r="H5">
        <v>3.6219548500001295E-2</v>
      </c>
      <c r="I5">
        <v>0</v>
      </c>
      <c r="K5" t="s">
        <v>53</v>
      </c>
      <c r="L5" s="36"/>
      <c r="M5" s="36"/>
      <c r="N5" s="36">
        <v>51.41</v>
      </c>
      <c r="O5" s="36">
        <v>48.5</v>
      </c>
      <c r="P5" s="35">
        <v>1.1866666666666669E-2</v>
      </c>
      <c r="Q5">
        <v>1.5790032984356877</v>
      </c>
      <c r="R5">
        <v>0.55816401530609316</v>
      </c>
    </row>
    <row r="6" spans="3:18">
      <c r="C6" t="s">
        <v>35</v>
      </c>
      <c r="D6">
        <v>1.981198674273418</v>
      </c>
      <c r="E6">
        <v>2.5235775112754126</v>
      </c>
      <c r="F6">
        <v>9.88853319463706E-2</v>
      </c>
      <c r="G6">
        <v>9.3606454414853388</v>
      </c>
      <c r="H6">
        <v>3.1298925339120558</v>
      </c>
      <c r="I6">
        <v>2.1785888124142052</v>
      </c>
      <c r="K6" t="s">
        <v>3</v>
      </c>
      <c r="L6" s="36"/>
      <c r="M6" s="36"/>
      <c r="N6" s="36">
        <v>41.93</v>
      </c>
      <c r="O6" s="36">
        <v>58.02</v>
      </c>
      <c r="P6" s="35">
        <v>7.5333333333333337E-3</v>
      </c>
      <c r="Q6">
        <v>165.89103732966853</v>
      </c>
      <c r="R6">
        <v>0.19040262543469952</v>
      </c>
    </row>
    <row r="7" spans="3:18">
      <c r="C7" t="s">
        <v>36</v>
      </c>
      <c r="D7">
        <v>0.56077822166031288</v>
      </c>
      <c r="E7">
        <v>0.65909026015427563</v>
      </c>
      <c r="F7">
        <v>7.0431694669026399</v>
      </c>
      <c r="G7">
        <v>8.8402808326215929</v>
      </c>
      <c r="H7">
        <v>2.7247838734152943</v>
      </c>
      <c r="I7">
        <v>2.2259670224830601</v>
      </c>
      <c r="K7" t="s">
        <v>46</v>
      </c>
      <c r="L7" s="36"/>
      <c r="M7" s="36"/>
      <c r="N7" s="36">
        <v>33.909999999999997</v>
      </c>
      <c r="O7" s="36">
        <v>65.94</v>
      </c>
      <c r="P7" s="35">
        <v>1.4499999999999999E-2</v>
      </c>
      <c r="Q7">
        <v>66.653017010741934</v>
      </c>
      <c r="R7">
        <v>0.64663180964953104</v>
      </c>
    </row>
    <row r="8" spans="3:18">
      <c r="C8" t="s">
        <v>37</v>
      </c>
      <c r="D8">
        <v>3.502268138600829</v>
      </c>
      <c r="E8">
        <v>1.4216639128896269</v>
      </c>
      <c r="F8">
        <v>0.55816401530609316</v>
      </c>
      <c r="G8">
        <v>0.19040262543469952</v>
      </c>
      <c r="H8">
        <v>0.64663180964953104</v>
      </c>
      <c r="I8">
        <v>42.938371154882994</v>
      </c>
      <c r="K8" t="s">
        <v>47</v>
      </c>
      <c r="L8" s="36"/>
      <c r="M8" s="36"/>
      <c r="N8" s="36">
        <v>22.759999999999998</v>
      </c>
      <c r="O8" s="36">
        <v>77.150000000000006</v>
      </c>
      <c r="P8" s="35">
        <v>8.7666666666666657E-3</v>
      </c>
      <c r="Q8">
        <v>40.486834701262921</v>
      </c>
      <c r="R8">
        <v>42.938371154882994</v>
      </c>
    </row>
    <row r="11" spans="3:18">
      <c r="C11">
        <v>0</v>
      </c>
      <c r="D11" t="s">
        <v>39</v>
      </c>
      <c r="E11" t="s">
        <v>52</v>
      </c>
      <c r="F11" t="s">
        <v>53</v>
      </c>
      <c r="G11" t="s">
        <v>3</v>
      </c>
      <c r="H11" t="s">
        <v>46</v>
      </c>
      <c r="I11" t="s">
        <v>47</v>
      </c>
    </row>
    <row r="12" spans="3:18">
      <c r="C12" t="s">
        <v>54</v>
      </c>
      <c r="D12">
        <v>4</v>
      </c>
      <c r="E12">
        <v>4</v>
      </c>
      <c r="F12">
        <v>3</v>
      </c>
      <c r="G12">
        <v>3</v>
      </c>
      <c r="H12">
        <v>5</v>
      </c>
      <c r="I12">
        <v>3</v>
      </c>
    </row>
    <row r="13" spans="3:18">
      <c r="C13" t="s">
        <v>55</v>
      </c>
      <c r="D13">
        <v>9.7795768069999998</v>
      </c>
      <c r="E13">
        <v>4.7001499229999997</v>
      </c>
      <c r="F13">
        <v>7.7002188140000003</v>
      </c>
      <c r="G13">
        <v>18.391328899000001</v>
      </c>
      <c r="H13">
        <v>6.5561971190000001</v>
      </c>
      <c r="I13">
        <v>47.342926984000002</v>
      </c>
    </row>
    <row r="14" spans="3:18">
      <c r="C14" t="s">
        <v>56</v>
      </c>
      <c r="D14">
        <v>0.31850000000000001</v>
      </c>
      <c r="E14">
        <v>0.39979999999999999</v>
      </c>
      <c r="F14">
        <v>0.84199999999999997</v>
      </c>
      <c r="G14">
        <v>0.49020000000000002</v>
      </c>
      <c r="H14">
        <v>0.41039999999999999</v>
      </c>
      <c r="I14">
        <v>0.82689999999999997</v>
      </c>
    </row>
    <row r="15" spans="3:18">
      <c r="C15" t="s">
        <v>57</v>
      </c>
      <c r="D15">
        <v>0.68149999999999999</v>
      </c>
      <c r="E15">
        <v>0.60019999999999996</v>
      </c>
      <c r="F15">
        <v>0.158</v>
      </c>
      <c r="G15">
        <v>0.50980000000000003</v>
      </c>
      <c r="H15">
        <v>0.58960000000000001</v>
      </c>
      <c r="I15">
        <v>0.1731</v>
      </c>
    </row>
    <row r="16" spans="3:18">
      <c r="C16" t="s">
        <v>58</v>
      </c>
      <c r="D16">
        <v>1.2230000000000001</v>
      </c>
      <c r="E16">
        <v>1.05</v>
      </c>
      <c r="F16">
        <v>0.32769999999999999</v>
      </c>
      <c r="G16">
        <v>0.74319999999999997</v>
      </c>
      <c r="H16">
        <v>0.99180000000000001</v>
      </c>
      <c r="I16">
        <v>0.374</v>
      </c>
    </row>
    <row r="17" spans="3:9">
      <c r="C17" t="s">
        <v>59</v>
      </c>
      <c r="D17">
        <v>0.84909999999999997</v>
      </c>
      <c r="E17">
        <v>0.7147</v>
      </c>
      <c r="F17">
        <v>0.46260000000000001</v>
      </c>
      <c r="G17">
        <v>0.70089999999999997</v>
      </c>
      <c r="H17">
        <v>0.53920000000000001</v>
      </c>
      <c r="I17">
        <v>0.48449999999999999</v>
      </c>
    </row>
    <row r="18" spans="3:9">
      <c r="C18" t="s">
        <v>60</v>
      </c>
      <c r="D18">
        <v>0.89829999999999999</v>
      </c>
      <c r="E18">
        <v>0.63349999999999995</v>
      </c>
      <c r="F18">
        <v>0.19769999999999999</v>
      </c>
      <c r="G18">
        <v>0.62849999999999995</v>
      </c>
      <c r="H18">
        <v>0.66590000000000005</v>
      </c>
      <c r="I18">
        <v>0.31790000000000002</v>
      </c>
    </row>
    <row r="19" spans="3:9">
      <c r="C19" t="s">
        <v>61</v>
      </c>
      <c r="D19">
        <v>1.2789999999999999</v>
      </c>
      <c r="E19">
        <v>1.845</v>
      </c>
      <c r="F19">
        <v>1.081</v>
      </c>
      <c r="G19">
        <v>0.69950000000000001</v>
      </c>
      <c r="H19">
        <v>1.9530000000000001</v>
      </c>
      <c r="I19">
        <v>0.436</v>
      </c>
    </row>
    <row r="20" spans="3:9">
      <c r="C20" t="s">
        <v>62</v>
      </c>
      <c r="D20">
        <v>1.3160000000000001</v>
      </c>
      <c r="E20">
        <v>1.9379999999999999</v>
      </c>
      <c r="F20">
        <v>0.9798</v>
      </c>
      <c r="G20">
        <v>0.68679999999999997</v>
      </c>
      <c r="H20">
        <v>2.1269999999999998</v>
      </c>
      <c r="I20">
        <v>0.51849999999999996</v>
      </c>
    </row>
    <row r="21" spans="3:9">
      <c r="C21" t="s">
        <v>63</v>
      </c>
      <c r="D21">
        <v>0.88200000000000001</v>
      </c>
      <c r="E21">
        <v>0.75770000000000004</v>
      </c>
      <c r="F21">
        <v>0.29830000000000001</v>
      </c>
      <c r="G21">
        <v>0.67649999999999999</v>
      </c>
      <c r="H21">
        <v>0.61619999999999997</v>
      </c>
      <c r="I21">
        <v>0.34039999999999998</v>
      </c>
    </row>
    <row r="22" spans="3:9">
      <c r="C22" t="s">
        <v>64</v>
      </c>
      <c r="D22">
        <v>2.5259999999999998</v>
      </c>
      <c r="E22">
        <v>12.72</v>
      </c>
      <c r="F22">
        <v>1.8069999999999999</v>
      </c>
      <c r="G22">
        <v>1.0169999999999999</v>
      </c>
      <c r="H22">
        <v>9.625</v>
      </c>
      <c r="I22">
        <v>0.71230000000000004</v>
      </c>
    </row>
    <row r="23" spans="3:9">
      <c r="C23" t="s">
        <v>65</v>
      </c>
      <c r="D23">
        <v>0.38200000000000001</v>
      </c>
      <c r="E23">
        <v>0.53690000000000004</v>
      </c>
      <c r="F23">
        <v>0.91469999999999996</v>
      </c>
      <c r="G23">
        <v>0.50900000000000001</v>
      </c>
      <c r="H23">
        <v>0.47739999999999999</v>
      </c>
      <c r="I23">
        <v>0.90700000000000003</v>
      </c>
    </row>
    <row r="24" spans="3:9">
      <c r="C24" t="s">
        <v>66</v>
      </c>
      <c r="D24">
        <v>4</v>
      </c>
      <c r="E24">
        <v>4</v>
      </c>
      <c r="F24">
        <v>3</v>
      </c>
      <c r="G24">
        <v>3</v>
      </c>
      <c r="H24">
        <v>5</v>
      </c>
      <c r="I2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Hotel Perros</vt:lpstr>
      <vt:lpstr>Montehiedra</vt:lpstr>
      <vt:lpstr>Venzuela</vt:lpstr>
      <vt:lpstr>CC</vt:lpstr>
      <vt:lpstr>LL</vt:lpstr>
      <vt:lpstr>Matadero</vt:lpstr>
      <vt:lpstr>Resumen totales</vt:lpstr>
      <vt:lpstr>Resumen Mean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2017-06-12T01:13:47Z</dcterms:created>
  <dcterms:modified xsi:type="dcterms:W3CDTF">2017-06-15T22:03:58Z</dcterms:modified>
</cp:coreProperties>
</file>